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worksheets/sheet1.xml" ContentType="application/vnd.openxmlformats-officedocument.spreadsheetml.worksheet+xml"/>
  <Override PartName="/xl/drawings/drawing2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worksheets/sheet5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drawings/drawing22.xml" ContentType="application/vnd.openxmlformats-officedocument.drawing+xml"/>
  <Override PartName="/xl/worksheets/sheet44.xml" ContentType="application/vnd.openxmlformats-officedocument.spreadsheetml.worksheet+xml"/>
  <Override PartName="/xl/worksheets/sheet46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7.xml" ContentType="application/vnd.openxmlformats-officedocument.drawing+xml"/>
  <Override PartName="/xl/worksheets/sheet45.xml" ContentType="application/vnd.openxmlformats-officedocument.spreadsheetml.worksheet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drawings/drawing1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ore0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drigo.toro\Documents\Administrativos y Otros\Tarifas\Informe de Hacienda\"/>
    </mc:Choice>
  </mc:AlternateContent>
  <bookViews>
    <workbookView xWindow="0" yWindow="0" windowWidth="30720" windowHeight="8508" tabRatio="856"/>
  </bookViews>
  <sheets>
    <sheet name="RITP" sheetId="28" r:id="rId1"/>
    <sheet name="ANCO" sheetId="1" r:id="rId2"/>
    <sheet name="SASA" sheetId="2" r:id="rId3"/>
    <sheet name="SCLA" sheetId="3" r:id="rId4"/>
    <sheet name="CNPU" sheetId="4" r:id="rId5"/>
    <sheet name="SAVA" sheetId="5" r:id="rId6"/>
    <sheet name="RVLC" sheetId="6" r:id="rId7"/>
    <sheet name="CHCO" sheetId="8" r:id="rId8"/>
    <sheet name="COTE" sheetId="9" r:id="rId9"/>
    <sheet name="VAME" sheetId="10" r:id="rId10"/>
    <sheet name="SALV" sheetId="11" r:id="rId11"/>
    <sheet name="TACH" sheetId="31" r:id="rId12"/>
    <sheet name="RU60" sheetId="14" r:id="rId13"/>
    <sheet name="RBPM" sheetId="15" r:id="rId14"/>
    <sheet name="TERB" sheetId="16" r:id="rId15"/>
    <sheet name="ACNO" sheetId="17" r:id="rId16"/>
    <sheet name="SATA" sheetId="18" r:id="rId17"/>
    <sheet name="TEME" sheetId="48" r:id="rId18"/>
    <sheet name="CVAA" sheetId="20" r:id="rId19"/>
    <sheet name="RU43" sheetId="21" r:id="rId20"/>
    <sheet name="R160" sheetId="22" r:id="rId21"/>
    <sheet name="VCAL" sheetId="23" r:id="rId22"/>
    <sheet name="AAIQ" sheetId="24" r:id="rId23"/>
    <sheet name="COCA" sheetId="25" r:id="rId24"/>
    <sheet name="VALS" sheetId="26" r:id="rId25"/>
    <sheet name="PMPA" sheetId="27" r:id="rId26"/>
    <sheet name="SIOP" sheetId="29" r:id="rId27"/>
    <sheet name="AVAMB" sheetId="30" r:id="rId28"/>
    <sheet name="AVSU" sheetId="32" r:id="rId29"/>
    <sheet name="TSAC" sheetId="49" r:id="rId30"/>
    <sheet name="AVNO" sheetId="50" r:id="rId31"/>
    <sheet name="SINS" sheetId="51" r:id="rId32"/>
    <sheet name="AVO1" sheetId="52" r:id="rId33"/>
    <sheet name="EIMLC" sheetId="33" r:id="rId34"/>
    <sheet name="CMVR" sheetId="34" r:id="rId35"/>
    <sheet name="PTLA" sheetId="35" r:id="rId36"/>
    <sheet name="Aeropuertos" sheetId="36" r:id="rId37"/>
    <sheet name="G1" sheetId="37" r:id="rId38"/>
    <sheet name="AH" sheetId="38" r:id="rId39"/>
    <sheet name="LS" sheetId="39" r:id="rId40"/>
    <sheet name="RA" sheetId="40" r:id="rId41"/>
    <sheet name="G2" sheetId="41" r:id="rId42"/>
    <sheet name="G2EP_An" sheetId="42" r:id="rId43"/>
    <sheet name="G2EP_Co" sheetId="43" r:id="rId44"/>
    <sheet name="G3" sheetId="44" r:id="rId45"/>
    <sheet name="G3S1" sheetId="45" r:id="rId46"/>
    <sheet name="G3VAL" sheetId="46" r:id="rId47"/>
    <sheet name="G3PM" sheetId="47" r:id="rId48"/>
  </sheets>
  <externalReferences>
    <externalReference r:id="rId49"/>
  </externalReferences>
  <definedNames>
    <definedName name="_xlnm._FilterDatabase" localSheetId="17" hidden="1">TEME!$A$4:$M$155</definedName>
    <definedName name="_xlnm.Print_Area" localSheetId="27">AVAMB!$A$1:$K$74</definedName>
    <definedName name="_xlnm.Print_Area" localSheetId="0">RITP!$A$1:$Y$26</definedName>
    <definedName name="_xlnm.Print_Area" localSheetId="26">SIOP!$A$1:$L$1372</definedName>
    <definedName name="_xlnm.Print_Titles" localSheetId="27">AVAMB!$2:$3</definedName>
    <definedName name="_xlnm.Print_Titles" localSheetId="0">RITP!$2:$4</definedName>
    <definedName name="_xlnm.Print_Titles" localSheetId="26">SIOP!$2:$3</definedName>
  </definedNames>
  <calcPr calcId="152511"/>
</workbook>
</file>

<file path=xl/calcChain.xml><?xml version="1.0" encoding="utf-8"?>
<calcChain xmlns="http://schemas.openxmlformats.org/spreadsheetml/2006/main">
  <c r="R132" i="36" l="1"/>
  <c r="Q132" i="36"/>
  <c r="R131" i="36"/>
  <c r="Q131" i="36"/>
  <c r="R130" i="36"/>
  <c r="Q128" i="36"/>
  <c r="Q129" i="36"/>
  <c r="Q130" i="36"/>
  <c r="R129" i="36"/>
  <c r="R128" i="36"/>
  <c r="F387" i="47" l="1"/>
  <c r="F355" i="47"/>
  <c r="F324" i="47"/>
  <c r="F394" i="47" s="1"/>
  <c r="F290" i="47"/>
  <c r="F259" i="47"/>
  <c r="F227" i="47"/>
  <c r="F393" i="47" s="1"/>
  <c r="F193" i="47"/>
  <c r="F162" i="47"/>
  <c r="F130" i="47"/>
  <c r="F391" i="47" s="1"/>
  <c r="F97" i="47"/>
  <c r="F65" i="47"/>
  <c r="F36" i="47"/>
  <c r="A7" i="47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 s="1"/>
  <c r="A144" i="47" s="1"/>
  <c r="A145" i="47" s="1"/>
  <c r="A146" i="47" s="1"/>
  <c r="A147" i="47" s="1"/>
  <c r="A148" i="47" s="1"/>
  <c r="A149" i="47" s="1"/>
  <c r="A150" i="47" s="1"/>
  <c r="A151" i="47" s="1"/>
  <c r="A152" i="47" s="1"/>
  <c r="A153" i="47" s="1"/>
  <c r="A154" i="47" s="1"/>
  <c r="A155" i="47" s="1"/>
  <c r="A156" i="47" s="1"/>
  <c r="A157" i="47" s="1"/>
  <c r="A158" i="47" s="1"/>
  <c r="A159" i="47" s="1"/>
  <c r="A160" i="47" s="1"/>
  <c r="A161" i="47" s="1"/>
  <c r="A163" i="47" s="1"/>
  <c r="A164" i="47" s="1"/>
  <c r="A165" i="47" s="1"/>
  <c r="A166" i="47" s="1"/>
  <c r="A167" i="47" s="1"/>
  <c r="A168" i="47" s="1"/>
  <c r="A169" i="47" s="1"/>
  <c r="A170" i="47" s="1"/>
  <c r="A171" i="47" s="1"/>
  <c r="A172" i="47" s="1"/>
  <c r="A173" i="47" s="1"/>
  <c r="A174" i="47" s="1"/>
  <c r="A175" i="47" s="1"/>
  <c r="A176" i="47" s="1"/>
  <c r="A177" i="47" s="1"/>
  <c r="A178" i="47" s="1"/>
  <c r="A179" i="47" s="1"/>
  <c r="A180" i="47" s="1"/>
  <c r="A181" i="47" s="1"/>
  <c r="A182" i="47" s="1"/>
  <c r="A183" i="47" s="1"/>
  <c r="A184" i="47" s="1"/>
  <c r="A185" i="47" s="1"/>
  <c r="A186" i="47" s="1"/>
  <c r="A187" i="47" s="1"/>
  <c r="A188" i="47" s="1"/>
  <c r="A189" i="47" s="1"/>
  <c r="A190" i="47" s="1"/>
  <c r="A191" i="47" s="1"/>
  <c r="A192" i="47" s="1"/>
  <c r="A196" i="47" s="1"/>
  <c r="A197" i="47" s="1"/>
  <c r="A198" i="47" s="1"/>
  <c r="A199" i="47" s="1"/>
  <c r="A200" i="47" s="1"/>
  <c r="A201" i="47" s="1"/>
  <c r="A202" i="47" s="1"/>
  <c r="A203" i="47" s="1"/>
  <c r="A204" i="47" s="1"/>
  <c r="A205" i="47" s="1"/>
  <c r="A206" i="47" s="1"/>
  <c r="A207" i="47" s="1"/>
  <c r="A208" i="47" s="1"/>
  <c r="A209" i="47" s="1"/>
  <c r="A210" i="47" s="1"/>
  <c r="A211" i="47" s="1"/>
  <c r="A212" i="47" s="1"/>
  <c r="A213" i="47" s="1"/>
  <c r="A214" i="47" s="1"/>
  <c r="A215" i="47" s="1"/>
  <c r="A216" i="47" s="1"/>
  <c r="A217" i="47" s="1"/>
  <c r="A218" i="47" s="1"/>
  <c r="A219" i="47" s="1"/>
  <c r="A220" i="47" s="1"/>
  <c r="A221" i="47" s="1"/>
  <c r="A222" i="47" s="1"/>
  <c r="A223" i="47" s="1"/>
  <c r="A224" i="47" s="1"/>
  <c r="A225" i="47" s="1"/>
  <c r="A226" i="47" s="1"/>
  <c r="A228" i="47" s="1"/>
  <c r="A229" i="47" s="1"/>
  <c r="A230" i="47" s="1"/>
  <c r="A231" i="47" s="1"/>
  <c r="A232" i="47" s="1"/>
  <c r="A233" i="47" s="1"/>
  <c r="A234" i="47" s="1"/>
  <c r="A235" i="47" s="1"/>
  <c r="A236" i="47" s="1"/>
  <c r="A237" i="47" s="1"/>
  <c r="A238" i="47" s="1"/>
  <c r="A239" i="47" s="1"/>
  <c r="A240" i="47" s="1"/>
  <c r="A241" i="47" s="1"/>
  <c r="A242" i="47" s="1"/>
  <c r="A243" i="47" s="1"/>
  <c r="A244" i="47" s="1"/>
  <c r="A245" i="47" s="1"/>
  <c r="A246" i="47" s="1"/>
  <c r="A247" i="47" s="1"/>
  <c r="A248" i="47" s="1"/>
  <c r="A249" i="47" s="1"/>
  <c r="A250" i="47" s="1"/>
  <c r="A251" i="47" s="1"/>
  <c r="A252" i="47" s="1"/>
  <c r="A253" i="47" s="1"/>
  <c r="A254" i="47" s="1"/>
  <c r="A255" i="47" s="1"/>
  <c r="A256" i="47" s="1"/>
  <c r="A257" i="47" s="1"/>
  <c r="A258" i="47" s="1"/>
  <c r="A260" i="47" s="1"/>
  <c r="A261" i="47" s="1"/>
  <c r="A262" i="47" s="1"/>
  <c r="A263" i="47" s="1"/>
  <c r="A264" i="47" s="1"/>
  <c r="A265" i="47" s="1"/>
  <c r="A266" i="47" s="1"/>
  <c r="A267" i="47" s="1"/>
  <c r="A268" i="47" s="1"/>
  <c r="A269" i="47" s="1"/>
  <c r="A270" i="47" s="1"/>
  <c r="A271" i="47" s="1"/>
  <c r="A272" i="47" s="1"/>
  <c r="A273" i="47" s="1"/>
  <c r="A274" i="47" s="1"/>
  <c r="A275" i="47" s="1"/>
  <c r="A276" i="47" s="1"/>
  <c r="A277" i="47" s="1"/>
  <c r="A278" i="47" s="1"/>
  <c r="A279" i="47" s="1"/>
  <c r="A280" i="47" s="1"/>
  <c r="A281" i="47" s="1"/>
  <c r="A282" i="47" s="1"/>
  <c r="A283" i="47" s="1"/>
  <c r="A284" i="47" s="1"/>
  <c r="A285" i="47" s="1"/>
  <c r="A286" i="47" s="1"/>
  <c r="A287" i="47" s="1"/>
  <c r="A288" i="47" s="1"/>
  <c r="A289" i="47" s="1"/>
  <c r="F394" i="46"/>
  <c r="F290" i="46"/>
  <c r="F259" i="46"/>
  <c r="F227" i="46"/>
  <c r="F393" i="46" s="1"/>
  <c r="F193" i="46"/>
  <c r="F162" i="46"/>
  <c r="F130" i="46"/>
  <c r="F97" i="46"/>
  <c r="F65" i="46"/>
  <c r="F36" i="46"/>
  <c r="F391" i="46" s="1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100" i="46" s="1"/>
  <c r="A101" i="46" s="1"/>
  <c r="A102" i="46" s="1"/>
  <c r="A103" i="46" s="1"/>
  <c r="A104" i="46" s="1"/>
  <c r="A105" i="46" s="1"/>
  <c r="A106" i="46" s="1"/>
  <c r="A107" i="46" s="1"/>
  <c r="A108" i="46" s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s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A192" i="46" s="1"/>
  <c r="A196" i="46" s="1"/>
  <c r="A197" i="46" s="1"/>
  <c r="A198" i="46" s="1"/>
  <c r="A199" i="46" s="1"/>
  <c r="A200" i="46" s="1"/>
  <c r="A201" i="46" s="1"/>
  <c r="A202" i="46" s="1"/>
  <c r="A203" i="46" s="1"/>
  <c r="A204" i="46" s="1"/>
  <c r="A205" i="46" s="1"/>
  <c r="A206" i="46" s="1"/>
  <c r="A207" i="46" s="1"/>
  <c r="A208" i="46" s="1"/>
  <c r="A209" i="46" s="1"/>
  <c r="A210" i="46" s="1"/>
  <c r="A211" i="46" s="1"/>
  <c r="A212" i="46" s="1"/>
  <c r="A213" i="46" s="1"/>
  <c r="A214" i="46" s="1"/>
  <c r="A215" i="46" s="1"/>
  <c r="A216" i="46" s="1"/>
  <c r="A217" i="46" s="1"/>
  <c r="A218" i="46" s="1"/>
  <c r="A219" i="46" s="1"/>
  <c r="A220" i="46" s="1"/>
  <c r="A221" i="46" s="1"/>
  <c r="A222" i="46" s="1"/>
  <c r="A223" i="46" s="1"/>
  <c r="A224" i="46" s="1"/>
  <c r="A225" i="46" s="1"/>
  <c r="A226" i="46" s="1"/>
  <c r="A228" i="46" s="1"/>
  <c r="A229" i="46" s="1"/>
  <c r="A230" i="46" s="1"/>
  <c r="A231" i="46" s="1"/>
  <c r="A232" i="46" s="1"/>
  <c r="A233" i="46" s="1"/>
  <c r="A234" i="46" s="1"/>
  <c r="A235" i="46" s="1"/>
  <c r="A236" i="46" s="1"/>
  <c r="A237" i="46" s="1"/>
  <c r="A238" i="46" s="1"/>
  <c r="A239" i="46" s="1"/>
  <c r="A240" i="46" s="1"/>
  <c r="A241" i="46" s="1"/>
  <c r="A242" i="46" s="1"/>
  <c r="A243" i="46" s="1"/>
  <c r="A244" i="46" s="1"/>
  <c r="A245" i="46" s="1"/>
  <c r="A246" i="46" s="1"/>
  <c r="A247" i="46" s="1"/>
  <c r="A248" i="46" s="1"/>
  <c r="A249" i="46" s="1"/>
  <c r="A250" i="46" s="1"/>
  <c r="A251" i="46" s="1"/>
  <c r="A252" i="46" s="1"/>
  <c r="A253" i="46" s="1"/>
  <c r="A254" i="46" s="1"/>
  <c r="A255" i="46" s="1"/>
  <c r="A256" i="46" s="1"/>
  <c r="A257" i="46" s="1"/>
  <c r="A258" i="46" s="1"/>
  <c r="A260" i="46" s="1"/>
  <c r="A261" i="46" s="1"/>
  <c r="A262" i="46" s="1"/>
  <c r="A263" i="46" s="1"/>
  <c r="A264" i="46" s="1"/>
  <c r="A265" i="46" s="1"/>
  <c r="A266" i="46" s="1"/>
  <c r="A267" i="46" s="1"/>
  <c r="A268" i="46" s="1"/>
  <c r="A269" i="46" s="1"/>
  <c r="A270" i="46" s="1"/>
  <c r="A271" i="46" s="1"/>
  <c r="A272" i="46" s="1"/>
  <c r="A273" i="46" s="1"/>
  <c r="A274" i="46" s="1"/>
  <c r="A275" i="46" s="1"/>
  <c r="A276" i="46" s="1"/>
  <c r="A277" i="46" s="1"/>
  <c r="A278" i="46" s="1"/>
  <c r="A279" i="46" s="1"/>
  <c r="A280" i="46" s="1"/>
  <c r="A281" i="46" s="1"/>
  <c r="A282" i="46" s="1"/>
  <c r="A283" i="46" s="1"/>
  <c r="A284" i="46" s="1"/>
  <c r="A285" i="46" s="1"/>
  <c r="A286" i="46" s="1"/>
  <c r="A287" i="46" s="1"/>
  <c r="A288" i="46" s="1"/>
  <c r="A289" i="46" s="1"/>
  <c r="I394" i="45"/>
  <c r="I393" i="45"/>
  <c r="I392" i="45"/>
  <c r="I391" i="45"/>
  <c r="I387" i="45"/>
  <c r="I355" i="45"/>
  <c r="I324" i="45"/>
  <c r="I290" i="45"/>
  <c r="I259" i="45"/>
  <c r="I227" i="45"/>
  <c r="I193" i="45"/>
  <c r="I162" i="45"/>
  <c r="I130" i="45"/>
  <c r="I97" i="45"/>
  <c r="I65" i="45"/>
  <c r="I36" i="45"/>
  <c r="E5" i="44" s="1"/>
  <c r="E8" i="44" s="1"/>
  <c r="A7" i="45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6" i="45"/>
  <c r="E15" i="44"/>
  <c r="E14" i="44"/>
  <c r="E13" i="44"/>
  <c r="E16" i="44" s="1"/>
  <c r="E11" i="44"/>
  <c r="E10" i="44"/>
  <c r="E9" i="44"/>
  <c r="E12" i="44" s="1"/>
  <c r="A9" i="44"/>
  <c r="A13" i="44" s="1"/>
  <c r="A18" i="44" s="1"/>
  <c r="A22" i="44" s="1"/>
  <c r="A26" i="44" s="1"/>
  <c r="A31" i="44" s="1"/>
  <c r="A35" i="44" s="1"/>
  <c r="A39" i="44" s="1"/>
  <c r="E7" i="44"/>
  <c r="E6" i="44"/>
  <c r="G393" i="43"/>
  <c r="G394" i="43" s="1"/>
  <c r="G361" i="43"/>
  <c r="G330" i="43"/>
  <c r="G294" i="43"/>
  <c r="G263" i="43"/>
  <c r="G231" i="43"/>
  <c r="G295" i="43" s="1"/>
  <c r="G195" i="43"/>
  <c r="G164" i="43"/>
  <c r="G132" i="43"/>
  <c r="G196" i="43" s="1"/>
  <c r="G97" i="43"/>
  <c r="G98" i="43" s="1"/>
  <c r="G398" i="43" s="1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G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G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G391" i="42"/>
  <c r="G390" i="42"/>
  <c r="G358" i="42"/>
  <c r="G327" i="42"/>
  <c r="G294" i="42"/>
  <c r="G263" i="42"/>
  <c r="G295" i="42" s="1"/>
  <c r="G231" i="42"/>
  <c r="G196" i="42"/>
  <c r="G195" i="42"/>
  <c r="G164" i="42"/>
  <c r="G132" i="42"/>
  <c r="G97" i="42"/>
  <c r="G98" i="42" s="1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G65" i="42"/>
  <c r="E6" i="41" s="1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G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E19" i="41"/>
  <c r="E18" i="41"/>
  <c r="E30" i="41" s="1"/>
  <c r="E5" i="41"/>
  <c r="E17" i="41" s="1"/>
  <c r="G381" i="40"/>
  <c r="G382" i="40" s="1"/>
  <c r="G349" i="40"/>
  <c r="G318" i="40"/>
  <c r="G286" i="40"/>
  <c r="G255" i="40"/>
  <c r="G223" i="40"/>
  <c r="G191" i="40"/>
  <c r="G160" i="40"/>
  <c r="G128" i="40"/>
  <c r="G97" i="40"/>
  <c r="G65" i="40"/>
  <c r="F32" i="37" s="1"/>
  <c r="G36" i="40"/>
  <c r="F31" i="37" s="1"/>
  <c r="F43" i="37" s="1"/>
  <c r="F44" i="37" s="1"/>
  <c r="G381" i="39"/>
  <c r="G382" i="39" s="1"/>
  <c r="G349" i="39"/>
  <c r="G318" i="39"/>
  <c r="G286" i="39"/>
  <c r="G255" i="39"/>
  <c r="G223" i="39"/>
  <c r="G191" i="39"/>
  <c r="G160" i="39"/>
  <c r="G128" i="39"/>
  <c r="G97" i="39"/>
  <c r="G65" i="39"/>
  <c r="G36" i="39"/>
  <c r="G381" i="38"/>
  <c r="G382" i="38" s="1"/>
  <c r="G349" i="38"/>
  <c r="G318" i="38"/>
  <c r="G286" i="38"/>
  <c r="G255" i="38"/>
  <c r="G223" i="38"/>
  <c r="G191" i="38"/>
  <c r="G160" i="38"/>
  <c r="G128" i="38"/>
  <c r="G97" i="38"/>
  <c r="G65" i="38"/>
  <c r="G36" i="38"/>
  <c r="F5" i="37" s="1"/>
  <c r="F17" i="37" s="1"/>
  <c r="F19" i="37"/>
  <c r="F30" i="37" s="1"/>
  <c r="F18" i="37"/>
  <c r="F6" i="37"/>
  <c r="N191" i="36"/>
  <c r="M191" i="36"/>
  <c r="L191" i="36"/>
  <c r="K191" i="36"/>
  <c r="J191" i="36"/>
  <c r="I191" i="36"/>
  <c r="H191" i="36"/>
  <c r="G191" i="36"/>
  <c r="F191" i="36"/>
  <c r="E191" i="36"/>
  <c r="S190" i="36"/>
  <c r="R190" i="36"/>
  <c r="Q190" i="36"/>
  <c r="P190" i="36"/>
  <c r="O190" i="36"/>
  <c r="T190" i="36" s="1"/>
  <c r="T189" i="36"/>
  <c r="S189" i="36"/>
  <c r="R189" i="36"/>
  <c r="Q189" i="36"/>
  <c r="P189" i="36"/>
  <c r="O189" i="36"/>
  <c r="S188" i="36"/>
  <c r="R188" i="36"/>
  <c r="Q188" i="36"/>
  <c r="T188" i="36" s="1"/>
  <c r="P188" i="36"/>
  <c r="O188" i="36"/>
  <c r="S187" i="36"/>
  <c r="R187" i="36"/>
  <c r="Q187" i="36"/>
  <c r="P187" i="36"/>
  <c r="O187" i="36"/>
  <c r="T187" i="36" s="1"/>
  <c r="S186" i="36"/>
  <c r="R186" i="36"/>
  <c r="Q186" i="36"/>
  <c r="P186" i="36"/>
  <c r="O186" i="36"/>
  <c r="T186" i="36" s="1"/>
  <c r="T185" i="36"/>
  <c r="S185" i="36"/>
  <c r="R185" i="36"/>
  <c r="Q185" i="36"/>
  <c r="P185" i="36"/>
  <c r="O185" i="36"/>
  <c r="S184" i="36"/>
  <c r="R184" i="36"/>
  <c r="Q184" i="36"/>
  <c r="T184" i="36" s="1"/>
  <c r="P184" i="36"/>
  <c r="O184" i="36"/>
  <c r="S183" i="36"/>
  <c r="R183" i="36"/>
  <c r="Q183" i="36"/>
  <c r="P183" i="36"/>
  <c r="T183" i="36" s="1"/>
  <c r="O183" i="36"/>
  <c r="S182" i="36"/>
  <c r="R182" i="36"/>
  <c r="Q182" i="36"/>
  <c r="P182" i="36"/>
  <c r="O182" i="36"/>
  <c r="T182" i="36" s="1"/>
  <c r="T181" i="36"/>
  <c r="S181" i="36"/>
  <c r="R181" i="36"/>
  <c r="Q181" i="36"/>
  <c r="P181" i="36"/>
  <c r="O181" i="36"/>
  <c r="S180" i="36"/>
  <c r="R180" i="36"/>
  <c r="Q180" i="36"/>
  <c r="T180" i="36" s="1"/>
  <c r="P180" i="36"/>
  <c r="O180" i="36"/>
  <c r="S179" i="36"/>
  <c r="S191" i="36" s="1"/>
  <c r="R179" i="36"/>
  <c r="R191" i="36" s="1"/>
  <c r="Q179" i="36"/>
  <c r="Q191" i="36" s="1"/>
  <c r="P179" i="36"/>
  <c r="P191" i="36" s="1"/>
  <c r="O179" i="36"/>
  <c r="T179" i="36" s="1"/>
  <c r="N170" i="36"/>
  <c r="M170" i="36"/>
  <c r="L170" i="36"/>
  <c r="K170" i="36"/>
  <c r="J170" i="36"/>
  <c r="I170" i="36"/>
  <c r="H170" i="36"/>
  <c r="G170" i="36"/>
  <c r="F170" i="36"/>
  <c r="E170" i="36"/>
  <c r="S169" i="36"/>
  <c r="R169" i="36"/>
  <c r="Q169" i="36"/>
  <c r="P169" i="36"/>
  <c r="O169" i="36"/>
  <c r="T169" i="36" s="1"/>
  <c r="T168" i="36"/>
  <c r="S168" i="36"/>
  <c r="R168" i="36"/>
  <c r="Q168" i="36"/>
  <c r="P168" i="36"/>
  <c r="O168" i="36"/>
  <c r="S167" i="36"/>
  <c r="R167" i="36"/>
  <c r="Q167" i="36"/>
  <c r="T167" i="36" s="1"/>
  <c r="P167" i="36"/>
  <c r="O167" i="36"/>
  <c r="S166" i="36"/>
  <c r="R166" i="36"/>
  <c r="Q166" i="36"/>
  <c r="P166" i="36"/>
  <c r="T166" i="36" s="1"/>
  <c r="O166" i="36"/>
  <c r="S165" i="36"/>
  <c r="R165" i="36"/>
  <c r="Q165" i="36"/>
  <c r="P165" i="36"/>
  <c r="O165" i="36"/>
  <c r="T165" i="36" s="1"/>
  <c r="T164" i="36"/>
  <c r="S164" i="36"/>
  <c r="R164" i="36"/>
  <c r="Q164" i="36"/>
  <c r="P164" i="36"/>
  <c r="O164" i="36"/>
  <c r="S163" i="36"/>
  <c r="R163" i="36"/>
  <c r="Q163" i="36"/>
  <c r="P163" i="36"/>
  <c r="T163" i="36" s="1"/>
  <c r="O163" i="36"/>
  <c r="S162" i="36"/>
  <c r="R162" i="36"/>
  <c r="Q162" i="36"/>
  <c r="P162" i="36"/>
  <c r="O162" i="36"/>
  <c r="T162" i="36" s="1"/>
  <c r="S161" i="36"/>
  <c r="R161" i="36"/>
  <c r="Q161" i="36"/>
  <c r="Q170" i="36" s="1"/>
  <c r="P161" i="36"/>
  <c r="O161" i="36"/>
  <c r="T161" i="36" s="1"/>
  <c r="T160" i="36"/>
  <c r="S160" i="36"/>
  <c r="R160" i="36"/>
  <c r="Q160" i="36"/>
  <c r="P160" i="36"/>
  <c r="O160" i="36"/>
  <c r="S159" i="36"/>
  <c r="R159" i="36"/>
  <c r="R170" i="36" s="1"/>
  <c r="Q159" i="36"/>
  <c r="T159" i="36" s="1"/>
  <c r="P159" i="36"/>
  <c r="O159" i="36"/>
  <c r="S158" i="36"/>
  <c r="S170" i="36" s="1"/>
  <c r="R158" i="36"/>
  <c r="Q158" i="36"/>
  <c r="P158" i="36"/>
  <c r="T158" i="36" s="1"/>
  <c r="O158" i="36"/>
  <c r="O170" i="36" s="1"/>
  <c r="M151" i="36"/>
  <c r="K151" i="36"/>
  <c r="G151" i="36"/>
  <c r="F151" i="36"/>
  <c r="E151" i="36"/>
  <c r="N150" i="36"/>
  <c r="N149" i="36"/>
  <c r="N148" i="36"/>
  <c r="N147" i="36"/>
  <c r="N146" i="36"/>
  <c r="N145" i="36"/>
  <c r="N144" i="36"/>
  <c r="N143" i="36"/>
  <c r="N142" i="36"/>
  <c r="N141" i="36"/>
  <c r="L140" i="36"/>
  <c r="N140" i="36" s="1"/>
  <c r="N139" i="36"/>
  <c r="L139" i="36"/>
  <c r="L151" i="36" s="1"/>
  <c r="K139" i="36"/>
  <c r="N130" i="36"/>
  <c r="M130" i="36"/>
  <c r="K130" i="36"/>
  <c r="G130" i="36"/>
  <c r="E130" i="36"/>
  <c r="O129" i="36"/>
  <c r="O128" i="36"/>
  <c r="O127" i="36"/>
  <c r="O126" i="36"/>
  <c r="O125" i="36"/>
  <c r="O124" i="36"/>
  <c r="O123" i="36"/>
  <c r="O122" i="36"/>
  <c r="O121" i="36"/>
  <c r="O120" i="36"/>
  <c r="N119" i="36"/>
  <c r="L119" i="36"/>
  <c r="O119" i="36" s="1"/>
  <c r="O130" i="36" s="1"/>
  <c r="O118" i="36"/>
  <c r="L118" i="36"/>
  <c r="L130" i="36" s="1"/>
  <c r="K118" i="36"/>
  <c r="F118" i="36"/>
  <c r="F130" i="36" s="1"/>
  <c r="N111" i="36"/>
  <c r="M111" i="36"/>
  <c r="L111" i="36"/>
  <c r="K111" i="36"/>
  <c r="G111" i="36"/>
  <c r="F111" i="36"/>
  <c r="E111" i="36"/>
  <c r="O110" i="36"/>
  <c r="O109" i="36"/>
  <c r="O108" i="36"/>
  <c r="O107" i="36"/>
  <c r="O106" i="36"/>
  <c r="O105" i="36"/>
  <c r="O104" i="36"/>
  <c r="O103" i="36"/>
  <c r="O102" i="36"/>
  <c r="O101" i="36"/>
  <c r="O100" i="36"/>
  <c r="O99" i="36"/>
  <c r="O111" i="36" s="1"/>
  <c r="B99" i="36"/>
  <c r="N91" i="36"/>
  <c r="M91" i="36"/>
  <c r="L91" i="36"/>
  <c r="K91" i="36"/>
  <c r="G91" i="36"/>
  <c r="F91" i="36"/>
  <c r="E91" i="36"/>
  <c r="O90" i="36"/>
  <c r="O89" i="36"/>
  <c r="O88" i="36"/>
  <c r="O87" i="36"/>
  <c r="O86" i="36"/>
  <c r="O85" i="36"/>
  <c r="O84" i="36"/>
  <c r="O83" i="36"/>
  <c r="O82" i="36"/>
  <c r="O81" i="36"/>
  <c r="O80" i="36"/>
  <c r="O79" i="36"/>
  <c r="O91" i="36" s="1"/>
  <c r="P67" i="36"/>
  <c r="O67" i="36"/>
  <c r="H67" i="36"/>
  <c r="G67" i="36"/>
  <c r="R66" i="36"/>
  <c r="R65" i="36"/>
  <c r="R64" i="36"/>
  <c r="R63" i="36"/>
  <c r="R62" i="36"/>
  <c r="R61" i="36"/>
  <c r="R60" i="36"/>
  <c r="R59" i="36"/>
  <c r="R58" i="36"/>
  <c r="Q57" i="36"/>
  <c r="O57" i="36"/>
  <c r="N57" i="36"/>
  <c r="R57" i="36" s="1"/>
  <c r="R56" i="36"/>
  <c r="Q56" i="36"/>
  <c r="N56" i="36"/>
  <c r="F56" i="36"/>
  <c r="Q55" i="36"/>
  <c r="Q67" i="36" s="1"/>
  <c r="N55" i="36"/>
  <c r="N67" i="36" s="1"/>
  <c r="M55" i="36"/>
  <c r="R55" i="36" s="1"/>
  <c r="F55" i="36"/>
  <c r="F67" i="36" s="1"/>
  <c r="E55" i="36"/>
  <c r="E67" i="36" s="1"/>
  <c r="M45" i="36"/>
  <c r="G45" i="36"/>
  <c r="E45" i="36"/>
  <c r="O44" i="36"/>
  <c r="O43" i="36"/>
  <c r="O42" i="36"/>
  <c r="O41" i="36"/>
  <c r="O40" i="36"/>
  <c r="O39" i="36"/>
  <c r="O38" i="36"/>
  <c r="O37" i="36"/>
  <c r="O36" i="36"/>
  <c r="N35" i="36"/>
  <c r="O35" i="36" s="1"/>
  <c r="L35" i="36"/>
  <c r="N34" i="36"/>
  <c r="N45" i="36" s="1"/>
  <c r="L34" i="36"/>
  <c r="O34" i="36" s="1"/>
  <c r="F34" i="36"/>
  <c r="F45" i="36" s="1"/>
  <c r="N33" i="36"/>
  <c r="L33" i="36"/>
  <c r="L45" i="36" s="1"/>
  <c r="K33" i="36"/>
  <c r="O33" i="36" s="1"/>
  <c r="O45" i="36" s="1"/>
  <c r="F33" i="36"/>
  <c r="N23" i="36"/>
  <c r="M23" i="36"/>
  <c r="L23" i="36"/>
  <c r="K23" i="36"/>
  <c r="G23" i="36"/>
  <c r="F23" i="36"/>
  <c r="E23" i="36"/>
  <c r="O22" i="36"/>
  <c r="O21" i="36"/>
  <c r="O20" i="36"/>
  <c r="O19" i="36"/>
  <c r="O18" i="36"/>
  <c r="O17" i="36"/>
  <c r="O16" i="36"/>
  <c r="O15" i="36"/>
  <c r="O14" i="36"/>
  <c r="O23" i="36" s="1"/>
  <c r="O13" i="36"/>
  <c r="O12" i="36"/>
  <c r="O11" i="36"/>
  <c r="H20" i="35"/>
  <c r="J18" i="35"/>
  <c r="J20" i="35" s="1"/>
  <c r="H18" i="35"/>
  <c r="G18" i="35"/>
  <c r="G20" i="35" s="1"/>
  <c r="F18" i="35"/>
  <c r="F20" i="35" s="1"/>
  <c r="E18" i="35"/>
  <c r="E20" i="35" s="1"/>
  <c r="L17" i="35"/>
  <c r="L16" i="35"/>
  <c r="L15" i="35"/>
  <c r="L14" i="35"/>
  <c r="L13" i="35"/>
  <c r="L12" i="35"/>
  <c r="L11" i="35"/>
  <c r="L10" i="35"/>
  <c r="L9" i="35"/>
  <c r="L8" i="35"/>
  <c r="K7" i="35"/>
  <c r="I7" i="35"/>
  <c r="L7" i="35" s="1"/>
  <c r="L6" i="35"/>
  <c r="L18" i="35" s="1"/>
  <c r="L20" i="35" s="1"/>
  <c r="K6" i="35"/>
  <c r="K18" i="35" s="1"/>
  <c r="K20" i="35" s="1"/>
  <c r="I6" i="35"/>
  <c r="I18" i="35" s="1"/>
  <c r="I20" i="35" s="1"/>
  <c r="N14" i="34"/>
  <c r="M14" i="34"/>
  <c r="L14" i="34"/>
  <c r="K14" i="34"/>
  <c r="J14" i="34"/>
  <c r="I14" i="34"/>
  <c r="H14" i="34"/>
  <c r="G14" i="34"/>
  <c r="F14" i="34"/>
  <c r="E14" i="34"/>
  <c r="D14" i="34"/>
  <c r="C14" i="34"/>
  <c r="O13" i="34"/>
  <c r="O12" i="34"/>
  <c r="O11" i="34"/>
  <c r="O10" i="34"/>
  <c r="O9" i="34"/>
  <c r="O8" i="34"/>
  <c r="O7" i="34"/>
  <c r="O6" i="34"/>
  <c r="O14" i="34" s="1"/>
  <c r="G50" i="33"/>
  <c r="G51" i="33" s="1"/>
  <c r="G52" i="33" s="1"/>
  <c r="F50" i="33"/>
  <c r="F51" i="33" s="1"/>
  <c r="F52" i="33" s="1"/>
  <c r="G49" i="33"/>
  <c r="F49" i="33"/>
  <c r="G14" i="33"/>
  <c r="F14" i="33"/>
  <c r="G11" i="33"/>
  <c r="F11" i="33"/>
  <c r="N151" i="36" l="1"/>
  <c r="G395" i="42"/>
  <c r="T170" i="36"/>
  <c r="E17" i="44"/>
  <c r="T191" i="36"/>
  <c r="R67" i="36"/>
  <c r="E31" i="41"/>
  <c r="K45" i="36"/>
  <c r="M67" i="36"/>
  <c r="P170" i="36"/>
  <c r="O191" i="36"/>
  <c r="F392" i="47"/>
  <c r="F392" i="46"/>
  <c r="J67" i="30"/>
  <c r="H67" i="30"/>
  <c r="I66" i="30"/>
  <c r="I65" i="30"/>
  <c r="K64" i="30"/>
  <c r="K63" i="30"/>
  <c r="K62" i="30"/>
  <c r="K65" i="30" s="1"/>
  <c r="I61" i="30"/>
  <c r="K60" i="30"/>
  <c r="K59" i="30"/>
  <c r="K58" i="30"/>
  <c r="K61" i="30" s="1"/>
  <c r="I57" i="30"/>
  <c r="K56" i="30"/>
  <c r="K55" i="30"/>
  <c r="K54" i="30"/>
  <c r="K57" i="30" s="1"/>
  <c r="K53" i="30"/>
  <c r="I53" i="30"/>
  <c r="K52" i="30"/>
  <c r="K51" i="30"/>
  <c r="K50" i="30"/>
  <c r="I49" i="30"/>
  <c r="K48" i="30"/>
  <c r="K47" i="30"/>
  <c r="K46" i="30"/>
  <c r="K49" i="30" s="1"/>
  <c r="I44" i="30"/>
  <c r="K43" i="30"/>
  <c r="K42" i="30"/>
  <c r="K41" i="30"/>
  <c r="K44" i="30" s="1"/>
  <c r="I40" i="30"/>
  <c r="K39" i="30"/>
  <c r="K38" i="30"/>
  <c r="K37" i="30"/>
  <c r="K40" i="30" s="1"/>
  <c r="I36" i="30"/>
  <c r="K35" i="30"/>
  <c r="K34" i="30"/>
  <c r="K33" i="30"/>
  <c r="K36" i="30" s="1"/>
  <c r="I32" i="30"/>
  <c r="K31" i="30"/>
  <c r="K30" i="30"/>
  <c r="K29" i="30"/>
  <c r="K32" i="30" s="1"/>
  <c r="K28" i="30"/>
  <c r="I28" i="30"/>
  <c r="I45" i="30" s="1"/>
  <c r="K27" i="30"/>
  <c r="K25" i="30"/>
  <c r="I23" i="30"/>
  <c r="K22" i="30"/>
  <c r="K21" i="30"/>
  <c r="K20" i="30"/>
  <c r="K23" i="30" s="1"/>
  <c r="I19" i="30"/>
  <c r="K18" i="30"/>
  <c r="K17" i="30"/>
  <c r="K16" i="30"/>
  <c r="K19" i="30" s="1"/>
  <c r="I15" i="30"/>
  <c r="K14" i="30"/>
  <c r="K13" i="30"/>
  <c r="K12" i="30"/>
  <c r="K15" i="30" s="1"/>
  <c r="I11" i="30"/>
  <c r="I24" i="30" s="1"/>
  <c r="I67" i="30" s="1"/>
  <c r="K10" i="30"/>
  <c r="K9" i="30"/>
  <c r="K8" i="30"/>
  <c r="K11" i="30" s="1"/>
  <c r="K7" i="30"/>
  <c r="K24" i="30" s="1"/>
  <c r="I7" i="30"/>
  <c r="K6" i="30"/>
  <c r="K4" i="30"/>
  <c r="K1371" i="29"/>
  <c r="I1371" i="29"/>
  <c r="K1370" i="29"/>
  <c r="J1370" i="29"/>
  <c r="I1370" i="29"/>
  <c r="L1369" i="29"/>
  <c r="L1368" i="29"/>
  <c r="L1367" i="29"/>
  <c r="L1366" i="29"/>
  <c r="L1370" i="29" s="1"/>
  <c r="L1365" i="29"/>
  <c r="L1364" i="29"/>
  <c r="L1363" i="29"/>
  <c r="L1362" i="29"/>
  <c r="L1361" i="29"/>
  <c r="L1360" i="29"/>
  <c r="L1359" i="29"/>
  <c r="L1358" i="29"/>
  <c r="L1357" i="29"/>
  <c r="L1356" i="29"/>
  <c r="L1355" i="29"/>
  <c r="L1354" i="29"/>
  <c r="L1353" i="29"/>
  <c r="L1352" i="29"/>
  <c r="L1351" i="29"/>
  <c r="L1350" i="29"/>
  <c r="L1349" i="29"/>
  <c r="L1348" i="29"/>
  <c r="L1347" i="29"/>
  <c r="L1346" i="29"/>
  <c r="L1345" i="29"/>
  <c r="L1344" i="29"/>
  <c r="L1343" i="29"/>
  <c r="L1342" i="29"/>
  <c r="L1341" i="29"/>
  <c r="L1340" i="29"/>
  <c r="L1339" i="29"/>
  <c r="L1338" i="29"/>
  <c r="L1337" i="29"/>
  <c r="L1336" i="29"/>
  <c r="L1335" i="29"/>
  <c r="L1334" i="29"/>
  <c r="L1333" i="29"/>
  <c r="L1332" i="29"/>
  <c r="L1331" i="29"/>
  <c r="L1330" i="29"/>
  <c r="L1329" i="29"/>
  <c r="L1328" i="29"/>
  <c r="L1327" i="29"/>
  <c r="L1326" i="29"/>
  <c r="L1325" i="29"/>
  <c r="L1324" i="29"/>
  <c r="L1323" i="29"/>
  <c r="L1322" i="29"/>
  <c r="L1321" i="29"/>
  <c r="L1320" i="29"/>
  <c r="L1319" i="29"/>
  <c r="L1318" i="29"/>
  <c r="L1317" i="29"/>
  <c r="L1316" i="29"/>
  <c r="L1315" i="29"/>
  <c r="L1314" i="29"/>
  <c r="L1313" i="29"/>
  <c r="L1312" i="29"/>
  <c r="L1311" i="29"/>
  <c r="L1310" i="29"/>
  <c r="L1309" i="29"/>
  <c r="L1308" i="29"/>
  <c r="L1307" i="29"/>
  <c r="L1306" i="29"/>
  <c r="L1305" i="29"/>
  <c r="L1304" i="29"/>
  <c r="L1303" i="29"/>
  <c r="L1302" i="29"/>
  <c r="L1301" i="29"/>
  <c r="L1300" i="29"/>
  <c r="L1299" i="29"/>
  <c r="L1298" i="29"/>
  <c r="L1297" i="29"/>
  <c r="L1296" i="29"/>
  <c r="L1295" i="29"/>
  <c r="L1294" i="29"/>
  <c r="L1293" i="29"/>
  <c r="L1292" i="29"/>
  <c r="L1291" i="29"/>
  <c r="L1290" i="29"/>
  <c r="L1289" i="29"/>
  <c r="L1288" i="29"/>
  <c r="L1287" i="29"/>
  <c r="L1286" i="29"/>
  <c r="L1285" i="29"/>
  <c r="L1284" i="29"/>
  <c r="L1283" i="29"/>
  <c r="L1282" i="29"/>
  <c r="L1281" i="29"/>
  <c r="L1280" i="29"/>
  <c r="K1279" i="29"/>
  <c r="J1279" i="29"/>
  <c r="J1371" i="29" s="1"/>
  <c r="I1279" i="29"/>
  <c r="L1278" i="29"/>
  <c r="L1277" i="29"/>
  <c r="L1276" i="29"/>
  <c r="L1275" i="29"/>
  <c r="L1274" i="29"/>
  <c r="L1273" i="29"/>
  <c r="L1272" i="29"/>
  <c r="L1271" i="29"/>
  <c r="L1270" i="29"/>
  <c r="L1269" i="29"/>
  <c r="L1268" i="29"/>
  <c r="L1267" i="29"/>
  <c r="L1266" i="29"/>
  <c r="L1265" i="29"/>
  <c r="L1264" i="29"/>
  <c r="L1263" i="29"/>
  <c r="L1262" i="29"/>
  <c r="L1261" i="29"/>
  <c r="L1260" i="29"/>
  <c r="L1259" i="29"/>
  <c r="L1258" i="29"/>
  <c r="L1257" i="29"/>
  <c r="L1256" i="29"/>
  <c r="L1255" i="29"/>
  <c r="L1254" i="29"/>
  <c r="L1253" i="29"/>
  <c r="L1252" i="29"/>
  <c r="L1251" i="29"/>
  <c r="L1250" i="29"/>
  <c r="L1249" i="29"/>
  <c r="L1248" i="29"/>
  <c r="L1247" i="29"/>
  <c r="L1246" i="29"/>
  <c r="L1245" i="29"/>
  <c r="L1244" i="29"/>
  <c r="L1243" i="29"/>
  <c r="L1242" i="29"/>
  <c r="L1241" i="29"/>
  <c r="L1240" i="29"/>
  <c r="L1239" i="29"/>
  <c r="L1238" i="29"/>
  <c r="L1237" i="29"/>
  <c r="L1236" i="29"/>
  <c r="L1235" i="29"/>
  <c r="L1234" i="29"/>
  <c r="L1233" i="29"/>
  <c r="L1232" i="29"/>
  <c r="L1231" i="29"/>
  <c r="L1230" i="29"/>
  <c r="L1229" i="29"/>
  <c r="L1228" i="29"/>
  <c r="L1227" i="29"/>
  <c r="L1226" i="29"/>
  <c r="L1225" i="29"/>
  <c r="L1224" i="29"/>
  <c r="L1223" i="29"/>
  <c r="L1222" i="29"/>
  <c r="L1221" i="29"/>
  <c r="L1220" i="29"/>
  <c r="L1219" i="29"/>
  <c r="L1218" i="29"/>
  <c r="L1217" i="29"/>
  <c r="L1216" i="29"/>
  <c r="L1215" i="29"/>
  <c r="L1214" i="29"/>
  <c r="L1213" i="29"/>
  <c r="L1212" i="29"/>
  <c r="L1211" i="29"/>
  <c r="L1210" i="29"/>
  <c r="L1209" i="29"/>
  <c r="L1208" i="29"/>
  <c r="L1207" i="29"/>
  <c r="L1206" i="29"/>
  <c r="L1205" i="29"/>
  <c r="L1204" i="29"/>
  <c r="L1203" i="29"/>
  <c r="L1202" i="29"/>
  <c r="L1201" i="29"/>
  <c r="L1200" i="29"/>
  <c r="L1199" i="29"/>
  <c r="L1198" i="29"/>
  <c r="L1197" i="29"/>
  <c r="L1196" i="29"/>
  <c r="L1195" i="29"/>
  <c r="L1194" i="29"/>
  <c r="L1193" i="29"/>
  <c r="L1192" i="29"/>
  <c r="L1191" i="29"/>
  <c r="L1190" i="29"/>
  <c r="L1189" i="29"/>
  <c r="L1279" i="29" s="1"/>
  <c r="K1188" i="29"/>
  <c r="J1188" i="29"/>
  <c r="I1188" i="29"/>
  <c r="L1187" i="29"/>
  <c r="L1186" i="29"/>
  <c r="L1185" i="29"/>
  <c r="L1184" i="29"/>
  <c r="L1183" i="29"/>
  <c r="L1182" i="29"/>
  <c r="L1181" i="29"/>
  <c r="L1180" i="29"/>
  <c r="L1179" i="29"/>
  <c r="L1178" i="29"/>
  <c r="L1177" i="29"/>
  <c r="L1176" i="29"/>
  <c r="L1175" i="29"/>
  <c r="L1174" i="29"/>
  <c r="L1173" i="29"/>
  <c r="L1172" i="29"/>
  <c r="L1171" i="29"/>
  <c r="L1170" i="29"/>
  <c r="L1169" i="29"/>
  <c r="L1168" i="29"/>
  <c r="L1167" i="29"/>
  <c r="L1166" i="29"/>
  <c r="L1165" i="29"/>
  <c r="L1164" i="29"/>
  <c r="L1163" i="29"/>
  <c r="L1162" i="29"/>
  <c r="L1161" i="29"/>
  <c r="L1160" i="29"/>
  <c r="L1159" i="29"/>
  <c r="L1158" i="29"/>
  <c r="L1157" i="29"/>
  <c r="L1156" i="29"/>
  <c r="L1155" i="29"/>
  <c r="L1154" i="29"/>
  <c r="L1153" i="29"/>
  <c r="L1152" i="29"/>
  <c r="L1151" i="29"/>
  <c r="L1150" i="29"/>
  <c r="L1149" i="29"/>
  <c r="L1148" i="29"/>
  <c r="L1147" i="29"/>
  <c r="L1146" i="29"/>
  <c r="L1145" i="29"/>
  <c r="L1144" i="29"/>
  <c r="L1143" i="29"/>
  <c r="L1142" i="29"/>
  <c r="L1141" i="29"/>
  <c r="L1140" i="29"/>
  <c r="L1139" i="29"/>
  <c r="L1138" i="29"/>
  <c r="L1137" i="29"/>
  <c r="L1136" i="29"/>
  <c r="L1135" i="29"/>
  <c r="L1134" i="29"/>
  <c r="L1133" i="29"/>
  <c r="L1132" i="29"/>
  <c r="L1131" i="29"/>
  <c r="L1130" i="29"/>
  <c r="L1129" i="29"/>
  <c r="L1128" i="29"/>
  <c r="L1127" i="29"/>
  <c r="L1126" i="29"/>
  <c r="L1125" i="29"/>
  <c r="L1124" i="29"/>
  <c r="L1123" i="29"/>
  <c r="L1122" i="29"/>
  <c r="L1121" i="29"/>
  <c r="L1120" i="29"/>
  <c r="L1119" i="29"/>
  <c r="L1118" i="29"/>
  <c r="L1117" i="29"/>
  <c r="L1116" i="29"/>
  <c r="L1115" i="29"/>
  <c r="L1114" i="29"/>
  <c r="L1113" i="29"/>
  <c r="L1112" i="29"/>
  <c r="L1111" i="29"/>
  <c r="L1110" i="29"/>
  <c r="L1109" i="29"/>
  <c r="L1108" i="29"/>
  <c r="L1107" i="29"/>
  <c r="L1106" i="29"/>
  <c r="L1105" i="29"/>
  <c r="L1104" i="29"/>
  <c r="L1103" i="29"/>
  <c r="L1102" i="29"/>
  <c r="L1101" i="29"/>
  <c r="L1100" i="29"/>
  <c r="L1099" i="29"/>
  <c r="L1098" i="29"/>
  <c r="L1188" i="29" s="1"/>
  <c r="K1097" i="29"/>
  <c r="J1097" i="29"/>
  <c r="I1097" i="29"/>
  <c r="L1096" i="29"/>
  <c r="L1095" i="29"/>
  <c r="L1094" i="29"/>
  <c r="L1093" i="29"/>
  <c r="L1092" i="29"/>
  <c r="L1091" i="29"/>
  <c r="L1090" i="29"/>
  <c r="L1089" i="29"/>
  <c r="L1088" i="29"/>
  <c r="L1087" i="29"/>
  <c r="L1086" i="29"/>
  <c r="L1085" i="29"/>
  <c r="L1084" i="29"/>
  <c r="L1083" i="29"/>
  <c r="L1082" i="29"/>
  <c r="L1081" i="29"/>
  <c r="L1080" i="29"/>
  <c r="L1079" i="29"/>
  <c r="L1078" i="29"/>
  <c r="L1077" i="29"/>
  <c r="L1076" i="29"/>
  <c r="L1075" i="29"/>
  <c r="L1074" i="29"/>
  <c r="L1073" i="29"/>
  <c r="L1072" i="29"/>
  <c r="L1071" i="29"/>
  <c r="L1070" i="29"/>
  <c r="L1069" i="29"/>
  <c r="L1068" i="29"/>
  <c r="L1067" i="29"/>
  <c r="L1066" i="29"/>
  <c r="L1065" i="29"/>
  <c r="L1064" i="29"/>
  <c r="L1063" i="29"/>
  <c r="L1062" i="29"/>
  <c r="L1061" i="29"/>
  <c r="L1060" i="29"/>
  <c r="L1059" i="29"/>
  <c r="L1058" i="29"/>
  <c r="L1057" i="29"/>
  <c r="L1056" i="29"/>
  <c r="L1055" i="29"/>
  <c r="L1054" i="29"/>
  <c r="L1053" i="29"/>
  <c r="L1052" i="29"/>
  <c r="L1051" i="29"/>
  <c r="L1050" i="29"/>
  <c r="L1049" i="29"/>
  <c r="L1048" i="29"/>
  <c r="L1047" i="29"/>
  <c r="L1046" i="29"/>
  <c r="L1045" i="29"/>
  <c r="L1044" i="29"/>
  <c r="L1043" i="29"/>
  <c r="L1042" i="29"/>
  <c r="L1041" i="29"/>
  <c r="L1040" i="29"/>
  <c r="L1039" i="29"/>
  <c r="L1038" i="29"/>
  <c r="L1037" i="29"/>
  <c r="L1036" i="29"/>
  <c r="L1035" i="29"/>
  <c r="L1034" i="29"/>
  <c r="L1033" i="29"/>
  <c r="L1032" i="29"/>
  <c r="L1031" i="29"/>
  <c r="L1030" i="29"/>
  <c r="L1029" i="29"/>
  <c r="L1028" i="29"/>
  <c r="L1027" i="29"/>
  <c r="L1026" i="29"/>
  <c r="L1025" i="29"/>
  <c r="L1024" i="29"/>
  <c r="L1023" i="29"/>
  <c r="L1022" i="29"/>
  <c r="L1021" i="29"/>
  <c r="L1020" i="29"/>
  <c r="L1019" i="29"/>
  <c r="L1018" i="29"/>
  <c r="L1017" i="29"/>
  <c r="L1016" i="29"/>
  <c r="L1015" i="29"/>
  <c r="L1014" i="29"/>
  <c r="L1013" i="29"/>
  <c r="L1012" i="29"/>
  <c r="L1011" i="29"/>
  <c r="L1010" i="29"/>
  <c r="L1009" i="29"/>
  <c r="L1008" i="29"/>
  <c r="L1007" i="29"/>
  <c r="L1097" i="29" s="1"/>
  <c r="L1006" i="29"/>
  <c r="K1006" i="29"/>
  <c r="J1006" i="29"/>
  <c r="I1006" i="29"/>
  <c r="K914" i="29"/>
  <c r="J914" i="29"/>
  <c r="I914" i="29"/>
  <c r="L913" i="29"/>
  <c r="L912" i="29"/>
  <c r="L911" i="29"/>
  <c r="L910" i="29"/>
  <c r="L909" i="29"/>
  <c r="L908" i="29"/>
  <c r="L907" i="29"/>
  <c r="L906" i="29"/>
  <c r="L905" i="29"/>
  <c r="L904" i="29"/>
  <c r="L903" i="29"/>
  <c r="L902" i="29"/>
  <c r="L901" i="29"/>
  <c r="L900" i="29"/>
  <c r="L899" i="29"/>
  <c r="L898" i="29"/>
  <c r="L897" i="29"/>
  <c r="L896" i="29"/>
  <c r="L895" i="29"/>
  <c r="L894" i="29"/>
  <c r="L893" i="29"/>
  <c r="L892" i="29"/>
  <c r="L891" i="29"/>
  <c r="L890" i="29"/>
  <c r="L889" i="29"/>
  <c r="L888" i="29"/>
  <c r="L887" i="29"/>
  <c r="L886" i="29"/>
  <c r="L885" i="29"/>
  <c r="L884" i="29"/>
  <c r="L883" i="29"/>
  <c r="L882" i="29"/>
  <c r="L881" i="29"/>
  <c r="L880" i="29"/>
  <c r="L879" i="29"/>
  <c r="L878" i="29"/>
  <c r="L877" i="29"/>
  <c r="L876" i="29"/>
  <c r="L875" i="29"/>
  <c r="L874" i="29"/>
  <c r="L873" i="29"/>
  <c r="L872" i="29"/>
  <c r="L871" i="29"/>
  <c r="L870" i="29"/>
  <c r="L869" i="29"/>
  <c r="L868" i="29"/>
  <c r="L867" i="29"/>
  <c r="L866" i="29"/>
  <c r="L865" i="29"/>
  <c r="L864" i="29"/>
  <c r="L863" i="29"/>
  <c r="L862" i="29"/>
  <c r="L861" i="29"/>
  <c r="L860" i="29"/>
  <c r="L859" i="29"/>
  <c r="L858" i="29"/>
  <c r="L857" i="29"/>
  <c r="L856" i="29"/>
  <c r="L855" i="29"/>
  <c r="L854" i="29"/>
  <c r="L853" i="29"/>
  <c r="L852" i="29"/>
  <c r="L851" i="29"/>
  <c r="L850" i="29"/>
  <c r="L849" i="29"/>
  <c r="L848" i="29"/>
  <c r="L847" i="29"/>
  <c r="L846" i="29"/>
  <c r="L845" i="29"/>
  <c r="L844" i="29"/>
  <c r="L843" i="29"/>
  <c r="L842" i="29"/>
  <c r="L841" i="29"/>
  <c r="L840" i="29"/>
  <c r="L839" i="29"/>
  <c r="L838" i="29"/>
  <c r="L837" i="29"/>
  <c r="L836" i="29"/>
  <c r="L835" i="29"/>
  <c r="L834" i="29"/>
  <c r="L833" i="29"/>
  <c r="L832" i="29"/>
  <c r="L831" i="29"/>
  <c r="L830" i="29"/>
  <c r="L914" i="29" s="1"/>
  <c r="L829" i="29"/>
  <c r="L828" i="29"/>
  <c r="L827" i="29"/>
  <c r="L826" i="29"/>
  <c r="L825" i="29"/>
  <c r="L824" i="29"/>
  <c r="K823" i="29"/>
  <c r="J823" i="29"/>
  <c r="J915" i="29" s="1"/>
  <c r="I823" i="29"/>
  <c r="L822" i="29"/>
  <c r="L821" i="29"/>
  <c r="L820" i="29"/>
  <c r="L819" i="29"/>
  <c r="L818" i="29"/>
  <c r="L817" i="29"/>
  <c r="L816" i="29"/>
  <c r="L815" i="29"/>
  <c r="L814" i="29"/>
  <c r="L813" i="29"/>
  <c r="L812" i="29"/>
  <c r="L811" i="29"/>
  <c r="L810" i="29"/>
  <c r="L809" i="29"/>
  <c r="L808" i="29"/>
  <c r="L807" i="29"/>
  <c r="L806" i="29"/>
  <c r="L805" i="29"/>
  <c r="L804" i="29"/>
  <c r="L803" i="29"/>
  <c r="L802" i="29"/>
  <c r="L801" i="29"/>
  <c r="L800" i="29"/>
  <c r="L799" i="29"/>
  <c r="L798" i="29"/>
  <c r="L797" i="29"/>
  <c r="L796" i="29"/>
  <c r="L795" i="29"/>
  <c r="L794" i="29"/>
  <c r="L793" i="29"/>
  <c r="L792" i="29"/>
  <c r="L791" i="29"/>
  <c r="L790" i="29"/>
  <c r="L789" i="29"/>
  <c r="L788" i="29"/>
  <c r="L787" i="29"/>
  <c r="L786" i="29"/>
  <c r="L785" i="29"/>
  <c r="L784" i="29"/>
  <c r="L783" i="29"/>
  <c r="L782" i="29"/>
  <c r="L781" i="29"/>
  <c r="L780" i="29"/>
  <c r="L779" i="29"/>
  <c r="L778" i="29"/>
  <c r="L777" i="29"/>
  <c r="L776" i="29"/>
  <c r="L775" i="29"/>
  <c r="L774" i="29"/>
  <c r="L773" i="29"/>
  <c r="L772" i="29"/>
  <c r="L771" i="29"/>
  <c r="L770" i="29"/>
  <c r="L769" i="29"/>
  <c r="L768" i="29"/>
  <c r="L767" i="29"/>
  <c r="L766" i="29"/>
  <c r="L765" i="29"/>
  <c r="L764" i="29"/>
  <c r="L763" i="29"/>
  <c r="L762" i="29"/>
  <c r="L761" i="29"/>
  <c r="L760" i="29"/>
  <c r="L759" i="29"/>
  <c r="L758" i="29"/>
  <c r="L757" i="29"/>
  <c r="L756" i="29"/>
  <c r="L755" i="29"/>
  <c r="L754" i="29"/>
  <c r="L753" i="29"/>
  <c r="L752" i="29"/>
  <c r="L751" i="29"/>
  <c r="L750" i="29"/>
  <c r="L749" i="29"/>
  <c r="L748" i="29"/>
  <c r="L747" i="29"/>
  <c r="L746" i="29"/>
  <c r="L745" i="29"/>
  <c r="L744" i="29"/>
  <c r="L743" i="29"/>
  <c r="L742" i="29"/>
  <c r="L741" i="29"/>
  <c r="L740" i="29"/>
  <c r="L739" i="29"/>
  <c r="L738" i="29"/>
  <c r="L737" i="29"/>
  <c r="L736" i="29"/>
  <c r="L735" i="29"/>
  <c r="L734" i="29"/>
  <c r="L733" i="29"/>
  <c r="L823" i="29" s="1"/>
  <c r="K732" i="29"/>
  <c r="J732" i="29"/>
  <c r="I732" i="29"/>
  <c r="I915" i="29" s="1"/>
  <c r="L731" i="29"/>
  <c r="L730" i="29"/>
  <c r="L729" i="29"/>
  <c r="L728" i="29"/>
  <c r="L727" i="29"/>
  <c r="L726" i="29"/>
  <c r="L725" i="29"/>
  <c r="L724" i="29"/>
  <c r="L723" i="29"/>
  <c r="L722" i="29"/>
  <c r="L721" i="29"/>
  <c r="L720" i="29"/>
  <c r="L719" i="29"/>
  <c r="L718" i="29"/>
  <c r="L717" i="29"/>
  <c r="L716" i="29"/>
  <c r="L715" i="29"/>
  <c r="L714" i="29"/>
  <c r="L713" i="29"/>
  <c r="L712" i="29"/>
  <c r="L711" i="29"/>
  <c r="L710" i="29"/>
  <c r="L709" i="29"/>
  <c r="L708" i="29"/>
  <c r="L707" i="29"/>
  <c r="L706" i="29"/>
  <c r="L705" i="29"/>
  <c r="L704" i="29"/>
  <c r="L703" i="29"/>
  <c r="L702" i="29"/>
  <c r="L701" i="29"/>
  <c r="L700" i="29"/>
  <c r="L699" i="29"/>
  <c r="L698" i="29"/>
  <c r="L697" i="29"/>
  <c r="L696" i="29"/>
  <c r="L695" i="29"/>
  <c r="L694" i="29"/>
  <c r="L693" i="29"/>
  <c r="L692" i="29"/>
  <c r="L691" i="29"/>
  <c r="L690" i="29"/>
  <c r="L689" i="29"/>
  <c r="L688" i="29"/>
  <c r="L687" i="29"/>
  <c r="L686" i="29"/>
  <c r="L685" i="29"/>
  <c r="L684" i="29"/>
  <c r="L683" i="29"/>
  <c r="L682" i="29"/>
  <c r="L681" i="29"/>
  <c r="L680" i="29"/>
  <c r="L679" i="29"/>
  <c r="L678" i="29"/>
  <c r="L677" i="29"/>
  <c r="L676" i="29"/>
  <c r="L675" i="29"/>
  <c r="L674" i="29"/>
  <c r="L673" i="29"/>
  <c r="L672" i="29"/>
  <c r="L671" i="29"/>
  <c r="L670" i="29"/>
  <c r="L669" i="29"/>
  <c r="L668" i="29"/>
  <c r="L667" i="29"/>
  <c r="L666" i="29"/>
  <c r="L665" i="29"/>
  <c r="L664" i="29"/>
  <c r="L663" i="29"/>
  <c r="L662" i="29"/>
  <c r="L661" i="29"/>
  <c r="L660" i="29"/>
  <c r="L659" i="29"/>
  <c r="L658" i="29"/>
  <c r="L657" i="29"/>
  <c r="L656" i="29"/>
  <c r="L655" i="29"/>
  <c r="L654" i="29"/>
  <c r="L653" i="29"/>
  <c r="L652" i="29"/>
  <c r="L651" i="29"/>
  <c r="L650" i="29"/>
  <c r="L649" i="29"/>
  <c r="L648" i="29"/>
  <c r="L647" i="29"/>
  <c r="L646" i="29"/>
  <c r="L645" i="29"/>
  <c r="L644" i="29"/>
  <c r="L643" i="29"/>
  <c r="L642" i="29"/>
  <c r="L732" i="29" s="1"/>
  <c r="K641" i="29"/>
  <c r="K915" i="29" s="1"/>
  <c r="J641" i="29"/>
  <c r="I641" i="29"/>
  <c r="L640" i="29"/>
  <c r="L639" i="29"/>
  <c r="L638" i="29"/>
  <c r="L637" i="29"/>
  <c r="L636" i="29"/>
  <c r="L635" i="29"/>
  <c r="L634" i="29"/>
  <c r="L633" i="29"/>
  <c r="L632" i="29"/>
  <c r="L631" i="29"/>
  <c r="L630" i="29"/>
  <c r="L629" i="29"/>
  <c r="L628" i="29"/>
  <c r="L627" i="29"/>
  <c r="L626" i="29"/>
  <c r="L625" i="29"/>
  <c r="L624" i="29"/>
  <c r="L623" i="29"/>
  <c r="L622" i="29"/>
  <c r="L621" i="29"/>
  <c r="L620" i="29"/>
  <c r="L619" i="29"/>
  <c r="L618" i="29"/>
  <c r="L617" i="29"/>
  <c r="L616" i="29"/>
  <c r="L615" i="29"/>
  <c r="L614" i="29"/>
  <c r="L613" i="29"/>
  <c r="L612" i="29"/>
  <c r="L611" i="29"/>
  <c r="L610" i="29"/>
  <c r="L609" i="29"/>
  <c r="L608" i="29"/>
  <c r="L607" i="29"/>
  <c r="L606" i="29"/>
  <c r="L605" i="29"/>
  <c r="L604" i="29"/>
  <c r="L603" i="29"/>
  <c r="L602" i="29"/>
  <c r="L601" i="29"/>
  <c r="L600" i="29"/>
  <c r="L599" i="29"/>
  <c r="L598" i="29"/>
  <c r="L597" i="29"/>
  <c r="L596" i="29"/>
  <c r="L595" i="29"/>
  <c r="L594" i="29"/>
  <c r="L593" i="29"/>
  <c r="L592" i="29"/>
  <c r="L591" i="29"/>
  <c r="L590" i="29"/>
  <c r="L589" i="29"/>
  <c r="L588" i="29"/>
  <c r="L587" i="29"/>
  <c r="L586" i="29"/>
  <c r="L585" i="29"/>
  <c r="L584" i="29"/>
  <c r="L583" i="29"/>
  <c r="L582" i="29"/>
  <c r="L581" i="29"/>
  <c r="L580" i="29"/>
  <c r="L579" i="29"/>
  <c r="L578" i="29"/>
  <c r="L577" i="29"/>
  <c r="L576" i="29"/>
  <c r="L575" i="29"/>
  <c r="L574" i="29"/>
  <c r="L573" i="29"/>
  <c r="L572" i="29"/>
  <c r="L571" i="29"/>
  <c r="L570" i="29"/>
  <c r="L569" i="29"/>
  <c r="L568" i="29"/>
  <c r="L567" i="29"/>
  <c r="L566" i="29"/>
  <c r="L565" i="29"/>
  <c r="L564" i="29"/>
  <c r="L563" i="29"/>
  <c r="L562" i="29"/>
  <c r="L561" i="29"/>
  <c r="L560" i="29"/>
  <c r="L559" i="29"/>
  <c r="L558" i="29"/>
  <c r="L557" i="29"/>
  <c r="L556" i="29"/>
  <c r="L555" i="29"/>
  <c r="L554" i="29"/>
  <c r="L553" i="29"/>
  <c r="L552" i="29"/>
  <c r="L551" i="29"/>
  <c r="L641" i="29" s="1"/>
  <c r="L550" i="29"/>
  <c r="K550" i="29"/>
  <c r="J550" i="29"/>
  <c r="I550" i="29"/>
  <c r="K458" i="29"/>
  <c r="J458" i="29"/>
  <c r="I458" i="29"/>
  <c r="L457" i="29"/>
  <c r="L456" i="29"/>
  <c r="L455" i="29"/>
  <c r="L454" i="29"/>
  <c r="L453" i="29"/>
  <c r="L452" i="29"/>
  <c r="L451" i="29"/>
  <c r="L450" i="29"/>
  <c r="L449" i="29"/>
  <c r="L448" i="29"/>
  <c r="L447" i="29"/>
  <c r="L446" i="29"/>
  <c r="L445" i="29"/>
  <c r="L444" i="29"/>
  <c r="L443" i="29"/>
  <c r="L442" i="29"/>
  <c r="L441" i="29"/>
  <c r="L440" i="29"/>
  <c r="L439" i="29"/>
  <c r="L438" i="29"/>
  <c r="L437" i="29"/>
  <c r="L436" i="29"/>
  <c r="L435" i="29"/>
  <c r="L434" i="29"/>
  <c r="L433" i="29"/>
  <c r="L432" i="29"/>
  <c r="L431" i="29"/>
  <c r="L430" i="29"/>
  <c r="L429" i="29"/>
  <c r="L428" i="29"/>
  <c r="L427" i="29"/>
  <c r="L426" i="29"/>
  <c r="L425" i="29"/>
  <c r="L424" i="29"/>
  <c r="L423" i="29"/>
  <c r="L422" i="29"/>
  <c r="L421" i="29"/>
  <c r="L420" i="29"/>
  <c r="L419" i="29"/>
  <c r="L418" i="29"/>
  <c r="L417" i="29"/>
  <c r="L416" i="29"/>
  <c r="L415" i="29"/>
  <c r="L414" i="29"/>
  <c r="L413" i="29"/>
  <c r="L412" i="29"/>
  <c r="L411" i="29"/>
  <c r="L410" i="29"/>
  <c r="L409" i="29"/>
  <c r="L408" i="29"/>
  <c r="L407" i="29"/>
  <c r="L406" i="29"/>
  <c r="L405" i="29"/>
  <c r="L404" i="29"/>
  <c r="L403" i="29"/>
  <c r="L402" i="29"/>
  <c r="L401" i="29"/>
  <c r="L400" i="29"/>
  <c r="L399" i="29"/>
  <c r="L398" i="29"/>
  <c r="L397" i="29"/>
  <c r="L396" i="29"/>
  <c r="L395" i="29"/>
  <c r="L394" i="29"/>
  <c r="L393" i="29"/>
  <c r="L392" i="29"/>
  <c r="L391" i="29"/>
  <c r="L390" i="29"/>
  <c r="L389" i="29"/>
  <c r="L388" i="29"/>
  <c r="L387" i="29"/>
  <c r="L386" i="29"/>
  <c r="L385" i="29"/>
  <c r="L384" i="29"/>
  <c r="L383" i="29"/>
  <c r="L382" i="29"/>
  <c r="L381" i="29"/>
  <c r="L380" i="29"/>
  <c r="L379" i="29"/>
  <c r="L378" i="29"/>
  <c r="L377" i="29"/>
  <c r="L376" i="29"/>
  <c r="L375" i="29"/>
  <c r="L374" i="29"/>
  <c r="L458" i="29" s="1"/>
  <c r="L373" i="29"/>
  <c r="L372" i="29"/>
  <c r="L371" i="29"/>
  <c r="L370" i="29"/>
  <c r="L369" i="29"/>
  <c r="L368" i="29"/>
  <c r="K367" i="29"/>
  <c r="K459" i="29" s="1"/>
  <c r="K1372" i="29" s="1"/>
  <c r="J367" i="29"/>
  <c r="J459" i="29" s="1"/>
  <c r="I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51" i="29"/>
  <c r="L350" i="29"/>
  <c r="L349" i="29"/>
  <c r="L348" i="29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367" i="29" s="1"/>
  <c r="K276" i="29"/>
  <c r="J276" i="29"/>
  <c r="I276" i="29"/>
  <c r="I459" i="29" s="1"/>
  <c r="I1372" i="29" s="1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276" i="29" s="1"/>
  <c r="K185" i="29"/>
  <c r="J185" i="29"/>
  <c r="I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185" i="29" s="1"/>
  <c r="K94" i="29"/>
  <c r="J94" i="29"/>
  <c r="I94" i="29"/>
  <c r="L15" i="29"/>
  <c r="L14" i="29"/>
  <c r="L13" i="29"/>
  <c r="L12" i="29"/>
  <c r="L11" i="29"/>
  <c r="L10" i="29"/>
  <c r="L94" i="29" s="1"/>
  <c r="K66" i="30" l="1"/>
  <c r="K45" i="30"/>
  <c r="K67" i="30" s="1"/>
  <c r="L915" i="29"/>
  <c r="L459" i="29"/>
  <c r="L1371" i="29"/>
  <c r="J1372" i="29"/>
  <c r="U73" i="28"/>
  <c r="T73" i="28"/>
  <c r="S73" i="28"/>
  <c r="R73" i="28"/>
  <c r="Q73" i="28"/>
  <c r="P73" i="28"/>
  <c r="O73" i="28"/>
  <c r="N73" i="28"/>
  <c r="Y72" i="28"/>
  <c r="X72" i="28"/>
  <c r="W72" i="28"/>
  <c r="V72" i="28"/>
  <c r="A72" i="28"/>
  <c r="Y71" i="28"/>
  <c r="X71" i="28"/>
  <c r="W71" i="28"/>
  <c r="V71" i="28"/>
  <c r="A71" i="28"/>
  <c r="Y70" i="28"/>
  <c r="X70" i="28"/>
  <c r="W70" i="28"/>
  <c r="V70" i="28"/>
  <c r="A70" i="28"/>
  <c r="Y69" i="28"/>
  <c r="X69" i="28"/>
  <c r="W69" i="28"/>
  <c r="V69" i="28"/>
  <c r="A69" i="28"/>
  <c r="Y68" i="28"/>
  <c r="X68" i="28"/>
  <c r="W68" i="28"/>
  <c r="V68" i="28"/>
  <c r="A68" i="28"/>
  <c r="Y67" i="28"/>
  <c r="X67" i="28"/>
  <c r="W67" i="28"/>
  <c r="V67" i="28"/>
  <c r="A67" i="28"/>
  <c r="Y66" i="28"/>
  <c r="X66" i="28"/>
  <c r="W66" i="28"/>
  <c r="V66" i="28"/>
  <c r="A66" i="28"/>
  <c r="Y65" i="28"/>
  <c r="X65" i="28"/>
  <c r="W65" i="28"/>
  <c r="V65" i="28"/>
  <c r="A65" i="28"/>
  <c r="Y64" i="28"/>
  <c r="X64" i="28"/>
  <c r="W64" i="28"/>
  <c r="V64" i="28"/>
  <c r="A64" i="28"/>
  <c r="Y63" i="28"/>
  <c r="X63" i="28"/>
  <c r="W63" i="28"/>
  <c r="V63" i="28"/>
  <c r="A63" i="28"/>
  <c r="Y62" i="28"/>
  <c r="X62" i="28"/>
  <c r="W62" i="28"/>
  <c r="V62" i="28"/>
  <c r="A62" i="28"/>
  <c r="Y61" i="28"/>
  <c r="X61" i="28"/>
  <c r="W61" i="28"/>
  <c r="V61" i="28"/>
  <c r="A61" i="28"/>
  <c r="Y60" i="28"/>
  <c r="X60" i="28"/>
  <c r="W60" i="28"/>
  <c r="V60" i="28"/>
  <c r="A60" i="28"/>
  <c r="Y59" i="28"/>
  <c r="X59" i="28"/>
  <c r="W59" i="28"/>
  <c r="V59" i="28"/>
  <c r="A59" i="28"/>
  <c r="Y58" i="28"/>
  <c r="X58" i="28"/>
  <c r="W58" i="28"/>
  <c r="V58" i="28"/>
  <c r="A58" i="28"/>
  <c r="Y57" i="28"/>
  <c r="X57" i="28"/>
  <c r="W57" i="28"/>
  <c r="V57" i="28"/>
  <c r="A57" i="28"/>
  <c r="Y56" i="28"/>
  <c r="X56" i="28"/>
  <c r="W56" i="28"/>
  <c r="V56" i="28"/>
  <c r="A56" i="28"/>
  <c r="Y55" i="28"/>
  <c r="X55" i="28"/>
  <c r="W55" i="28"/>
  <c r="V55" i="28"/>
  <c r="A55" i="28"/>
  <c r="Y54" i="28"/>
  <c r="X54" i="28"/>
  <c r="W54" i="28"/>
  <c r="V54" i="28"/>
  <c r="A54" i="28"/>
  <c r="Y53" i="28"/>
  <c r="X53" i="28"/>
  <c r="W53" i="28"/>
  <c r="V53" i="28"/>
  <c r="A53" i="28"/>
  <c r="Y52" i="28"/>
  <c r="X52" i="28"/>
  <c r="W52" i="28"/>
  <c r="V52" i="28"/>
  <c r="V73" i="28" s="1"/>
  <c r="U51" i="28"/>
  <c r="T51" i="28"/>
  <c r="S51" i="28"/>
  <c r="R51" i="28"/>
  <c r="Q51" i="28"/>
  <c r="P51" i="28"/>
  <c r="O51" i="28"/>
  <c r="N51" i="28"/>
  <c r="Y50" i="28"/>
  <c r="X50" i="28"/>
  <c r="W50" i="28"/>
  <c r="V50" i="28"/>
  <c r="A50" i="28"/>
  <c r="Y49" i="28"/>
  <c r="X49" i="28"/>
  <c r="W49" i="28"/>
  <c r="V49" i="28"/>
  <c r="A49" i="28"/>
  <c r="Y48" i="28"/>
  <c r="X48" i="28"/>
  <c r="W48" i="28"/>
  <c r="V48" i="28"/>
  <c r="A48" i="28"/>
  <c r="Y47" i="28"/>
  <c r="X47" i="28"/>
  <c r="W47" i="28"/>
  <c r="V47" i="28"/>
  <c r="A47" i="28"/>
  <c r="Y46" i="28"/>
  <c r="X46" i="28"/>
  <c r="W46" i="28"/>
  <c r="V46" i="28"/>
  <c r="A46" i="28"/>
  <c r="Y45" i="28"/>
  <c r="X45" i="28"/>
  <c r="W45" i="28"/>
  <c r="V45" i="28"/>
  <c r="A45" i="28"/>
  <c r="Y44" i="28"/>
  <c r="X44" i="28"/>
  <c r="W44" i="28"/>
  <c r="V44" i="28"/>
  <c r="A44" i="28"/>
  <c r="Y43" i="28"/>
  <c r="X43" i="28"/>
  <c r="W43" i="28"/>
  <c r="V43" i="28"/>
  <c r="A43" i="28"/>
  <c r="Y42" i="28"/>
  <c r="X42" i="28"/>
  <c r="W42" i="28"/>
  <c r="V42" i="28"/>
  <c r="A42" i="28"/>
  <c r="Y41" i="28"/>
  <c r="X41" i="28"/>
  <c r="W41" i="28"/>
  <c r="V41" i="28"/>
  <c r="A41" i="28"/>
  <c r="Y40" i="28"/>
  <c r="X40" i="28"/>
  <c r="W40" i="28"/>
  <c r="V40" i="28"/>
  <c r="A40" i="28"/>
  <c r="Y39" i="28"/>
  <c r="X39" i="28"/>
  <c r="W39" i="28"/>
  <c r="V39" i="28"/>
  <c r="A39" i="28"/>
  <c r="Y38" i="28"/>
  <c r="X38" i="28"/>
  <c r="W38" i="28"/>
  <c r="V38" i="28"/>
  <c r="A38" i="28"/>
  <c r="Y37" i="28"/>
  <c r="X37" i="28"/>
  <c r="W37" i="28"/>
  <c r="V37" i="28"/>
  <c r="A37" i="28"/>
  <c r="Y36" i="28"/>
  <c r="X36" i="28"/>
  <c r="W36" i="28"/>
  <c r="V36" i="28"/>
  <c r="A36" i="28"/>
  <c r="Y35" i="28"/>
  <c r="X35" i="28"/>
  <c r="W35" i="28"/>
  <c r="V35" i="28"/>
  <c r="A35" i="28"/>
  <c r="Y34" i="28"/>
  <c r="X34" i="28"/>
  <c r="W34" i="28"/>
  <c r="V34" i="28"/>
  <c r="A34" i="28"/>
  <c r="Y33" i="28"/>
  <c r="X33" i="28"/>
  <c r="W33" i="28"/>
  <c r="V33" i="28"/>
  <c r="A33" i="28"/>
  <c r="Y32" i="28"/>
  <c r="X32" i="28"/>
  <c r="W32" i="28"/>
  <c r="V32" i="28"/>
  <c r="A32" i="28"/>
  <c r="Y31" i="28"/>
  <c r="X31" i="28"/>
  <c r="W31" i="28"/>
  <c r="V31" i="28"/>
  <c r="A31" i="28"/>
  <c r="Y30" i="28"/>
  <c r="X30" i="28"/>
  <c r="W30" i="28"/>
  <c r="V30" i="28"/>
  <c r="V51" i="28" s="1"/>
  <c r="T28" i="28"/>
  <c r="R28" i="28"/>
  <c r="P28" i="28"/>
  <c r="N28" i="28"/>
  <c r="L28" i="28"/>
  <c r="J28" i="28"/>
  <c r="L1372" i="29" l="1"/>
  <c r="W51" i="28"/>
  <c r="Y73" i="28"/>
  <c r="Y51" i="28"/>
  <c r="W73" i="28"/>
  <c r="X51" i="28"/>
  <c r="X73" i="28"/>
  <c r="U26" i="28" l="1"/>
  <c r="T26" i="28"/>
  <c r="S26" i="28"/>
  <c r="R26" i="28"/>
  <c r="Q26" i="28"/>
  <c r="P26" i="28"/>
  <c r="O26" i="28"/>
  <c r="N26" i="28"/>
  <c r="Y25" i="28"/>
  <c r="X25" i="28"/>
  <c r="W25" i="28"/>
  <c r="V25" i="28"/>
  <c r="A25" i="28"/>
  <c r="Y24" i="28"/>
  <c r="X24" i="28"/>
  <c r="W24" i="28"/>
  <c r="V24" i="28"/>
  <c r="A24" i="28"/>
  <c r="Y23" i="28"/>
  <c r="X23" i="28"/>
  <c r="W23" i="28"/>
  <c r="V23" i="28"/>
  <c r="A23" i="28"/>
  <c r="Y22" i="28"/>
  <c r="X22" i="28"/>
  <c r="W22" i="28"/>
  <c r="V22" i="28"/>
  <c r="A22" i="28"/>
  <c r="Y21" i="28"/>
  <c r="X21" i="28"/>
  <c r="W21" i="28"/>
  <c r="V21" i="28"/>
  <c r="A21" i="28"/>
  <c r="Y20" i="28"/>
  <c r="X20" i="28"/>
  <c r="W20" i="28"/>
  <c r="V20" i="28"/>
  <c r="A20" i="28"/>
  <c r="Y19" i="28"/>
  <c r="X19" i="28"/>
  <c r="W19" i="28"/>
  <c r="V19" i="28"/>
  <c r="A19" i="28"/>
  <c r="Y18" i="28"/>
  <c r="X18" i="28"/>
  <c r="W18" i="28"/>
  <c r="V18" i="28"/>
  <c r="A18" i="28"/>
  <c r="Y17" i="28"/>
  <c r="X17" i="28"/>
  <c r="W17" i="28"/>
  <c r="V17" i="28"/>
  <c r="A17" i="28"/>
  <c r="Y16" i="28"/>
  <c r="X16" i="28"/>
  <c r="W16" i="28"/>
  <c r="V16" i="28"/>
  <c r="A16" i="28"/>
  <c r="Y15" i="28"/>
  <c r="X15" i="28"/>
  <c r="W15" i="28"/>
  <c r="V15" i="28"/>
  <c r="A15" i="28"/>
  <c r="Y14" i="28"/>
  <c r="X14" i="28"/>
  <c r="W14" i="28"/>
  <c r="V14" i="28"/>
  <c r="A14" i="28"/>
  <c r="Y13" i="28"/>
  <c r="X13" i="28"/>
  <c r="W13" i="28"/>
  <c r="V13" i="28"/>
  <c r="A13" i="28"/>
  <c r="Y12" i="28"/>
  <c r="X12" i="28"/>
  <c r="W12" i="28"/>
  <c r="V12" i="28"/>
  <c r="A12" i="28"/>
  <c r="Y11" i="28"/>
  <c r="X11" i="28"/>
  <c r="W11" i="28"/>
  <c r="V11" i="28"/>
  <c r="A11" i="28"/>
  <c r="Y10" i="28"/>
  <c r="X10" i="28"/>
  <c r="W10" i="28"/>
  <c r="V10" i="28"/>
  <c r="A10" i="28"/>
  <c r="Y9" i="28"/>
  <c r="X9" i="28"/>
  <c r="W9" i="28"/>
  <c r="V9" i="28"/>
  <c r="A9" i="28"/>
  <c r="Y8" i="28"/>
  <c r="X8" i="28"/>
  <c r="W8" i="28"/>
  <c r="V8" i="28"/>
  <c r="A8" i="28"/>
  <c r="Y7" i="28"/>
  <c r="X7" i="28"/>
  <c r="W7" i="28"/>
  <c r="V7" i="28"/>
  <c r="A7" i="28"/>
  <c r="Y6" i="28"/>
  <c r="X6" i="28"/>
  <c r="W6" i="28"/>
  <c r="V6" i="28"/>
  <c r="A6" i="28"/>
  <c r="Y5" i="28"/>
  <c r="X5" i="28"/>
  <c r="W5" i="28"/>
  <c r="V5" i="28"/>
  <c r="T3" i="28"/>
  <c r="R3" i="28"/>
  <c r="P3" i="28"/>
  <c r="N3" i="28"/>
  <c r="L3" i="28"/>
  <c r="J3" i="28"/>
  <c r="X26" i="28" l="1"/>
  <c r="V26" i="28"/>
  <c r="W26" i="28"/>
  <c r="Y26" i="28"/>
</calcChain>
</file>

<file path=xl/comments1.xml><?xml version="1.0" encoding="utf-8"?>
<comments xmlns="http://schemas.openxmlformats.org/spreadsheetml/2006/main">
  <authors>
    <author>CyD</author>
    <author>PC</author>
  </authors>
  <commentList>
    <comment ref="F33" authorId="0" shapeId="0">
      <text>
        <r>
          <rPr>
            <b/>
            <sz val="9"/>
            <color indexed="81"/>
            <rFont val="Tahoma"/>
            <family val="2"/>
          </rPr>
          <t>CyD:</t>
        </r>
        <r>
          <rPr>
            <sz val="9"/>
            <color indexed="81"/>
            <rFont val="Tahoma"/>
            <family val="2"/>
          </rPr>
          <t xml:space="preserve">
Se ajusta por EP N°205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 xml:space="preserve">CyD:
Se ajustó EP N°206
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CyD:</t>
        </r>
        <r>
          <rPr>
            <sz val="9"/>
            <color indexed="81"/>
            <rFont val="Tahoma"/>
            <family val="2"/>
          </rPr>
          <t xml:space="preserve">
Se ajusto en EP N°04
</t>
        </r>
      </text>
    </comment>
    <comment ref="F55" authorId="0" shapeId="0">
      <text>
        <r>
          <rPr>
            <b/>
            <sz val="9"/>
            <color indexed="81"/>
            <rFont val="Tahoma"/>
            <family val="2"/>
          </rPr>
          <t>CyD:</t>
        </r>
        <r>
          <rPr>
            <sz val="9"/>
            <color indexed="81"/>
            <rFont val="Tahoma"/>
            <family val="2"/>
          </rPr>
          <t xml:space="preserve">
Se Ajsuto EEPP N°04</t>
        </r>
      </text>
    </comment>
    <comment ref="F56" authorId="0" shapeId="0">
      <text>
        <r>
          <rPr>
            <b/>
            <sz val="9"/>
            <color indexed="81"/>
            <rFont val="Tahoma"/>
            <family val="2"/>
          </rPr>
          <t>CyD:</t>
        </r>
        <r>
          <rPr>
            <sz val="9"/>
            <color indexed="81"/>
            <rFont val="Tahoma"/>
            <family val="2"/>
          </rPr>
          <t xml:space="preserve">
Se ajusto EP N°05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CyD:</t>
        </r>
        <r>
          <rPr>
            <sz val="9"/>
            <color indexed="81"/>
            <rFont val="Tahoma"/>
            <family val="2"/>
          </rPr>
          <t xml:space="preserve">
Corregido EP N°217</t>
        </r>
      </text>
    </comment>
    <comment ref="N140" authorId="1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Se regularizo - 29 pax enero 23 x $ 6.625.</t>
        </r>
      </text>
    </comment>
    <comment ref="T158" authorId="1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Se regularizo + 104 pax dic 2022 * $ 6.273
</t>
        </r>
      </text>
    </comment>
    <comment ref="T159" authorId="1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Se regulsarizo - 163 pax ener 23 * $ 6.273.</t>
        </r>
      </text>
    </comment>
    <comment ref="T179" authorId="1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Se regularizo + 2 pax dic 21 * $ 5.515.</t>
        </r>
      </text>
    </comment>
    <comment ref="T181" authorId="1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Se regularizo - 1 pax feb 22 * $ 5.658.</t>
        </r>
      </text>
    </comment>
  </commentList>
</comments>
</file>

<file path=xl/sharedStrings.xml><?xml version="1.0" encoding="utf-8"?>
<sst xmlns="http://schemas.openxmlformats.org/spreadsheetml/2006/main" count="63235" uniqueCount="1371">
  <si>
    <r>
      <rPr>
        <b/>
        <sz val="20"/>
        <color rgb="FF4682B4"/>
        <rFont val="Tahoma"/>
      </rPr>
      <t xml:space="preserve">Sistema de Información de Contratos en Explotación (SICE)
Unidad de Coordinación Técnica - División de Operaciones
Dirección General de Concesiones
</t>
    </r>
    <r>
      <rPr>
        <b/>
        <sz val="20"/>
        <color rgb="FF4682B4"/>
        <rFont val="Tahoma"/>
      </rPr>
      <t>Ministerio de Obras Públicas</t>
    </r>
  </si>
  <si>
    <t>Emisión:</t>
  </si>
  <si>
    <t>24/03/2023 16:19</t>
  </si>
  <si>
    <t>10 - Reporte de Hacienda</t>
  </si>
  <si>
    <t>Acceso Norte a Concepción</t>
  </si>
  <si>
    <t>Año</t>
  </si>
  <si>
    <t>Mes</t>
  </si>
  <si>
    <t>Concesión</t>
  </si>
  <si>
    <t>Plaza de  Peaje</t>
  </si>
  <si>
    <t>Categoría Vehículo</t>
  </si>
  <si>
    <t>Categoría Tarifa</t>
  </si>
  <si>
    <t>Periodo Considerado</t>
  </si>
  <si>
    <t xml:space="preserve">Tarifa </t>
  </si>
  <si>
    <t>Flujo Vehícular</t>
  </si>
  <si>
    <t>Flujo Vehícular Liberado / Diferenciado</t>
  </si>
  <si>
    <t>Monto Recaudado</t>
  </si>
  <si>
    <t>enero</t>
  </si>
  <si>
    <t>Agua Amarilla</t>
  </si>
  <si>
    <t>Autos y Camionetas</t>
  </si>
  <si>
    <t>normal</t>
  </si>
  <si>
    <t>01/01/2023 - 31/01/2023</t>
  </si>
  <si>
    <t>Rebajada</t>
  </si>
  <si>
    <t>Autos y Camionetas con Remolque</t>
  </si>
  <si>
    <t>Buses de 2 ejes</t>
  </si>
  <si>
    <t>Buses de más de 2 ejes</t>
  </si>
  <si>
    <t>Camiones de 2 ejes</t>
  </si>
  <si>
    <t>Camiones de más de 2 ejes</t>
  </si>
  <si>
    <t>Motos y Motonetas</t>
  </si>
  <si>
    <t/>
  </si>
  <si>
    <t>Total</t>
  </si>
  <si>
    <t>Nueva Aldea</t>
  </si>
  <si>
    <t>Rafael</t>
  </si>
  <si>
    <t>febrero</t>
  </si>
  <si>
    <t>01/02/2023 - 28/02/2023</t>
  </si>
  <si>
    <t>Autopista Santiago - San Antonio</t>
  </si>
  <si>
    <t>A. Vespucio</t>
  </si>
  <si>
    <t>El Monte</t>
  </si>
  <si>
    <t>punta</t>
  </si>
  <si>
    <t>02/01/2023 - 29/01/2023</t>
  </si>
  <si>
    <t>El Paico</t>
  </si>
  <si>
    <t>Malloco</t>
  </si>
  <si>
    <t>Melipilla 1</t>
  </si>
  <si>
    <t>Melipilla 2</t>
  </si>
  <si>
    <t>Melipilla 3</t>
  </si>
  <si>
    <t>Padre Hurtado</t>
  </si>
  <si>
    <t>Pomaire</t>
  </si>
  <si>
    <t>Puangue</t>
  </si>
  <si>
    <t>Rinconada</t>
  </si>
  <si>
    <t>Talagante</t>
  </si>
  <si>
    <t>Variante Melipilla Fantasma</t>
  </si>
  <si>
    <t>No existe tarifa</t>
  </si>
  <si>
    <t>03/02/2023 - 26/02/2023</t>
  </si>
  <si>
    <t>24/03/2023 16:21</t>
  </si>
  <si>
    <t>Camino Santiago - Colina - Los Andes</t>
  </si>
  <si>
    <t>Chacabuco</t>
  </si>
  <si>
    <t>Chicureo</t>
  </si>
  <si>
    <t>Las Canteras</t>
  </si>
  <si>
    <t>San José</t>
  </si>
  <si>
    <t>San Luis</t>
  </si>
  <si>
    <t>Relicitación Concesión Camino Nogales - Puchuncaví</t>
  </si>
  <si>
    <t>Troncal Nogales-Puchuncavi</t>
  </si>
  <si>
    <t>01/01/2023 - 29/01/2023</t>
  </si>
  <si>
    <t>24/03/2023 16:25</t>
  </si>
  <si>
    <t>Interconexión Vial Santiago-Valparaíso-Viña del Mar</t>
  </si>
  <si>
    <t>Algarrobo FFL Descendente</t>
  </si>
  <si>
    <t>Algarrobo Manual Descendente</t>
  </si>
  <si>
    <t>04/01/2023 - 30/01/2023</t>
  </si>
  <si>
    <t>Algarrobo Stop&amp;Go Descendente</t>
  </si>
  <si>
    <t>11/01/2023 - 13/01/2023</t>
  </si>
  <si>
    <t>02/01/2023 - 30/01/2023</t>
  </si>
  <si>
    <t>01/01/2023 - 03/01/2023</t>
  </si>
  <si>
    <t>03/01/2023 - 30/01/2023</t>
  </si>
  <si>
    <t>03/01/2023 - 31/01/2023</t>
  </si>
  <si>
    <t>14/01/2023 - 28/01/2023</t>
  </si>
  <si>
    <t>Casablanca FFL Descendente</t>
  </si>
  <si>
    <t>01/01/2023 - 28/01/2023</t>
  </si>
  <si>
    <t>02/01/2023 - 31/01/2023</t>
  </si>
  <si>
    <t>Casablanca Manual Descendente</t>
  </si>
  <si>
    <t>Casablanca Stop&amp;Go Descendente</t>
  </si>
  <si>
    <t>03/01/2023 - 23/01/2023</t>
  </si>
  <si>
    <t>04/01/2023 - 29/01/2023</t>
  </si>
  <si>
    <t>08/01/2023 - 09/01/2023</t>
  </si>
  <si>
    <t>Cuesta Zapata Manual Descendente</t>
  </si>
  <si>
    <t>Cuesta Zapata Stop&amp;Go Descendente</t>
  </si>
  <si>
    <t>15/01/2023 - 15/01/2023</t>
  </si>
  <si>
    <t>30/01/2023 - 30/01/2023</t>
  </si>
  <si>
    <t>Lo Prado Manual Ascendente</t>
  </si>
  <si>
    <t>02/01/2023 - 22/01/2023</t>
  </si>
  <si>
    <t>Lo Prado Manual Descendente</t>
  </si>
  <si>
    <t>Lo Prado Pórtico</t>
  </si>
  <si>
    <t>normal (TBFP)</t>
  </si>
  <si>
    <t>11/01/2023 - 11/01/2023</t>
  </si>
  <si>
    <t>05/01/2023 - 30/01/2023</t>
  </si>
  <si>
    <t>05/01/2023 - 17/01/2023</t>
  </si>
  <si>
    <t>saturación (TS)</t>
  </si>
  <si>
    <t>02/01/2023 - 20/01/2023</t>
  </si>
  <si>
    <t>15/01/2023 - 27/01/2023</t>
  </si>
  <si>
    <t>14/01/2023 - 29/01/2023</t>
  </si>
  <si>
    <t>06/01/2023 - 20/01/2023</t>
  </si>
  <si>
    <t>06/01/2023 - 19/01/2023</t>
  </si>
  <si>
    <t>24/01/2023 - 24/01/2023</t>
  </si>
  <si>
    <t>08/01/2023 - 22/01/2023</t>
  </si>
  <si>
    <t>29/01/2023 - 29/01/2023</t>
  </si>
  <si>
    <t>autos y camionetas con/sin remolque</t>
  </si>
  <si>
    <t>13/01/2023 - 24/01/2023</t>
  </si>
  <si>
    <t>10/01/2023 - 26/01/2023</t>
  </si>
  <si>
    <t>04/01/2023 - 27/01/2023</t>
  </si>
  <si>
    <t>21/01/2023 - 28/01/2023</t>
  </si>
  <si>
    <t>14/01/2023 - 14/01/2023</t>
  </si>
  <si>
    <t>06/01/2023 - 06/01/2023</t>
  </si>
  <si>
    <t>13/01/2023 - 27/01/2023</t>
  </si>
  <si>
    <t>buses y camiones</t>
  </si>
  <si>
    <t>camiones con remolque</t>
  </si>
  <si>
    <t>09/01/2023 - 09/01/2023</t>
  </si>
  <si>
    <t>13/01/2023 - 18/01/2023</t>
  </si>
  <si>
    <t>06/01/2023 - 31/01/2023</t>
  </si>
  <si>
    <t>11/01/2023 - 23/01/2023</t>
  </si>
  <si>
    <t>01/01/2023 - 15/01/2023</t>
  </si>
  <si>
    <t>04/01/2023 - 31/01/2023</t>
  </si>
  <si>
    <t>05/01/2023 - 26/01/2023</t>
  </si>
  <si>
    <t>13/01/2023 - 14/01/2023</t>
  </si>
  <si>
    <t>07/01/2023 - 21/01/2023</t>
  </si>
  <si>
    <t>03/01/2023 - 20/01/2023</t>
  </si>
  <si>
    <t>03/01/2023 - 10/01/2023</t>
  </si>
  <si>
    <t>motos y motonetas</t>
  </si>
  <si>
    <t>06/01/2023 - 27/01/2023</t>
  </si>
  <si>
    <t>01/01/2023 - 07/01/2023</t>
  </si>
  <si>
    <t>08/01/2023 - 08/01/2023</t>
  </si>
  <si>
    <t>Quilpué FFL Ascendente</t>
  </si>
  <si>
    <t>04/01/2023 - 28/01/2023</t>
  </si>
  <si>
    <t>Quilpué FFL Descendente</t>
  </si>
  <si>
    <t>03/01/2023 - 25/01/2023</t>
  </si>
  <si>
    <t>Quilpué Manual Ascendente</t>
  </si>
  <si>
    <t>03/01/2023 - 29/01/2023</t>
  </si>
  <si>
    <t>Quilpué Manual Descendente</t>
  </si>
  <si>
    <t>Quilpué Stop&amp;Go Ascendente</t>
  </si>
  <si>
    <t>06/01/2023 - 18/01/2023</t>
  </si>
  <si>
    <t>Quilpué Stop&amp;Go Descendente</t>
  </si>
  <si>
    <t>05/01/2023 - 31/01/2023</t>
  </si>
  <si>
    <t>Quintay Manual Descendente</t>
  </si>
  <si>
    <t>05/01/2023 - 20/01/2023</t>
  </si>
  <si>
    <t>05/01/2023 - 07/01/2023</t>
  </si>
  <si>
    <t>01/01/2023 - 30/01/2023</t>
  </si>
  <si>
    <t>Quintay Stop&amp;Go Descendente</t>
  </si>
  <si>
    <t>03/01/2023 - 05/01/2023</t>
  </si>
  <si>
    <t>02/01/2023 - 28/01/2023</t>
  </si>
  <si>
    <t>18/01/2023 - 18/01/2023</t>
  </si>
  <si>
    <t>Tapihue Manual Descendente</t>
  </si>
  <si>
    <t>06/01/2023 - 29/01/2023</t>
  </si>
  <si>
    <t>27/01/2023 - 27/01/2023</t>
  </si>
  <si>
    <t>Tapihue Stop&amp;Go Descendente</t>
  </si>
  <si>
    <t>03/01/2023 - 28/01/2023</t>
  </si>
  <si>
    <t>11/01/2023 - 31/01/2023</t>
  </si>
  <si>
    <t>Troncal Sur Manual Ascendente</t>
  </si>
  <si>
    <t>Troncal Sur Manual Descendente</t>
  </si>
  <si>
    <t xml:space="preserve">Troncal Sur Pórtico </t>
  </si>
  <si>
    <t>04/01/2023 - 18/01/2023</t>
  </si>
  <si>
    <t>16/01/2023 - 27/01/2023</t>
  </si>
  <si>
    <t>03/01/2023 - 13/01/2023</t>
  </si>
  <si>
    <t>14/01/2023 - 19/01/2023</t>
  </si>
  <si>
    <t>05/01/2023 - 05/01/2023</t>
  </si>
  <si>
    <t>21/01/2023 - 23/01/2023</t>
  </si>
  <si>
    <t>15/01/2023 - 29/01/2023</t>
  </si>
  <si>
    <t>12/01/2023 - 12/01/2023</t>
  </si>
  <si>
    <t>07/01/2023 - 29/01/2023</t>
  </si>
  <si>
    <t>16/01/2023 - 31/01/2023</t>
  </si>
  <si>
    <t>17/01/2023 - 19/01/2023</t>
  </si>
  <si>
    <t>01/01/2023 - 20/01/2023</t>
  </si>
  <si>
    <t>Zapata Manual Ascendente</t>
  </si>
  <si>
    <t>03/01/2023 - 26/01/2023</t>
  </si>
  <si>
    <t>Zapata Manual Descendente</t>
  </si>
  <si>
    <t xml:space="preserve">Zapata Pórtico </t>
  </si>
  <si>
    <t>06/01/2023 - 30/01/2023</t>
  </si>
  <si>
    <t>01/01/2023 - 13/01/2023</t>
  </si>
  <si>
    <t>05/01/2023 - 19/01/2023</t>
  </si>
  <si>
    <t>10/01/2023 - 31/01/2023</t>
  </si>
  <si>
    <t>20/01/2023 - 22/01/2023</t>
  </si>
  <si>
    <t>02/01/2023 - 27/01/2023</t>
  </si>
  <si>
    <t>16/01/2023 - 16/01/2023</t>
  </si>
  <si>
    <t>17/01/2023 - 17/01/2023</t>
  </si>
  <si>
    <t>13/01/2023 - 13/01/2023</t>
  </si>
  <si>
    <t>28/01/2023 - 28/01/2023</t>
  </si>
  <si>
    <t>19/01/2023 - 19/01/2023</t>
  </si>
  <si>
    <t>22/01/2023 - 22/01/2023</t>
  </si>
  <si>
    <t>17/01/2023 - 24/01/2023</t>
  </si>
  <si>
    <t>07/01/2023 - 28/01/2023</t>
  </si>
  <si>
    <t>01/01/2023 - 21/01/2023</t>
  </si>
  <si>
    <t>24/01/2023 - 25/01/2023</t>
  </si>
  <si>
    <t>10/01/2023 - 23/01/2023</t>
  </si>
  <si>
    <t>09/01/2023 - 20/01/2023</t>
  </si>
  <si>
    <t>07/01/2023 - 15/01/2023</t>
  </si>
  <si>
    <t>04/01/2023 - 12/01/2023</t>
  </si>
  <si>
    <t>10/01/2023 - 13/01/2023</t>
  </si>
  <si>
    <t>20/01/2023 - 28/01/2023</t>
  </si>
  <si>
    <t>02/01/2023 - 02/01/2023</t>
  </si>
  <si>
    <t>01/02/2023 - 23/02/2023</t>
  </si>
  <si>
    <t>02/02/2023 - 20/02/2023</t>
  </si>
  <si>
    <t>04/02/2023 - 28/02/2023</t>
  </si>
  <si>
    <t>03/02/2023 - 24/02/2023</t>
  </si>
  <si>
    <t>02/02/2023 - 24/02/2023</t>
  </si>
  <si>
    <t>02/02/2023 - 28/02/2023</t>
  </si>
  <si>
    <t>01/02/2023 - 27/02/2023</t>
  </si>
  <si>
    <t>01/02/2023 - 25/02/2023</t>
  </si>
  <si>
    <t>03/02/2023 - 03/02/2023</t>
  </si>
  <si>
    <t>26/02/2023 - 26/02/2023</t>
  </si>
  <si>
    <t>01/02/2023 - 26/02/2023</t>
  </si>
  <si>
    <t>02/02/2023 - 27/02/2023</t>
  </si>
  <si>
    <t>05/02/2023 - 17/02/2023</t>
  </si>
  <si>
    <t>13/02/2023 - 13/02/2023</t>
  </si>
  <si>
    <t>14/02/2023 - 14/02/2023</t>
  </si>
  <si>
    <t>14/02/2023 - 27/02/2023</t>
  </si>
  <si>
    <t>04/02/2023 - 26/02/2023</t>
  </si>
  <si>
    <t>05/02/2023 - 26/02/2023</t>
  </si>
  <si>
    <t>10/02/2023 - 24/02/2023</t>
  </si>
  <si>
    <t>06/02/2023 - 28/02/2023</t>
  </si>
  <si>
    <t>05/02/2023 - 12/02/2023</t>
  </si>
  <si>
    <t>18/02/2023 - 18/02/2023</t>
  </si>
  <si>
    <t>01/02/2023 - 03/02/2023</t>
  </si>
  <si>
    <t>09/02/2023 - 16/02/2023</t>
  </si>
  <si>
    <t>20/02/2023 - 20/02/2023</t>
  </si>
  <si>
    <t>11/02/2023 - 11/02/2023</t>
  </si>
  <si>
    <t>04/02/2023 - 05/02/2023</t>
  </si>
  <si>
    <t>10/02/2023 - 17/02/2023</t>
  </si>
  <si>
    <t>03/02/2023 - 23/02/2023</t>
  </si>
  <si>
    <t>01/02/2023 - 15/02/2023</t>
  </si>
  <si>
    <t>09/02/2023 - 23/02/2023</t>
  </si>
  <si>
    <t>03/02/2023 - 19/02/2023</t>
  </si>
  <si>
    <t>10/02/2023 - 18/02/2023</t>
  </si>
  <si>
    <t>18/02/2023 - 26/02/2023</t>
  </si>
  <si>
    <t>10/02/2023 - 10/02/2023</t>
  </si>
  <si>
    <t>02/02/2023 - 02/02/2023</t>
  </si>
  <si>
    <t>24/02/2023 - 26/02/2023</t>
  </si>
  <si>
    <t>09/02/2023 - 21/02/2023</t>
  </si>
  <si>
    <t>07/02/2023 - 17/02/2023</t>
  </si>
  <si>
    <t>25/02/2023 - 25/02/2023</t>
  </si>
  <si>
    <t>24/02/2023 - 24/02/2023</t>
  </si>
  <si>
    <t>11/02/2023 - 17/02/2023</t>
  </si>
  <si>
    <t>02/02/2023 - 07/02/2023</t>
  </si>
  <si>
    <t>08/02/2023 - 15/02/2023</t>
  </si>
  <si>
    <t>06/02/2023 - 24/02/2023</t>
  </si>
  <si>
    <t>04/02/2023 - 04/02/2023</t>
  </si>
  <si>
    <t>03/02/2023 - 28/02/2023</t>
  </si>
  <si>
    <t>15/02/2023 - 15/02/2023</t>
  </si>
  <si>
    <t>12/02/2023 - 25/02/2023</t>
  </si>
  <si>
    <t>17/02/2023 - 26/02/2023</t>
  </si>
  <si>
    <t>03/02/2023 - 27/02/2023</t>
  </si>
  <si>
    <t>03/02/2023 - 07/02/2023</t>
  </si>
  <si>
    <t>04/02/2023 - 22/02/2023</t>
  </si>
  <si>
    <t>01/02/2023 - 01/02/2023</t>
  </si>
  <si>
    <t>23/02/2023 - 23/02/2023</t>
  </si>
  <si>
    <t>05/02/2023 - 27/02/2023</t>
  </si>
  <si>
    <t>06/02/2023 - 06/02/2023</t>
  </si>
  <si>
    <t>03/02/2023 - 21/02/2023</t>
  </si>
  <si>
    <t>07/02/2023 - 27/02/2023</t>
  </si>
  <si>
    <t>02/02/2023 - 26/02/2023</t>
  </si>
  <si>
    <t>04/02/2023 - 24/02/2023</t>
  </si>
  <si>
    <t>03/02/2023 - 13/02/2023</t>
  </si>
  <si>
    <t>07/02/2023 - 08/02/2023</t>
  </si>
  <si>
    <t>23/02/2023 - 25/02/2023</t>
  </si>
  <si>
    <t>22/02/2023 - 22/02/2023</t>
  </si>
  <si>
    <t>02/02/2023 - 18/02/2023</t>
  </si>
  <si>
    <t>09/02/2023 - 26/02/2023</t>
  </si>
  <si>
    <t>24/02/2023 - 25/02/2023</t>
  </si>
  <si>
    <t>14/02/2023 - 28/02/2023</t>
  </si>
  <si>
    <t>11/02/2023 - 22/02/2023</t>
  </si>
  <si>
    <t>09/02/2023 - 28/02/2023</t>
  </si>
  <si>
    <t>08/02/2023 - 08/02/2023</t>
  </si>
  <si>
    <t>07/02/2023 - 07/02/2023</t>
  </si>
  <si>
    <t>01/02/2023 - 10/02/2023</t>
  </si>
  <si>
    <t>07/02/2023 - 19/02/2023</t>
  </si>
  <si>
    <t>13/02/2023 - 27/02/2023</t>
  </si>
  <si>
    <t>10/02/2023 - 27/02/2023</t>
  </si>
  <si>
    <t>15/02/2023 - 27/02/2023</t>
  </si>
  <si>
    <t>01/02/2023 - 20/02/2023</t>
  </si>
  <si>
    <t>15/02/2023 - 24/02/2023</t>
  </si>
  <si>
    <t>09/02/2023 - 15/02/2023</t>
  </si>
  <si>
    <t>05/02/2023 - 05/02/2023</t>
  </si>
  <si>
    <t>20/02/2023 - 28/02/2023</t>
  </si>
  <si>
    <t>09/02/2023 - 09/02/2023</t>
  </si>
  <si>
    <t>03/02/2023 - 18/02/2023</t>
  </si>
  <si>
    <t>21/02/2023 - 22/02/2023</t>
  </si>
  <si>
    <t>17/02/2023 - 17/02/2023</t>
  </si>
  <si>
    <t>21/02/2023 - 23/02/2023</t>
  </si>
  <si>
    <t>17/02/2023 - 21/02/2023</t>
  </si>
  <si>
    <t>12/02/2023 - 19/02/2023</t>
  </si>
  <si>
    <t>11/02/2023 - 25/02/2023</t>
  </si>
  <si>
    <t>Red Vial Litoral Central</t>
  </si>
  <si>
    <t>Las Cruces</t>
  </si>
  <si>
    <t>liberada</t>
  </si>
  <si>
    <t>02/01/2023 - 21/01/2023</t>
  </si>
  <si>
    <t>01/01/2023 - 09/01/2023</t>
  </si>
  <si>
    <t>03/01/2023 - 09/01/2023</t>
  </si>
  <si>
    <t>Liberado vehículo emergencia</t>
  </si>
  <si>
    <t>03/01/2023 - 03/01/2023</t>
  </si>
  <si>
    <t>03/01/2023 - 08/01/2023</t>
  </si>
  <si>
    <t>02/01/2023 - 09/01/2023</t>
  </si>
  <si>
    <t>09/01/2023 - 29/01/2023</t>
  </si>
  <si>
    <t>13/01/2023 - 26/01/2023</t>
  </si>
  <si>
    <t>13/01/2023 - 29/01/2023</t>
  </si>
  <si>
    <t>Nuevo Camino Costero</t>
  </si>
  <si>
    <t>04/01/2023 - 22/01/2023</t>
  </si>
  <si>
    <t>01/01/2023 - 08/01/2023</t>
  </si>
  <si>
    <t>01/01/2023 - 01/01/2023</t>
  </si>
  <si>
    <t>13/01/2023 - 31/01/2023</t>
  </si>
  <si>
    <t>Ruta F-90</t>
  </si>
  <si>
    <t>02/01/2023 - 08/01/2023</t>
  </si>
  <si>
    <t>08/01/2023 - 29/01/2023</t>
  </si>
  <si>
    <t>08/01/2023 - 31/01/2023</t>
  </si>
  <si>
    <t>01/01/2023 - 24/01/2023</t>
  </si>
  <si>
    <t>20/01/2023 - 20/01/2023</t>
  </si>
  <si>
    <t>Ruta F-962</t>
  </si>
  <si>
    <t>26/01/2023 - 26/01/2023</t>
  </si>
  <si>
    <t>10/01/2023 - 28/01/2023</t>
  </si>
  <si>
    <t>10/02/2023 - 26/02/2023</t>
  </si>
  <si>
    <t>03/02/2023 - 25/02/2023</t>
  </si>
  <si>
    <t>16/02/2023 - 25/02/2023</t>
  </si>
  <si>
    <t>13/02/2023 - 18/02/2023</t>
  </si>
  <si>
    <t>06/02/2023 - 27/02/2023</t>
  </si>
  <si>
    <t>03/02/2023 - 20/02/2023</t>
  </si>
  <si>
    <t>05/02/2023 - 25/02/2023</t>
  </si>
  <si>
    <t>02/02/2023 - 12/02/2023</t>
  </si>
  <si>
    <t>07/02/2023 - 20/02/2023</t>
  </si>
  <si>
    <t>04/01/2023 - 04/01/2023</t>
  </si>
  <si>
    <t>10/01/2023 - 30/01/2023</t>
  </si>
  <si>
    <t>12/01/2023 - 31/01/2023</t>
  </si>
  <si>
    <t>13/01/2023 - 25/01/2023</t>
  </si>
  <si>
    <t>Penco</t>
  </si>
  <si>
    <t>10/01/2023 - 25/01/2023</t>
  </si>
  <si>
    <t>01/02/2023 - 22/02/2023</t>
  </si>
  <si>
    <t>01/02/2023 - 24/02/2023</t>
  </si>
  <si>
    <t>24/03/2023 16:29</t>
  </si>
  <si>
    <t>Ruta 5, Tramo Chillán - Collipulli</t>
  </si>
  <si>
    <t>Bulnes Bifurcación Concepción</t>
  </si>
  <si>
    <t>Bulnes Centro</t>
  </si>
  <si>
    <t>Bulnes Norte</t>
  </si>
  <si>
    <t>Cabrero</t>
  </si>
  <si>
    <t>Duqueco</t>
  </si>
  <si>
    <t>Laja</t>
  </si>
  <si>
    <t>Las Maicas</t>
  </si>
  <si>
    <t xml:space="preserve">Lima </t>
  </si>
  <si>
    <t>Los Angeles</t>
  </si>
  <si>
    <t>Maria Dolores</t>
  </si>
  <si>
    <t>Mininco</t>
  </si>
  <si>
    <t>Mulchén</t>
  </si>
  <si>
    <t>Rarinco</t>
  </si>
  <si>
    <t>Santa Clara</t>
  </si>
  <si>
    <t>15/02/2023 - 28/02/2023</t>
  </si>
  <si>
    <t>01/02/2023 - 14/02/2023</t>
  </si>
  <si>
    <t>Ruta 5, Tramo Collipulli-Temuco</t>
  </si>
  <si>
    <t>Cunco</t>
  </si>
  <si>
    <t>Lautaro Centro</t>
  </si>
  <si>
    <t>Lautaro Sur</t>
  </si>
  <si>
    <t>Pitrufquén</t>
  </si>
  <si>
    <t>Púa</t>
  </si>
  <si>
    <t>Quepe</t>
  </si>
  <si>
    <t>Quino</t>
  </si>
  <si>
    <t>Temuco Norte</t>
  </si>
  <si>
    <t>Temuco Sur</t>
  </si>
  <si>
    <t>Victoria Norte</t>
  </si>
  <si>
    <t xml:space="preserve">Variante Melipilla </t>
  </si>
  <si>
    <t>Troncal variante Melipilla</t>
  </si>
  <si>
    <t>24/03/2023 16:31</t>
  </si>
  <si>
    <t>Ruta 5, Tramo Santiago - Los Vilos</t>
  </si>
  <si>
    <t>Lampa Manual Ascendente</t>
  </si>
  <si>
    <t>Lampa Manual Descendente</t>
  </si>
  <si>
    <t>Las Vegas</t>
  </si>
  <si>
    <t>Las Vegas Stop and Go Ascendente</t>
  </si>
  <si>
    <t>Las Vegas Stop and Go Descendente</t>
  </si>
  <si>
    <t>Pichidangui</t>
  </si>
  <si>
    <t>Pórtico 1 Lo Marcoleta Ascendente</t>
  </si>
  <si>
    <t>liberado vehículo emergencia</t>
  </si>
  <si>
    <t>punta (TBP)</t>
  </si>
  <si>
    <t>Pórtico 10 Lampa Descendente</t>
  </si>
  <si>
    <t>Pórtico 2 Lo Marcoleta Descendente</t>
  </si>
  <si>
    <t>Pórtico 3 Buenaventura Ascendente</t>
  </si>
  <si>
    <t>Pórtico 4 Buenaventura Descendente</t>
  </si>
  <si>
    <t>Pórtico 5 La Montaña Ascendente</t>
  </si>
  <si>
    <t>Pórtico 6 La Montaña Descendente</t>
  </si>
  <si>
    <t>Pórtico 7 Lo Pinto Ascendente</t>
  </si>
  <si>
    <t>Pórtico 8 Lo Pinto Descendente</t>
  </si>
  <si>
    <t>Pórtico 9 Lampa Ascendente</t>
  </si>
  <si>
    <t>Ruta 5, Tramo Talca - Chillán</t>
  </si>
  <si>
    <t>Pórtico Retiro</t>
  </si>
  <si>
    <t>01/01/2023 - 23/01/2023</t>
  </si>
  <si>
    <t>25/01/2023 - 25/01/2023</t>
  </si>
  <si>
    <t>21/01/2023 - 21/01/2023</t>
  </si>
  <si>
    <t>15/01/2023 - 30/01/2023</t>
  </si>
  <si>
    <t>04/01/2023 - 23/01/2023</t>
  </si>
  <si>
    <t>04/01/2023 - 17/01/2023</t>
  </si>
  <si>
    <t>05/01/2023 - 27/01/2023</t>
  </si>
  <si>
    <t>24/03/2023 16:38</t>
  </si>
  <si>
    <t xml:space="preserve">Camino Internacional, Ruta 60 Ch </t>
  </si>
  <si>
    <t>Lateral La Palma Oriente</t>
  </si>
  <si>
    <t>Lateral La Palma Poniente</t>
  </si>
  <si>
    <t>Lateral Los Laureles Oriente</t>
  </si>
  <si>
    <t>Lateral Los Laureles Poniente</t>
  </si>
  <si>
    <t>Lateral Monasterio Ascendente</t>
  </si>
  <si>
    <t>Lateral Monasterio Descendente</t>
  </si>
  <si>
    <t>Lateral Quillota</t>
  </si>
  <si>
    <t>Lateral San Isidro Oriente</t>
  </si>
  <si>
    <t>Lateral San Isidro Poniente</t>
  </si>
  <si>
    <t xml:space="preserve">Troncal Panquehue </t>
  </si>
  <si>
    <t>Troncal Quillota</t>
  </si>
  <si>
    <t xml:space="preserve">Ruta 5, Tramo Río Bueno - Puerto Montt </t>
  </si>
  <si>
    <t>Acceso a Casma</t>
  </si>
  <si>
    <t xml:space="preserve">Acceso a Fresia </t>
  </si>
  <si>
    <t>Acceso a Frutillar</t>
  </si>
  <si>
    <t>Acceso a Llanquihue Centro</t>
  </si>
  <si>
    <t>Acceso a Llanquihue Sur-Molino Viejo</t>
  </si>
  <si>
    <t>Acceso a Osorno-Puyehue</t>
  </si>
  <si>
    <t xml:space="preserve">Acceso a Puerto Octay-Osorno Sur </t>
  </si>
  <si>
    <t>Acceso a Puerto Varas Norte-Nueva Brunau</t>
  </si>
  <si>
    <t>Acceso a Puerto Varas Sur</t>
  </si>
  <si>
    <t>Acceso a Purranque</t>
  </si>
  <si>
    <t>Acceso a Río Negro</t>
  </si>
  <si>
    <t>Acceso a San Pablo</t>
  </si>
  <si>
    <t>Acceso Norte a Pilauco</t>
  </si>
  <si>
    <t>Acceso P.Montt</t>
  </si>
  <si>
    <t>By Pass Pto. Montt</t>
  </si>
  <si>
    <t>Cuatro Vientos</t>
  </si>
  <si>
    <t>Ruta 5, tramo Temuco - Río Bueno</t>
  </si>
  <si>
    <t>La Unión</t>
  </si>
  <si>
    <t>Lanco</t>
  </si>
  <si>
    <t>Lanco Norte</t>
  </si>
  <si>
    <t>Loncoche-Afquintúe</t>
  </si>
  <si>
    <t>Loncoche-Lastarria</t>
  </si>
  <si>
    <t>R.Bueno-La Unión</t>
  </si>
  <si>
    <t>Valdivia Sur</t>
  </si>
  <si>
    <t>24/03/2023 16:41</t>
  </si>
  <si>
    <t>Acceso Nor-Oriente a Santiago</t>
  </si>
  <si>
    <t>Pórtico Entrada El Llano Descendente (8.8)</t>
  </si>
  <si>
    <t>06/01/2023 - 26/01/2023</t>
  </si>
  <si>
    <t>12/01/2023 - 17/01/2023</t>
  </si>
  <si>
    <t>07/01/2023 - 07/01/2023</t>
  </si>
  <si>
    <t>03/01/2023 - 24/01/2023</t>
  </si>
  <si>
    <t>05/01/2023 - 24/01/2023</t>
  </si>
  <si>
    <t>10/01/2023 - 19/01/2023</t>
  </si>
  <si>
    <t>02/01/2023 - 16/01/2023</t>
  </si>
  <si>
    <t>10/01/2023 - 10/01/2023</t>
  </si>
  <si>
    <t>09/01/2023 - 31/01/2023</t>
  </si>
  <si>
    <t>21/01/2023 - 29/01/2023</t>
  </si>
  <si>
    <t>05/01/2023 - 28/01/2023</t>
  </si>
  <si>
    <t>04/01/2023 - 20/01/2023</t>
  </si>
  <si>
    <t>01/01/2023 - 26/01/2023</t>
  </si>
  <si>
    <t>18/01/2023 - 24/01/2023</t>
  </si>
  <si>
    <t>04/01/2023 - 21/01/2023</t>
  </si>
  <si>
    <t>05/01/2023 - 10/01/2023</t>
  </si>
  <si>
    <t>23/01/2023 - 23/01/2023</t>
  </si>
  <si>
    <t>12/01/2023 - 19/01/2023</t>
  </si>
  <si>
    <t>08/01/2023 - 23/01/2023</t>
  </si>
  <si>
    <t>07/01/2023 - 27/01/2023</t>
  </si>
  <si>
    <t>31/01/2023 - 31/01/2023</t>
  </si>
  <si>
    <t>08/01/2023 - 30/01/2023</t>
  </si>
  <si>
    <t>03/01/2023 - 22/01/2023</t>
  </si>
  <si>
    <t>22/01/2023 - 30/01/2023</t>
  </si>
  <si>
    <t>07/01/2023 - 19/01/2023</t>
  </si>
  <si>
    <t>05/01/2023 - 29/01/2023</t>
  </si>
  <si>
    <t>01/01/2023 - 27/01/2023</t>
  </si>
  <si>
    <t>11/01/2023 - 26/01/2023</t>
  </si>
  <si>
    <t>14/01/2023 - 31/01/2023</t>
  </si>
  <si>
    <t>Pórtico Salida El Llano Ascendente (8.8)</t>
  </si>
  <si>
    <t>05/01/2023 - 23/01/2023</t>
  </si>
  <si>
    <t>02/01/2023 - 26/01/2023</t>
  </si>
  <si>
    <t>12/01/2023 - 29/01/2023</t>
  </si>
  <si>
    <t>01/01/2023 - 16/01/2023</t>
  </si>
  <si>
    <t>03/01/2023 - 27/01/2023</t>
  </si>
  <si>
    <t>08/01/2023 - 25/01/2023</t>
  </si>
  <si>
    <t>10/01/2023 - 18/01/2023</t>
  </si>
  <si>
    <t>06/01/2023 - 21/01/2023</t>
  </si>
  <si>
    <t>05/01/2023 - 15/01/2023</t>
  </si>
  <si>
    <t>08/01/2023 - 16/01/2023</t>
  </si>
  <si>
    <t>15/01/2023 - 31/01/2023</t>
  </si>
  <si>
    <t>12/01/2023 - 28/01/2023</t>
  </si>
  <si>
    <t>17/01/2023 - 30/01/2023</t>
  </si>
  <si>
    <t>21/01/2023 - 25/01/2023</t>
  </si>
  <si>
    <t>20/01/2023 - 27/01/2023</t>
  </si>
  <si>
    <t>11/01/2023 - 12/01/2023</t>
  </si>
  <si>
    <t>02/01/2023 - 04/01/2023</t>
  </si>
  <si>
    <t>01/01/2023 - 19/01/2023</t>
  </si>
  <si>
    <t>11/01/2023 - 29/01/2023</t>
  </si>
  <si>
    <t>Pórtico Troncal Oriente Ascendente (11.132 Km)</t>
  </si>
  <si>
    <t>06/01/2023 - 25/01/2023</t>
  </si>
  <si>
    <t>21/01/2023 - 22/01/2023</t>
  </si>
  <si>
    <t>11/01/2023 - 28/01/2023</t>
  </si>
  <si>
    <t>20/01/2023 - 31/01/2023</t>
  </si>
  <si>
    <t>30/01/2023 - 31/01/2023</t>
  </si>
  <si>
    <t>05/01/2023 - 18/01/2023</t>
  </si>
  <si>
    <t>09/01/2023 - 30/01/2023</t>
  </si>
  <si>
    <t>09/01/2023 - 28/01/2023</t>
  </si>
  <si>
    <t>06/01/2023 - 09/01/2023</t>
  </si>
  <si>
    <t>02/01/2023 - 19/01/2023</t>
  </si>
  <si>
    <t>25/01/2023 - 26/01/2023</t>
  </si>
  <si>
    <t>22/01/2023 - 23/01/2023</t>
  </si>
  <si>
    <t>15/01/2023 - 28/01/2023</t>
  </si>
  <si>
    <t>19/01/2023 - 25/01/2023</t>
  </si>
  <si>
    <t>16/01/2023 - 21/01/2023</t>
  </si>
  <si>
    <t>17/01/2023 - 27/01/2023</t>
  </si>
  <si>
    <t>02/01/2023 - 14/01/2023</t>
  </si>
  <si>
    <t>03/01/2023 - 18/01/2023</t>
  </si>
  <si>
    <t>03/01/2023 - 21/01/2023</t>
  </si>
  <si>
    <t>Pórtico Troncal Oriente Descendente (11.132)</t>
  </si>
  <si>
    <t>08/01/2023 - 24/01/2023</t>
  </si>
  <si>
    <t>21/01/2023 - 31/01/2023</t>
  </si>
  <si>
    <t>17/01/2023 - 28/01/2023</t>
  </si>
  <si>
    <t>04/01/2023 - 25/01/2023</t>
  </si>
  <si>
    <t>04/01/2023 - 08/01/2023</t>
  </si>
  <si>
    <t>08/01/2023 - 20/01/2023</t>
  </si>
  <si>
    <t>12/01/2023 - 30/01/2023</t>
  </si>
  <si>
    <t>02/01/2023 - 25/01/2023</t>
  </si>
  <si>
    <t>09/01/2023 - 17/01/2023</t>
  </si>
  <si>
    <t>04/01/2023 - 24/01/2023</t>
  </si>
  <si>
    <t>11/01/2023 - 24/01/2023</t>
  </si>
  <si>
    <t xml:space="preserve">Camiones de dos ejes, maquinaria agrícola, maquinaria de construcción </t>
  </si>
  <si>
    <t>07/01/2023 - 31/01/2023</t>
  </si>
  <si>
    <t>10/01/2023 - 29/01/2023</t>
  </si>
  <si>
    <t>01/01/2023 - 06/01/2023</t>
  </si>
  <si>
    <t>10/01/2023 - 24/01/2023</t>
  </si>
  <si>
    <t>19/01/2023 - 28/01/2023</t>
  </si>
  <si>
    <t>07/01/2023 - 16/01/2023</t>
  </si>
  <si>
    <t>02/01/2023 - 23/01/2023</t>
  </si>
  <si>
    <t>Pórtico Troncal Poniente Ascendente (15.35 Km)</t>
  </si>
  <si>
    <t>08/01/2023 - 26/01/2023</t>
  </si>
  <si>
    <t>03/01/2023 - 16/01/2023</t>
  </si>
  <si>
    <t>14/01/2023 - 21/01/2023</t>
  </si>
  <si>
    <t>05/01/2023 - 13/01/2023</t>
  </si>
  <si>
    <t>25/01/2023 - 30/01/2023</t>
  </si>
  <si>
    <t>01/01/2023 - 25/01/2023</t>
  </si>
  <si>
    <t>12/01/2023 - 25/01/2023</t>
  </si>
  <si>
    <t>05/01/2023 - 25/01/2023</t>
  </si>
  <si>
    <t>07/01/2023 - 24/01/2023</t>
  </si>
  <si>
    <t>02/01/2023 - 24/01/2023</t>
  </si>
  <si>
    <t>16/01/2023 - 29/01/2023</t>
  </si>
  <si>
    <t>01/01/2023 - 17/01/2023</t>
  </si>
  <si>
    <t>09/01/2023 - 18/01/2023</t>
  </si>
  <si>
    <t>07/01/2023 - 30/01/2023</t>
  </si>
  <si>
    <t>06/01/2023 - 14/01/2023</t>
  </si>
  <si>
    <t>Pórtico Troncal Poniente Descendente (15.35 Km)</t>
  </si>
  <si>
    <t>05/01/2023 - 21/01/2023</t>
  </si>
  <si>
    <t>16/01/2023 - 28/01/2023</t>
  </si>
  <si>
    <t>10/01/2023 - 20/01/2023</t>
  </si>
  <si>
    <t>04/01/2023 - 06/01/2023</t>
  </si>
  <si>
    <t>09/01/2023 - 26/01/2023</t>
  </si>
  <si>
    <t>09/01/2023 - 21/01/2023</t>
  </si>
  <si>
    <t>06/01/2023 - 08/01/2023</t>
  </si>
  <si>
    <t>06/02/2023 - 07/02/2023</t>
  </si>
  <si>
    <t>08/02/2023 - 23/02/2023</t>
  </si>
  <si>
    <t>06/02/2023 - 19/02/2023</t>
  </si>
  <si>
    <t>17/02/2023 - 27/02/2023</t>
  </si>
  <si>
    <t>09/02/2023 - 25/02/2023</t>
  </si>
  <si>
    <t>22/02/2023 - 24/02/2023</t>
  </si>
  <si>
    <t>06/02/2023 - 26/02/2023</t>
  </si>
  <si>
    <t>07/02/2023 - 13/02/2023</t>
  </si>
  <si>
    <t>01/02/2023 - 11/02/2023</t>
  </si>
  <si>
    <t>03/02/2023 - 15/02/2023</t>
  </si>
  <si>
    <t>19/02/2023 - 21/02/2023</t>
  </si>
  <si>
    <t>05/02/2023 - 19/02/2023</t>
  </si>
  <si>
    <t>01/02/2023 - 21/02/2023</t>
  </si>
  <si>
    <t>08/02/2023 - 28/02/2023</t>
  </si>
  <si>
    <t>07/02/2023 - 28/02/2023</t>
  </si>
  <si>
    <t>13/02/2023 - 24/02/2023</t>
  </si>
  <si>
    <t>02/02/2023 - 06/02/2023</t>
  </si>
  <si>
    <t>05/02/2023 - 24/02/2023</t>
  </si>
  <si>
    <t>19/02/2023 - 23/02/2023</t>
  </si>
  <si>
    <t>21/02/2023 - 21/02/2023</t>
  </si>
  <si>
    <t>03/02/2023 - 11/02/2023</t>
  </si>
  <si>
    <t>07/02/2023 - 21/02/2023</t>
  </si>
  <si>
    <t>04/02/2023 - 13/02/2023</t>
  </si>
  <si>
    <t>02/02/2023 - 25/02/2023</t>
  </si>
  <si>
    <t>12/02/2023 - 22/02/2023</t>
  </si>
  <si>
    <t>08/02/2023 - 27/02/2023</t>
  </si>
  <si>
    <t>19/02/2023 - 19/02/2023</t>
  </si>
  <si>
    <t>05/02/2023 - 23/02/2023</t>
  </si>
  <si>
    <t>12/02/2023 - 28/02/2023</t>
  </si>
  <si>
    <t>02/02/2023 - 15/02/2023</t>
  </si>
  <si>
    <t>01/02/2023 - 12/02/2023</t>
  </si>
  <si>
    <t>01/02/2023 - 18/02/2023</t>
  </si>
  <si>
    <t>06/02/2023 - 22/02/2023</t>
  </si>
  <si>
    <t>01/02/2023 - 13/02/2023</t>
  </si>
  <si>
    <t>08/02/2023 - 25/02/2023</t>
  </si>
  <si>
    <t>10/02/2023 - 12/02/2023</t>
  </si>
  <si>
    <t>16/02/2023 - 23/02/2023</t>
  </si>
  <si>
    <t>06/02/2023 - 09/02/2023</t>
  </si>
  <si>
    <t>10/02/2023 - 23/02/2023</t>
  </si>
  <si>
    <t>02/02/2023 - 05/02/2023</t>
  </si>
  <si>
    <t>02/02/2023 - 22/02/2023</t>
  </si>
  <si>
    <t>12/02/2023 - 17/02/2023</t>
  </si>
  <si>
    <t>07/02/2023 - 26/02/2023</t>
  </si>
  <si>
    <t>07/02/2023 - 15/02/2023</t>
  </si>
  <si>
    <t>04/02/2023 - 23/02/2023</t>
  </si>
  <si>
    <t>03/02/2023 - 09/02/2023</t>
  </si>
  <si>
    <t>06/02/2023 - 25/02/2023</t>
  </si>
  <si>
    <t>16/02/2023 - 17/02/2023</t>
  </si>
  <si>
    <t>15/02/2023 - 17/02/2023</t>
  </si>
  <si>
    <t>16/02/2023 - 16/02/2023</t>
  </si>
  <si>
    <t>04/02/2023 - 27/02/2023</t>
  </si>
  <si>
    <t>07/02/2023 - 22/02/2023</t>
  </si>
  <si>
    <t>05/02/2023 - 18/02/2023</t>
  </si>
  <si>
    <t>11/02/2023 - 19/02/2023</t>
  </si>
  <si>
    <t>09/02/2023 - 18/02/2023</t>
  </si>
  <si>
    <t>08/02/2023 - 26/02/2023</t>
  </si>
  <si>
    <t>13/02/2023 - 21/02/2023</t>
  </si>
  <si>
    <t>14/02/2023 - 23/02/2023</t>
  </si>
  <si>
    <t>05/02/2023 - 22/02/2023</t>
  </si>
  <si>
    <t>13/02/2023 - 25/02/2023</t>
  </si>
  <si>
    <t>12/02/2023 - 12/02/2023</t>
  </si>
  <si>
    <t>08/02/2023 - 16/02/2023</t>
  </si>
  <si>
    <t>13/02/2023 - 28/02/2023</t>
  </si>
  <si>
    <t>05/02/2023 - 21/02/2023</t>
  </si>
  <si>
    <t>23/02/2023 - 24/02/2023</t>
  </si>
  <si>
    <t>02/02/2023 - 16/02/2023</t>
  </si>
  <si>
    <t>07/02/2023 - 16/02/2023</t>
  </si>
  <si>
    <t>01/02/2023 - 07/02/2023</t>
  </si>
  <si>
    <t>09/02/2023 - 22/02/2023</t>
  </si>
  <si>
    <t>18/02/2023 - 21/02/2023</t>
  </si>
  <si>
    <t>24/02/2023 - 27/02/2023</t>
  </si>
  <si>
    <t>10/02/2023 - 20/02/2023</t>
  </si>
  <si>
    <t>04/02/2023 - 19/02/2023</t>
  </si>
  <si>
    <t>11/02/2023 - 27/02/2023</t>
  </si>
  <si>
    <t>06/02/2023 - 21/02/2023</t>
  </si>
  <si>
    <t>12/02/2023 - 26/02/2023</t>
  </si>
  <si>
    <t>09/02/2023 - 11/02/2023</t>
  </si>
  <si>
    <t>16/02/2023 - 20/02/2023</t>
  </si>
  <si>
    <t>11/02/2023 - 26/02/2023</t>
  </si>
  <si>
    <t>14/02/2023 - 21/02/2023</t>
  </si>
  <si>
    <t>04/02/2023 - 20/02/2023</t>
  </si>
  <si>
    <t>06/02/2023 - 15/02/2023</t>
  </si>
  <si>
    <t>18/02/2023 - 27/02/2023</t>
  </si>
  <si>
    <t>06/02/2023 - 10/02/2023</t>
  </si>
  <si>
    <t>13/02/2023 - 17/02/2023</t>
  </si>
  <si>
    <t>07/02/2023 - 18/02/2023</t>
  </si>
  <si>
    <t>04/02/2023 - 17/02/2023</t>
  </si>
  <si>
    <t>01/02/2023 - 16/02/2023</t>
  </si>
  <si>
    <t>03/02/2023 - 17/02/2023</t>
  </si>
  <si>
    <t>18/02/2023 - 23/02/2023</t>
  </si>
  <si>
    <t>04/02/2023 - 15/02/2023</t>
  </si>
  <si>
    <t>03/02/2023 - 16/02/2023</t>
  </si>
  <si>
    <t>02/02/2023 - 11/02/2023</t>
  </si>
  <si>
    <t>04/02/2023 - 07/02/2023</t>
  </si>
  <si>
    <t>02/02/2023 - 10/02/2023</t>
  </si>
  <si>
    <t>02/02/2023 - 17/02/2023</t>
  </si>
  <si>
    <t>10/02/2023 - 19/02/2023</t>
  </si>
  <si>
    <t>04/02/2023 - 16/02/2023</t>
  </si>
  <si>
    <t>09/02/2023 - 20/02/2023</t>
  </si>
  <si>
    <t>16/02/2023 - 19/02/2023</t>
  </si>
  <si>
    <t>19/02/2023 - 25/02/2023</t>
  </si>
  <si>
    <t>07/02/2023 - 14/02/2023</t>
  </si>
  <si>
    <t>09/02/2023 - 24/02/2023</t>
  </si>
  <si>
    <t>10/02/2023 - 28/02/2023</t>
  </si>
  <si>
    <t>02/02/2023 - 14/02/2023</t>
  </si>
  <si>
    <t>16/02/2023 - 28/02/2023</t>
  </si>
  <si>
    <t>14/02/2023 - 26/02/2023</t>
  </si>
  <si>
    <t>05/02/2023 - 11/02/2023</t>
  </si>
  <si>
    <t>12/02/2023 - 24/02/2023</t>
  </si>
  <si>
    <t>04/02/2023 - 12/02/2023</t>
  </si>
  <si>
    <t>03/02/2023 - 08/02/2023</t>
  </si>
  <si>
    <t>06/02/2023 - 17/02/2023</t>
  </si>
  <si>
    <t>18/02/2023 - 28/02/2023</t>
  </si>
  <si>
    <t>28/02/2023 - 28/02/2023</t>
  </si>
  <si>
    <t>05/02/2023 - 20/02/2023</t>
  </si>
  <si>
    <t>27/02/2023 - 27/02/2023</t>
  </si>
  <si>
    <t>08/02/2023 - 24/02/2023</t>
  </si>
  <si>
    <t>10/02/2023 - 25/02/2023</t>
  </si>
  <si>
    <t>11/02/2023 - 14/02/2023</t>
  </si>
  <si>
    <t>02/02/2023 - 23/02/2023</t>
  </si>
  <si>
    <t xml:space="preserve">Ruta 5, Tramo Santiago-Talca y Acceso Sur a Santiago </t>
  </si>
  <si>
    <t>Angostura</t>
  </si>
  <si>
    <t>Champa Poniente</t>
  </si>
  <si>
    <t>Chimbarongo poniente</t>
  </si>
  <si>
    <t>Curico Centro Poniente</t>
  </si>
  <si>
    <t>Curico Norte Poniente</t>
  </si>
  <si>
    <t>Curico Sur Poniente</t>
  </si>
  <si>
    <t>Gabriela</t>
  </si>
  <si>
    <t>Lontue Poniente</t>
  </si>
  <si>
    <t>Molina Oriente</t>
  </si>
  <si>
    <t>Morza Oriente</t>
  </si>
  <si>
    <t>Paine oriente</t>
  </si>
  <si>
    <t>Pelequen Oriente</t>
  </si>
  <si>
    <t>Pulmodòn Poniente</t>
  </si>
  <si>
    <t>03/01/2023 - 19/01/2023</t>
  </si>
  <si>
    <t>Quinta</t>
  </si>
  <si>
    <t>Rancagua Centro Oriente</t>
  </si>
  <si>
    <t>Rancagua Norte Oriente</t>
  </si>
  <si>
    <t>Rancagua Sur Oriente</t>
  </si>
  <si>
    <t>RDM-ANG PP1NS (Pórtico Angostura Ascendente)</t>
  </si>
  <si>
    <t>08/01/2023 - 27/01/2023</t>
  </si>
  <si>
    <t>12/01/2023 - 20/01/2023</t>
  </si>
  <si>
    <t>18/01/2023 - 30/01/2023</t>
  </si>
  <si>
    <t>09/01/2023 - 12/01/2023</t>
  </si>
  <si>
    <t>16/01/2023 - 17/01/2023</t>
  </si>
  <si>
    <t>14/01/2023 - 24/01/2023</t>
  </si>
  <si>
    <t>13/01/2023 - 15/01/2023</t>
  </si>
  <si>
    <t>RDM-ANG PP1SN (Pórtico Angostura Descendente)</t>
  </si>
  <si>
    <t>09/01/2023 - 19/01/2023</t>
  </si>
  <si>
    <t>12/01/2023 - 22/01/2023</t>
  </si>
  <si>
    <t>11/01/2023 - 27/01/2023</t>
  </si>
  <si>
    <t>18/01/2023 - 29/01/2023</t>
  </si>
  <si>
    <t>16/01/2023 - 30/01/2023</t>
  </si>
  <si>
    <t>14/01/2023 - 27/01/2023</t>
  </si>
  <si>
    <t>RDM-QTA PP2NS (Pórtico Quinta Ascendente)</t>
  </si>
  <si>
    <t>13/01/2023 - 16/01/2023</t>
  </si>
  <si>
    <t>04/01/2023 - 11/01/2023</t>
  </si>
  <si>
    <t>13/01/2023 - 28/01/2023</t>
  </si>
  <si>
    <t>RDM-QTA PP2SN (Pórtico Quinta Descendente)</t>
  </si>
  <si>
    <t>10/01/2023 - 12/01/2023</t>
  </si>
  <si>
    <t>29/01/2023 - 30/01/2023</t>
  </si>
  <si>
    <t>17/01/2023 - 20/01/2023</t>
  </si>
  <si>
    <t>06/01/2023 - 24/01/2023</t>
  </si>
  <si>
    <t>Rengo Oriente</t>
  </si>
  <si>
    <t>Requinoa Oriente</t>
  </si>
  <si>
    <t>Río Maipo</t>
  </si>
  <si>
    <t>Rosario oriente</t>
  </si>
  <si>
    <t>Sn Fdo Centro Oriente</t>
  </si>
  <si>
    <t>Sn Fdo Centro Poniente (Las Termas)</t>
  </si>
  <si>
    <t>Sn- Fdo Norte Poniente</t>
  </si>
  <si>
    <t>Sn Fdo Sur Oriente</t>
  </si>
  <si>
    <t>Tambo Oriente</t>
  </si>
  <si>
    <t>Teno Sur Oriente</t>
  </si>
  <si>
    <t>Tocornal</t>
  </si>
  <si>
    <t>17/02/2023 - 18/02/2023</t>
  </si>
  <si>
    <t>13/02/2023 - 22/02/2023</t>
  </si>
  <si>
    <t>05/02/2023 - 28/02/2023</t>
  </si>
  <si>
    <t>07/02/2023 - 25/02/2023</t>
  </si>
  <si>
    <t>08/02/2023 - 22/02/2023</t>
  </si>
  <si>
    <t>07/02/2023 - 11/02/2023</t>
  </si>
  <si>
    <t>14/02/2023 - 17/02/2023</t>
  </si>
  <si>
    <t>19/02/2023 - 24/02/2023</t>
  </si>
  <si>
    <t>04/02/2023 - 25/02/2023</t>
  </si>
  <si>
    <t>04/02/2023 - 14/02/2023</t>
  </si>
  <si>
    <t>05/02/2023 - 15/02/2023</t>
  </si>
  <si>
    <t>03/02/2023 - 12/02/2023</t>
  </si>
  <si>
    <t>11/02/2023 - 21/02/2023</t>
  </si>
  <si>
    <t>19/02/2023 - 22/02/2023</t>
  </si>
  <si>
    <t>11/02/2023 - 12/02/2023</t>
  </si>
  <si>
    <t>12/02/2023 - 18/02/2023</t>
  </si>
  <si>
    <t>06/02/2023 - 14/02/2023</t>
  </si>
  <si>
    <t>16/02/2023 - 24/02/2023</t>
  </si>
  <si>
    <t>19/02/2023 - 28/02/2023</t>
  </si>
  <si>
    <t>14/02/2023 - 16/02/2023</t>
  </si>
  <si>
    <t>06/02/2023 - 18/02/2023</t>
  </si>
  <si>
    <t>06/02/2023 - 16/02/2023</t>
  </si>
  <si>
    <t>Túnel El Melón</t>
  </si>
  <si>
    <t>24/03/2023 16:47</t>
  </si>
  <si>
    <t>Autopistas de la Región de Antofagasta</t>
  </si>
  <si>
    <t>Lateral Ruta 1 Aeropuerto</t>
  </si>
  <si>
    <t>Autos y Camionetas Con o Sin Remolque</t>
  </si>
  <si>
    <t>Vehículos Con Sobredimensión (2.6&lt;A&lt;=4.5,L&lt;= 30)</t>
  </si>
  <si>
    <t>Vehículos Con Sobredimensión (Ancho&gt;4.5,Largo&gt;30)</t>
  </si>
  <si>
    <t>Troncal Ruta 1</t>
  </si>
  <si>
    <t>11/01/2023 - 15/01/2023</t>
  </si>
  <si>
    <t>Troncal Ruta 5</t>
  </si>
  <si>
    <t>08/02/2023 - 19/02/2023</t>
  </si>
  <si>
    <t>22/02/2023 - 27/02/2023</t>
  </si>
  <si>
    <t>07/02/2023 - 24/02/2023</t>
  </si>
  <si>
    <t>Concesión para el Mejoramiento y Conservación de la Ruta 43 de la Región de Coquimbo</t>
  </si>
  <si>
    <t>Peaje Las Cardas</t>
  </si>
  <si>
    <t>Concesión Ruta 160 Tramo Tres Pinos - Acceso Norte a Coronel</t>
  </si>
  <si>
    <t>Chivilingo</t>
  </si>
  <si>
    <t>15/01/2023 - 19/01/2023</t>
  </si>
  <si>
    <t>Camiones de dos ejes, camioneta doble rueda trasera, maquinaria agrícola y maquinaria de construcció</t>
  </si>
  <si>
    <t>Curanilahue</t>
  </si>
  <si>
    <t>Pilpilco</t>
  </si>
  <si>
    <t>09/02/2023 - 27/02/2023</t>
  </si>
  <si>
    <t>07/02/2023 - 23/02/2023</t>
  </si>
  <si>
    <t>Ruta 5, Tramo Vallenar - Caldera</t>
  </si>
  <si>
    <t>peaje puerto viejo, km 841,500</t>
  </si>
  <si>
    <t>peaje totoral, km 731,350</t>
  </si>
  <si>
    <t>24/03/2023 16:50</t>
  </si>
  <si>
    <t>Alternativa de Acceso a Iquique</t>
  </si>
  <si>
    <t>TRONCAL RUTA 1</t>
  </si>
  <si>
    <t>12/01/2023 - 24/01/2023</t>
  </si>
  <si>
    <t>TRONCAL RUTA 16</t>
  </si>
  <si>
    <t>08/01/2023 - 14/01/2023</t>
  </si>
  <si>
    <t>06/02/2023 - 23/02/2023</t>
  </si>
  <si>
    <t>15/02/2023 - 22/02/2023</t>
  </si>
  <si>
    <t>Concesión Autopista Concepción - Cabrero</t>
  </si>
  <si>
    <t>Huinanco</t>
  </si>
  <si>
    <t>Puentes Negros</t>
  </si>
  <si>
    <t>06/01/2023 - 22/01/2023</t>
  </si>
  <si>
    <t>Concesión Internacional Ruta 5 La Serena - Vallenar</t>
  </si>
  <si>
    <t>Plaza de Peaje km 554,700 Punta Colorada</t>
  </si>
  <si>
    <t>Plaza de Peaje km 598,420 Cachiyuyo</t>
  </si>
  <si>
    <t>Concesión Internacional Ruta 5 Puerto Montt - Pargua</t>
  </si>
  <si>
    <t>Peaje lateral Calbuco ascendente</t>
  </si>
  <si>
    <t>Peaje lateral Calbuco Descendente</t>
  </si>
  <si>
    <t>Peaje lateral Maullín</t>
  </si>
  <si>
    <t>Peaje lateral Trapen ascendente</t>
  </si>
  <si>
    <t>Peaje lateral Trapen descendente</t>
  </si>
  <si>
    <t>Peaje Troncal</t>
  </si>
  <si>
    <t>11/02/2023 - 28/02/2023</t>
  </si>
  <si>
    <t>15/02/2023 - 23/02/2023</t>
  </si>
  <si>
    <t>(1)
Año</t>
  </si>
  <si>
    <t>(2)
Mes</t>
  </si>
  <si>
    <t>(3)                                         Concesión</t>
  </si>
  <si>
    <t xml:space="preserve">(4)                         Plaza de Peaje </t>
  </si>
  <si>
    <t xml:space="preserve">(5)                                         Categoria de Vehiculo </t>
  </si>
  <si>
    <t>(6)
Tarifa en $
Tramo Corto</t>
  </si>
  <si>
    <t>(6)
Tarifa en $
Tramo Largo</t>
  </si>
  <si>
    <t>(7)
Número de Vehículos
Tramo Corto</t>
  </si>
  <si>
    <t>(7)
Número de Vehículos
Tramo Largo</t>
  </si>
  <si>
    <t>(8) = '(7) x '(6)
Recaudación ($)</t>
  </si>
  <si>
    <t>del 01/01/23 al 09/01/23</t>
  </si>
  <si>
    <t>del 10/01/23 al 30/06/23</t>
  </si>
  <si>
    <t>Tramo Corto</t>
  </si>
  <si>
    <t>Tramo Largo</t>
  </si>
  <si>
    <t>Normal</t>
  </si>
  <si>
    <t>Punta</t>
  </si>
  <si>
    <t>Enero</t>
  </si>
  <si>
    <t>Ruta Interportuaria</t>
  </si>
  <si>
    <t>Motos</t>
  </si>
  <si>
    <t>Autos y Ctas. con Rmq.</t>
  </si>
  <si>
    <t>Buses dos ejes</t>
  </si>
  <si>
    <t>Camiones dos ejes</t>
  </si>
  <si>
    <t>Buses + de dos ejes</t>
  </si>
  <si>
    <t>Camiones + de dos ejes</t>
  </si>
  <si>
    <t>Plaza Alessandri</t>
  </si>
  <si>
    <t>Talcahuano</t>
  </si>
  <si>
    <t xml:space="preserve">TOTAL:  </t>
  </si>
  <si>
    <t>Febrero</t>
  </si>
  <si>
    <t>Flujos Vehiculares e Ingresos
Enero - Marzo 2023
Sistema Oriente-Poniente</t>
  </si>
  <si>
    <t>(1)                    Año</t>
  </si>
  <si>
    <t>(2)             Mes</t>
  </si>
  <si>
    <t>(3)                                                   Concesión</t>
  </si>
  <si>
    <t>(4)             Plaza de Peaje</t>
  </si>
  <si>
    <t>(5)        Categoría de Vehículo</t>
  </si>
  <si>
    <t>(6)                                                  
 Tarifa en $</t>
  </si>
  <si>
    <t>(7)                              
Número de Vehículos</t>
  </si>
  <si>
    <t>(8) = '(7) x '(6)
** Recaudación ($)</t>
  </si>
  <si>
    <t xml:space="preserve">Tipo </t>
  </si>
  <si>
    <t xml:space="preserve">* del 01/01/23 al 30/06/23
</t>
  </si>
  <si>
    <t>Sistema Oriente Poniente</t>
  </si>
  <si>
    <t>P0 O-P</t>
  </si>
  <si>
    <t>TBFP</t>
  </si>
  <si>
    <t>TBP</t>
  </si>
  <si>
    <t>TS</t>
  </si>
  <si>
    <t>P0 P-O</t>
  </si>
  <si>
    <t>P1 O-P</t>
  </si>
  <si>
    <t>P1 P-O</t>
  </si>
  <si>
    <t>P2.1  O-P</t>
  </si>
  <si>
    <t>P2.1  P-O</t>
  </si>
  <si>
    <t>P2.2  O-P</t>
  </si>
  <si>
    <t>P2.2  P-O</t>
  </si>
  <si>
    <t>P3  O-P</t>
  </si>
  <si>
    <t>P3  P-O</t>
  </si>
  <si>
    <t>P4 P-O</t>
  </si>
  <si>
    <t>P5 O-P</t>
  </si>
  <si>
    <t>P5 P-O</t>
  </si>
  <si>
    <t>P6.1 O-P</t>
  </si>
  <si>
    <t>P6.1 P-O</t>
  </si>
  <si>
    <t>P6.2 O-P</t>
  </si>
  <si>
    <t>P6.2 P-O</t>
  </si>
  <si>
    <t>P7 O-P</t>
  </si>
  <si>
    <t>P7 P-O</t>
  </si>
  <si>
    <t>P8.0 O-P</t>
  </si>
  <si>
    <t>P8.0 P-O</t>
  </si>
  <si>
    <t>P8.1 O-P</t>
  </si>
  <si>
    <t>P8.1 P-O</t>
  </si>
  <si>
    <t>P8.2 P-O</t>
  </si>
  <si>
    <t>P8.3 P-O</t>
  </si>
  <si>
    <t>P9 O-P</t>
  </si>
  <si>
    <t>P9 P-O</t>
  </si>
  <si>
    <t>SB O-P</t>
  </si>
  <si>
    <t>EP O-P</t>
  </si>
  <si>
    <t>EV O-P</t>
  </si>
  <si>
    <t xml:space="preserve">SUB TOTAL CATEGORIA 0:  </t>
  </si>
  <si>
    <t xml:space="preserve">SUB TOTAL CATEGORIA 1:  </t>
  </si>
  <si>
    <t xml:space="preserve">SUB TOTAL CATEGORIA 2:  </t>
  </si>
  <si>
    <t xml:space="preserve">SUB TOTAL CATEGORIA 3:  </t>
  </si>
  <si>
    <t xml:space="preserve">SUB TOTAL CATEGORIA 4:  </t>
  </si>
  <si>
    <t>TOTAL ENERO</t>
  </si>
  <si>
    <t>TOTAL FEBRERO</t>
  </si>
  <si>
    <t>marzo</t>
  </si>
  <si>
    <t>TOTAL MARZO</t>
  </si>
  <si>
    <t>TOTAL PRIMER TRIMESTRE AÑO 2023</t>
  </si>
  <si>
    <t>*</t>
  </si>
  <si>
    <t>Tarifas primer semestre del año 2023 a partir de las 00:00 hrs. del día 1 de enero de 2023.</t>
  </si>
  <si>
    <t>**</t>
  </si>
  <si>
    <t>Ingresos Potenciales.</t>
  </si>
  <si>
    <t>Se incluye la "Categoría 0" (pasadas de vehículos "No Clasificados").</t>
  </si>
  <si>
    <t>Se muestra por separado la Categoría 1 (autos y camionetas) y la Categoría 4 (motos y motonetas).</t>
  </si>
  <si>
    <t>A partir del 01-02-2014, se subdividió el pórtico P2 en los Pórticos P2.1 y P2.2</t>
  </si>
  <si>
    <t>A partir del 13-03-2014, una vez tramitado el D.S. Nº 318, se incorporaron los Pórticos SB (Salida Bellavista), EP (Entrada Purísima) y EV (Entrada Vivaceta).</t>
  </si>
  <si>
    <t>Adicionalmente, se incrementó el valor de la tarifa por peaje del Pórtico P7.</t>
  </si>
  <si>
    <t>A partir de septiembre de 2014 se cambia la denominación de los pórticos P8 P-O y P8 O-P, pasando a llamarse P8.0 P-O y P8.1 O-P, respectivamente.</t>
  </si>
  <si>
    <t>A partir del 01-01-2015 se cambia la denominación del P8.0 y P8.1, pasando a llamarse P8PR OP y P8PR PO.</t>
  </si>
  <si>
    <t>A partir del 01-01-2015 aumenta tarifa del Pórtico P8PR (por aumento del kilómetros tarificados de 3,0 a 5,4565).</t>
  </si>
  <si>
    <t>A partir del 16-01-2017 se subdividió el pórtico P6 en los Pórticos P6.1 y P6.2</t>
  </si>
  <si>
    <t>A partir del 29-10-2017 se da de alta los pórticos P8.0OP, P8.0PO, P8.1OP, P8.1PO P8.2PO y P8.3PO. Además, se dan de baja los Pórticos P8PR OP y P8PR PO.</t>
  </si>
  <si>
    <t>A partir del 15-11-2020 disminuyen los kilómetros tarificados por los Pórticos P1 O-P y P1 P-O de 4,9 km a 4,2 km.</t>
  </si>
  <si>
    <t>A partir del 16-11-2020 comienza el cobro por los Pórticos P0 O-P y P0 P-O</t>
  </si>
  <si>
    <t>Flujos Vehiculares e Ingreso Enero - Marzo 2023
Acceso Vial Aeropuerto Arturo Merino Benítez</t>
  </si>
  <si>
    <t>***(6) 
Tarifa en $</t>
  </si>
  <si>
    <t>****(7)                              
Número de Vehículos</t>
  </si>
  <si>
    <t>**(8) = '(7) x '(6)
 Recaudación ($)</t>
  </si>
  <si>
    <t>* del 01/01/23 al 30/06/23</t>
  </si>
  <si>
    <t>Acceso Vial Aeropuerto AMB</t>
  </si>
  <si>
    <t>Pórtico Tramo A</t>
  </si>
  <si>
    <t>No Clasificado</t>
  </si>
  <si>
    <t>Pórtico Portón N° 12</t>
  </si>
  <si>
    <t>Manual</t>
  </si>
  <si>
    <t xml:space="preserve">SUB TOTAL NO CLASIFICADO:  </t>
  </si>
  <si>
    <t>Tarifas año 2023 a partir de las 00:00 hrs. del día 1 de enero de 2023.</t>
  </si>
  <si>
    <t>Fuente: Informe Mensual de Ingresos Potenciales AVA AMB.</t>
  </si>
  <si>
    <t>***</t>
  </si>
  <si>
    <t>Las tarifas del Peaje Manual incluyen el Cargo Fijo de $698 y aproximación cuando corresponde (primer semestre de 2023).</t>
  </si>
  <si>
    <t>****</t>
  </si>
  <si>
    <t>Se incorporan los tránsitos declarados como "No Clasificado" (Categoría 0).</t>
  </si>
  <si>
    <t>A partir del 26-08-2019 hay registros de pasadas por el Pórtico del Portón N° 12 del Aeropuerto AMB.</t>
  </si>
  <si>
    <t>Chillán Norte</t>
  </si>
  <si>
    <t>Chillán Sur</t>
  </si>
  <si>
    <t>Cocharcas</t>
  </si>
  <si>
    <t>Colbún</t>
  </si>
  <si>
    <t>Constitución</t>
  </si>
  <si>
    <t>Linares</t>
  </si>
  <si>
    <t>Maule</t>
  </si>
  <si>
    <t>Parral</t>
  </si>
  <si>
    <t>11/01/2023 - 16/01/2023</t>
  </si>
  <si>
    <t>01/01/2023 - 12/01/2023</t>
  </si>
  <si>
    <t>18/01/2023 - 31/01/2023</t>
  </si>
  <si>
    <t>08/01/2023 - 28/01/2023</t>
  </si>
  <si>
    <t>19/01/2023 - 23/01/2023</t>
  </si>
  <si>
    <t>19/01/2023 - 30/01/2023</t>
  </si>
  <si>
    <t>12/01/2023 - 18/01/2023</t>
  </si>
  <si>
    <t>01/01/2023 - 11/01/2023</t>
  </si>
  <si>
    <t>03/01/2023 - 14/01/2023</t>
  </si>
  <si>
    <t>29/01/2023 - 31/01/2023</t>
  </si>
  <si>
    <t>08/01/2023 - 17/01/2023</t>
  </si>
  <si>
    <t>12/01/2023 - 13/01/2023</t>
  </si>
  <si>
    <t>21/01/2023 - 27/01/2023</t>
  </si>
  <si>
    <t>13/01/2023 - 21/01/2023</t>
  </si>
  <si>
    <t>Pórtico Rio Claro</t>
  </si>
  <si>
    <t>09/01/2023 - 27/01/2023</t>
  </si>
  <si>
    <t>22/01/2023 - 25/01/2023</t>
  </si>
  <si>
    <t>15/01/2023 - 17/01/2023</t>
  </si>
  <si>
    <t>26/01/2023 - 30/01/2023</t>
  </si>
  <si>
    <t>04/01/2023 - 07/01/2023</t>
  </si>
  <si>
    <t>01/01/2023 - 14/01/2023</t>
  </si>
  <si>
    <t>Retiro Manual</t>
  </si>
  <si>
    <t>Río Claro Manual</t>
  </si>
  <si>
    <t>San Carlos Norte</t>
  </si>
  <si>
    <t>San Carlos Sur</t>
  </si>
  <si>
    <t>San Javier Centro</t>
  </si>
  <si>
    <t>San Javier Norte</t>
  </si>
  <si>
    <t>Unihue</t>
  </si>
  <si>
    <t>Villa Alegre</t>
  </si>
  <si>
    <t>16/02/2023 - 22/02/2023</t>
  </si>
  <si>
    <t>20/02/2023 - 25/02/2023</t>
  </si>
  <si>
    <t>12/02/2023 - 21/02/2023</t>
  </si>
  <si>
    <t>13/02/2023 - 23/02/2023</t>
  </si>
  <si>
    <t>02/02/2023 - 13/02/2023</t>
  </si>
  <si>
    <t>05/02/2023 - 14/02/2023</t>
  </si>
  <si>
    <t>02/02/2023 - 19/02/2023</t>
  </si>
  <si>
    <t>21/02/2023 - 25/02/2023</t>
  </si>
  <si>
    <t>02/02/2023 - 21/02/2023</t>
  </si>
  <si>
    <t>23/02/2023 - 26/02/2023</t>
  </si>
  <si>
    <t>05/02/2023 - 08/02/2023</t>
  </si>
  <si>
    <t>12/02/2023 - 14/02/2023</t>
  </si>
  <si>
    <t>15/02/2023 - 26/02/2023</t>
  </si>
  <si>
    <t>10/02/2023 - 22/02/2023</t>
  </si>
  <si>
    <t>12/02/2023 - 23/02/2023</t>
  </si>
  <si>
    <t>05/02/2023 - 07/02/2023</t>
  </si>
  <si>
    <t>25/02/2023 - 28/02/2023</t>
  </si>
  <si>
    <t>23/03/2023 11:52</t>
  </si>
  <si>
    <t>10B - Reporte de Hacienda Urbana</t>
  </si>
  <si>
    <t>Sistema Américo Vespucio Sur. Ruta 78 - Av. Grecia</t>
  </si>
  <si>
    <t>Flujo Vehícular Liberado</t>
  </si>
  <si>
    <t>1.1 General Velásquez - Ruta 78</t>
  </si>
  <si>
    <t>Autos y camionetas con/sin  remolque</t>
  </si>
  <si>
    <t>Buses y camiones</t>
  </si>
  <si>
    <t>Motos y motonetas</t>
  </si>
  <si>
    <t>Camiones con remolque</t>
  </si>
  <si>
    <t>1.3 2a Transversal - Camino a Melipilla</t>
  </si>
  <si>
    <t>16/01/2023 - 19/01/2023</t>
  </si>
  <si>
    <t>2.1 Ruta 5 - General Velásquez</t>
  </si>
  <si>
    <t>2.2 Gral. Velásquez - Ruta 5</t>
  </si>
  <si>
    <t>3.1 Santa Rosa - Gran Avenida</t>
  </si>
  <si>
    <t>28/01/2023 - 31/01/2023</t>
  </si>
  <si>
    <t>3.2 Gran Avenida - Santa Rosa</t>
  </si>
  <si>
    <t>3.3 Gran Avenida - Ruta 5</t>
  </si>
  <si>
    <t>3.4 Ruta 5 - Gran Avenida</t>
  </si>
  <si>
    <t>4.1 Gnmo. de Alderete - Santa Julia</t>
  </si>
  <si>
    <t>4.2 Gnmo. de Alderete - Vicuña Mackena</t>
  </si>
  <si>
    <t>4.3 Coronel - Santa Julia</t>
  </si>
  <si>
    <t>5.1 Grecia - Quilín</t>
  </si>
  <si>
    <t>5.2 Quilín - Grecia</t>
  </si>
  <si>
    <t>20/01/2023 - 26/01/2023</t>
  </si>
  <si>
    <t>5.3 Quilín - Las Torres</t>
  </si>
  <si>
    <t>5.4 Las Torres - Quilín</t>
  </si>
  <si>
    <t>14/02/2023 - 15/02/2023</t>
  </si>
  <si>
    <t>Flujos Vehiculares e Ingresos</t>
  </si>
  <si>
    <t>(1)          Año</t>
  </si>
  <si>
    <t>(2)          Mes</t>
  </si>
  <si>
    <t xml:space="preserve">(4)                                         Categoria de Vehiculo </t>
  </si>
  <si>
    <t>(5)                                      Tarifa en $</t>
  </si>
  <si>
    <t>(6)                         Número de Vehículos</t>
  </si>
  <si>
    <t>(7) = '(5) x '(6)           Recaudación ($)</t>
  </si>
  <si>
    <t>Enero        01 al 09 Enero</t>
  </si>
  <si>
    <t>Plataforma Buses Urbanos</t>
  </si>
  <si>
    <t>No articulados</t>
  </si>
  <si>
    <t>Articulados</t>
  </si>
  <si>
    <t>Enero        10 al 31 Enero</t>
  </si>
  <si>
    <t xml:space="preserve">Articulados </t>
  </si>
  <si>
    <t xml:space="preserve">TOTAL MES:  </t>
  </si>
  <si>
    <t>No Articulados</t>
  </si>
  <si>
    <t>Marzo</t>
  </si>
  <si>
    <t>Abril</t>
  </si>
  <si>
    <t>Mayo</t>
  </si>
  <si>
    <t>Junio</t>
  </si>
  <si>
    <t>01 al 09 Julio</t>
  </si>
  <si>
    <t>10 al 31 Julio</t>
  </si>
  <si>
    <t>Agosto</t>
  </si>
  <si>
    <t>Septiembre</t>
  </si>
  <si>
    <t>Octubre</t>
  </si>
  <si>
    <t>Noviembre</t>
  </si>
  <si>
    <t>Diciembre</t>
  </si>
  <si>
    <t>$</t>
  </si>
  <si>
    <t>Resumen</t>
  </si>
  <si>
    <t>No  Articulados</t>
  </si>
  <si>
    <t>Total Ingresos Plataforma Buses Urbanos</t>
  </si>
  <si>
    <t>Promedio Mes</t>
  </si>
  <si>
    <t>CENTRO METROPOLITANO DE VEHICULOS RETIRADOS</t>
  </si>
  <si>
    <t>TIPO DE SERVICIOS</t>
  </si>
  <si>
    <t>Julio</t>
  </si>
  <si>
    <t>Totales</t>
  </si>
  <si>
    <t>Servicio RTE Básico</t>
  </si>
  <si>
    <t>Servicio Básico de Custodia</t>
  </si>
  <si>
    <t>Servicio Complementario de RTE</t>
  </si>
  <si>
    <t>Servicio Complementario de Custodia</t>
  </si>
  <si>
    <t>Servicio Complementario Protección especial</t>
  </si>
  <si>
    <t>Servicio de Devolución Especial</t>
  </si>
  <si>
    <t>Servicio Complementario Otros</t>
  </si>
  <si>
    <t>Ingresos por Remates</t>
  </si>
  <si>
    <t>Sub-Totales</t>
  </si>
  <si>
    <t>Fuente: Informes Mensuales SC (Ingresos Expresados en UF)</t>
  </si>
  <si>
    <t>1 Trimestre 2023</t>
  </si>
  <si>
    <t>Tipo de Vehículos</t>
  </si>
  <si>
    <t>Tarifa de RTE (UF)</t>
  </si>
  <si>
    <t>Tarifa de Custodia (UF)</t>
  </si>
  <si>
    <t>Moto</t>
  </si>
  <si>
    <t>Vehículo liviano</t>
  </si>
  <si>
    <t>Vehículo pesado de dos ejes</t>
  </si>
  <si>
    <t>Vehículo pesado de más de dos ejes</t>
  </si>
  <si>
    <t>* Tarifas de RTE vigentes desde el 10.01.2023 hasta 09.04.2023</t>
  </si>
  <si>
    <t>2 Trimestre 2023</t>
  </si>
  <si>
    <t>* Tarifas de RTE vigentes desde el 10.04.2023 hasta 09.07.2023</t>
  </si>
  <si>
    <t>3 Trimestre 2022</t>
  </si>
  <si>
    <t>* Tarifas de RTE vigentes desde el 10.07.2022 hasta 09.10.2022</t>
  </si>
  <si>
    <t>4 Trimestre 2022</t>
  </si>
  <si>
    <t>* Tarifas de RTE vigentes desde el 10.10.2022 hasta 09.01.2023</t>
  </si>
  <si>
    <t>3 Trimestre 2023</t>
  </si>
  <si>
    <t>* Tarifas de RTE vigentes desde el 10.07.2023 hasta 09.10.2023</t>
  </si>
  <si>
    <t>4 Trimestre 2023</t>
  </si>
  <si>
    <t>* Tarifas de RTE vigentes desde el 10.10.2023 hasta 09.01.2024</t>
  </si>
  <si>
    <t>Flujos Vehiculares e Ingresos  PTLA Año 2023</t>
  </si>
  <si>
    <t>(3)
Concesión</t>
  </si>
  <si>
    <t>(4)
N° vehículos ingresados al PTLA(X+I)</t>
  </si>
  <si>
    <t>N° de Inspecciones
por organismo
Fiscalizador</t>
  </si>
  <si>
    <t>Ingresos por
Servicios Básicos
No Comerciales (S)</t>
  </si>
  <si>
    <t>Ingresos por Servicios
Básicos Comerciales ($)</t>
  </si>
  <si>
    <t>Ingresos por Servicios
Complementarios ($)</t>
  </si>
  <si>
    <t>Totales
Neto
($)</t>
  </si>
  <si>
    <t>Inspección
Organismo
Fiscalizador</t>
  </si>
  <si>
    <t>Servicios
de
Almacenamiento</t>
  </si>
  <si>
    <t>Complementarios
de
Almacén</t>
  </si>
  <si>
    <t>Otros
Complementarios</t>
  </si>
  <si>
    <t>Puerto Terrestre de Los Andes</t>
  </si>
  <si>
    <t xml:space="preserve">TOTAL :     </t>
  </si>
  <si>
    <t xml:space="preserve">Promedio Mensual </t>
  </si>
  <si>
    <t>Tarifas reguladas por Bases de Licitación</t>
  </si>
  <si>
    <t>Tarifa vigente hasta el 15/01/08</t>
  </si>
  <si>
    <t>Tarifa actual vigente Monto -Desde fecha</t>
  </si>
  <si>
    <t>a) Tarifa por Acceso al Recinto y Uso de Infraestructura de Parqueadero y Andenes (TAR). Constituye el único factor de licitación.</t>
  </si>
  <si>
    <t>b) Tarifa por Uso del parqueadero por un  periodo mayor al que da derecho el cobro por acceso al recinto y uso de infraestructura (TVP).(*)</t>
  </si>
  <si>
    <t>$1100 (17-01-2023)</t>
  </si>
  <si>
    <t>c) Tarifa por Sobretiempo de Uso de Andenes de Control y Aforo (TVA). Por cada 30 minutos.</t>
  </si>
  <si>
    <t>$3.650 (22-01-2023)</t>
  </si>
  <si>
    <t>(*)</t>
  </si>
  <si>
    <t>d) Tarifa por Servicio de Estiba y Desestiba.</t>
  </si>
  <si>
    <t>$179.500 (17-01-2023)</t>
  </si>
  <si>
    <t>(*) Tarifa sin aplicar en el contrato.</t>
  </si>
  <si>
    <t>Tarifas de Servicios Básicos No Comerciales</t>
  </si>
  <si>
    <t>Descripción</t>
  </si>
  <si>
    <t>Tarifa Autorizada</t>
  </si>
  <si>
    <t>Tarifa por Acceso al Recinto y Uso de Infraestructura de Parqueadero y Andenes (TAR). Constituye el único factor de licitación.</t>
  </si>
  <si>
    <t>$0, corresponde a oferta de AZVI Chile.</t>
  </si>
  <si>
    <t>Tarifa por Uso del parqueadero por un  periodo mayor al que da derecho el cobro por acceso al recinto y uso de infraestructura (TVP).</t>
  </si>
  <si>
    <t xml:space="preserve">$1100 por cada 15 minutos de uso de estacionamiento. Tarifa reajustada a partir del 17.01.23. </t>
  </si>
  <si>
    <t>Se cobra transcurridas las primeras 24 horas de uso de un  estacionamiento en la Zona de Parqueaderos.</t>
  </si>
  <si>
    <t>Tarifa por Sobretiempo de Uso de Andenes de Control y Aforo (TVA).</t>
  </si>
  <si>
    <t xml:space="preserve">$3.650 por cada 30 minutos. </t>
  </si>
  <si>
    <t>Se cobra a partir de los 15 minutos siguientes a la hora en que se registre que el camión está en condiciones de abandonar la Zona de Andenes.</t>
  </si>
  <si>
    <t>Tarifas de Servicios Básicos Comerciales</t>
  </si>
  <si>
    <t>Servicio</t>
  </si>
  <si>
    <t>Servicio de Estacionamiento para publico en General</t>
  </si>
  <si>
    <t>$330 por los primeros 20 minutos y el mismo valor por tiempo adicional entre 1 y 20 minutos</t>
  </si>
  <si>
    <t>$28.675 por arriendo mensual</t>
  </si>
  <si>
    <t>Arriendo de Oficinas para Despachadores de Aduana y Empresas de Transporte</t>
  </si>
  <si>
    <r>
      <t>0.5UF/m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mensual</t>
    </r>
  </si>
  <si>
    <t>Área para Servicio de Comunicaciones</t>
  </si>
  <si>
    <r>
      <t>Arriendo del área a 0.5UF/m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mensual</t>
    </r>
  </si>
  <si>
    <t>Servicio de Transporte Publico</t>
  </si>
  <si>
    <t>A partir de de febrero de 2018 se inicio el cobro de una tarifa de $550 por traslado hacia o desde Los Andes.</t>
  </si>
  <si>
    <t>Servicio de Estiba y Desestiba (única tarifa regulada por Bases)</t>
  </si>
  <si>
    <t xml:space="preserve">179.500.Tarifa reajustada a partir del 17.01.23. </t>
  </si>
  <si>
    <t>US$250 cuando el servicio es contratado voluntariamente.</t>
  </si>
  <si>
    <t>Servicio de Almacenamiento de Carga</t>
  </si>
  <si>
    <t>Variable Depende de:</t>
  </si>
  <si>
    <t>Toneladas por día de permanencia en carga fraccionada y automotor</t>
  </si>
  <si>
    <t>Unidad por día de permanencia en carga contenedorizada</t>
  </si>
  <si>
    <t>Reporte a Ministerio de Hacienda</t>
  </si>
  <si>
    <t>Pasajeros Embarcados por Aeropuertos</t>
  </si>
  <si>
    <t>Año 2023</t>
  </si>
  <si>
    <t>Aeropuerto Chacalluta - Arica</t>
  </si>
  <si>
    <t>PAX EMBARCADOS</t>
  </si>
  <si>
    <t>TARIFA</t>
  </si>
  <si>
    <t>INGRESO POR PAX EMBARCADOS</t>
  </si>
  <si>
    <t>del 01.01.22
al 09.01.22</t>
  </si>
  <si>
    <t>del 10.01.22
al 09.07.22</t>
  </si>
  <si>
    <t>del 10.07.22
al 31.12.22</t>
  </si>
  <si>
    <t>Regularización de Pasajeros</t>
  </si>
  <si>
    <t>Terminal de Pasajeros Aeropuerto Chacalluta de Arica</t>
  </si>
  <si>
    <t xml:space="preserve">Sub - Total del Período:   </t>
  </si>
  <si>
    <r>
      <rPr>
        <b/>
        <u/>
        <sz val="8"/>
        <color indexed="8"/>
        <rFont val="Tahoma"/>
        <family val="2"/>
      </rPr>
      <t>Nota:</t>
    </r>
    <r>
      <rPr>
        <sz val="8"/>
        <color indexed="8"/>
        <rFont val="Tahoma"/>
        <family val="2"/>
      </rPr>
      <t xml:space="preserve"> Reajuste Semestral</t>
    </r>
  </si>
  <si>
    <r>
      <rPr>
        <b/>
        <u/>
        <sz val="8"/>
        <color indexed="8"/>
        <rFont val="Tahoma"/>
        <family val="2"/>
      </rPr>
      <t>Obs:</t>
    </r>
    <r>
      <rPr>
        <sz val="8"/>
        <color indexed="8"/>
        <rFont val="Tahoma"/>
        <family val="2"/>
      </rPr>
      <t xml:space="preserve"> </t>
    </r>
  </si>
  <si>
    <t>En EP N° 34 (01/2022), se ajustó PAX 12/2021</t>
  </si>
  <si>
    <t>En EP N° 35 (02/2022), se ajustó PAX 01/2022</t>
  </si>
  <si>
    <t>En EP N° 36 (03/2022), se ajustó PAX 02/2022</t>
  </si>
  <si>
    <t>Aeropuerto Regional Atacama - Copiapó</t>
  </si>
  <si>
    <t>Nuevo Aeropuerto Regional de Atacama, Tercera Región</t>
  </si>
  <si>
    <t>En EP N° 204 (01/2022), se ajustó PAX 11/2021</t>
  </si>
  <si>
    <t>En EP N° 205 (02/2022), se ajusto PAX 01/2022</t>
  </si>
  <si>
    <t>En EP N° 206 (03/2022), se ajusto PAX 02/2022</t>
  </si>
  <si>
    <t>Aeródromo La Florida - La Serena</t>
  </si>
  <si>
    <t>del 10.01.22
al 17.03.22</t>
  </si>
  <si>
    <t>del 18.03.22
al 09.07.22</t>
  </si>
  <si>
    <t>Aeródromo La Florida de La Serena, IV Región de Coquimbo</t>
  </si>
  <si>
    <r>
      <rPr>
        <b/>
        <u/>
        <sz val="8"/>
        <color indexed="8"/>
        <rFont val="Tahoma"/>
        <family val="2"/>
      </rPr>
      <t>Nota:</t>
    </r>
    <r>
      <rPr>
        <sz val="8"/>
        <color indexed="8"/>
        <rFont val="Tahoma"/>
        <family val="2"/>
      </rPr>
      <t xml:space="preserve"> El 18.03.2022 se inició la Etapa de Construcción, por lo que la Tarifa PAX a partir de esa fecha se imputará el 100% de la tarifa.</t>
    </r>
  </si>
  <si>
    <t>En EP N° 03 (01/2022), se ajustó PAX 12/2021</t>
  </si>
  <si>
    <t>En EP N° 04 (02/2022), se ajusto PAX 01/2022</t>
  </si>
  <si>
    <t>En EP N° 05 (03/2022), se ajusto PAX 02/2022</t>
  </si>
  <si>
    <t>Aeropuerto El Loa - Calama</t>
  </si>
  <si>
    <t>del 01.01.23
al 09.01.23</t>
  </si>
  <si>
    <t>del 10.01.23
al 09.07.23</t>
  </si>
  <si>
    <t>del 10.07.23
al 31.12.23</t>
  </si>
  <si>
    <t>Aeropuerto El Loa de Calama</t>
  </si>
  <si>
    <t>Aeropuerto Cerro Moreno - Antofagasta</t>
  </si>
  <si>
    <t>Aeropuerto Cerro Moreno de Antofagasta</t>
  </si>
  <si>
    <t>En  EP N°217 (02/2023), se ajusto PAX 01/2023</t>
  </si>
  <si>
    <t>Aeropuerto de la Araucanía - Temuco</t>
  </si>
  <si>
    <t>PXS. EMBARC.</t>
  </si>
  <si>
    <t>INGRESO POR PXS. EMBARC.</t>
  </si>
  <si>
    <t>Terminal de Pasajeros Nuevo Aeropuerto de la Región de la Araucanía de Temuco</t>
  </si>
  <si>
    <t xml:space="preserve">Junio </t>
  </si>
  <si>
    <t xml:space="preserve">Julio   </t>
  </si>
  <si>
    <r>
      <t>Nota:</t>
    </r>
    <r>
      <rPr>
        <sz val="8"/>
        <color indexed="8"/>
        <rFont val="Tahoma"/>
        <family val="2"/>
      </rPr>
      <t xml:space="preserve"> Reajuste Semestral</t>
    </r>
  </si>
  <si>
    <t>Aeropuerto Carriel Sur, Concepción</t>
  </si>
  <si>
    <t>del 10.01.23
al 09.04.23</t>
  </si>
  <si>
    <t>del 10.04.23
al 09.07.23</t>
  </si>
  <si>
    <t>del 10.07.23
al 09.10.23</t>
  </si>
  <si>
    <t>del 10.10.23
al 31.12.23</t>
  </si>
  <si>
    <t>Terminal de Pasajeros Aeropuerto Carriel Sur, Concepción</t>
  </si>
  <si>
    <r>
      <t>Nota:</t>
    </r>
    <r>
      <rPr>
        <sz val="8"/>
        <color indexed="8"/>
        <rFont val="Tahoma"/>
        <family val="2"/>
      </rPr>
      <t xml:space="preserve"> Reajuste Trimestral</t>
    </r>
  </si>
  <si>
    <t>del 01.01.21
al 09.01.21</t>
  </si>
  <si>
    <t>del 10.01.21
al 09.04.21</t>
  </si>
  <si>
    <t>del 10.04.21
al 09.07.21</t>
  </si>
  <si>
    <t>del 10.07.21
al 09.10.21</t>
  </si>
  <si>
    <t>del 10.10.21
al 31.12.21</t>
  </si>
  <si>
    <t>ESTABLECIMIENTOS PENITENCIARIOS GRUPO 1 AÑO 2023</t>
  </si>
  <si>
    <t>(4)
Establecimiento Penitenciario</t>
  </si>
  <si>
    <t>(5)
Número de Internos</t>
  </si>
  <si>
    <t>Infraestructura Penitenciaria Grupo 1</t>
  </si>
  <si>
    <t xml:space="preserve"> Alto Hospicio</t>
  </si>
  <si>
    <t xml:space="preserve">Abril </t>
  </si>
  <si>
    <t xml:space="preserve">TOTAL EP:     </t>
  </si>
  <si>
    <t>La Serena</t>
  </si>
  <si>
    <t>Rancagua</t>
  </si>
  <si>
    <t xml:space="preserve">  </t>
  </si>
  <si>
    <t xml:space="preserve">TOTAL AÑO G1:   </t>
  </si>
  <si>
    <t>ESTABLECIMIENTO PENITENCIARIO ALTO HOSPICIO</t>
  </si>
  <si>
    <t>Día</t>
  </si>
  <si>
    <t>Establecimiento Penitenciario</t>
  </si>
  <si>
    <t>Número de Internos</t>
  </si>
  <si>
    <t xml:space="preserve">TOTAL DEL MES:     </t>
  </si>
  <si>
    <t>Infraestructura Penitenciaria Grupo 2</t>
  </si>
  <si>
    <t xml:space="preserve">TOTAL AÑO EP:     </t>
  </si>
  <si>
    <t>ESTABLECIMIENTO PENITENCIARIO LA SERENA</t>
  </si>
  <si>
    <t>ESTABLECIMIENTO PENITENCIARIO RANCAGUA</t>
  </si>
  <si>
    <t xml:space="preserve">PROMEDIO DEL MES:     </t>
  </si>
  <si>
    <t>ESTABLECIMIENTOS PENITENCIARIOS GRUPO 2 AÑO 2023</t>
  </si>
  <si>
    <t>(5)
Número de Internos.</t>
  </si>
  <si>
    <t>Antofagasta</t>
  </si>
  <si>
    <t xml:space="preserve">PROMEDIO ANUAL EP: </t>
  </si>
  <si>
    <t>CCP Biobío</t>
  </si>
  <si>
    <t xml:space="preserve">TOTAL PROMEDIO ANUAL (EPAN+EPCO) G2:   </t>
  </si>
  <si>
    <t>El total del mes, corresponde al promedio de Internos de cada día, descontados los hospitalizados en el exterior y las salidas de fin de semana de cada Establecimiento Penitenciario. El total del año de cada EP corresponde al promedio de internos diario de todo el año.</t>
  </si>
  <si>
    <t>Nota : La cuenta de desencierro es entregada por la Administración Penitenciaria a la IF.</t>
  </si>
  <si>
    <t>ESTABLECIMIENTO PENITENCIARIO DE ANTOFAGASTA</t>
  </si>
  <si>
    <t>(2)'
Día</t>
  </si>
  <si>
    <t>Infraestructura Penitenciaria Grupo 3</t>
  </si>
  <si>
    <t xml:space="preserve">TOTAL PRIMER TRIMESTRE EP:     </t>
  </si>
  <si>
    <r>
      <t xml:space="preserve">El </t>
    </r>
    <r>
      <rPr>
        <b/>
        <sz val="10"/>
        <rFont val="Arial"/>
        <family val="2"/>
      </rPr>
      <t>total del mes</t>
    </r>
    <r>
      <rPr>
        <sz val="10"/>
        <rFont val="Arial"/>
        <family val="2"/>
      </rPr>
      <t xml:space="preserve">, corresponde a la suma diaria de Internos que pernoctó en el EP, descontados los hospitalizados en el exterior y aquellos que tuvieron regimen de salida los fines de semana en el respectivo  Establecimiento Penitenciario. Mientras que el </t>
    </r>
    <r>
      <rPr>
        <b/>
        <sz val="10"/>
        <rFont val="Arial"/>
        <family val="2"/>
      </rPr>
      <t>Total Trimestre</t>
    </r>
    <r>
      <rPr>
        <sz val="10"/>
        <rFont val="Arial"/>
        <family val="2"/>
      </rPr>
      <t xml:space="preserve"> , corresponde a la suma de los tres meses del período informado.</t>
    </r>
  </si>
  <si>
    <t>EP de Antofagasta comenzo a poblarse el 24 de agosto 2013.</t>
  </si>
  <si>
    <t>La cuenta de desencierro es entregada por la Administración Penitenciaria a la IF.</t>
  </si>
  <si>
    <t>ABRIL</t>
  </si>
  <si>
    <t>MAYO</t>
  </si>
  <si>
    <t>JUNIO</t>
  </si>
  <si>
    <t xml:space="preserve">TOTAL SEGUNDO TRIMESTRE EP:     </t>
  </si>
  <si>
    <t>JULIO</t>
  </si>
  <si>
    <t>AGOSTO</t>
  </si>
  <si>
    <t>SEPTIEMBRE</t>
  </si>
  <si>
    <t xml:space="preserve">TOTAL  TERCER TRIMESTRE EP:     </t>
  </si>
  <si>
    <t>OCTUBRE</t>
  </si>
  <si>
    <t>NOVIEMBRE</t>
  </si>
  <si>
    <t>DICIEMBRE</t>
  </si>
  <si>
    <t xml:space="preserve">TOTAL CUARTO TRIMESTRE EP:     </t>
  </si>
  <si>
    <t xml:space="preserve">TOTAL  ANUAL EP:     </t>
  </si>
  <si>
    <t>ESTABLECIMIENTO PENITENCIARIO DE CONCEPCIÓN</t>
  </si>
  <si>
    <t>Concepción</t>
  </si>
  <si>
    <t>EP de Concepción comenzó a poblarse el 29 de Septiembre 2011.</t>
  </si>
  <si>
    <t>El CCP Biobío comenzó a poblarse el 29 de Septiembre 2011.</t>
  </si>
  <si>
    <t>ESTABLECIMIENTOS  PENITENCIARIOS GRUPO 3</t>
  </si>
  <si>
    <t>(4)
Concesión</t>
  </si>
  <si>
    <t>(5)
Establecimiento Penitenciario</t>
  </si>
  <si>
    <t>(6)
Número de Internos</t>
  </si>
  <si>
    <t>Santiago 1</t>
  </si>
  <si>
    <t>Valdivia</t>
  </si>
  <si>
    <t>Puerto Montt</t>
  </si>
  <si>
    <t xml:space="preserve">TOTAL 1er Trimestre G3:   </t>
  </si>
  <si>
    <t xml:space="preserve">TOTAL 2do Trimestre G3:   </t>
  </si>
  <si>
    <t xml:space="preserve">TOTAL 3er Trimestre G3:   </t>
  </si>
  <si>
    <t xml:space="preserve">TOTAL 4to Trimestre G3:   </t>
  </si>
  <si>
    <t>ESTABLECIMIENTO PENITENCIARIO - SANTIAGO 1</t>
  </si>
  <si>
    <t>(3)
Día</t>
  </si>
  <si>
    <t>Total
Desencierro</t>
  </si>
  <si>
    <t>Hospital
Exterior</t>
  </si>
  <si>
    <t>Servicio
Especial</t>
  </si>
  <si>
    <t>Infraestructura Penitenciaria, Grupo 3</t>
  </si>
  <si>
    <t>Infraestructura Penitenciaria, Grupo 4</t>
  </si>
  <si>
    <t>Información entregada por la Inspección Fiscal</t>
  </si>
  <si>
    <t>Total 1er semestre</t>
  </si>
  <si>
    <t>Total 2do semestre</t>
  </si>
  <si>
    <t>Total 3er semestre</t>
  </si>
  <si>
    <t>Total 4o semestre</t>
  </si>
  <si>
    <t>ESTABLECIMIENTO PENITENCIARIO - VALDIVIA</t>
  </si>
  <si>
    <t>Condenados</t>
  </si>
  <si>
    <t>Imputados</t>
  </si>
  <si>
    <t>Condenadas</t>
  </si>
  <si>
    <t>Imputadas</t>
  </si>
  <si>
    <t>Condenadas laborales</t>
  </si>
  <si>
    <t>ESTABLECIMIENTO PENITENCIARIO - PUERTO MONTT</t>
  </si>
  <si>
    <t xml:space="preserve"> </t>
  </si>
  <si>
    <t>El Melon Manual Oriente</t>
  </si>
  <si>
    <t>Autos</t>
  </si>
  <si>
    <t>Autos y remolques</t>
  </si>
  <si>
    <t>Camiones de 2 ejes y maquinaria agricola</t>
  </si>
  <si>
    <t>El Melon Manual Poniente</t>
  </si>
  <si>
    <t>Pórtico Oriente</t>
  </si>
  <si>
    <t>Pórtico Poniente</t>
  </si>
  <si>
    <t>12/04/2023 12:14</t>
  </si>
  <si>
    <t>Concesión Variante Vespucio - El Salto - Kennedy (Túnel San Cristobal)</t>
  </si>
  <si>
    <t>Eje C1</t>
  </si>
  <si>
    <t>07/01/2023 - 25/01/2023</t>
  </si>
  <si>
    <t>Normal (TBFP)</t>
  </si>
  <si>
    <t>Punta (TBP)</t>
  </si>
  <si>
    <t>Saturación (TS)</t>
  </si>
  <si>
    <t>Eje C2</t>
  </si>
  <si>
    <t>14/02/2023 - 22/02/2023</t>
  </si>
  <si>
    <t>08/02/2023 - 10/02/2023</t>
  </si>
  <si>
    <t>12/04/2023 12:19</t>
  </si>
  <si>
    <t>Sistema Américo Vespucio Norponiente, Av. El Salto - Ruta 78</t>
  </si>
  <si>
    <t>P1 Ruta 78 - Santa Elena</t>
  </si>
  <si>
    <t>P10 Ruta 5 Norte - Pedro Fontova</t>
  </si>
  <si>
    <t>P11 Pedro Fontova - Ruta 5 Norte</t>
  </si>
  <si>
    <t>P12 Pedro Fontova - Guanaco</t>
  </si>
  <si>
    <t>P13 Recoleta - Pedro Fontova</t>
  </si>
  <si>
    <t>P14 Guanaco - El Salto</t>
  </si>
  <si>
    <t>P15 El Salto - Recoleta</t>
  </si>
  <si>
    <t>05/01/2023 - 14/01/2023</t>
  </si>
  <si>
    <t>P16 Santa Elena - Ruta 68</t>
  </si>
  <si>
    <t>P17 Los Mares - Ruta 78</t>
  </si>
  <si>
    <t>P2 Ruta 68 - Los Mares</t>
  </si>
  <si>
    <t>P3 Ruta 68 - Costanera Norte</t>
  </si>
  <si>
    <t>P4 Costanera Norte - Ruta 68</t>
  </si>
  <si>
    <t>P5 Costanera Norte - Condell</t>
  </si>
  <si>
    <t>P6 Condell - Costanera Norte</t>
  </si>
  <si>
    <t>P7 Condell - Lo Echevers</t>
  </si>
  <si>
    <t>05/01/2023 - 12/01/2023</t>
  </si>
  <si>
    <t>P8 Ruta 5 Norte - Condell</t>
  </si>
  <si>
    <t>P9 Lo Echevers - Ruta 5 Norte</t>
  </si>
  <si>
    <t>18/02/2023 - 25/02/2023</t>
  </si>
  <si>
    <t>Sistema Norte-Sur</t>
  </si>
  <si>
    <t>PA 1 La Capilla - Rio Maipo</t>
  </si>
  <si>
    <t>PA 10 Americo Vespucio - Carlos Valdovino</t>
  </si>
  <si>
    <t>PA 11 Carlos Valdovinos - Departamental</t>
  </si>
  <si>
    <t>PA 12 Alameda - Carlos Valdovino</t>
  </si>
  <si>
    <t>04/01/2023 - 16/01/2023</t>
  </si>
  <si>
    <t>PA 13 Carlos Valdovino - Rio Mapocho</t>
  </si>
  <si>
    <t>PA 14 Rio Mapocho - Alameda</t>
  </si>
  <si>
    <t>19/01/2023 - 31/01/2023</t>
  </si>
  <si>
    <t>PA 15 14 de la Fama - Rio Mapocho</t>
  </si>
  <si>
    <t>PA 16 Rio Mapocho - 14 de la Fama</t>
  </si>
  <si>
    <t>PA 17 14 de la Fama - Americo Vespucio Norte</t>
  </si>
  <si>
    <t>PA 18 Americo Vespucio Norte - 14 de la Fama</t>
  </si>
  <si>
    <t>PA 19 Ruta 5 Sur - Americo Vespucio</t>
  </si>
  <si>
    <t>16/01/2023 - 24/01/2023</t>
  </si>
  <si>
    <t>PA 2 Rio Maipo - La Capilla</t>
  </si>
  <si>
    <t>PA 20 Americo Vespucio - Ruta 5 Sur</t>
  </si>
  <si>
    <t>PA 21 Americo Vespucio - Carlos Valdovinos</t>
  </si>
  <si>
    <t>PA 22 Carlos Valdovinos - Americo Vespucio</t>
  </si>
  <si>
    <t>23/01/2023 - 31/01/2023</t>
  </si>
  <si>
    <t xml:space="preserve">PA 23 Carlos Valdovinos - Alameda </t>
  </si>
  <si>
    <t>PA 24 Alemana - Carlos Valdovino</t>
  </si>
  <si>
    <t>PA 25 Alameda - Rio Mapocho</t>
  </si>
  <si>
    <t>26/01/2023 - 31/01/2023</t>
  </si>
  <si>
    <t>PA 26 Rio Mapocho - Alameda</t>
  </si>
  <si>
    <t>PA 28 Rio - Ruta 5 Norte</t>
  </si>
  <si>
    <t>PA 29 Ruta 5 Norte - Rio Mapocho</t>
  </si>
  <si>
    <t>PA 3 La Capilla - Colon</t>
  </si>
  <si>
    <t>PA 37 Catemito -Calera de Tango</t>
  </si>
  <si>
    <t xml:space="preserve">PA 4 Calera de Tango </t>
  </si>
  <si>
    <t>PA 5 Colon - Las Acacias</t>
  </si>
  <si>
    <t xml:space="preserve">PA 6 Las Acacias - Colon </t>
  </si>
  <si>
    <t>PA 7 Las Acacias - Americo Vespucio</t>
  </si>
  <si>
    <t>PA 8 Americo Vespucio - Las Acacias</t>
  </si>
  <si>
    <t>PA 9 Departamental - Americo Vespucio</t>
  </si>
  <si>
    <t>PA30 Americo Vespucio -  Departamental</t>
  </si>
  <si>
    <t>PA31 Carlos Valdovinos - Alameda</t>
  </si>
  <si>
    <t>PA32 Las Acacias - Lo blanco</t>
  </si>
  <si>
    <t>01/02/2023 - 04/02/2023</t>
  </si>
  <si>
    <t>03/02/2023 - 04/02/2023</t>
  </si>
  <si>
    <t>12/04/2023 12:23</t>
  </si>
  <si>
    <t>Concesión Américo Vespucio Oriente Tramo El Salto - Príncipe de Gales</t>
  </si>
  <si>
    <t>P101-P103</t>
  </si>
  <si>
    <t>P101-P105</t>
  </si>
  <si>
    <t>P101-P106</t>
  </si>
  <si>
    <t>P101-P108</t>
  </si>
  <si>
    <t>P101-P109</t>
  </si>
  <si>
    <t>P101-P111</t>
  </si>
  <si>
    <t xml:space="preserve">P102-P103 </t>
  </si>
  <si>
    <t>P102-P105</t>
  </si>
  <si>
    <t>P102-P106</t>
  </si>
  <si>
    <t>P102-P108</t>
  </si>
  <si>
    <t>P102-P109</t>
  </si>
  <si>
    <t>P102-P111</t>
  </si>
  <si>
    <t>P104-P105</t>
  </si>
  <si>
    <t>P104-P106</t>
  </si>
  <si>
    <t>P104-P108</t>
  </si>
  <si>
    <t>P104-P109</t>
  </si>
  <si>
    <t xml:space="preserve">P107-P103 </t>
  </si>
  <si>
    <t>P107-P108</t>
  </si>
  <si>
    <t xml:space="preserve">P107-P109 </t>
  </si>
  <si>
    <t>P107-P210</t>
  </si>
  <si>
    <t xml:space="preserve">P107-P211 </t>
  </si>
  <si>
    <t>P110 La Pirámide</t>
  </si>
  <si>
    <t>P201-P103</t>
  </si>
  <si>
    <t>P201-P203</t>
  </si>
  <si>
    <t>P201-P204</t>
  </si>
  <si>
    <t>P201-P210</t>
  </si>
  <si>
    <t xml:space="preserve">P201-P211 </t>
  </si>
  <si>
    <t>P201-P212</t>
  </si>
  <si>
    <t>P202 P204</t>
  </si>
  <si>
    <t>P202 P211</t>
  </si>
  <si>
    <t>P202-P103</t>
  </si>
  <si>
    <t xml:space="preserve">P202-P203 </t>
  </si>
  <si>
    <t>P202-P210</t>
  </si>
  <si>
    <t xml:space="preserve">P202-P212 </t>
  </si>
  <si>
    <t xml:space="preserve">P205-P103 </t>
  </si>
  <si>
    <t>P205-P210</t>
  </si>
  <si>
    <t>P205-P211</t>
  </si>
  <si>
    <t>P206-P210</t>
  </si>
  <si>
    <t>P206-P211</t>
  </si>
  <si>
    <t>P209-P211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</si>
</sst>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1" formatCode="_ * #,##0_ ;_ * \-#,##0_ ;_ * &quot;-&quot;_ ;_ @_ "/>
    <numFmt numFmtId="164" formatCode="[$-10C0A]&quot;$&quot;#,##0;\(&quot;$&quot;#,##0\)"/>
    <numFmt numFmtId="165" formatCode="[$-10C0A]#,###"/>
    <numFmt numFmtId="166" formatCode="[$-10C0A]0;\(0\)"/>
    <numFmt numFmtId="167" formatCode="[$-10C0A]\$#,###"/>
    <numFmt numFmtId="168" formatCode="[$-10C0A]0"/>
    <numFmt numFmtId="169" formatCode="[$-10C0A]\$#0"/>
    <numFmt numFmtId="170" formatCode="_-* #,##0_-;\-* #,##0_-;_-* &quot;-&quot;??_-;_-@_-"/>
    <numFmt numFmtId="171" formatCode="_-* #,##0.00_-;\-* #,##0.00_-;_-* &quot;-&quot;??_-;_-@_-"/>
    <numFmt numFmtId="172" formatCode="#,##0.0000"/>
    <numFmt numFmtId="173" formatCode="_-* #,##0.0000_-;\-* #,##0.0000_-;_-* &quot;-&quot;??_-;_-@_-"/>
    <numFmt numFmtId="174" formatCode="&quot;$&quot;\ #,##0.00;[Red]\-&quot;$&quot;\ #,##0.00"/>
    <numFmt numFmtId="175" formatCode="[$-1010C0A]General"/>
    <numFmt numFmtId="176" formatCode="[$-1010C0A]&quot;$&quot;#,###"/>
    <numFmt numFmtId="177" formatCode="[$-1010C0A]#,###"/>
    <numFmt numFmtId="178" formatCode="[$-10C0A]&quot;$&quot;#,##0.00;&quot;$&quot;\-#,##0.00"/>
    <numFmt numFmtId="179" formatCode="#,##0.000"/>
    <numFmt numFmtId="180" formatCode="_(* #,##0_);_(* \(#,##0\);_(* &quot;-&quot;_);_(@_)"/>
    <numFmt numFmtId="181" formatCode="_ * #,##0.000_ ;_ * \-#,##0.000_ ;_ * &quot;-&quot;_ ;_ @_ "/>
    <numFmt numFmtId="182" formatCode="0.000"/>
    <numFmt numFmtId="183" formatCode="[$$-340A]\ #,##0"/>
    <numFmt numFmtId="184" formatCode="[$-C0A]mmmm\-yy;@"/>
    <numFmt numFmtId="185" formatCode="&quot;$&quot;\ #,##0;[Red]\-&quot;$&quot;\ #,##0"/>
    <numFmt numFmtId="186" formatCode="#,##0_ ;[Red]\-#,##0\ "/>
    <numFmt numFmtId="187" formatCode="&quot;$&quot;\ #,##0"/>
    <numFmt numFmtId="188" formatCode="&quot;$ &quot;#,##0;[Red]&quot;-$ &quot;#,##0"/>
    <numFmt numFmtId="189" formatCode="&quot;$ &quot;#,##0"/>
    <numFmt numFmtId="190" formatCode="_(* #,##0.00_);_(* \(#,##0.00\);_(* &quot;-&quot;??_);_(@_)"/>
  </numFmts>
  <fonts count="55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20"/>
      <color rgb="FF4682B4"/>
      <name val="Tahoma"/>
    </font>
    <font>
      <sz val="14"/>
      <color rgb="FF708090"/>
      <name val="Tahoma"/>
    </font>
    <font>
      <b/>
      <sz val="11"/>
      <color rgb="FFFFFFFF"/>
      <name val="Tahoma"/>
    </font>
    <font>
      <sz val="10"/>
      <color rgb="FF000000"/>
      <name val="Tahoma"/>
    </font>
    <font>
      <b/>
      <sz val="10"/>
      <color rgb="FFFFFFFF"/>
      <name val="Tahoma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8"/>
      <name val="Verdana"/>
      <family val="2"/>
    </font>
    <font>
      <sz val="10"/>
      <name val="Verdana"/>
      <family val="2"/>
    </font>
    <font>
      <sz val="10"/>
      <name val="Arial"/>
      <charset val="1"/>
    </font>
    <font>
      <b/>
      <sz val="20"/>
      <color indexed="54"/>
      <name val="Tahoma"/>
      <charset val="1"/>
    </font>
    <font>
      <sz val="13.95"/>
      <color indexed="23"/>
      <name val="Tahoma"/>
      <charset val="1"/>
    </font>
    <font>
      <sz val="10"/>
      <color indexed="8"/>
      <name val="Arial"/>
      <charset val="1"/>
    </font>
    <font>
      <b/>
      <sz val="11"/>
      <color indexed="9"/>
      <name val="Tahoma"/>
      <charset val="1"/>
    </font>
    <font>
      <sz val="10"/>
      <color indexed="8"/>
      <name val="Tahoma"/>
      <charset val="1"/>
    </font>
    <font>
      <b/>
      <sz val="10"/>
      <color indexed="9"/>
      <name val="Tahoma"/>
      <charset val="1"/>
    </font>
    <font>
      <sz val="10"/>
      <color indexed="10"/>
      <name val="Arial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i/>
      <u/>
      <sz val="12"/>
      <color indexed="8"/>
      <name val="Arial Narrow"/>
      <family val="2"/>
    </font>
    <font>
      <b/>
      <i/>
      <sz val="12"/>
      <color rgb="FF000000"/>
      <name val="Arial Narrow"/>
      <family val="2"/>
    </font>
    <font>
      <b/>
      <i/>
      <sz val="12"/>
      <color indexed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vertAlign val="superscript"/>
      <sz val="10"/>
      <name val="Arial"/>
      <family val="2"/>
    </font>
    <font>
      <sz val="10"/>
      <name val="Courier New"/>
      <family val="3"/>
    </font>
    <font>
      <sz val="8"/>
      <color indexed="8"/>
      <name val="Tahoma"/>
      <family val="2"/>
    </font>
    <font>
      <sz val="8"/>
      <color indexed="8"/>
      <name val="Arial Narrow"/>
      <family val="2"/>
    </font>
    <font>
      <b/>
      <sz val="16"/>
      <color indexed="8"/>
      <name val="Tahoma"/>
      <family val="2"/>
    </font>
    <font>
      <b/>
      <sz val="8"/>
      <name val="Tahoma"/>
      <family val="2"/>
    </font>
    <font>
      <b/>
      <sz val="10"/>
      <color indexed="8"/>
      <name val="Tahoma"/>
      <family val="2"/>
    </font>
    <font>
      <sz val="8"/>
      <name val="Tahoma"/>
      <family val="2"/>
    </font>
    <font>
      <b/>
      <u/>
      <sz val="8"/>
      <color indexed="8"/>
      <name val="Tahoma"/>
      <family val="2"/>
    </font>
    <font>
      <sz val="8"/>
      <color theme="1"/>
      <name val="Tahoma"/>
      <family val="2"/>
    </font>
    <font>
      <b/>
      <sz val="8"/>
      <color indexed="8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i/>
      <sz val="10"/>
      <color indexed="10"/>
      <name val="Arial"/>
      <family val="2"/>
    </font>
    <font>
      <sz val="9"/>
      <name val="Arial"/>
      <family val="2"/>
    </font>
    <font>
      <sz val="11"/>
      <color indexed="10"/>
      <name val="Calibri"/>
      <family val="2"/>
    </font>
    <font>
      <sz val="12"/>
      <color indexed="8"/>
      <name val="Calibri"/>
      <family val="2"/>
      <charset val="134"/>
    </font>
    <font>
      <sz val="12"/>
      <color theme="1"/>
      <name val="Calibri"/>
      <family val="2"/>
      <charset val="134"/>
      <scheme val="minor"/>
    </font>
    <font>
      <b/>
      <sz val="10"/>
      <color indexed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rgb="FF8FA0B0"/>
        <bgColor rgb="FF8FA0B0"/>
      </patternFill>
    </fill>
    <fill>
      <patternFill patternType="solid">
        <fgColor rgb="FF708090"/>
        <bgColor rgb="FF708090"/>
      </patternFill>
    </fill>
    <fill>
      <patternFill patternType="solid">
        <fgColor rgb="FF6E9ECA"/>
        <bgColor rgb="FF6E9ECA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C0C0C0"/>
        <bgColor indexed="31"/>
      </patternFill>
    </fill>
    <fill>
      <patternFill patternType="solid">
        <fgColor indexed="55"/>
        <bgColor indexed="26"/>
      </patternFill>
    </fill>
    <fill>
      <patternFill patternType="solid">
        <fgColor indexed="43"/>
        <bgColor indexed="64"/>
      </patternFill>
    </fill>
  </fills>
  <borders count="17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/>
      <top style="medium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hair">
        <color indexed="8"/>
      </bottom>
      <diagonal/>
    </border>
    <border>
      <left style="thin">
        <color indexed="8"/>
      </left>
      <right/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hair">
        <color indexed="8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0" fontId="9" fillId="0" borderId="0"/>
    <xf numFmtId="0" fontId="2" fillId="0" borderId="0"/>
    <xf numFmtId="171" fontId="10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8" fillId="0" borderId="0">
      <alignment wrapText="1"/>
    </xf>
    <xf numFmtId="0" fontId="10" fillId="0" borderId="0"/>
    <xf numFmtId="0" fontId="10" fillId="0" borderId="0">
      <alignment wrapText="1"/>
    </xf>
    <xf numFmtId="41" fontId="10" fillId="0" borderId="0" applyFont="0" applyFill="0" applyBorder="0" applyAlignment="0" applyProtection="0"/>
    <xf numFmtId="180" fontId="10" fillId="0" borderId="0" applyFont="0" applyFill="0" applyBorder="0" applyAlignment="0" applyProtection="0">
      <alignment wrapText="1"/>
    </xf>
    <xf numFmtId="0" fontId="1" fillId="0" borderId="0"/>
    <xf numFmtId="171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190" fontId="10" fillId="0" borderId="0" applyFont="0" applyFill="0" applyBorder="0" applyAlignment="0" applyProtection="0">
      <alignment wrapText="1"/>
    </xf>
    <xf numFmtId="171" fontId="10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53" fillId="0" borderId="0"/>
  </cellStyleXfs>
  <cellXfs count="1438">
    <xf numFmtId="0" fontId="3" fillId="0" borderId="0" xfId="0" applyFont="1" applyFill="1" applyBorder="1"/>
    <xf numFmtId="0" fontId="6" fillId="2" borderId="1" xfId="0" applyNumberFormat="1" applyFont="1" applyFill="1" applyBorder="1" applyAlignment="1">
      <alignment horizontal="right" vertical="top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horizontal="right" vertical="top" wrapText="1" readingOrder="1"/>
    </xf>
    <xf numFmtId="165" fontId="7" fillId="0" borderId="1" xfId="0" applyNumberFormat="1" applyFont="1" applyFill="1" applyBorder="1" applyAlignment="1">
      <alignment vertical="top" wrapText="1" readingOrder="1"/>
    </xf>
    <xf numFmtId="166" fontId="7" fillId="0" borderId="1" xfId="0" applyNumberFormat="1" applyFont="1" applyFill="1" applyBorder="1" applyAlignment="1">
      <alignment horizontal="right" vertical="top" wrapText="1" readingOrder="1"/>
    </xf>
    <xf numFmtId="167" fontId="7" fillId="0" borderId="1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horizontal="right" vertical="top" wrapText="1" readingOrder="1"/>
    </xf>
    <xf numFmtId="168" fontId="7" fillId="0" borderId="1" xfId="0" applyNumberFormat="1" applyFont="1" applyFill="1" applyBorder="1" applyAlignment="1">
      <alignment vertical="top" wrapText="1" readingOrder="1"/>
    </xf>
    <xf numFmtId="169" fontId="7" fillId="0" borderId="1" xfId="0" applyNumberFormat="1" applyFont="1" applyFill="1" applyBorder="1" applyAlignment="1">
      <alignment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165" fontId="8" fillId="3" borderId="1" xfId="0" applyNumberFormat="1" applyFont="1" applyFill="1" applyBorder="1" applyAlignment="1">
      <alignment vertical="top" wrapText="1" readingOrder="1"/>
    </xf>
    <xf numFmtId="167" fontId="8" fillId="3" borderId="1" xfId="0" applyNumberFormat="1" applyFont="1" applyFill="1" applyBorder="1" applyAlignment="1">
      <alignment vertical="top" wrapText="1" readingOrder="1"/>
    </xf>
    <xf numFmtId="0" fontId="8" fillId="4" borderId="1" xfId="0" applyNumberFormat="1" applyFont="1" applyFill="1" applyBorder="1" applyAlignment="1">
      <alignment vertical="top" wrapText="1" readingOrder="1"/>
    </xf>
    <xf numFmtId="165" fontId="8" fillId="4" borderId="1" xfId="0" applyNumberFormat="1" applyFont="1" applyFill="1" applyBorder="1" applyAlignment="1">
      <alignment vertical="top" wrapText="1" readingOrder="1"/>
    </xf>
    <xf numFmtId="167" fontId="8" fillId="4" borderId="1" xfId="0" applyNumberFormat="1" applyFont="1" applyFill="1" applyBorder="1" applyAlignment="1">
      <alignment vertical="top" wrapText="1" readingOrder="1"/>
    </xf>
    <xf numFmtId="0" fontId="8" fillId="5" borderId="1" xfId="0" applyNumberFormat="1" applyFont="1" applyFill="1" applyBorder="1" applyAlignment="1">
      <alignment vertical="top" wrapText="1" readingOrder="1"/>
    </xf>
    <xf numFmtId="165" fontId="8" fillId="5" borderId="1" xfId="0" applyNumberFormat="1" applyFont="1" applyFill="1" applyBorder="1" applyAlignment="1">
      <alignment vertical="top" wrapText="1" readingOrder="1"/>
    </xf>
    <xf numFmtId="167" fontId="8" fillId="5" borderId="1" xfId="0" applyNumberFormat="1" applyFont="1" applyFill="1" applyBorder="1" applyAlignment="1">
      <alignment vertical="top" wrapText="1" readingOrder="1"/>
    </xf>
    <xf numFmtId="168" fontId="8" fillId="3" borderId="1" xfId="0" applyNumberFormat="1" applyFont="1" applyFill="1" applyBorder="1" applyAlignment="1">
      <alignment vertical="top" wrapText="1" readingOrder="1"/>
    </xf>
    <xf numFmtId="0" fontId="9" fillId="6" borderId="0" xfId="1" applyFill="1"/>
    <xf numFmtId="0" fontId="9" fillId="0" borderId="0" xfId="1"/>
    <xf numFmtId="3" fontId="10" fillId="0" borderId="0" xfId="1" applyNumberFormat="1" applyFont="1" applyAlignment="1">
      <alignment horizontal="right" vertical="center"/>
    </xf>
    <xf numFmtId="0" fontId="12" fillId="7" borderId="18" xfId="1" applyFont="1" applyFill="1" applyBorder="1" applyAlignment="1">
      <alignment horizontal="center" vertical="center" wrapText="1"/>
    </xf>
    <xf numFmtId="0" fontId="12" fillId="8" borderId="18" xfId="1" applyFont="1" applyFill="1" applyBorder="1" applyAlignment="1">
      <alignment horizontal="center" vertical="center" wrapText="1"/>
    </xf>
    <xf numFmtId="0" fontId="12" fillId="7" borderId="19" xfId="1" applyFont="1" applyFill="1" applyBorder="1" applyAlignment="1">
      <alignment horizontal="center" vertical="center" wrapText="1"/>
    </xf>
    <xf numFmtId="0" fontId="10" fillId="0" borderId="20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1" fontId="9" fillId="0" borderId="21" xfId="1" applyNumberFormat="1" applyBorder="1" applyAlignment="1">
      <alignment horizontal="left" vertical="center"/>
    </xf>
    <xf numFmtId="3" fontId="10" fillId="0" borderId="21" xfId="1" applyNumberFormat="1" applyFont="1" applyFill="1" applyBorder="1" applyAlignment="1">
      <alignment horizontal="right" vertical="center"/>
    </xf>
    <xf numFmtId="3" fontId="13" fillId="0" borderId="21" xfId="1" applyNumberFormat="1" applyFont="1" applyFill="1" applyBorder="1"/>
    <xf numFmtId="3" fontId="10" fillId="0" borderId="21" xfId="1" applyNumberFormat="1" applyFont="1" applyBorder="1" applyAlignment="1">
      <alignment horizontal="right" vertical="center"/>
    </xf>
    <xf numFmtId="3" fontId="10" fillId="0" borderId="22" xfId="1" applyNumberFormat="1" applyFont="1" applyBorder="1" applyAlignment="1">
      <alignment horizontal="right" vertical="center"/>
    </xf>
    <xf numFmtId="3" fontId="14" fillId="0" borderId="0" xfId="1" applyNumberFormat="1" applyFont="1" applyAlignment="1">
      <alignment horizontal="right" vertical="center"/>
    </xf>
    <xf numFmtId="0" fontId="10" fillId="0" borderId="23" xfId="1" applyFont="1" applyBorder="1" applyAlignment="1">
      <alignment horizontal="center" vertical="center"/>
    </xf>
    <xf numFmtId="0" fontId="10" fillId="0" borderId="24" xfId="1" applyFont="1" applyBorder="1" applyAlignment="1">
      <alignment horizontal="center" vertical="center"/>
    </xf>
    <xf numFmtId="1" fontId="9" fillId="0" borderId="24" xfId="1" applyNumberFormat="1" applyBorder="1" applyAlignment="1">
      <alignment horizontal="left" vertical="center"/>
    </xf>
    <xf numFmtId="3" fontId="10" fillId="0" borderId="24" xfId="1" applyNumberFormat="1" applyFont="1" applyFill="1" applyBorder="1" applyAlignment="1">
      <alignment horizontal="right" vertical="center"/>
    </xf>
    <xf numFmtId="3" fontId="13" fillId="0" borderId="24" xfId="1" applyNumberFormat="1" applyFont="1" applyFill="1" applyBorder="1"/>
    <xf numFmtId="3" fontId="10" fillId="0" borderId="24" xfId="1" applyNumberFormat="1" applyFont="1" applyBorder="1" applyAlignment="1">
      <alignment horizontal="right" vertical="center"/>
    </xf>
    <xf numFmtId="3" fontId="10" fillId="0" borderId="25" xfId="1" applyNumberFormat="1" applyFont="1" applyBorder="1" applyAlignment="1">
      <alignment horizontal="right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1" fontId="9" fillId="0" borderId="27" xfId="1" applyNumberFormat="1" applyBorder="1" applyAlignment="1">
      <alignment horizontal="left" vertical="center"/>
    </xf>
    <xf numFmtId="3" fontId="10" fillId="0" borderId="27" xfId="1" applyNumberFormat="1" applyFont="1" applyFill="1" applyBorder="1" applyAlignment="1">
      <alignment horizontal="right" vertical="center"/>
    </xf>
    <xf numFmtId="3" fontId="13" fillId="0" borderId="28" xfId="1" applyNumberFormat="1" applyFont="1" applyFill="1" applyBorder="1"/>
    <xf numFmtId="3" fontId="10" fillId="0" borderId="27" xfId="1" applyNumberFormat="1" applyFont="1" applyBorder="1" applyAlignment="1">
      <alignment horizontal="right" vertical="center"/>
    </xf>
    <xf numFmtId="3" fontId="10" fillId="0" borderId="29" xfId="1" applyNumberFormat="1" applyFont="1" applyBorder="1" applyAlignment="1">
      <alignment horizontal="right" vertical="center"/>
    </xf>
    <xf numFmtId="0" fontId="10" fillId="0" borderId="30" xfId="1" applyFont="1" applyBorder="1" applyAlignment="1">
      <alignment horizontal="center" vertical="center"/>
    </xf>
    <xf numFmtId="0" fontId="10" fillId="0" borderId="31" xfId="1" applyFont="1" applyBorder="1" applyAlignment="1">
      <alignment horizontal="center" vertical="center"/>
    </xf>
    <xf numFmtId="1" fontId="9" fillId="0" borderId="31" xfId="1" applyNumberFormat="1" applyBorder="1" applyAlignment="1">
      <alignment horizontal="left" vertical="center"/>
    </xf>
    <xf numFmtId="3" fontId="10" fillId="0" borderId="31" xfId="1" applyNumberFormat="1" applyFont="1" applyFill="1" applyBorder="1" applyAlignment="1">
      <alignment horizontal="right" vertical="center"/>
    </xf>
    <xf numFmtId="3" fontId="10" fillId="0" borderId="31" xfId="1" applyNumberFormat="1" applyFont="1" applyFill="1" applyBorder="1" applyAlignment="1" applyProtection="1">
      <alignment horizontal="right" vertical="center"/>
      <protection locked="0"/>
    </xf>
    <xf numFmtId="3" fontId="13" fillId="0" borderId="31" xfId="1" applyNumberFormat="1" applyFont="1" applyFill="1" applyBorder="1"/>
    <xf numFmtId="3" fontId="10" fillId="0" borderId="31" xfId="1" applyNumberFormat="1" applyFont="1" applyBorder="1" applyAlignment="1">
      <alignment horizontal="right" vertical="center"/>
    </xf>
    <xf numFmtId="3" fontId="10" fillId="0" borderId="32" xfId="1" applyNumberFormat="1" applyFont="1" applyBorder="1" applyAlignment="1">
      <alignment horizontal="right" vertical="center"/>
    </xf>
    <xf numFmtId="3" fontId="10" fillId="0" borderId="24" xfId="1" applyNumberFormat="1" applyFont="1" applyFill="1" applyBorder="1" applyAlignment="1" applyProtection="1">
      <alignment horizontal="right" vertical="center"/>
      <protection locked="0"/>
    </xf>
    <xf numFmtId="0" fontId="10" fillId="0" borderId="33" xfId="1" applyFont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1" fontId="9" fillId="0" borderId="28" xfId="1" applyNumberFormat="1" applyBorder="1" applyAlignment="1">
      <alignment horizontal="left" vertical="center"/>
    </xf>
    <xf numFmtId="3" fontId="10" fillId="0" borderId="28" xfId="1" applyNumberFormat="1" applyFont="1" applyFill="1" applyBorder="1" applyAlignment="1">
      <alignment horizontal="right" vertical="center"/>
    </xf>
    <xf numFmtId="3" fontId="10" fillId="0" borderId="28" xfId="1" applyNumberFormat="1" applyFont="1" applyFill="1" applyBorder="1" applyAlignment="1" applyProtection="1">
      <alignment horizontal="right" vertical="center"/>
      <protection locked="0"/>
    </xf>
    <xf numFmtId="3" fontId="10" fillId="0" borderId="28" xfId="1" applyNumberFormat="1" applyFont="1" applyBorder="1" applyAlignment="1">
      <alignment horizontal="right" vertical="center"/>
    </xf>
    <xf numFmtId="3" fontId="10" fillId="0" borderId="34" xfId="1" applyNumberFormat="1" applyFont="1" applyBorder="1" applyAlignment="1">
      <alignment horizontal="right" vertical="center"/>
    </xf>
    <xf numFmtId="0" fontId="10" fillId="0" borderId="35" xfId="1" applyFont="1" applyBorder="1" applyAlignment="1">
      <alignment horizontal="center" vertical="center"/>
    </xf>
    <xf numFmtId="0" fontId="10" fillId="0" borderId="36" xfId="1" applyFont="1" applyBorder="1" applyAlignment="1">
      <alignment horizontal="center" vertical="center"/>
    </xf>
    <xf numFmtId="1" fontId="9" fillId="0" borderId="36" xfId="1" applyNumberFormat="1" applyBorder="1" applyAlignment="1">
      <alignment horizontal="left" vertical="center"/>
    </xf>
    <xf numFmtId="3" fontId="10" fillId="0" borderId="36" xfId="1" applyNumberFormat="1" applyFont="1" applyFill="1" applyBorder="1" applyAlignment="1">
      <alignment horizontal="right" vertical="center"/>
    </xf>
    <xf numFmtId="3" fontId="10" fillId="0" borderId="36" xfId="1" applyNumberFormat="1" applyFont="1" applyFill="1" applyBorder="1" applyAlignment="1" applyProtection="1">
      <alignment horizontal="right" vertical="center"/>
      <protection locked="0"/>
    </xf>
    <xf numFmtId="3" fontId="10" fillId="0" borderId="36" xfId="1" applyNumberFormat="1" applyFont="1" applyBorder="1" applyAlignment="1">
      <alignment horizontal="right" vertical="center"/>
    </xf>
    <xf numFmtId="3" fontId="10" fillId="0" borderId="37" xfId="1" applyNumberFormat="1" applyFont="1" applyBorder="1" applyAlignment="1">
      <alignment horizontal="right" vertical="center"/>
    </xf>
    <xf numFmtId="3" fontId="10" fillId="0" borderId="27" xfId="1" applyNumberFormat="1" applyFont="1" applyFill="1" applyBorder="1" applyAlignment="1" applyProtection="1">
      <alignment horizontal="right" vertical="center"/>
      <protection locked="0"/>
    </xf>
    <xf numFmtId="3" fontId="11" fillId="8" borderId="41" xfId="1" applyNumberFormat="1" applyFont="1" applyFill="1" applyBorder="1" applyAlignment="1">
      <alignment horizontal="right" vertical="center"/>
    </xf>
    <xf numFmtId="3" fontId="11" fillId="8" borderId="42" xfId="1" applyNumberFormat="1" applyFont="1" applyFill="1" applyBorder="1" applyAlignment="1">
      <alignment horizontal="right" vertical="center"/>
    </xf>
    <xf numFmtId="0" fontId="0" fillId="0" borderId="0" xfId="0"/>
    <xf numFmtId="3" fontId="10" fillId="0" borderId="0" xfId="0" applyNumberFormat="1" applyFont="1" applyAlignment="1">
      <alignment horizontal="right" vertical="center"/>
    </xf>
    <xf numFmtId="0" fontId="12" fillId="7" borderId="18" xfId="0" applyFont="1" applyFill="1" applyBorder="1" applyAlignment="1">
      <alignment horizontal="center" vertical="center" wrapText="1"/>
    </xf>
    <xf numFmtId="0" fontId="12" fillId="8" borderId="18" xfId="0" applyFont="1" applyFill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1" fontId="0" fillId="0" borderId="21" xfId="0" applyNumberFormat="1" applyBorder="1" applyAlignment="1">
      <alignment horizontal="left" vertical="center"/>
    </xf>
    <xf numFmtId="3" fontId="10" fillId="0" borderId="21" xfId="0" applyNumberFormat="1" applyFont="1" applyFill="1" applyBorder="1" applyAlignment="1">
      <alignment horizontal="right" vertical="center"/>
    </xf>
    <xf numFmtId="3" fontId="13" fillId="0" borderId="21" xfId="0" applyNumberFormat="1" applyFont="1" applyFill="1" applyBorder="1"/>
    <xf numFmtId="3" fontId="10" fillId="0" borderId="21" xfId="0" applyNumberFormat="1" applyFont="1" applyBorder="1" applyAlignment="1">
      <alignment horizontal="right" vertical="center"/>
    </xf>
    <xf numFmtId="3" fontId="10" fillId="0" borderId="22" xfId="0" applyNumberFormat="1" applyFont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1" fontId="0" fillId="0" borderId="24" xfId="0" applyNumberFormat="1" applyBorder="1" applyAlignment="1">
      <alignment horizontal="left" vertical="center"/>
    </xf>
    <xf numFmtId="3" fontId="10" fillId="0" borderId="24" xfId="0" applyNumberFormat="1" applyFont="1" applyFill="1" applyBorder="1" applyAlignment="1">
      <alignment horizontal="right" vertical="center"/>
    </xf>
    <xf numFmtId="3" fontId="13" fillId="0" borderId="24" xfId="0" applyNumberFormat="1" applyFont="1" applyFill="1" applyBorder="1"/>
    <xf numFmtId="3" fontId="10" fillId="0" borderId="24" xfId="0" applyNumberFormat="1" applyFont="1" applyBorder="1" applyAlignment="1">
      <alignment horizontal="right" vertical="center"/>
    </xf>
    <xf numFmtId="3" fontId="10" fillId="0" borderId="25" xfId="0" applyNumberFormat="1" applyFont="1" applyBorder="1" applyAlignment="1">
      <alignment horizontal="right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" fontId="0" fillId="0" borderId="27" xfId="0" applyNumberFormat="1" applyBorder="1" applyAlignment="1">
      <alignment horizontal="left" vertical="center"/>
    </xf>
    <xf numFmtId="3" fontId="10" fillId="0" borderId="27" xfId="0" applyNumberFormat="1" applyFont="1" applyFill="1" applyBorder="1" applyAlignment="1">
      <alignment horizontal="right" vertical="center"/>
    </xf>
    <xf numFmtId="3" fontId="13" fillId="0" borderId="28" xfId="0" applyNumberFormat="1" applyFont="1" applyFill="1" applyBorder="1"/>
    <xf numFmtId="3" fontId="10" fillId="0" borderId="27" xfId="0" applyNumberFormat="1" applyFont="1" applyBorder="1" applyAlignment="1">
      <alignment horizontal="right" vertical="center"/>
    </xf>
    <xf numFmtId="3" fontId="10" fillId="0" borderId="29" xfId="0" applyNumberFormat="1" applyFont="1" applyBorder="1" applyAlignment="1">
      <alignment horizontal="right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1" fontId="0" fillId="0" borderId="31" xfId="0" applyNumberFormat="1" applyBorder="1" applyAlignment="1">
      <alignment horizontal="left" vertical="center"/>
    </xf>
    <xf numFmtId="3" fontId="10" fillId="0" borderId="31" xfId="0" applyNumberFormat="1" applyFont="1" applyFill="1" applyBorder="1" applyAlignment="1">
      <alignment horizontal="right" vertical="center"/>
    </xf>
    <xf numFmtId="3" fontId="10" fillId="0" borderId="31" xfId="0" applyNumberFormat="1" applyFont="1" applyFill="1" applyBorder="1" applyAlignment="1" applyProtection="1">
      <alignment horizontal="right" vertical="center"/>
      <protection locked="0"/>
    </xf>
    <xf numFmtId="3" fontId="13" fillId="0" borderId="31" xfId="0" applyNumberFormat="1" applyFont="1" applyFill="1" applyBorder="1"/>
    <xf numFmtId="3" fontId="10" fillId="0" borderId="31" xfId="0" applyNumberFormat="1" applyFont="1" applyBorder="1" applyAlignment="1">
      <alignment horizontal="right" vertical="center"/>
    </xf>
    <xf numFmtId="3" fontId="10" fillId="0" borderId="32" xfId="0" applyNumberFormat="1" applyFont="1" applyBorder="1" applyAlignment="1">
      <alignment horizontal="right" vertical="center"/>
    </xf>
    <xf numFmtId="3" fontId="10" fillId="0" borderId="24" xfId="0" applyNumberFormat="1" applyFont="1" applyFill="1" applyBorder="1" applyAlignment="1" applyProtection="1">
      <alignment horizontal="right" vertical="center"/>
      <protection locked="0"/>
    </xf>
    <xf numFmtId="0" fontId="10" fillId="0" borderId="33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" fontId="0" fillId="0" borderId="28" xfId="0" applyNumberFormat="1" applyBorder="1" applyAlignment="1">
      <alignment horizontal="left" vertical="center"/>
    </xf>
    <xf numFmtId="3" fontId="10" fillId="0" borderId="28" xfId="0" applyNumberFormat="1" applyFont="1" applyFill="1" applyBorder="1" applyAlignment="1">
      <alignment horizontal="right" vertical="center"/>
    </xf>
    <xf numFmtId="3" fontId="10" fillId="0" borderId="28" xfId="0" applyNumberFormat="1" applyFont="1" applyFill="1" applyBorder="1" applyAlignment="1" applyProtection="1">
      <alignment horizontal="right" vertical="center"/>
      <protection locked="0"/>
    </xf>
    <xf numFmtId="3" fontId="10" fillId="0" borderId="28" xfId="0" applyNumberFormat="1" applyFont="1" applyBorder="1" applyAlignment="1">
      <alignment horizontal="right" vertical="center"/>
    </xf>
    <xf numFmtId="3" fontId="10" fillId="0" borderId="34" xfId="0" applyNumberFormat="1" applyFont="1" applyBorder="1" applyAlignment="1">
      <alignment horizontal="right" vertical="center"/>
    </xf>
    <xf numFmtId="0" fontId="10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1" fontId="0" fillId="0" borderId="36" xfId="0" applyNumberFormat="1" applyBorder="1" applyAlignment="1">
      <alignment horizontal="left" vertical="center"/>
    </xf>
    <xf numFmtId="3" fontId="10" fillId="0" borderId="36" xfId="0" applyNumberFormat="1" applyFont="1" applyFill="1" applyBorder="1" applyAlignment="1">
      <alignment horizontal="right" vertical="center"/>
    </xf>
    <xf numFmtId="3" fontId="10" fillId="0" borderId="36" xfId="0" applyNumberFormat="1" applyFont="1" applyFill="1" applyBorder="1" applyAlignment="1" applyProtection="1">
      <alignment horizontal="right" vertical="center"/>
      <protection locked="0"/>
    </xf>
    <xf numFmtId="3" fontId="10" fillId="0" borderId="36" xfId="0" applyNumberFormat="1" applyFont="1" applyBorder="1" applyAlignment="1">
      <alignment horizontal="right" vertical="center"/>
    </xf>
    <xf numFmtId="3" fontId="10" fillId="0" borderId="37" xfId="0" applyNumberFormat="1" applyFont="1" applyBorder="1" applyAlignment="1">
      <alignment horizontal="right" vertical="center"/>
    </xf>
    <xf numFmtId="3" fontId="10" fillId="0" borderId="27" xfId="0" applyNumberFormat="1" applyFont="1" applyFill="1" applyBorder="1" applyAlignment="1" applyProtection="1">
      <alignment horizontal="right" vertical="center"/>
      <protection locked="0"/>
    </xf>
    <xf numFmtId="3" fontId="11" fillId="8" borderId="41" xfId="0" applyNumberFormat="1" applyFont="1" applyFill="1" applyBorder="1" applyAlignment="1">
      <alignment horizontal="right" vertical="center"/>
    </xf>
    <xf numFmtId="3" fontId="11" fillId="8" borderId="42" xfId="0" applyNumberFormat="1" applyFont="1" applyFill="1" applyBorder="1" applyAlignment="1">
      <alignment horizontal="right" vertical="center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0" fontId="8" fillId="4" borderId="1" xfId="0" applyNumberFormat="1" applyFont="1" applyFill="1" applyBorder="1" applyAlignment="1">
      <alignment vertical="top" wrapText="1" readingOrder="1"/>
    </xf>
    <xf numFmtId="0" fontId="8" fillId="5" borderId="1" xfId="0" applyNumberFormat="1" applyFont="1" applyFill="1" applyBorder="1" applyAlignment="1">
      <alignment vertical="top" wrapText="1" readingOrder="1"/>
    </xf>
    <xf numFmtId="3" fontId="10" fillId="0" borderId="0" xfId="1" applyNumberFormat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1" fillId="0" borderId="49" xfId="1" applyFont="1" applyFill="1" applyBorder="1" applyAlignment="1">
      <alignment horizontal="center" vertical="center" wrapText="1"/>
    </xf>
    <xf numFmtId="0" fontId="11" fillId="0" borderId="49" xfId="1" applyFont="1" applyFill="1" applyBorder="1" applyAlignment="1">
      <alignment horizontal="center" vertical="top" wrapText="1"/>
    </xf>
    <xf numFmtId="170" fontId="11" fillId="0" borderId="50" xfId="1" applyNumberFormat="1" applyFont="1" applyFill="1" applyBorder="1" applyAlignment="1">
      <alignment horizontal="center" vertical="top" wrapText="1"/>
    </xf>
    <xf numFmtId="3" fontId="16" fillId="0" borderId="0" xfId="2" applyNumberFormat="1" applyFont="1" applyFill="1"/>
    <xf numFmtId="4" fontId="16" fillId="0" borderId="0" xfId="2" applyNumberFormat="1" applyFont="1" applyFill="1"/>
    <xf numFmtId="4" fontId="10" fillId="0" borderId="0" xfId="1" applyNumberFormat="1" applyFont="1" applyFill="1" applyAlignment="1">
      <alignment vertical="center"/>
    </xf>
    <xf numFmtId="0" fontId="10" fillId="0" borderId="20" xfId="1" applyFont="1" applyFill="1" applyBorder="1" applyAlignment="1">
      <alignment horizontal="center" vertical="center"/>
    </xf>
    <xf numFmtId="0" fontId="10" fillId="0" borderId="21" xfId="1" applyFont="1" applyFill="1" applyBorder="1" applyAlignment="1">
      <alignment vertical="center"/>
    </xf>
    <xf numFmtId="0" fontId="10" fillId="0" borderId="21" xfId="1" applyFont="1" applyFill="1" applyBorder="1" applyAlignment="1">
      <alignment horizontal="center" vertical="center"/>
    </xf>
    <xf numFmtId="4" fontId="10" fillId="0" borderId="21" xfId="1" applyNumberFormat="1" applyFont="1" applyFill="1" applyBorder="1" applyAlignment="1">
      <alignment horizontal="center" vertical="center"/>
    </xf>
    <xf numFmtId="170" fontId="10" fillId="0" borderId="21" xfId="3" applyNumberFormat="1" applyFont="1" applyFill="1" applyBorder="1" applyAlignment="1" applyProtection="1">
      <alignment vertical="center"/>
      <protection locked="0"/>
    </xf>
    <xf numFmtId="170" fontId="10" fillId="0" borderId="21" xfId="3" applyNumberFormat="1" applyFont="1" applyFill="1" applyBorder="1" applyAlignment="1">
      <alignment vertical="center"/>
    </xf>
    <xf numFmtId="170" fontId="10" fillId="0" borderId="22" xfId="3" applyNumberFormat="1" applyFont="1" applyFill="1" applyBorder="1" applyAlignment="1">
      <alignment vertical="center"/>
    </xf>
    <xf numFmtId="172" fontId="10" fillId="0" borderId="0" xfId="1" applyNumberFormat="1" applyFont="1" applyFill="1" applyAlignment="1">
      <alignment vertical="center"/>
    </xf>
    <xf numFmtId="4" fontId="17" fillId="0" borderId="0" xfId="1" applyNumberFormat="1" applyFont="1" applyFill="1"/>
    <xf numFmtId="170" fontId="10" fillId="0" borderId="0" xfId="1" applyNumberFormat="1" applyFont="1" applyFill="1" applyAlignment="1">
      <alignment vertical="center"/>
    </xf>
    <xf numFmtId="0" fontId="10" fillId="0" borderId="23" xfId="1" applyFont="1" applyFill="1" applyBorder="1" applyAlignment="1">
      <alignment horizontal="center" vertical="center"/>
    </xf>
    <xf numFmtId="0" fontId="10" fillId="0" borderId="24" xfId="1" applyFont="1" applyFill="1" applyBorder="1" applyAlignment="1">
      <alignment vertical="center"/>
    </xf>
    <xf numFmtId="0" fontId="10" fillId="0" borderId="24" xfId="1" applyFont="1" applyFill="1" applyBorder="1" applyAlignment="1">
      <alignment horizontal="center" vertical="center"/>
    </xf>
    <xf numFmtId="4" fontId="10" fillId="0" borderId="24" xfId="1" applyNumberFormat="1" applyFont="1" applyFill="1" applyBorder="1" applyAlignment="1">
      <alignment horizontal="center" vertical="center"/>
    </xf>
    <xf numFmtId="170" fontId="10" fillId="0" borderId="24" xfId="3" applyNumberFormat="1" applyFont="1" applyFill="1" applyBorder="1" applyAlignment="1" applyProtection="1">
      <alignment vertical="center"/>
      <protection locked="0"/>
    </xf>
    <xf numFmtId="170" fontId="10" fillId="0" borderId="24" xfId="3" applyNumberFormat="1" applyFont="1" applyFill="1" applyBorder="1" applyAlignment="1">
      <alignment vertical="center"/>
    </xf>
    <xf numFmtId="170" fontId="10" fillId="0" borderId="25" xfId="3" applyNumberFormat="1" applyFont="1" applyFill="1" applyBorder="1" applyAlignment="1">
      <alignment vertical="center"/>
    </xf>
    <xf numFmtId="0" fontId="10" fillId="0" borderId="26" xfId="1" applyFont="1" applyFill="1" applyBorder="1" applyAlignment="1">
      <alignment horizontal="center" vertical="center"/>
    </xf>
    <xf numFmtId="0" fontId="10" fillId="0" borderId="27" xfId="1" applyFont="1" applyFill="1" applyBorder="1" applyAlignment="1">
      <alignment vertical="center"/>
    </xf>
    <xf numFmtId="0" fontId="10" fillId="0" borderId="27" xfId="1" applyFont="1" applyFill="1" applyBorder="1" applyAlignment="1">
      <alignment horizontal="center" vertical="center"/>
    </xf>
    <xf numFmtId="4" fontId="10" fillId="0" borderId="27" xfId="1" applyNumberFormat="1" applyFont="1" applyFill="1" applyBorder="1" applyAlignment="1">
      <alignment horizontal="center" vertical="center"/>
    </xf>
    <xf numFmtId="170" fontId="10" fillId="0" borderId="27" xfId="3" applyNumberFormat="1" applyFont="1" applyFill="1" applyBorder="1" applyAlignment="1" applyProtection="1">
      <alignment vertical="center"/>
      <protection locked="0"/>
    </xf>
    <xf numFmtId="170" fontId="10" fillId="0" borderId="27" xfId="3" applyNumberFormat="1" applyFont="1" applyFill="1" applyBorder="1" applyAlignment="1">
      <alignment vertical="center"/>
    </xf>
    <xf numFmtId="170" fontId="10" fillId="0" borderId="29" xfId="3" applyNumberFormat="1" applyFont="1" applyFill="1" applyBorder="1" applyAlignment="1">
      <alignment vertical="center"/>
    </xf>
    <xf numFmtId="0" fontId="10" fillId="0" borderId="30" xfId="1" applyFont="1" applyFill="1" applyBorder="1" applyAlignment="1">
      <alignment horizontal="center" vertical="center"/>
    </xf>
    <xf numFmtId="0" fontId="10" fillId="0" borderId="31" xfId="1" applyFont="1" applyFill="1" applyBorder="1" applyAlignment="1">
      <alignment vertical="center"/>
    </xf>
    <xf numFmtId="0" fontId="10" fillId="0" borderId="31" xfId="1" applyFont="1" applyFill="1" applyBorder="1" applyAlignment="1">
      <alignment horizontal="center" vertical="center"/>
    </xf>
    <xf numFmtId="4" fontId="10" fillId="0" borderId="31" xfId="1" applyNumberFormat="1" applyFont="1" applyFill="1" applyBorder="1" applyAlignment="1">
      <alignment horizontal="center" vertical="center"/>
    </xf>
    <xf numFmtId="170" fontId="10" fillId="0" borderId="31" xfId="3" applyNumberFormat="1" applyFont="1" applyFill="1" applyBorder="1" applyAlignment="1" applyProtection="1">
      <alignment vertical="center"/>
      <protection locked="0"/>
    </xf>
    <xf numFmtId="170" fontId="10" fillId="0" borderId="31" xfId="3" applyNumberFormat="1" applyFont="1" applyFill="1" applyBorder="1" applyAlignment="1">
      <alignment vertical="center"/>
    </xf>
    <xf numFmtId="170" fontId="10" fillId="0" borderId="32" xfId="3" applyNumberFormat="1" applyFont="1" applyFill="1" applyBorder="1" applyAlignment="1">
      <alignment vertical="center"/>
    </xf>
    <xf numFmtId="0" fontId="10" fillId="0" borderId="33" xfId="1" applyFont="1" applyFill="1" applyBorder="1" applyAlignment="1">
      <alignment horizontal="center" vertical="center"/>
    </xf>
    <xf numFmtId="0" fontId="10" fillId="0" borderId="28" xfId="1" applyFont="1" applyFill="1" applyBorder="1" applyAlignment="1">
      <alignment vertical="center"/>
    </xf>
    <xf numFmtId="0" fontId="10" fillId="0" borderId="28" xfId="1" applyFont="1" applyFill="1" applyBorder="1" applyAlignment="1">
      <alignment horizontal="center" vertical="center"/>
    </xf>
    <xf numFmtId="4" fontId="10" fillId="0" borderId="28" xfId="1" applyNumberFormat="1" applyFont="1" applyFill="1" applyBorder="1" applyAlignment="1">
      <alignment horizontal="center" vertical="center"/>
    </xf>
    <xf numFmtId="170" fontId="10" fillId="0" borderId="28" xfId="3" applyNumberFormat="1" applyFont="1" applyFill="1" applyBorder="1" applyAlignment="1" applyProtection="1">
      <alignment vertical="center"/>
      <protection locked="0"/>
    </xf>
    <xf numFmtId="170" fontId="10" fillId="0" borderId="28" xfId="3" applyNumberFormat="1" applyFont="1" applyFill="1" applyBorder="1" applyAlignment="1">
      <alignment vertical="center"/>
    </xf>
    <xf numFmtId="170" fontId="10" fillId="0" borderId="34" xfId="3" applyNumberFormat="1" applyFont="1" applyFill="1" applyBorder="1" applyAlignment="1">
      <alignment vertical="center"/>
    </xf>
    <xf numFmtId="3" fontId="10" fillId="0" borderId="12" xfId="1" applyNumberFormat="1" applyFont="1" applyFill="1" applyBorder="1" applyAlignment="1">
      <alignment vertical="center"/>
    </xf>
    <xf numFmtId="170" fontId="10" fillId="0" borderId="52" xfId="1" applyNumberFormat="1" applyFont="1" applyFill="1" applyBorder="1" applyAlignment="1">
      <alignment vertical="center"/>
    </xf>
    <xf numFmtId="0" fontId="11" fillId="0" borderId="0" xfId="1" applyFont="1" applyFill="1" applyAlignment="1">
      <alignment vertical="center"/>
    </xf>
    <xf numFmtId="170" fontId="11" fillId="0" borderId="4" xfId="4" applyNumberFormat="1" applyFont="1" applyFill="1" applyBorder="1" applyAlignment="1">
      <alignment vertical="center"/>
    </xf>
    <xf numFmtId="170" fontId="11" fillId="0" borderId="54" xfId="4" applyNumberFormat="1" applyFont="1" applyFill="1" applyBorder="1" applyAlignment="1">
      <alignment vertical="center"/>
    </xf>
    <xf numFmtId="173" fontId="10" fillId="0" borderId="0" xfId="1" applyNumberFormat="1" applyFont="1" applyFill="1" applyAlignment="1">
      <alignment vertical="center"/>
    </xf>
    <xf numFmtId="173" fontId="10" fillId="0" borderId="0" xfId="1" applyNumberFormat="1" applyFont="1" applyFill="1" applyBorder="1" applyAlignment="1">
      <alignment vertical="center"/>
    </xf>
    <xf numFmtId="4" fontId="10" fillId="0" borderId="0" xfId="1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172" fontId="10" fillId="0" borderId="0" xfId="1" applyNumberFormat="1" applyFont="1" applyFill="1" applyBorder="1" applyAlignment="1">
      <alignment vertical="center"/>
    </xf>
    <xf numFmtId="170" fontId="11" fillId="0" borderId="41" xfId="4" applyNumberFormat="1" applyFont="1" applyFill="1" applyBorder="1" applyAlignment="1">
      <alignment vertical="center"/>
    </xf>
    <xf numFmtId="170" fontId="11" fillId="0" borderId="42" xfId="4" applyNumberFormat="1" applyFont="1" applyFill="1" applyBorder="1" applyAlignment="1">
      <alignment vertical="center"/>
    </xf>
    <xf numFmtId="0" fontId="10" fillId="0" borderId="55" xfId="1" applyFont="1" applyFill="1" applyBorder="1" applyAlignment="1">
      <alignment vertical="center"/>
    </xf>
    <xf numFmtId="0" fontId="10" fillId="0" borderId="56" xfId="1" applyFont="1" applyFill="1" applyBorder="1" applyAlignment="1">
      <alignment vertical="center"/>
    </xf>
    <xf numFmtId="170" fontId="10" fillId="0" borderId="57" xfId="1" applyNumberFormat="1" applyFont="1" applyFill="1" applyBorder="1" applyAlignment="1">
      <alignment vertical="center"/>
    </xf>
    <xf numFmtId="0" fontId="10" fillId="0" borderId="43" xfId="1" applyFont="1" applyFill="1" applyBorder="1" applyAlignment="1">
      <alignment vertical="center"/>
    </xf>
    <xf numFmtId="0" fontId="10" fillId="0" borderId="44" xfId="1" applyFont="1" applyFill="1" applyBorder="1" applyAlignment="1">
      <alignment vertical="center"/>
    </xf>
    <xf numFmtId="170" fontId="10" fillId="0" borderId="45" xfId="1" applyNumberFormat="1" applyFont="1" applyFill="1" applyBorder="1" applyAlignment="1">
      <alignment vertical="center"/>
    </xf>
    <xf numFmtId="0" fontId="10" fillId="0" borderId="58" xfId="1" applyFont="1" applyFill="1" applyBorder="1" applyAlignment="1">
      <alignment horizontal="right" vertical="center"/>
    </xf>
    <xf numFmtId="170" fontId="10" fillId="0" borderId="59" xfId="1" applyNumberFormat="1" applyFont="1" applyFill="1" applyBorder="1" applyAlignment="1">
      <alignment vertical="center"/>
    </xf>
    <xf numFmtId="0" fontId="10" fillId="0" borderId="58" xfId="1" applyFont="1" applyFill="1" applyBorder="1" applyAlignment="1">
      <alignment vertical="center"/>
    </xf>
    <xf numFmtId="3" fontId="9" fillId="0" borderId="0" xfId="1" applyNumberFormat="1" applyFill="1" applyAlignment="1">
      <alignment vertical="center"/>
    </xf>
    <xf numFmtId="0" fontId="9" fillId="0" borderId="0" xfId="1" applyFill="1" applyAlignment="1">
      <alignment vertical="center"/>
    </xf>
    <xf numFmtId="0" fontId="11" fillId="0" borderId="18" xfId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horizontal="center" vertical="center" wrapText="1"/>
    </xf>
    <xf numFmtId="0" fontId="10" fillId="0" borderId="46" xfId="1" applyFont="1" applyFill="1" applyBorder="1" applyAlignment="1">
      <alignment horizontal="center" vertical="center"/>
    </xf>
    <xf numFmtId="0" fontId="10" fillId="0" borderId="8" xfId="1" applyFont="1" applyFill="1" applyBorder="1" applyAlignment="1">
      <alignment vertical="center"/>
    </xf>
    <xf numFmtId="0" fontId="10" fillId="0" borderId="8" xfId="1" applyFont="1" applyFill="1" applyBorder="1" applyAlignment="1">
      <alignment horizontal="left" vertical="center"/>
    </xf>
    <xf numFmtId="0" fontId="10" fillId="0" borderId="8" xfId="1" applyFont="1" applyFill="1" applyBorder="1" applyAlignment="1">
      <alignment horizontal="center" vertical="center"/>
    </xf>
    <xf numFmtId="3" fontId="10" fillId="0" borderId="8" xfId="1" applyNumberFormat="1" applyFont="1" applyFill="1" applyBorder="1" applyAlignment="1">
      <alignment horizontal="center" vertical="center"/>
    </xf>
    <xf numFmtId="170" fontId="10" fillId="0" borderId="8" xfId="5" applyNumberFormat="1" applyFont="1" applyFill="1" applyBorder="1" applyAlignment="1" applyProtection="1">
      <alignment vertical="center"/>
      <protection locked="0"/>
    </xf>
    <xf numFmtId="170" fontId="10" fillId="0" borderId="9" xfId="5" applyNumberFormat="1" applyFont="1" applyFill="1" applyBorder="1" applyAlignment="1" applyProtection="1">
      <alignment vertical="center"/>
      <protection locked="0"/>
    </xf>
    <xf numFmtId="0" fontId="10" fillId="0" borderId="62" xfId="1" applyFont="1" applyFill="1" applyBorder="1" applyAlignment="1">
      <alignment horizontal="center" vertical="center"/>
    </xf>
    <xf numFmtId="0" fontId="10" fillId="0" borderId="63" xfId="1" applyFont="1" applyFill="1" applyBorder="1" applyAlignment="1">
      <alignment vertical="center"/>
    </xf>
    <xf numFmtId="0" fontId="10" fillId="0" borderId="63" xfId="1" applyFont="1" applyFill="1" applyBorder="1" applyAlignment="1">
      <alignment horizontal="left" vertical="center"/>
    </xf>
    <xf numFmtId="0" fontId="10" fillId="0" borderId="63" xfId="1" applyFont="1" applyFill="1" applyBorder="1" applyAlignment="1">
      <alignment horizontal="center" vertical="center"/>
    </xf>
    <xf numFmtId="3" fontId="10" fillId="0" borderId="63" xfId="1" applyNumberFormat="1" applyFont="1" applyFill="1" applyBorder="1" applyAlignment="1">
      <alignment horizontal="center" vertical="center"/>
    </xf>
    <xf numFmtId="170" fontId="10" fillId="0" borderId="63" xfId="5" applyNumberFormat="1" applyFont="1" applyFill="1" applyBorder="1" applyAlignment="1" applyProtection="1">
      <alignment vertical="center"/>
      <protection locked="0"/>
    </xf>
    <xf numFmtId="170" fontId="10" fillId="0" borderId="64" xfId="5" applyNumberFormat="1" applyFont="1" applyFill="1" applyBorder="1" applyAlignment="1" applyProtection="1">
      <alignment vertical="center"/>
      <protection locked="0"/>
    </xf>
    <xf numFmtId="0" fontId="10" fillId="0" borderId="51" xfId="1" applyFont="1" applyFill="1" applyBorder="1" applyAlignment="1">
      <alignment horizontal="center" vertical="center"/>
    </xf>
    <xf numFmtId="0" fontId="10" fillId="0" borderId="12" xfId="1" applyFont="1" applyFill="1" applyBorder="1" applyAlignment="1">
      <alignment vertical="center"/>
    </xf>
    <xf numFmtId="0" fontId="10" fillId="0" borderId="12" xfId="1" applyFont="1" applyFill="1" applyBorder="1" applyAlignment="1">
      <alignment horizontal="left" vertical="center"/>
    </xf>
    <xf numFmtId="0" fontId="10" fillId="0" borderId="12" xfId="1" applyFont="1" applyFill="1" applyBorder="1" applyAlignment="1">
      <alignment horizontal="center" vertical="center"/>
    </xf>
    <xf numFmtId="3" fontId="10" fillId="0" borderId="12" xfId="1" applyNumberFormat="1" applyFont="1" applyFill="1" applyBorder="1" applyAlignment="1">
      <alignment horizontal="center" vertical="center"/>
    </xf>
    <xf numFmtId="170" fontId="10" fillId="0" borderId="12" xfId="5" applyNumberFormat="1" applyFont="1" applyFill="1" applyBorder="1" applyAlignment="1" applyProtection="1">
      <alignment vertical="center"/>
      <protection locked="0"/>
    </xf>
    <xf numFmtId="170" fontId="10" fillId="0" borderId="52" xfId="5" applyNumberFormat="1" applyFont="1" applyFill="1" applyBorder="1" applyAlignment="1" applyProtection="1">
      <alignment vertical="center"/>
      <protection locked="0"/>
    </xf>
    <xf numFmtId="3" fontId="11" fillId="0" borderId="18" xfId="1" applyNumberFormat="1" applyFont="1" applyFill="1" applyBorder="1" applyAlignment="1">
      <alignment horizontal="right" vertical="center"/>
    </xf>
    <xf numFmtId="3" fontId="11" fillId="0" borderId="18" xfId="1" applyNumberFormat="1" applyFont="1" applyFill="1" applyBorder="1" applyAlignment="1">
      <alignment vertical="center"/>
    </xf>
    <xf numFmtId="3" fontId="11" fillId="0" borderId="19" xfId="1" applyNumberFormat="1" applyFont="1" applyFill="1" applyBorder="1" applyAlignment="1">
      <alignment vertical="center"/>
    </xf>
    <xf numFmtId="174" fontId="11" fillId="0" borderId="0" xfId="1" applyNumberFormat="1" applyFont="1" applyFill="1"/>
    <xf numFmtId="4" fontId="9" fillId="0" borderId="0" xfId="1" applyNumberFormat="1" applyFill="1" applyAlignment="1">
      <alignment vertical="center"/>
    </xf>
    <xf numFmtId="170" fontId="9" fillId="0" borderId="0" xfId="1" applyNumberFormat="1" applyFill="1" applyAlignment="1">
      <alignment vertical="center"/>
    </xf>
    <xf numFmtId="3" fontId="11" fillId="0" borderId="49" xfId="1" applyNumberFormat="1" applyFont="1" applyFill="1" applyBorder="1" applyAlignment="1">
      <alignment horizontal="right" vertical="center"/>
    </xf>
    <xf numFmtId="3" fontId="11" fillId="0" borderId="49" xfId="1" applyNumberFormat="1" applyFont="1" applyFill="1" applyBorder="1" applyAlignment="1">
      <alignment vertical="center"/>
    </xf>
    <xf numFmtId="3" fontId="11" fillId="0" borderId="50" xfId="1" applyNumberFormat="1" applyFont="1" applyFill="1" applyBorder="1" applyAlignment="1">
      <alignment vertical="center"/>
    </xf>
    <xf numFmtId="170" fontId="11" fillId="9" borderId="41" xfId="4" applyNumberFormat="1" applyFont="1" applyFill="1" applyBorder="1" applyAlignment="1">
      <alignment vertical="center"/>
    </xf>
    <xf numFmtId="170" fontId="11" fillId="9" borderId="42" xfId="4" applyNumberFormat="1" applyFont="1" applyFill="1" applyBorder="1" applyAlignment="1">
      <alignment vertical="center"/>
    </xf>
    <xf numFmtId="172" fontId="11" fillId="0" borderId="0" xfId="1" applyNumberFormat="1" applyFont="1" applyFill="1" applyAlignment="1">
      <alignment vertical="center"/>
    </xf>
    <xf numFmtId="0" fontId="10" fillId="0" borderId="3" xfId="1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vertical="center"/>
    </xf>
    <xf numFmtId="0" fontId="10" fillId="0" borderId="4" xfId="1" applyFont="1" applyFill="1" applyBorder="1" applyAlignment="1">
      <alignment horizontal="left" vertical="center"/>
    </xf>
    <xf numFmtId="0" fontId="10" fillId="0" borderId="4" xfId="1" applyFont="1" applyFill="1" applyBorder="1" applyAlignment="1">
      <alignment horizontal="center" vertical="center"/>
    </xf>
    <xf numFmtId="3" fontId="10" fillId="0" borderId="4" xfId="1" applyNumberFormat="1" applyFont="1" applyFill="1" applyBorder="1" applyAlignment="1">
      <alignment horizontal="center" vertical="center"/>
    </xf>
    <xf numFmtId="170" fontId="10" fillId="0" borderId="4" xfId="5" applyNumberFormat="1" applyFont="1" applyFill="1" applyBorder="1" applyAlignment="1" applyProtection="1">
      <alignment vertical="center"/>
      <protection locked="0"/>
    </xf>
    <xf numFmtId="170" fontId="10" fillId="0" borderId="47" xfId="5" applyNumberFormat="1" applyFont="1" applyFill="1" applyBorder="1" applyAlignment="1" applyProtection="1">
      <alignment vertical="center"/>
      <protection locked="0"/>
    </xf>
    <xf numFmtId="170" fontId="10" fillId="0" borderId="54" xfId="5" applyNumberFormat="1" applyFont="1" applyFill="1" applyBorder="1" applyAlignment="1">
      <alignment vertical="center"/>
    </xf>
    <xf numFmtId="170" fontId="10" fillId="0" borderId="52" xfId="5" applyNumberFormat="1" applyFont="1" applyFill="1" applyBorder="1" applyAlignment="1">
      <alignment vertical="center"/>
    </xf>
    <xf numFmtId="0" fontId="10" fillId="0" borderId="31" xfId="1" applyFont="1" applyFill="1" applyBorder="1" applyAlignment="1">
      <alignment horizontal="left" vertical="center"/>
    </xf>
    <xf numFmtId="3" fontId="10" fillId="0" borderId="31" xfId="1" applyNumberFormat="1" applyFont="1" applyFill="1" applyBorder="1" applyAlignment="1">
      <alignment horizontal="center" vertical="center"/>
    </xf>
    <xf numFmtId="170" fontId="10" fillId="0" borderId="66" xfId="5" applyNumberFormat="1" applyFont="1" applyFill="1" applyBorder="1" applyAlignment="1" applyProtection="1">
      <alignment vertical="center"/>
      <protection locked="0"/>
    </xf>
    <xf numFmtId="170" fontId="10" fillId="0" borderId="32" xfId="5" applyNumberFormat="1" applyFont="1" applyFill="1" applyBorder="1" applyAlignment="1">
      <alignment vertical="center"/>
    </xf>
    <xf numFmtId="0" fontId="11" fillId="0" borderId="18" xfId="1" applyFont="1" applyFill="1" applyBorder="1" applyAlignment="1">
      <alignment horizontal="right" vertical="center"/>
    </xf>
    <xf numFmtId="3" fontId="11" fillId="0" borderId="67" xfId="1" applyNumberFormat="1" applyFont="1" applyFill="1" applyBorder="1" applyAlignment="1">
      <alignment vertical="center"/>
    </xf>
    <xf numFmtId="0" fontId="11" fillId="9" borderId="41" xfId="1" applyFont="1" applyFill="1" applyBorder="1" applyAlignment="1">
      <alignment horizontal="right" vertical="center"/>
    </xf>
    <xf numFmtId="0" fontId="11" fillId="0" borderId="49" xfId="1" applyFont="1" applyFill="1" applyBorder="1" applyAlignment="1">
      <alignment horizontal="right" vertical="center"/>
    </xf>
    <xf numFmtId="3" fontId="11" fillId="0" borderId="12" xfId="1" applyNumberFormat="1" applyFont="1" applyFill="1" applyBorder="1" applyAlignment="1">
      <alignment vertical="center"/>
    </xf>
    <xf numFmtId="3" fontId="11" fillId="0" borderId="13" xfId="1" applyNumberFormat="1" applyFont="1" applyFill="1" applyBorder="1" applyAlignment="1">
      <alignment vertical="center"/>
    </xf>
    <xf numFmtId="3" fontId="11" fillId="0" borderId="52" xfId="1" applyNumberFormat="1" applyFont="1" applyFill="1" applyBorder="1" applyAlignment="1">
      <alignment vertical="center"/>
    </xf>
    <xf numFmtId="0" fontId="11" fillId="9" borderId="4" xfId="1" applyFont="1" applyFill="1" applyBorder="1" applyAlignment="1">
      <alignment horizontal="right" vertical="center"/>
    </xf>
    <xf numFmtId="170" fontId="11" fillId="9" borderId="4" xfId="4" applyNumberFormat="1" applyFont="1" applyFill="1" applyBorder="1" applyAlignment="1">
      <alignment vertical="center"/>
    </xf>
    <xf numFmtId="170" fontId="11" fillId="9" borderId="47" xfId="4" applyNumberFormat="1" applyFont="1" applyFill="1" applyBorder="1" applyAlignment="1">
      <alignment vertical="center"/>
    </xf>
    <xf numFmtId="170" fontId="11" fillId="9" borderId="54" xfId="4" applyNumberFormat="1" applyFont="1" applyFill="1" applyBorder="1" applyAlignment="1">
      <alignment vertical="center"/>
    </xf>
    <xf numFmtId="172" fontId="9" fillId="0" borderId="0" xfId="1" applyNumberFormat="1" applyFill="1" applyAlignment="1">
      <alignment vertical="center"/>
    </xf>
    <xf numFmtId="170" fontId="11" fillId="10" borderId="41" xfId="1" applyNumberFormat="1" applyFont="1" applyFill="1" applyBorder="1" applyAlignment="1">
      <alignment vertical="center"/>
    </xf>
    <xf numFmtId="170" fontId="11" fillId="10" borderId="42" xfId="1" applyNumberFormat="1" applyFont="1" applyFill="1" applyBorder="1" applyAlignment="1">
      <alignment vertical="center"/>
    </xf>
    <xf numFmtId="0" fontId="10" fillId="6" borderId="58" xfId="1" applyFont="1" applyFill="1" applyBorder="1" applyAlignment="1">
      <alignment vertical="center"/>
    </xf>
    <xf numFmtId="0" fontId="10" fillId="6" borderId="0" xfId="1" applyFont="1" applyFill="1" applyBorder="1" applyAlignment="1">
      <alignment vertical="center"/>
    </xf>
    <xf numFmtId="0" fontId="10" fillId="6" borderId="59" xfId="1" applyFont="1" applyFill="1" applyBorder="1" applyAlignment="1">
      <alignment vertical="center"/>
    </xf>
    <xf numFmtId="0" fontId="10" fillId="6" borderId="58" xfId="1" applyFont="1" applyFill="1" applyBorder="1" applyAlignment="1">
      <alignment horizontal="right" vertical="center"/>
    </xf>
    <xf numFmtId="0" fontId="10" fillId="6" borderId="55" xfId="1" applyFont="1" applyFill="1" applyBorder="1" applyAlignment="1">
      <alignment vertical="center"/>
    </xf>
    <xf numFmtId="0" fontId="10" fillId="6" borderId="56" xfId="1" applyFont="1" applyFill="1" applyBorder="1" applyAlignment="1">
      <alignment vertical="center"/>
    </xf>
    <xf numFmtId="0" fontId="10" fillId="6" borderId="57" xfId="1" applyFont="1" applyFill="1" applyBorder="1" applyAlignment="1">
      <alignment vertical="center"/>
    </xf>
    <xf numFmtId="0" fontId="19" fillId="0" borderId="0" xfId="6" applyFont="1" applyFill="1" applyBorder="1" applyAlignment="1">
      <alignment vertical="top" wrapText="1"/>
    </xf>
    <xf numFmtId="0" fontId="18" fillId="0" borderId="0" xfId="6">
      <alignment wrapText="1"/>
    </xf>
    <xf numFmtId="0" fontId="21" fillId="0" borderId="0" xfId="6" applyFont="1" applyFill="1" applyBorder="1" applyAlignment="1">
      <alignment vertical="top" wrapText="1"/>
    </xf>
    <xf numFmtId="0" fontId="21" fillId="0" borderId="0" xfId="6" applyFont="1" applyFill="1" applyAlignment="1">
      <alignment vertical="top" wrapText="1"/>
    </xf>
    <xf numFmtId="0" fontId="22" fillId="11" borderId="68" xfId="6" applyFont="1" applyFill="1" applyBorder="1" applyAlignment="1">
      <alignment horizontal="right" vertical="top" wrapText="1"/>
    </xf>
    <xf numFmtId="0" fontId="22" fillId="11" borderId="68" xfId="6" applyFont="1" applyFill="1" applyBorder="1" applyAlignment="1">
      <alignment vertical="top" wrapText="1"/>
    </xf>
    <xf numFmtId="175" fontId="23" fillId="0" borderId="68" xfId="6" applyNumberFormat="1" applyFont="1" applyFill="1" applyBorder="1" applyAlignment="1">
      <alignment vertical="top" wrapText="1"/>
    </xf>
    <xf numFmtId="0" fontId="23" fillId="0" borderId="68" xfId="6" applyFont="1" applyFill="1" applyBorder="1" applyAlignment="1">
      <alignment vertical="top" wrapText="1"/>
    </xf>
    <xf numFmtId="176" fontId="23" fillId="0" borderId="68" xfId="6" applyNumberFormat="1" applyFont="1" applyFill="1" applyBorder="1" applyAlignment="1">
      <alignment vertical="top" wrapText="1"/>
    </xf>
    <xf numFmtId="177" fontId="23" fillId="0" borderId="68" xfId="6" applyNumberFormat="1" applyFont="1" applyFill="1" applyBorder="1" applyAlignment="1">
      <alignment vertical="top" wrapText="1"/>
    </xf>
    <xf numFmtId="177" fontId="23" fillId="0" borderId="68" xfId="6" applyNumberFormat="1" applyFont="1" applyFill="1" applyBorder="1" applyAlignment="1">
      <alignment horizontal="right" vertical="top" wrapText="1"/>
    </xf>
    <xf numFmtId="0" fontId="24" fillId="12" borderId="68" xfId="6" applyFont="1" applyFill="1" applyBorder="1" applyAlignment="1">
      <alignment vertical="top" wrapText="1"/>
    </xf>
    <xf numFmtId="177" fontId="24" fillId="12" borderId="68" xfId="6" applyNumberFormat="1" applyFont="1" applyFill="1" applyBorder="1" applyAlignment="1">
      <alignment vertical="top" wrapText="1"/>
    </xf>
    <xf numFmtId="176" fontId="24" fillId="12" borderId="68" xfId="6" applyNumberFormat="1" applyFont="1" applyFill="1" applyBorder="1" applyAlignment="1">
      <alignment vertical="top" wrapText="1"/>
    </xf>
    <xf numFmtId="0" fontId="23" fillId="0" borderId="68" xfId="6" applyNumberFormat="1" applyFont="1" applyFill="1" applyBorder="1" applyAlignment="1">
      <alignment horizontal="right" vertical="top" wrapText="1"/>
    </xf>
    <xf numFmtId="0" fontId="24" fillId="12" borderId="68" xfId="6" applyNumberFormat="1" applyFont="1" applyFill="1" applyBorder="1" applyAlignment="1">
      <alignment vertical="top" wrapText="1"/>
    </xf>
    <xf numFmtId="0" fontId="23" fillId="0" borderId="68" xfId="6" applyNumberFormat="1" applyFont="1" applyFill="1" applyBorder="1" applyAlignment="1">
      <alignment vertical="top" wrapText="1"/>
    </xf>
    <xf numFmtId="0" fontId="24" fillId="13" borderId="68" xfId="6" applyFont="1" applyFill="1" applyBorder="1" applyAlignment="1">
      <alignment vertical="top" wrapText="1"/>
    </xf>
    <xf numFmtId="177" fontId="24" fillId="13" borderId="68" xfId="6" applyNumberFormat="1" applyFont="1" applyFill="1" applyBorder="1" applyAlignment="1">
      <alignment vertical="top" wrapText="1"/>
    </xf>
    <xf numFmtId="176" fontId="24" fillId="13" borderId="68" xfId="6" applyNumberFormat="1" applyFont="1" applyFill="1" applyBorder="1" applyAlignment="1">
      <alignment vertical="top" wrapText="1"/>
    </xf>
    <xf numFmtId="178" fontId="7" fillId="0" borderId="1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/>
    <xf numFmtId="0" fontId="25" fillId="14" borderId="0" xfId="7" applyFont="1" applyFill="1" applyAlignment="1">
      <alignment horizontal="center" vertical="center"/>
    </xf>
    <xf numFmtId="0" fontId="10" fillId="14" borderId="0" xfId="7" applyFont="1" applyFill="1" applyAlignment="1">
      <alignment vertical="center"/>
    </xf>
    <xf numFmtId="0" fontId="10" fillId="0" borderId="0" xfId="8">
      <alignment wrapText="1"/>
    </xf>
    <xf numFmtId="0" fontId="10" fillId="14" borderId="56" xfId="7" applyFill="1" applyBorder="1" applyAlignment="1">
      <alignment horizontal="center" vertical="center"/>
    </xf>
    <xf numFmtId="0" fontId="10" fillId="14" borderId="56" xfId="7" applyFill="1" applyBorder="1" applyAlignment="1">
      <alignment vertical="center"/>
    </xf>
    <xf numFmtId="0" fontId="10" fillId="0" borderId="43" xfId="8" applyFont="1" applyBorder="1" applyAlignment="1">
      <alignment horizontal="right" vertical="center"/>
    </xf>
    <xf numFmtId="0" fontId="10" fillId="0" borderId="44" xfId="8" applyFont="1" applyBorder="1" applyAlignment="1">
      <alignment horizontal="right" vertical="center"/>
    </xf>
    <xf numFmtId="3" fontId="10" fillId="0" borderId="44" xfId="8" applyNumberFormat="1" applyFont="1" applyBorder="1" applyAlignment="1">
      <alignment horizontal="right" vertical="center"/>
    </xf>
    <xf numFmtId="3" fontId="10" fillId="0" borderId="45" xfId="8" applyNumberFormat="1" applyFont="1" applyBorder="1" applyAlignment="1">
      <alignment horizontal="right" vertical="center"/>
    </xf>
    <xf numFmtId="0" fontId="10" fillId="0" borderId="55" xfId="8" applyFont="1" applyBorder="1" applyAlignment="1">
      <alignment horizontal="right" vertical="center"/>
    </xf>
    <xf numFmtId="0" fontId="10" fillId="0" borderId="56" xfId="8" applyFont="1" applyBorder="1" applyAlignment="1">
      <alignment horizontal="right" vertical="center"/>
    </xf>
    <xf numFmtId="3" fontId="10" fillId="0" borderId="56" xfId="8" applyNumberFormat="1" applyFont="1" applyBorder="1" applyAlignment="1">
      <alignment horizontal="right" vertical="center"/>
    </xf>
    <xf numFmtId="3" fontId="10" fillId="0" borderId="57" xfId="8" applyNumberFormat="1" applyFont="1" applyBorder="1" applyAlignment="1">
      <alignment horizontal="right" vertical="center"/>
    </xf>
    <xf numFmtId="0" fontId="11" fillId="7" borderId="41" xfId="7" applyFont="1" applyFill="1" applyBorder="1" applyAlignment="1">
      <alignment horizontal="center" vertical="center" wrapText="1"/>
    </xf>
    <xf numFmtId="0" fontId="11" fillId="7" borderId="69" xfId="7" applyFont="1" applyFill="1" applyBorder="1" applyAlignment="1">
      <alignment horizontal="center" vertical="center" wrapText="1"/>
    </xf>
    <xf numFmtId="1" fontId="10" fillId="15" borderId="36" xfId="8" applyNumberFormat="1" applyFont="1" applyFill="1" applyBorder="1" applyAlignment="1">
      <alignment horizontal="left" vertical="center"/>
    </xf>
    <xf numFmtId="3" fontId="10" fillId="15" borderId="31" xfId="8" applyNumberFormat="1" applyFont="1" applyFill="1" applyBorder="1" applyAlignment="1">
      <alignment horizontal="right" vertical="center"/>
    </xf>
    <xf numFmtId="3" fontId="10" fillId="15" borderId="21" xfId="8" applyNumberFormat="1" applyFont="1" applyFill="1" applyBorder="1" applyAlignment="1">
      <alignment horizontal="right" vertical="center"/>
    </xf>
    <xf numFmtId="3" fontId="10" fillId="15" borderId="11" xfId="8" applyNumberFormat="1" applyFont="1" applyFill="1" applyBorder="1" applyAlignment="1">
      <alignment horizontal="right" vertical="center"/>
    </xf>
    <xf numFmtId="3" fontId="10" fillId="0" borderId="0" xfId="8" applyNumberFormat="1">
      <alignment wrapText="1"/>
    </xf>
    <xf numFmtId="1" fontId="10" fillId="15" borderId="28" xfId="8" applyNumberFormat="1" applyFont="1" applyFill="1" applyBorder="1" applyAlignment="1">
      <alignment horizontal="left" vertical="center"/>
    </xf>
    <xf numFmtId="3" fontId="10" fillId="15" borderId="36" xfId="8" applyNumberFormat="1" applyFont="1" applyFill="1" applyBorder="1" applyAlignment="1">
      <alignment horizontal="right" vertical="center"/>
    </xf>
    <xf numFmtId="3" fontId="10" fillId="15" borderId="63" xfId="8" applyNumberFormat="1" applyFont="1" applyFill="1" applyBorder="1" applyAlignment="1">
      <alignment horizontal="right" vertical="center"/>
    </xf>
    <xf numFmtId="3" fontId="10" fillId="15" borderId="28" xfId="8" applyNumberFormat="1" applyFont="1" applyFill="1" applyBorder="1" applyAlignment="1">
      <alignment horizontal="right" vertical="center"/>
    </xf>
    <xf numFmtId="3" fontId="10" fillId="15" borderId="70" xfId="8" applyNumberFormat="1" applyFont="1" applyFill="1" applyBorder="1" applyAlignment="1">
      <alignment vertical="center"/>
    </xf>
    <xf numFmtId="3" fontId="10" fillId="15" borderId="70" xfId="8" applyNumberFormat="1" applyFont="1" applyFill="1" applyBorder="1" applyAlignment="1">
      <alignment horizontal="right" vertical="center"/>
    </xf>
    <xf numFmtId="179" fontId="10" fillId="0" borderId="0" xfId="8" applyNumberFormat="1">
      <alignment wrapText="1"/>
    </xf>
    <xf numFmtId="1" fontId="10" fillId="15" borderId="24" xfId="8" applyNumberFormat="1" applyFill="1" applyBorder="1" applyAlignment="1">
      <alignment horizontal="left" vertical="center"/>
    </xf>
    <xf numFmtId="3" fontId="10" fillId="15" borderId="24" xfId="8" applyNumberFormat="1" applyFont="1" applyFill="1" applyBorder="1" applyAlignment="1">
      <alignment horizontal="right" vertical="center"/>
    </xf>
    <xf numFmtId="3" fontId="10" fillId="15" borderId="41" xfId="8" applyNumberFormat="1" applyFont="1" applyFill="1" applyBorder="1" applyAlignment="1">
      <alignment horizontal="right" vertical="center"/>
    </xf>
    <xf numFmtId="0" fontId="11" fillId="0" borderId="0" xfId="8" applyFont="1">
      <alignment wrapText="1"/>
    </xf>
    <xf numFmtId="170" fontId="10" fillId="0" borderId="0" xfId="8" applyNumberFormat="1">
      <alignment wrapText="1"/>
    </xf>
    <xf numFmtId="1" fontId="10" fillId="15" borderId="24" xfId="8" applyNumberFormat="1" applyFont="1" applyFill="1" applyBorder="1" applyAlignment="1">
      <alignment horizontal="left" vertical="center"/>
    </xf>
    <xf numFmtId="3" fontId="10" fillId="15" borderId="4" xfId="8" applyNumberFormat="1" applyFont="1" applyFill="1" applyBorder="1" applyAlignment="1">
      <alignment horizontal="right" vertical="center"/>
    </xf>
    <xf numFmtId="1" fontId="10" fillId="16" borderId="36" xfId="8" applyNumberFormat="1" applyFont="1" applyFill="1" applyBorder="1" applyAlignment="1">
      <alignment horizontal="left" vertical="center"/>
    </xf>
    <xf numFmtId="3" fontId="10" fillId="16" borderId="31" xfId="8" applyNumberFormat="1" applyFont="1" applyFill="1" applyBorder="1" applyAlignment="1">
      <alignment horizontal="right" vertical="center"/>
    </xf>
    <xf numFmtId="3" fontId="10" fillId="16" borderId="24" xfId="8" applyNumberFormat="1" applyFont="1" applyFill="1" applyBorder="1" applyAlignment="1">
      <alignment horizontal="right" vertical="center"/>
    </xf>
    <xf numFmtId="1" fontId="10" fillId="16" borderId="24" xfId="8" applyNumberFormat="1" applyFont="1" applyFill="1" applyBorder="1" applyAlignment="1">
      <alignment horizontal="left" vertical="center"/>
    </xf>
    <xf numFmtId="3" fontId="10" fillId="16" borderId="36" xfId="8" applyNumberFormat="1" applyFont="1" applyFill="1" applyBorder="1" applyAlignment="1">
      <alignment horizontal="right" vertical="center"/>
    </xf>
    <xf numFmtId="3" fontId="10" fillId="16" borderId="41" xfId="8" applyNumberFormat="1" applyFont="1" applyFill="1" applyBorder="1" applyAlignment="1">
      <alignment horizontal="right" vertical="center"/>
    </xf>
    <xf numFmtId="3" fontId="10" fillId="16" borderId="4" xfId="8" applyNumberFormat="1" applyFont="1" applyFill="1" applyBorder="1" applyAlignment="1">
      <alignment horizontal="right" vertical="center"/>
    </xf>
    <xf numFmtId="1" fontId="10" fillId="17" borderId="36" xfId="8" applyNumberFormat="1" applyFont="1" applyFill="1" applyBorder="1" applyAlignment="1">
      <alignment horizontal="left" vertical="center"/>
    </xf>
    <xf numFmtId="3" fontId="10" fillId="17" borderId="36" xfId="8" applyNumberFormat="1" applyFont="1" applyFill="1" applyBorder="1" applyAlignment="1">
      <alignment horizontal="right" vertical="center"/>
    </xf>
    <xf numFmtId="3" fontId="10" fillId="17" borderId="11" xfId="8" applyNumberFormat="1" applyFont="1" applyFill="1" applyBorder="1" applyAlignment="1">
      <alignment horizontal="right" vertical="center"/>
    </xf>
    <xf numFmtId="1" fontId="10" fillId="17" borderId="28" xfId="8" applyNumberFormat="1" applyFont="1" applyFill="1" applyBorder="1" applyAlignment="1">
      <alignment horizontal="left" vertical="center"/>
    </xf>
    <xf numFmtId="3" fontId="10" fillId="17" borderId="28" xfId="8" applyNumberFormat="1" applyFont="1" applyFill="1" applyBorder="1" applyAlignment="1">
      <alignment horizontal="right" vertical="center"/>
    </xf>
    <xf numFmtId="3" fontId="10" fillId="17" borderId="70" xfId="8" applyNumberFormat="1" applyFont="1" applyFill="1" applyBorder="1" applyAlignment="1">
      <alignment vertical="center"/>
    </xf>
    <xf numFmtId="3" fontId="10" fillId="17" borderId="31" xfId="8" applyNumberFormat="1" applyFont="1" applyFill="1" applyBorder="1" applyAlignment="1">
      <alignment horizontal="right" vertical="center"/>
    </xf>
    <xf numFmtId="3" fontId="10" fillId="17" borderId="70" xfId="8" applyNumberFormat="1" applyFont="1" applyFill="1" applyBorder="1" applyAlignment="1">
      <alignment horizontal="right" vertical="center"/>
    </xf>
    <xf numFmtId="1" fontId="10" fillId="17" borderId="24" xfId="8" applyNumberFormat="1" applyFont="1" applyFill="1" applyBorder="1" applyAlignment="1">
      <alignment horizontal="left" vertical="center"/>
    </xf>
    <xf numFmtId="3" fontId="10" fillId="17" borderId="24" xfId="8" applyNumberFormat="1" applyFont="1" applyFill="1" applyBorder="1" applyAlignment="1">
      <alignment horizontal="right" vertical="center"/>
    </xf>
    <xf numFmtId="3" fontId="10" fillId="17" borderId="41" xfId="8" applyNumberFormat="1" applyFont="1" applyFill="1" applyBorder="1" applyAlignment="1">
      <alignment horizontal="right" vertical="center"/>
    </xf>
    <xf numFmtId="3" fontId="10" fillId="17" borderId="4" xfId="8" applyNumberFormat="1" applyFont="1" applyFill="1" applyBorder="1" applyAlignment="1">
      <alignment horizontal="right" vertical="center"/>
    </xf>
    <xf numFmtId="41" fontId="10" fillId="0" borderId="0" xfId="9" applyFont="1"/>
    <xf numFmtId="1" fontId="10" fillId="18" borderId="36" xfId="8" applyNumberFormat="1" applyFont="1" applyFill="1" applyBorder="1" applyAlignment="1">
      <alignment horizontal="left" vertical="center"/>
    </xf>
    <xf numFmtId="3" fontId="10" fillId="18" borderId="31" xfId="8" applyNumberFormat="1" applyFont="1" applyFill="1" applyBorder="1" applyAlignment="1">
      <alignment horizontal="right" vertical="center"/>
    </xf>
    <xf numFmtId="3" fontId="10" fillId="18" borderId="4" xfId="8" applyNumberFormat="1" applyFont="1" applyFill="1" applyBorder="1" applyAlignment="1">
      <alignment horizontal="right" vertical="center"/>
    </xf>
    <xf numFmtId="1" fontId="10" fillId="18" borderId="71" xfId="8" applyNumberFormat="1" applyFont="1" applyFill="1" applyBorder="1" applyAlignment="1">
      <alignment horizontal="left" vertical="center"/>
    </xf>
    <xf numFmtId="3" fontId="10" fillId="18" borderId="36" xfId="8" applyNumberFormat="1" applyFont="1" applyFill="1" applyBorder="1" applyAlignment="1">
      <alignment horizontal="right" vertical="center"/>
    </xf>
    <xf numFmtId="3" fontId="10" fillId="18" borderId="24" xfId="8" applyNumberFormat="1" applyFont="1" applyFill="1" applyBorder="1" applyAlignment="1">
      <alignment horizontal="right" vertical="center"/>
    </xf>
    <xf numFmtId="3" fontId="10" fillId="18" borderId="41" xfId="8" applyNumberFormat="1" applyFont="1" applyFill="1" applyBorder="1" applyAlignment="1">
      <alignment horizontal="right" vertical="center"/>
    </xf>
    <xf numFmtId="3" fontId="10" fillId="18" borderId="8" xfId="8" applyNumberFormat="1" applyFont="1" applyFill="1" applyBorder="1" applyAlignment="1">
      <alignment horizontal="right" vertical="center"/>
    </xf>
    <xf numFmtId="0" fontId="10" fillId="0" borderId="0" xfId="7" applyFont="1"/>
    <xf numFmtId="0" fontId="11" fillId="0" borderId="0" xfId="7" applyFont="1" applyAlignment="1">
      <alignment horizontal="center" vertical="center"/>
    </xf>
    <xf numFmtId="0" fontId="11" fillId="0" borderId="0" xfId="7" applyFont="1"/>
    <xf numFmtId="170" fontId="11" fillId="0" borderId="0" xfId="7" applyNumberFormat="1" applyFont="1"/>
    <xf numFmtId="3" fontId="11" fillId="0" borderId="0" xfId="7" applyNumberFormat="1" applyFont="1"/>
    <xf numFmtId="0" fontId="26" fillId="0" borderId="0" xfId="6" applyFont="1" applyAlignment="1"/>
    <xf numFmtId="181" fontId="26" fillId="0" borderId="0" xfId="10" applyNumberFormat="1" applyFont="1" applyAlignment="1">
      <alignment horizontal="center"/>
    </xf>
    <xf numFmtId="179" fontId="26" fillId="0" borderId="0" xfId="6" applyNumberFormat="1" applyFont="1" applyAlignment="1"/>
    <xf numFmtId="0" fontId="27" fillId="0" borderId="0" xfId="6" applyFont="1" applyAlignment="1">
      <alignment vertical="center"/>
    </xf>
    <xf numFmtId="0" fontId="26" fillId="0" borderId="0" xfId="6" applyFont="1" applyAlignment="1">
      <alignment vertical="center" wrapText="1"/>
    </xf>
    <xf numFmtId="0" fontId="26" fillId="0" borderId="56" xfId="6" applyFont="1" applyBorder="1" applyAlignment="1">
      <alignment vertical="center" wrapText="1"/>
    </xf>
    <xf numFmtId="0" fontId="27" fillId="0" borderId="39" xfId="6" applyFont="1" applyBorder="1" applyAlignment="1">
      <alignment horizontal="center" vertical="center"/>
    </xf>
    <xf numFmtId="181" fontId="27" fillId="0" borderId="56" xfId="10" applyNumberFormat="1" applyFont="1" applyBorder="1" applyAlignment="1">
      <alignment horizontal="center" vertical="center"/>
    </xf>
    <xf numFmtId="0" fontId="27" fillId="0" borderId="56" xfId="6" applyFont="1" applyBorder="1" applyAlignment="1">
      <alignment horizontal="center" vertical="center"/>
    </xf>
    <xf numFmtId="179" fontId="27" fillId="0" borderId="56" xfId="6" applyNumberFormat="1" applyFont="1" applyBorder="1" applyAlignment="1">
      <alignment horizontal="center" vertical="center"/>
    </xf>
    <xf numFmtId="0" fontId="26" fillId="0" borderId="73" xfId="6" applyFont="1" applyBorder="1" applyAlignment="1">
      <alignment vertical="center"/>
    </xf>
    <xf numFmtId="181" fontId="26" fillId="0" borderId="74" xfId="10" applyNumberFormat="1" applyFont="1" applyFill="1" applyBorder="1" applyAlignment="1">
      <alignment horizontal="center" vertical="center"/>
    </xf>
    <xf numFmtId="181" fontId="26" fillId="0" borderId="75" xfId="10" applyNumberFormat="1" applyFont="1" applyFill="1" applyBorder="1" applyAlignment="1">
      <alignment horizontal="center" vertical="center"/>
    </xf>
    <xf numFmtId="181" fontId="26" fillId="0" borderId="75" xfId="10" applyNumberFormat="1" applyFont="1" applyFill="1" applyBorder="1" applyAlignment="1">
      <alignment horizontal="right" vertical="center"/>
    </xf>
    <xf numFmtId="179" fontId="26" fillId="0" borderId="75" xfId="6" applyNumberFormat="1" applyFont="1" applyFill="1" applyBorder="1" applyAlignment="1">
      <alignment vertical="center"/>
    </xf>
    <xf numFmtId="0" fontId="28" fillId="0" borderId="73" xfId="6" applyFont="1" applyBorder="1" applyAlignment="1">
      <alignment vertical="center" wrapText="1"/>
    </xf>
    <xf numFmtId="0" fontId="26" fillId="0" borderId="76" xfId="6" applyFont="1" applyBorder="1" applyAlignment="1">
      <alignment vertical="center"/>
    </xf>
    <xf numFmtId="181" fontId="26" fillId="0" borderId="77" xfId="10" applyNumberFormat="1" applyFont="1" applyFill="1" applyBorder="1" applyAlignment="1">
      <alignment horizontal="center" vertical="center"/>
    </xf>
    <xf numFmtId="181" fontId="26" fillId="0" borderId="78" xfId="10" applyNumberFormat="1" applyFont="1" applyFill="1" applyBorder="1" applyAlignment="1">
      <alignment horizontal="center" vertical="center"/>
    </xf>
    <xf numFmtId="181" fontId="26" fillId="0" borderId="78" xfId="10" applyNumberFormat="1" applyFont="1" applyFill="1" applyBorder="1" applyAlignment="1">
      <alignment horizontal="right" vertical="center"/>
    </xf>
    <xf numFmtId="179" fontId="26" fillId="0" borderId="78" xfId="6" applyNumberFormat="1" applyFont="1" applyFill="1" applyBorder="1" applyAlignment="1">
      <alignment vertical="center"/>
    </xf>
    <xf numFmtId="4" fontId="28" fillId="0" borderId="76" xfId="6" applyNumberFormat="1" applyFont="1" applyBorder="1" applyAlignment="1">
      <alignment vertical="center" wrapText="1"/>
    </xf>
    <xf numFmtId="181" fontId="26" fillId="15" borderId="77" xfId="10" applyNumberFormat="1" applyFont="1" applyFill="1" applyBorder="1" applyAlignment="1">
      <alignment horizontal="center" vertical="center"/>
    </xf>
    <xf numFmtId="181" fontId="26" fillId="15" borderId="78" xfId="10" applyNumberFormat="1" applyFont="1" applyFill="1" applyBorder="1" applyAlignment="1">
      <alignment horizontal="center" vertical="center"/>
    </xf>
    <xf numFmtId="181" fontId="26" fillId="15" borderId="78" xfId="10" applyNumberFormat="1" applyFont="1" applyFill="1" applyBorder="1" applyAlignment="1">
      <alignment horizontal="right" vertical="center"/>
    </xf>
    <xf numFmtId="179" fontId="26" fillId="15" borderId="78" xfId="6" applyNumberFormat="1" applyFont="1" applyFill="1" applyBorder="1" applyAlignment="1">
      <alignment vertical="center"/>
    </xf>
    <xf numFmtId="0" fontId="26" fillId="0" borderId="79" xfId="6" applyFont="1" applyBorder="1" applyAlignment="1">
      <alignment vertical="center"/>
    </xf>
    <xf numFmtId="181" fontId="26" fillId="0" borderId="80" xfId="10" applyNumberFormat="1" applyFont="1" applyFill="1" applyBorder="1" applyAlignment="1">
      <alignment horizontal="center" vertical="center"/>
    </xf>
    <xf numFmtId="181" fontId="26" fillId="0" borderId="81" xfId="10" applyNumberFormat="1" applyFont="1" applyFill="1" applyBorder="1" applyAlignment="1">
      <alignment horizontal="center" vertical="center"/>
    </xf>
    <xf numFmtId="181" fontId="26" fillId="0" borderId="81" xfId="10" applyNumberFormat="1" applyFont="1" applyFill="1" applyBorder="1" applyAlignment="1">
      <alignment horizontal="right" vertical="center"/>
    </xf>
    <xf numFmtId="179" fontId="26" fillId="0" borderId="81" xfId="6" applyNumberFormat="1" applyFont="1" applyFill="1" applyBorder="1" applyAlignment="1">
      <alignment vertical="center"/>
    </xf>
    <xf numFmtId="4" fontId="28" fillId="0" borderId="79" xfId="6" applyNumberFormat="1" applyFont="1" applyBorder="1" applyAlignment="1">
      <alignment vertical="center" wrapText="1"/>
    </xf>
    <xf numFmtId="0" fontId="29" fillId="15" borderId="6" xfId="6" applyFont="1" applyFill="1" applyBorder="1" applyAlignment="1">
      <alignment vertical="center"/>
    </xf>
    <xf numFmtId="181" fontId="29" fillId="15" borderId="6" xfId="10" applyNumberFormat="1" applyFont="1" applyFill="1" applyBorder="1" applyAlignment="1">
      <alignment horizontal="center" vertical="center"/>
    </xf>
    <xf numFmtId="4" fontId="29" fillId="15" borderId="6" xfId="6" applyNumberFormat="1" applyFont="1" applyFill="1" applyBorder="1" applyAlignment="1">
      <alignment vertical="center" wrapText="1"/>
    </xf>
    <xf numFmtId="0" fontId="30" fillId="0" borderId="0" xfId="6" applyFont="1" applyAlignment="1">
      <alignment vertical="center"/>
    </xf>
    <xf numFmtId="4" fontId="26" fillId="0" borderId="0" xfId="6" applyNumberFormat="1" applyFont="1" applyAlignment="1">
      <alignment vertical="center" wrapText="1"/>
    </xf>
    <xf numFmtId="0" fontId="27" fillId="0" borderId="0" xfId="6" applyFont="1" applyAlignment="1">
      <alignment horizontal="center" vertical="center"/>
    </xf>
    <xf numFmtId="0" fontId="27" fillId="14" borderId="39" xfId="6" applyFont="1" applyFill="1" applyBorder="1" applyAlignment="1">
      <alignment horizontal="center" vertical="center" wrapText="1"/>
    </xf>
    <xf numFmtId="0" fontId="26" fillId="0" borderId="82" xfId="6" applyFont="1" applyBorder="1" applyAlignment="1">
      <alignment vertical="center" wrapText="1"/>
    </xf>
    <xf numFmtId="0" fontId="26" fillId="0" borderId="82" xfId="6" applyFont="1" applyBorder="1" applyAlignment="1">
      <alignment horizontal="center" vertical="center"/>
    </xf>
    <xf numFmtId="0" fontId="26" fillId="0" borderId="83" xfId="6" applyFont="1" applyBorder="1" applyAlignment="1">
      <alignment horizontal="center" vertical="center"/>
    </xf>
    <xf numFmtId="0" fontId="26" fillId="0" borderId="82" xfId="6" applyFont="1" applyBorder="1" applyAlignment="1">
      <alignment vertical="center"/>
    </xf>
    <xf numFmtId="0" fontId="26" fillId="0" borderId="57" xfId="6" applyFont="1" applyBorder="1" applyAlignment="1">
      <alignment vertical="center" wrapText="1"/>
    </xf>
    <xf numFmtId="182" fontId="26" fillId="0" borderId="57" xfId="6" applyNumberFormat="1" applyFont="1" applyBorder="1" applyAlignment="1">
      <alignment horizontal="center" vertical="center"/>
    </xf>
    <xf numFmtId="182" fontId="26" fillId="0" borderId="56" xfId="6" applyNumberFormat="1" applyFont="1" applyBorder="1" applyAlignment="1">
      <alignment horizontal="center" vertical="center"/>
    </xf>
    <xf numFmtId="0" fontId="31" fillId="0" borderId="0" xfId="6" applyFont="1" applyAlignment="1">
      <alignment vertical="center"/>
    </xf>
    <xf numFmtId="0" fontId="26" fillId="0" borderId="57" xfId="6" applyFont="1" applyBorder="1" applyAlignment="1">
      <alignment horizontal="center" vertical="center"/>
    </xf>
    <xf numFmtId="0" fontId="32" fillId="0" borderId="0" xfId="6" applyFont="1" applyAlignment="1">
      <alignment vertical="center"/>
    </xf>
    <xf numFmtId="0" fontId="18" fillId="0" borderId="0" xfId="6" applyAlignment="1"/>
    <xf numFmtId="179" fontId="26" fillId="0" borderId="82" xfId="6" applyNumberFormat="1" applyFont="1" applyBorder="1" applyAlignment="1">
      <alignment horizontal="center" vertical="center"/>
    </xf>
    <xf numFmtId="179" fontId="26" fillId="0" borderId="57" xfId="6" applyNumberFormat="1" applyFont="1" applyBorder="1" applyAlignment="1">
      <alignment horizontal="center" vertical="center"/>
    </xf>
    <xf numFmtId="0" fontId="27" fillId="0" borderId="0" xfId="11" applyFont="1" applyAlignment="1">
      <alignment horizontal="center" vertical="center"/>
    </xf>
    <xf numFmtId="0" fontId="26" fillId="0" borderId="0" xfId="11" applyFont="1"/>
    <xf numFmtId="0" fontId="27" fillId="0" borderId="39" xfId="11" applyFont="1" applyBorder="1" applyAlignment="1">
      <alignment horizontal="center" vertical="center"/>
    </xf>
    <xf numFmtId="0" fontId="27" fillId="14" borderId="39" xfId="11" applyFont="1" applyFill="1" applyBorder="1" applyAlignment="1">
      <alignment horizontal="center" vertical="center" wrapText="1"/>
    </xf>
    <xf numFmtId="0" fontId="26" fillId="0" borderId="82" xfId="11" applyFont="1" applyBorder="1" applyAlignment="1">
      <alignment vertical="center" wrapText="1"/>
    </xf>
    <xf numFmtId="0" fontId="26" fillId="0" borderId="82" xfId="11" applyFont="1" applyBorder="1" applyAlignment="1">
      <alignment horizontal="center" vertical="center"/>
    </xf>
    <xf numFmtId="0" fontId="26" fillId="0" borderId="83" xfId="11" applyFont="1" applyBorder="1" applyAlignment="1">
      <alignment horizontal="center" vertical="center"/>
    </xf>
    <xf numFmtId="0" fontId="26" fillId="0" borderId="82" xfId="11" applyFont="1" applyBorder="1" applyAlignment="1">
      <alignment vertical="center"/>
    </xf>
    <xf numFmtId="182" fontId="26" fillId="0" borderId="82" xfId="11" applyNumberFormat="1" applyFont="1" applyBorder="1" applyAlignment="1">
      <alignment horizontal="center" vertical="center"/>
    </xf>
    <xf numFmtId="0" fontId="26" fillId="0" borderId="57" xfId="11" applyFont="1" applyBorder="1" applyAlignment="1">
      <alignment vertical="center" wrapText="1"/>
    </xf>
    <xf numFmtId="0" fontId="26" fillId="0" borderId="57" xfId="11" applyFont="1" applyBorder="1" applyAlignment="1">
      <alignment horizontal="center" vertical="center"/>
    </xf>
    <xf numFmtId="182" fontId="26" fillId="0" borderId="56" xfId="11" applyNumberFormat="1" applyFont="1" applyBorder="1" applyAlignment="1">
      <alignment horizontal="center" vertical="center"/>
    </xf>
    <xf numFmtId="179" fontId="26" fillId="0" borderId="82" xfId="11" applyNumberFormat="1" applyFont="1" applyBorder="1" applyAlignment="1">
      <alignment horizontal="center" vertical="center"/>
    </xf>
    <xf numFmtId="179" fontId="26" fillId="0" borderId="57" xfId="11" applyNumberFormat="1" applyFont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10" fillId="0" borderId="0" xfId="6" applyFont="1" applyAlignment="1"/>
    <xf numFmtId="0" fontId="10" fillId="0" borderId="0" xfId="6" applyFont="1" applyAlignment="1">
      <alignment vertical="center"/>
    </xf>
    <xf numFmtId="0" fontId="11" fillId="7" borderId="18" xfId="6" applyFont="1" applyFill="1" applyBorder="1" applyAlignment="1">
      <alignment horizontal="center" vertical="center" wrapText="1"/>
    </xf>
    <xf numFmtId="0" fontId="10" fillId="0" borderId="24" xfId="6" applyFont="1" applyBorder="1" applyAlignment="1">
      <alignment horizontal="left" vertical="center"/>
    </xf>
    <xf numFmtId="3" fontId="10" fillId="20" borderId="36" xfId="6" applyNumberFormat="1" applyFont="1" applyFill="1" applyBorder="1" applyAlignment="1">
      <alignment horizontal="right" vertical="center"/>
    </xf>
    <xf numFmtId="3" fontId="10" fillId="20" borderId="85" xfId="6" applyNumberFormat="1" applyFont="1" applyFill="1" applyBorder="1" applyAlignment="1">
      <alignment horizontal="right" vertical="center"/>
    </xf>
    <xf numFmtId="3" fontId="10" fillId="20" borderId="37" xfId="6" applyNumberFormat="1" applyFont="1" applyFill="1" applyBorder="1" applyAlignment="1">
      <alignment vertical="center"/>
    </xf>
    <xf numFmtId="3" fontId="10" fillId="0" borderId="0" xfId="6" applyNumberFormat="1" applyFont="1" applyAlignment="1"/>
    <xf numFmtId="3" fontId="10" fillId="20" borderId="24" xfId="6" applyNumberFormat="1" applyFont="1" applyFill="1" applyBorder="1" applyAlignment="1">
      <alignment vertical="center"/>
    </xf>
    <xf numFmtId="3" fontId="10" fillId="20" borderId="86" xfId="6" applyNumberFormat="1" applyFont="1" applyFill="1" applyBorder="1" applyAlignment="1">
      <alignment vertical="center"/>
    </xf>
    <xf numFmtId="3" fontId="10" fillId="20" borderId="24" xfId="12" applyNumberFormat="1" applyFont="1" applyFill="1" applyBorder="1" applyAlignment="1">
      <alignment vertical="center"/>
    </xf>
    <xf numFmtId="3" fontId="10" fillId="20" borderId="87" xfId="12" applyNumberFormat="1" applyFont="1" applyFill="1" applyBorder="1" applyAlignment="1">
      <alignment vertical="center"/>
    </xf>
    <xf numFmtId="3" fontId="10" fillId="20" borderId="24" xfId="12" applyNumberFormat="1" applyFont="1" applyFill="1" applyBorder="1" applyAlignment="1">
      <alignment horizontal="right" vertical="center"/>
    </xf>
    <xf numFmtId="0" fontId="10" fillId="0" borderId="27" xfId="6" applyFont="1" applyBorder="1" applyAlignment="1">
      <alignment horizontal="left" vertical="center"/>
    </xf>
    <xf numFmtId="3" fontId="10" fillId="20" borderId="27" xfId="6" applyNumberFormat="1" applyFont="1" applyFill="1" applyBorder="1" applyAlignment="1">
      <alignment vertical="center"/>
    </xf>
    <xf numFmtId="3" fontId="10" fillId="20" borderId="88" xfId="6" applyNumberFormat="1" applyFont="1" applyFill="1" applyBorder="1" applyAlignment="1">
      <alignment vertical="center"/>
    </xf>
    <xf numFmtId="3" fontId="10" fillId="20" borderId="71" xfId="6" applyNumberFormat="1" applyFont="1" applyFill="1" applyBorder="1" applyAlignment="1">
      <alignment vertical="center"/>
    </xf>
    <xf numFmtId="3" fontId="11" fillId="7" borderId="41" xfId="6" applyNumberFormat="1" applyFont="1" applyFill="1" applyBorder="1" applyAlignment="1">
      <alignment horizontal="right" vertical="center"/>
    </xf>
    <xf numFmtId="0" fontId="10" fillId="14" borderId="0" xfId="6" applyFont="1" applyFill="1" applyAlignment="1">
      <alignment vertical="center"/>
    </xf>
    <xf numFmtId="0" fontId="10" fillId="21" borderId="0" xfId="6" applyFont="1" applyFill="1" applyAlignment="1">
      <alignment vertical="center"/>
    </xf>
    <xf numFmtId="0" fontId="10" fillId="21" borderId="0" xfId="6" applyFont="1" applyFill="1" applyAlignment="1"/>
    <xf numFmtId="3" fontId="10" fillId="21" borderId="0" xfId="6" applyNumberFormat="1" applyFont="1" applyFill="1" applyAlignment="1">
      <alignment vertical="center"/>
    </xf>
    <xf numFmtId="3" fontId="10" fillId="14" borderId="0" xfId="6" applyNumberFormat="1" applyFont="1" applyFill="1" applyAlignment="1">
      <alignment vertical="center"/>
    </xf>
    <xf numFmtId="0" fontId="10" fillId="14" borderId="0" xfId="6" applyFont="1" applyFill="1" applyAlignment="1"/>
    <xf numFmtId="0" fontId="11" fillId="14" borderId="0" xfId="6" applyFont="1" applyFill="1" applyAlignment="1">
      <alignment horizontal="justify" vertical="center"/>
    </xf>
    <xf numFmtId="0" fontId="11" fillId="14" borderId="3" xfId="6" applyFont="1" applyFill="1" applyBorder="1" applyAlignment="1">
      <alignment horizontal="center" vertical="center" wrapText="1"/>
    </xf>
    <xf numFmtId="0" fontId="11" fillId="14" borderId="54" xfId="6" applyFont="1" applyFill="1" applyBorder="1" applyAlignment="1">
      <alignment horizontal="center" vertical="center" wrapText="1"/>
    </xf>
    <xf numFmtId="0" fontId="11" fillId="14" borderId="0" xfId="6" applyFont="1" applyFill="1" applyAlignment="1">
      <alignment horizontal="center" vertical="center" wrapText="1"/>
    </xf>
    <xf numFmtId="183" fontId="10" fillId="14" borderId="46" xfId="6" applyNumberFormat="1" applyFont="1" applyFill="1" applyBorder="1" applyAlignment="1">
      <alignment horizontal="center" vertical="center" wrapText="1"/>
    </xf>
    <xf numFmtId="183" fontId="10" fillId="14" borderId="9" xfId="6" applyNumberFormat="1" applyFont="1" applyFill="1" applyBorder="1" applyAlignment="1">
      <alignment horizontal="center" vertical="center" wrapText="1"/>
    </xf>
    <xf numFmtId="183" fontId="10" fillId="14" borderId="0" xfId="6" applyNumberFormat="1" applyFont="1" applyFill="1" applyAlignment="1">
      <alignment horizontal="center" vertical="center" wrapText="1"/>
    </xf>
    <xf numFmtId="183" fontId="10" fillId="14" borderId="51" xfId="6" applyNumberFormat="1" applyFont="1" applyFill="1" applyBorder="1" applyAlignment="1">
      <alignment horizontal="center" vertical="center" wrapText="1"/>
    </xf>
    <xf numFmtId="183" fontId="10" fillId="14" borderId="52" xfId="6" applyNumberFormat="1" applyFont="1" applyFill="1" applyBorder="1" applyAlignment="1">
      <alignment horizontal="center" vertical="center" wrapText="1"/>
    </xf>
    <xf numFmtId="183" fontId="10" fillId="14" borderId="61" xfId="6" applyNumberFormat="1" applyFont="1" applyFill="1" applyBorder="1" applyAlignment="1">
      <alignment horizontal="center" vertical="center" wrapText="1"/>
    </xf>
    <xf numFmtId="183" fontId="10" fillId="14" borderId="19" xfId="6" applyNumberFormat="1" applyFont="1" applyFill="1" applyBorder="1" applyAlignment="1">
      <alignment horizontal="center" vertical="center" wrapText="1"/>
    </xf>
    <xf numFmtId="4" fontId="10" fillId="0" borderId="0" xfId="6" applyNumberFormat="1" applyFont="1" applyAlignment="1">
      <alignment vertical="center" wrapText="1"/>
    </xf>
    <xf numFmtId="4" fontId="10" fillId="0" borderId="0" xfId="6" applyNumberFormat="1" applyFont="1" applyAlignment="1">
      <alignment vertical="center"/>
    </xf>
    <xf numFmtId="184" fontId="10" fillId="0" borderId="0" xfId="6" applyNumberFormat="1" applyFont="1" applyAlignment="1">
      <alignment vertical="center"/>
    </xf>
    <xf numFmtId="0" fontId="37" fillId="0" borderId="0" xfId="13" applyFont="1"/>
    <xf numFmtId="186" fontId="38" fillId="0" borderId="0" xfId="13" applyNumberFormat="1" applyFont="1" applyFill="1" applyBorder="1" applyAlignment="1">
      <alignment vertical="center"/>
    </xf>
    <xf numFmtId="0" fontId="39" fillId="0" borderId="0" xfId="13" applyFont="1" applyAlignment="1">
      <alignment horizontal="center"/>
    </xf>
    <xf numFmtId="0" fontId="40" fillId="0" borderId="0" xfId="13" quotePrefix="1" applyFont="1" applyBorder="1" applyAlignment="1">
      <alignment horizontal="right" vertical="center"/>
    </xf>
    <xf numFmtId="0" fontId="40" fillId="0" borderId="0" xfId="13" applyFont="1" applyBorder="1" applyAlignment="1">
      <alignment horizontal="right" vertical="center"/>
    </xf>
    <xf numFmtId="3" fontId="40" fillId="0" borderId="0" xfId="13" applyNumberFormat="1" applyFont="1" applyBorder="1" applyAlignment="1">
      <alignment horizontal="right" vertical="center"/>
    </xf>
    <xf numFmtId="0" fontId="37" fillId="0" borderId="0" xfId="13" applyFont="1" applyFill="1"/>
    <xf numFmtId="0" fontId="37" fillId="0" borderId="0" xfId="6" applyFont="1" applyAlignment="1"/>
    <xf numFmtId="0" fontId="42" fillId="17" borderId="97" xfId="6" applyFont="1" applyFill="1" applyBorder="1" applyAlignment="1">
      <alignment horizontal="center" vertical="center" wrapText="1"/>
    </xf>
    <xf numFmtId="0" fontId="42" fillId="17" borderId="18" xfId="6" applyFont="1" applyFill="1" applyBorder="1" applyAlignment="1">
      <alignment horizontal="center" vertical="center" wrapText="1"/>
    </xf>
    <xf numFmtId="0" fontId="42" fillId="17" borderId="19" xfId="6" applyFont="1" applyFill="1" applyBorder="1" applyAlignment="1">
      <alignment horizontal="center" vertical="center" wrapText="1"/>
    </xf>
    <xf numFmtId="0" fontId="42" fillId="17" borderId="67" xfId="6" applyFont="1" applyFill="1" applyBorder="1" applyAlignment="1">
      <alignment horizontal="center" vertical="center" wrapText="1"/>
    </xf>
    <xf numFmtId="0" fontId="40" fillId="17" borderId="19" xfId="6" applyFont="1" applyFill="1" applyBorder="1" applyAlignment="1">
      <alignment horizontal="center" vertical="center" wrapText="1"/>
    </xf>
    <xf numFmtId="0" fontId="42" fillId="0" borderId="63" xfId="6" applyFont="1" applyFill="1" applyBorder="1" applyAlignment="1">
      <alignment horizontal="left" vertical="center" wrapText="1"/>
    </xf>
    <xf numFmtId="3" fontId="42" fillId="0" borderId="96" xfId="6" applyNumberFormat="1" applyFont="1" applyFill="1" applyBorder="1" applyAlignment="1" applyProtection="1">
      <alignment vertical="center"/>
      <protection locked="0"/>
    </xf>
    <xf numFmtId="3" fontId="42" fillId="0" borderId="63" xfId="6" applyNumberFormat="1" applyFont="1" applyFill="1" applyBorder="1" applyAlignment="1" applyProtection="1">
      <alignment vertical="center"/>
      <protection locked="0"/>
    </xf>
    <xf numFmtId="3" fontId="42" fillId="0" borderId="64" xfId="6" applyNumberFormat="1" applyFont="1" applyFill="1" applyBorder="1" applyAlignment="1" applyProtection="1">
      <alignment vertical="center"/>
      <protection locked="0"/>
    </xf>
    <xf numFmtId="185" fontId="42" fillId="0" borderId="96" xfId="6" applyNumberFormat="1" applyFont="1" applyFill="1" applyBorder="1" applyAlignment="1">
      <alignment vertical="center"/>
    </xf>
    <xf numFmtId="187" fontId="42" fillId="0" borderId="63" xfId="6" applyNumberFormat="1" applyFont="1" applyFill="1" applyBorder="1" applyAlignment="1">
      <alignment vertical="center"/>
    </xf>
    <xf numFmtId="187" fontId="42" fillId="0" borderId="64" xfId="6" applyNumberFormat="1" applyFont="1" applyFill="1" applyBorder="1" applyAlignment="1">
      <alignment vertical="center"/>
    </xf>
    <xf numFmtId="187" fontId="42" fillId="0" borderId="96" xfId="6" applyNumberFormat="1" applyFont="1" applyFill="1" applyBorder="1" applyAlignment="1">
      <alignment vertical="center"/>
    </xf>
    <xf numFmtId="187" fontId="42" fillId="0" borderId="98" xfId="6" applyNumberFormat="1" applyFont="1" applyFill="1" applyBorder="1" applyAlignment="1">
      <alignment vertical="center"/>
    </xf>
    <xf numFmtId="187" fontId="37" fillId="17" borderId="64" xfId="6" applyNumberFormat="1" applyFont="1" applyFill="1" applyBorder="1" applyAlignment="1">
      <alignment vertical="center"/>
    </xf>
    <xf numFmtId="0" fontId="42" fillId="0" borderId="12" xfId="6" applyFont="1" applyFill="1" applyBorder="1" applyAlignment="1">
      <alignment horizontal="left" vertical="center" wrapText="1"/>
    </xf>
    <xf numFmtId="3" fontId="42" fillId="0" borderId="14" xfId="6" applyNumberFormat="1" applyFont="1" applyFill="1" applyBorder="1" applyAlignment="1" applyProtection="1">
      <alignment vertical="center"/>
    </xf>
    <xf numFmtId="3" fontId="42" fillId="0" borderId="12" xfId="6" applyNumberFormat="1" applyFont="1" applyFill="1" applyBorder="1" applyAlignment="1">
      <alignment vertical="center"/>
    </xf>
    <xf numFmtId="0" fontId="37" fillId="0" borderId="52" xfId="6" applyFont="1" applyFill="1" applyBorder="1" applyAlignment="1">
      <alignment vertical="center"/>
    </xf>
    <xf numFmtId="0" fontId="42" fillId="0" borderId="14" xfId="6" applyFont="1" applyFill="1" applyBorder="1" applyAlignment="1">
      <alignment vertical="center"/>
    </xf>
    <xf numFmtId="187" fontId="42" fillId="0" borderId="12" xfId="6" applyNumberFormat="1" applyFont="1" applyFill="1" applyBorder="1" applyAlignment="1">
      <alignment vertical="center"/>
    </xf>
    <xf numFmtId="187" fontId="42" fillId="0" borderId="52" xfId="6" applyNumberFormat="1" applyFont="1" applyFill="1" applyBorder="1" applyAlignment="1">
      <alignment vertical="center"/>
    </xf>
    <xf numFmtId="187" fontId="42" fillId="0" borderId="13" xfId="6" applyNumberFormat="1" applyFont="1" applyFill="1" applyBorder="1" applyAlignment="1">
      <alignment vertical="center"/>
    </xf>
    <xf numFmtId="187" fontId="37" fillId="17" borderId="52" xfId="6" applyNumberFormat="1" applyFont="1" applyFill="1" applyBorder="1" applyAlignment="1">
      <alignment vertical="center"/>
    </xf>
    <xf numFmtId="3" fontId="42" fillId="0" borderId="52" xfId="6" applyNumberFormat="1" applyFont="1" applyFill="1" applyBorder="1" applyAlignment="1">
      <alignment vertical="center"/>
    </xf>
    <xf numFmtId="187" fontId="42" fillId="0" borderId="14" xfId="6" applyNumberFormat="1" applyFont="1" applyFill="1" applyBorder="1" applyAlignment="1">
      <alignment vertical="center"/>
    </xf>
    <xf numFmtId="0" fontId="37" fillId="0" borderId="12" xfId="6" applyFont="1" applyFill="1" applyBorder="1" applyAlignment="1">
      <alignment vertical="center"/>
    </xf>
    <xf numFmtId="3" fontId="42" fillId="0" borderId="52" xfId="6" applyNumberFormat="1" applyFont="1" applyFill="1" applyBorder="1" applyAlignment="1" applyProtection="1">
      <alignment vertical="center"/>
      <protection locked="0"/>
    </xf>
    <xf numFmtId="0" fontId="42" fillId="14" borderId="12" xfId="6" applyFont="1" applyFill="1" applyBorder="1" applyAlignment="1">
      <alignment horizontal="left" vertical="center" wrapText="1"/>
    </xf>
    <xf numFmtId="0" fontId="37" fillId="0" borderId="14" xfId="6" applyFont="1" applyFill="1" applyBorder="1" applyAlignment="1">
      <alignment vertical="center"/>
    </xf>
    <xf numFmtId="3" fontId="37" fillId="0" borderId="52" xfId="6" applyNumberFormat="1" applyFont="1" applyFill="1" applyBorder="1" applyAlignment="1">
      <alignment vertical="center"/>
    </xf>
    <xf numFmtId="0" fontId="42" fillId="14" borderId="49" xfId="6" applyFont="1" applyFill="1" applyBorder="1" applyAlignment="1">
      <alignment horizontal="left" vertical="center" wrapText="1"/>
    </xf>
    <xf numFmtId="3" fontId="42" fillId="0" borderId="97" xfId="6" applyNumberFormat="1" applyFont="1" applyFill="1" applyBorder="1" applyAlignment="1" applyProtection="1">
      <alignment vertical="center"/>
    </xf>
    <xf numFmtId="0" fontId="37" fillId="0" borderId="18" xfId="6" applyFont="1" applyFill="1" applyBorder="1" applyAlignment="1">
      <alignment vertical="center"/>
    </xf>
    <xf numFmtId="3" fontId="42" fillId="0" borderId="19" xfId="6" applyNumberFormat="1" applyFont="1" applyFill="1" applyBorder="1" applyAlignment="1" applyProtection="1">
      <alignment vertical="center"/>
      <protection locked="0"/>
    </xf>
    <xf numFmtId="0" fontId="42" fillId="0" borderId="94" xfId="6" applyFont="1" applyFill="1" applyBorder="1" applyAlignment="1">
      <alignment vertical="center"/>
    </xf>
    <xf numFmtId="0" fontId="37" fillId="0" borderId="49" xfId="6" applyFont="1" applyFill="1" applyBorder="1" applyAlignment="1">
      <alignment vertical="center"/>
    </xf>
    <xf numFmtId="187" fontId="42" fillId="0" borderId="50" xfId="6" applyNumberFormat="1" applyFont="1" applyFill="1" applyBorder="1" applyAlignment="1">
      <alignment vertical="center"/>
    </xf>
    <xf numFmtId="187" fontId="42" fillId="0" borderId="97" xfId="6" applyNumberFormat="1" applyFont="1" applyFill="1" applyBorder="1" applyAlignment="1">
      <alignment vertical="center"/>
    </xf>
    <xf numFmtId="187" fontId="42" fillId="0" borderId="18" xfId="6" applyNumberFormat="1" applyFont="1" applyFill="1" applyBorder="1" applyAlignment="1">
      <alignment vertical="center"/>
    </xf>
    <xf numFmtId="187" fontId="42" fillId="0" borderId="67" xfId="6" applyNumberFormat="1" applyFont="1" applyFill="1" applyBorder="1" applyAlignment="1">
      <alignment vertical="center"/>
    </xf>
    <xf numFmtId="187" fontId="37" fillId="17" borderId="50" xfId="6" applyNumberFormat="1" applyFont="1" applyFill="1" applyBorder="1" applyAlignment="1">
      <alignment vertical="center"/>
    </xf>
    <xf numFmtId="3" fontId="42" fillId="0" borderId="41" xfId="6" applyNumberFormat="1" applyFont="1" applyFill="1" applyBorder="1" applyAlignment="1">
      <alignment horizontal="right" vertical="center"/>
    </xf>
    <xf numFmtId="187" fontId="42" fillId="0" borderId="41" xfId="6" applyNumberFormat="1" applyFont="1" applyFill="1" applyBorder="1" applyAlignment="1">
      <alignment horizontal="right" vertical="center"/>
    </xf>
    <xf numFmtId="187" fontId="42" fillId="0" borderId="99" xfId="6" applyNumberFormat="1" applyFont="1" applyFill="1" applyBorder="1" applyAlignment="1">
      <alignment horizontal="right" vertical="center"/>
    </xf>
    <xf numFmtId="187" fontId="40" fillId="17" borderId="42" xfId="6" applyNumberFormat="1" applyFont="1" applyFill="1" applyBorder="1" applyAlignment="1">
      <alignment vertical="center"/>
    </xf>
    <xf numFmtId="0" fontId="37" fillId="0" borderId="44" xfId="6" applyFont="1" applyBorder="1" applyAlignment="1">
      <alignment horizontal="right"/>
    </xf>
    <xf numFmtId="0" fontId="37" fillId="0" borderId="0" xfId="6" applyFont="1" applyBorder="1" applyAlignment="1"/>
    <xf numFmtId="0" fontId="37" fillId="0" borderId="0" xfId="6" applyFont="1" applyBorder="1" applyAlignment="1">
      <alignment vertical="top" wrapText="1" shrinkToFit="1"/>
    </xf>
    <xf numFmtId="3" fontId="42" fillId="0" borderId="0" xfId="6" applyNumberFormat="1" applyFont="1" applyBorder="1" applyAlignment="1">
      <alignment horizontal="left" vertical="center"/>
    </xf>
    <xf numFmtId="0" fontId="40" fillId="0" borderId="0" xfId="13" applyFont="1" applyFill="1" applyBorder="1" applyAlignment="1">
      <alignment vertical="center"/>
    </xf>
    <xf numFmtId="0" fontId="42" fillId="17" borderId="97" xfId="13" applyFont="1" applyFill="1" applyBorder="1" applyAlignment="1">
      <alignment horizontal="center" vertical="center" wrapText="1"/>
    </xf>
    <xf numFmtId="0" fontId="42" fillId="17" borderId="18" xfId="13" applyFont="1" applyFill="1" applyBorder="1" applyAlignment="1">
      <alignment horizontal="center" vertical="center" wrapText="1"/>
    </xf>
    <xf numFmtId="0" fontId="42" fillId="17" borderId="19" xfId="13" applyFont="1" applyFill="1" applyBorder="1" applyAlignment="1">
      <alignment horizontal="center" vertical="center" wrapText="1"/>
    </xf>
    <xf numFmtId="0" fontId="42" fillId="17" borderId="67" xfId="13" applyFont="1" applyFill="1" applyBorder="1" applyAlignment="1">
      <alignment horizontal="center" vertical="center" wrapText="1"/>
    </xf>
    <xf numFmtId="0" fontId="40" fillId="17" borderId="19" xfId="13" applyFont="1" applyFill="1" applyBorder="1" applyAlignment="1">
      <alignment horizontal="center" vertical="center" wrapText="1"/>
    </xf>
    <xf numFmtId="0" fontId="40" fillId="0" borderId="0" xfId="13" applyFont="1" applyFill="1" applyBorder="1" applyAlignment="1">
      <alignment horizontal="center" vertical="center" wrapText="1"/>
    </xf>
    <xf numFmtId="0" fontId="42" fillId="0" borderId="63" xfId="13" applyFont="1" applyFill="1" applyBorder="1" applyAlignment="1">
      <alignment horizontal="left" vertical="center" wrapText="1"/>
    </xf>
    <xf numFmtId="3" fontId="42" fillId="0" borderId="96" xfId="13" applyNumberFormat="1" applyFont="1" applyFill="1" applyBorder="1" applyAlignment="1" applyProtection="1">
      <alignment vertical="center"/>
      <protection locked="0"/>
    </xf>
    <xf numFmtId="3" fontId="42" fillId="0" borderId="63" xfId="13" applyNumberFormat="1" applyFont="1" applyFill="1" applyBorder="1" applyAlignment="1" applyProtection="1">
      <alignment vertical="center"/>
      <protection locked="0"/>
    </xf>
    <xf numFmtId="3" fontId="42" fillId="0" borderId="64" xfId="13" applyNumberFormat="1" applyFont="1" applyFill="1" applyBorder="1" applyAlignment="1" applyProtection="1">
      <alignment vertical="center"/>
      <protection locked="0"/>
    </xf>
    <xf numFmtId="185" fontId="42" fillId="0" borderId="96" xfId="13" applyNumberFormat="1" applyFont="1" applyFill="1" applyBorder="1" applyAlignment="1">
      <alignment vertical="center"/>
    </xf>
    <xf numFmtId="187" fontId="42" fillId="0" borderId="63" xfId="13" applyNumberFormat="1" applyFont="1" applyFill="1" applyBorder="1" applyAlignment="1">
      <alignment vertical="center"/>
    </xf>
    <xf numFmtId="187" fontId="42" fillId="0" borderId="64" xfId="13" applyNumberFormat="1" applyFont="1" applyFill="1" applyBorder="1" applyAlignment="1">
      <alignment vertical="center"/>
    </xf>
    <xf numFmtId="185" fontId="37" fillId="0" borderId="0" xfId="13" applyNumberFormat="1" applyFont="1"/>
    <xf numFmtId="187" fontId="37" fillId="17" borderId="64" xfId="13" applyNumberFormat="1" applyFont="1" applyFill="1" applyBorder="1" applyAlignment="1">
      <alignment vertical="center"/>
    </xf>
    <xf numFmtId="187" fontId="37" fillId="0" borderId="0" xfId="13" applyNumberFormat="1" applyFont="1" applyFill="1" applyBorder="1" applyAlignment="1">
      <alignment vertical="center"/>
    </xf>
    <xf numFmtId="0" fontId="42" fillId="0" borderId="12" xfId="13" applyFont="1" applyFill="1" applyBorder="1" applyAlignment="1">
      <alignment horizontal="left" vertical="center" wrapText="1"/>
    </xf>
    <xf numFmtId="3" fontId="42" fillId="0" borderId="14" xfId="13" applyNumberFormat="1" applyFont="1" applyFill="1" applyBorder="1" applyAlignment="1" applyProtection="1">
      <alignment vertical="center"/>
    </xf>
    <xf numFmtId="3" fontId="42" fillId="0" borderId="12" xfId="13" applyNumberFormat="1" applyFont="1" applyFill="1" applyBorder="1" applyAlignment="1">
      <alignment vertical="center"/>
    </xf>
    <xf numFmtId="0" fontId="37" fillId="0" borderId="52" xfId="13" applyFont="1" applyFill="1" applyBorder="1" applyAlignment="1">
      <alignment vertical="center"/>
    </xf>
    <xf numFmtId="0" fontId="42" fillId="0" borderId="14" xfId="13" applyFont="1" applyFill="1" applyBorder="1" applyAlignment="1">
      <alignment vertical="center"/>
    </xf>
    <xf numFmtId="187" fontId="42" fillId="0" borderId="12" xfId="13" applyNumberFormat="1" applyFont="1" applyFill="1" applyBorder="1" applyAlignment="1">
      <alignment vertical="center"/>
    </xf>
    <xf numFmtId="187" fontId="42" fillId="0" borderId="52" xfId="13" applyNumberFormat="1" applyFont="1" applyFill="1" applyBorder="1" applyAlignment="1">
      <alignment vertical="center"/>
    </xf>
    <xf numFmtId="187" fontId="42" fillId="0" borderId="13" xfId="13" applyNumberFormat="1" applyFont="1" applyFill="1" applyBorder="1" applyAlignment="1">
      <alignment vertical="center"/>
    </xf>
    <xf numFmtId="187" fontId="37" fillId="17" borderId="52" xfId="13" applyNumberFormat="1" applyFont="1" applyFill="1" applyBorder="1" applyAlignment="1">
      <alignment vertical="center"/>
    </xf>
    <xf numFmtId="3" fontId="42" fillId="0" borderId="52" xfId="13" applyNumberFormat="1" applyFont="1" applyFill="1" applyBorder="1" applyAlignment="1">
      <alignment vertical="center"/>
    </xf>
    <xf numFmtId="187" fontId="42" fillId="0" borderId="14" xfId="13" applyNumberFormat="1" applyFont="1" applyFill="1" applyBorder="1" applyAlignment="1">
      <alignment vertical="center"/>
    </xf>
    <xf numFmtId="0" fontId="37" fillId="0" borderId="12" xfId="13" applyFont="1" applyFill="1" applyBorder="1" applyAlignment="1">
      <alignment vertical="center"/>
    </xf>
    <xf numFmtId="3" fontId="42" fillId="0" borderId="52" xfId="13" applyNumberFormat="1" applyFont="1" applyFill="1" applyBorder="1" applyAlignment="1" applyProtection="1">
      <alignment vertical="center"/>
      <protection locked="0"/>
    </xf>
    <xf numFmtId="0" fontId="37" fillId="0" borderId="14" xfId="13" applyFont="1" applyFill="1" applyBorder="1" applyAlignment="1">
      <alignment vertical="center"/>
    </xf>
    <xf numFmtId="3" fontId="37" fillId="0" borderId="52" xfId="13" applyNumberFormat="1" applyFont="1" applyFill="1" applyBorder="1" applyAlignment="1">
      <alignment vertical="center"/>
    </xf>
    <xf numFmtId="0" fontId="42" fillId="0" borderId="18" xfId="13" applyFont="1" applyFill="1" applyBorder="1" applyAlignment="1">
      <alignment horizontal="left" vertical="center" wrapText="1"/>
    </xf>
    <xf numFmtId="3" fontId="42" fillId="0" borderId="97" xfId="13" applyNumberFormat="1" applyFont="1" applyFill="1" applyBorder="1" applyAlignment="1" applyProtection="1">
      <alignment vertical="center"/>
    </xf>
    <xf numFmtId="0" fontId="37" fillId="0" borderId="18" xfId="13" applyFont="1" applyFill="1" applyBorder="1" applyAlignment="1">
      <alignment vertical="center"/>
    </xf>
    <xf numFmtId="3" fontId="42" fillId="0" borderId="19" xfId="13" applyNumberFormat="1" applyFont="1" applyFill="1" applyBorder="1" applyAlignment="1" applyProtection="1">
      <alignment vertical="center"/>
      <protection locked="0"/>
    </xf>
    <xf numFmtId="0" fontId="42" fillId="0" borderId="94" xfId="13" applyFont="1" applyFill="1" applyBorder="1" applyAlignment="1">
      <alignment vertical="center"/>
    </xf>
    <xf numFmtId="0" fontId="37" fillId="0" borderId="49" xfId="13" applyFont="1" applyFill="1" applyBorder="1" applyAlignment="1">
      <alignment vertical="center"/>
    </xf>
    <xf numFmtId="187" fontId="42" fillId="0" borderId="97" xfId="13" applyNumberFormat="1" applyFont="1" applyFill="1" applyBorder="1" applyAlignment="1">
      <alignment vertical="center"/>
    </xf>
    <xf numFmtId="187" fontId="42" fillId="0" borderId="18" xfId="13" applyNumberFormat="1" applyFont="1" applyFill="1" applyBorder="1" applyAlignment="1">
      <alignment vertical="center"/>
    </xf>
    <xf numFmtId="187" fontId="42" fillId="0" borderId="67" xfId="13" applyNumberFormat="1" applyFont="1" applyFill="1" applyBorder="1" applyAlignment="1">
      <alignment vertical="center"/>
    </xf>
    <xf numFmtId="187" fontId="37" fillId="17" borderId="50" xfId="13" applyNumberFormat="1" applyFont="1" applyFill="1" applyBorder="1" applyAlignment="1">
      <alignment vertical="center"/>
    </xf>
    <xf numFmtId="3" fontId="42" fillId="0" borderId="41" xfId="13" applyNumberFormat="1" applyFont="1" applyFill="1" applyBorder="1" applyAlignment="1">
      <alignment horizontal="right" vertical="center"/>
    </xf>
    <xf numFmtId="187" fontId="42" fillId="0" borderId="41" xfId="13" applyNumberFormat="1" applyFont="1" applyFill="1" applyBorder="1" applyAlignment="1">
      <alignment horizontal="right" vertical="center"/>
    </xf>
    <xf numFmtId="187" fontId="42" fillId="0" borderId="99" xfId="13" applyNumberFormat="1" applyFont="1" applyFill="1" applyBorder="1" applyAlignment="1">
      <alignment horizontal="right" vertical="center"/>
    </xf>
    <xf numFmtId="187" fontId="40" fillId="17" borderId="42" xfId="13" applyNumberFormat="1" applyFont="1" applyFill="1" applyBorder="1" applyAlignment="1">
      <alignment vertical="center"/>
    </xf>
    <xf numFmtId="187" fontId="40" fillId="0" borderId="0" xfId="13" applyNumberFormat="1" applyFont="1" applyFill="1" applyBorder="1" applyAlignment="1">
      <alignment vertical="center"/>
    </xf>
    <xf numFmtId="0" fontId="37" fillId="0" borderId="44" xfId="13" applyFont="1" applyBorder="1" applyAlignment="1">
      <alignment horizontal="right"/>
    </xf>
    <xf numFmtId="0" fontId="37" fillId="0" borderId="44" xfId="13" applyFont="1" applyBorder="1" applyAlignment="1"/>
    <xf numFmtId="0" fontId="37" fillId="0" borderId="44" xfId="13" applyFont="1" applyBorder="1" applyAlignment="1">
      <alignment vertical="center" wrapText="1"/>
    </xf>
    <xf numFmtId="0" fontId="37" fillId="0" borderId="0" xfId="13" applyFont="1" applyBorder="1" applyAlignment="1"/>
    <xf numFmtId="0" fontId="37" fillId="0" borderId="0" xfId="13" applyFont="1" applyBorder="1" applyAlignment="1">
      <alignment vertical="center" wrapText="1"/>
    </xf>
    <xf numFmtId="0" fontId="42" fillId="17" borderId="61" xfId="13" applyFont="1" applyFill="1" applyBorder="1" applyAlignment="1">
      <alignment horizontal="center" vertical="center" wrapText="1"/>
    </xf>
    <xf numFmtId="3" fontId="42" fillId="0" borderId="62" xfId="13" applyNumberFormat="1" applyFont="1" applyFill="1" applyBorder="1" applyAlignment="1" applyProtection="1">
      <alignment vertical="center"/>
      <protection locked="0"/>
    </xf>
    <xf numFmtId="0" fontId="37" fillId="0" borderId="63" xfId="13" applyFont="1" applyBorder="1"/>
    <xf numFmtId="185" fontId="42" fillId="0" borderId="62" xfId="13" applyNumberFormat="1" applyFont="1" applyFill="1" applyBorder="1" applyAlignment="1">
      <alignment vertical="center"/>
    </xf>
    <xf numFmtId="187" fontId="42" fillId="0" borderId="98" xfId="13" applyNumberFormat="1" applyFont="1" applyFill="1" applyBorder="1" applyAlignment="1">
      <alignment vertical="center"/>
    </xf>
    <xf numFmtId="187" fontId="42" fillId="0" borderId="96" xfId="13" applyNumberFormat="1" applyFont="1" applyFill="1" applyBorder="1" applyAlignment="1">
      <alignment vertical="center"/>
    </xf>
    <xf numFmtId="185" fontId="37" fillId="0" borderId="63" xfId="13" applyNumberFormat="1" applyFont="1" applyBorder="1"/>
    <xf numFmtId="3" fontId="42" fillId="0" borderId="51" xfId="13" applyNumberFormat="1" applyFont="1" applyFill="1" applyBorder="1" applyAlignment="1" applyProtection="1">
      <alignment vertical="center"/>
    </xf>
    <xf numFmtId="0" fontId="42" fillId="0" borderId="51" xfId="13" applyFont="1" applyFill="1" applyBorder="1" applyAlignment="1">
      <alignment vertical="center"/>
    </xf>
    <xf numFmtId="3" fontId="42" fillId="0" borderId="13" xfId="13" applyNumberFormat="1" applyFont="1" applyFill="1" applyBorder="1" applyAlignment="1">
      <alignment vertical="center"/>
    </xf>
    <xf numFmtId="3" fontId="42" fillId="0" borderId="63" xfId="13" applyNumberFormat="1" applyFont="1" applyFill="1" applyBorder="1" applyAlignment="1">
      <alignment vertical="center"/>
    </xf>
    <xf numFmtId="187" fontId="42" fillId="0" borderId="51" xfId="13" applyNumberFormat="1" applyFont="1" applyFill="1" applyBorder="1" applyAlignment="1">
      <alignment vertical="center"/>
    </xf>
    <xf numFmtId="0" fontId="37" fillId="0" borderId="13" xfId="13" applyFont="1" applyFill="1" applyBorder="1" applyAlignment="1">
      <alignment vertical="center"/>
    </xf>
    <xf numFmtId="0" fontId="37" fillId="0" borderId="51" xfId="13" applyFont="1" applyFill="1" applyBorder="1" applyAlignment="1">
      <alignment vertical="center"/>
    </xf>
    <xf numFmtId="3" fontId="42" fillId="0" borderId="61" xfId="13" applyNumberFormat="1" applyFont="1" applyFill="1" applyBorder="1" applyAlignment="1" applyProtection="1">
      <alignment vertical="center"/>
    </xf>
    <xf numFmtId="0" fontId="37" fillId="0" borderId="67" xfId="13" applyFont="1" applyFill="1" applyBorder="1" applyAlignment="1">
      <alignment vertical="center"/>
    </xf>
    <xf numFmtId="0" fontId="42" fillId="0" borderId="61" xfId="13" applyFont="1" applyFill="1" applyBorder="1" applyAlignment="1">
      <alignment vertical="center"/>
    </xf>
    <xf numFmtId="187" fontId="42" fillId="0" borderId="19" xfId="13" applyNumberFormat="1" applyFont="1" applyFill="1" applyBorder="1" applyAlignment="1">
      <alignment vertical="center"/>
    </xf>
    <xf numFmtId="187" fontId="37" fillId="17" borderId="19" xfId="13" applyNumberFormat="1" applyFont="1" applyFill="1" applyBorder="1" applyAlignment="1">
      <alignment vertical="center"/>
    </xf>
    <xf numFmtId="187" fontId="42" fillId="0" borderId="40" xfId="13" applyNumberFormat="1" applyFont="1" applyFill="1" applyBorder="1" applyAlignment="1">
      <alignment horizontal="right" vertical="center"/>
    </xf>
    <xf numFmtId="0" fontId="42" fillId="23" borderId="97" xfId="6" applyFont="1" applyFill="1" applyBorder="1" applyAlignment="1">
      <alignment horizontal="center" vertical="center" wrapText="1"/>
    </xf>
    <xf numFmtId="0" fontId="42" fillId="23" borderId="18" xfId="6" applyFont="1" applyFill="1" applyBorder="1" applyAlignment="1">
      <alignment horizontal="center" vertical="center" wrapText="1"/>
    </xf>
    <xf numFmtId="0" fontId="42" fillId="23" borderId="19" xfId="6" applyFont="1" applyFill="1" applyBorder="1" applyAlignment="1">
      <alignment horizontal="center" vertical="center" wrapText="1"/>
    </xf>
    <xf numFmtId="0" fontId="42" fillId="23" borderId="67" xfId="6" applyFont="1" applyFill="1" applyBorder="1" applyAlignment="1">
      <alignment horizontal="center" vertical="center" wrapText="1"/>
    </xf>
    <xf numFmtId="0" fontId="40" fillId="22" borderId="19" xfId="13" applyFont="1" applyFill="1" applyBorder="1" applyAlignment="1">
      <alignment horizontal="center" vertical="center" wrapText="1"/>
    </xf>
    <xf numFmtId="0" fontId="42" fillId="0" borderId="103" xfId="14" applyFont="1" applyBorder="1" applyAlignment="1">
      <alignment horizontal="left" vertical="center" wrapText="1"/>
    </xf>
    <xf numFmtId="3" fontId="42" fillId="0" borderId="20" xfId="13" applyNumberFormat="1" applyFont="1" applyFill="1" applyBorder="1" applyAlignment="1" applyProtection="1">
      <alignment vertical="center"/>
      <protection locked="0"/>
    </xf>
    <xf numFmtId="3" fontId="42" fillId="0" borderId="21" xfId="13" applyNumberFormat="1" applyFont="1" applyFill="1" applyBorder="1" applyAlignment="1" applyProtection="1">
      <alignment vertical="center"/>
      <protection locked="0"/>
    </xf>
    <xf numFmtId="3" fontId="42" fillId="0" borderId="22" xfId="13" applyNumberFormat="1" applyFont="1" applyFill="1" applyBorder="1" applyAlignment="1" applyProtection="1">
      <alignment vertical="center"/>
      <protection locked="0"/>
    </xf>
    <xf numFmtId="185" fontId="42" fillId="0" borderId="104" xfId="13" applyNumberFormat="1" applyFont="1" applyFill="1" applyBorder="1" applyAlignment="1">
      <alignment vertical="center"/>
    </xf>
    <xf numFmtId="187" fontId="42" fillId="0" borderId="21" xfId="13" applyNumberFormat="1" applyFont="1" applyFill="1" applyBorder="1" applyAlignment="1">
      <alignment vertical="center"/>
    </xf>
    <xf numFmtId="187" fontId="42" fillId="0" borderId="22" xfId="13" applyNumberFormat="1" applyFont="1" applyFill="1" applyBorder="1" applyAlignment="1">
      <alignment vertical="center"/>
    </xf>
    <xf numFmtId="187" fontId="42" fillId="0" borderId="104" xfId="13" applyNumberFormat="1" applyFont="1" applyFill="1" applyBorder="1" applyAlignment="1">
      <alignment vertical="center"/>
    </xf>
    <xf numFmtId="187" fontId="42" fillId="0" borderId="105" xfId="13" applyNumberFormat="1" applyFont="1" applyFill="1" applyBorder="1" applyAlignment="1">
      <alignment vertical="center"/>
    </xf>
    <xf numFmtId="187" fontId="37" fillId="22" borderId="22" xfId="13" applyNumberFormat="1" applyFont="1" applyFill="1" applyBorder="1" applyAlignment="1">
      <alignment vertical="center"/>
    </xf>
    <xf numFmtId="0" fontId="42" fillId="14" borderId="106" xfId="14" applyFont="1" applyFill="1" applyBorder="1" applyAlignment="1">
      <alignment horizontal="left" vertical="center" wrapText="1"/>
    </xf>
    <xf numFmtId="3" fontId="42" fillId="0" borderId="23" xfId="13" applyNumberFormat="1" applyFont="1" applyFill="1" applyBorder="1" applyAlignment="1" applyProtection="1">
      <alignment vertical="center"/>
      <protection locked="0"/>
    </xf>
    <xf numFmtId="3" fontId="42" fillId="0" borderId="24" xfId="13" applyNumberFormat="1" applyFont="1" applyFill="1" applyBorder="1" applyAlignment="1" applyProtection="1">
      <alignment vertical="center"/>
      <protection locked="0"/>
    </xf>
    <xf numFmtId="3" fontId="42" fillId="0" borderId="25" xfId="13" applyNumberFormat="1" applyFont="1" applyFill="1" applyBorder="1" applyAlignment="1" applyProtection="1">
      <alignment vertical="center"/>
      <protection locked="0"/>
    </xf>
    <xf numFmtId="0" fontId="42" fillId="0" borderId="87" xfId="13" applyFont="1" applyFill="1" applyBorder="1" applyAlignment="1">
      <alignment vertical="center"/>
    </xf>
    <xf numFmtId="187" fontId="42" fillId="0" borderId="24" xfId="13" applyNumberFormat="1" applyFont="1" applyFill="1" applyBorder="1" applyAlignment="1">
      <alignment vertical="center"/>
    </xf>
    <xf numFmtId="187" fontId="42" fillId="0" borderId="25" xfId="13" applyNumberFormat="1" applyFont="1" applyFill="1" applyBorder="1" applyAlignment="1">
      <alignment vertical="center"/>
    </xf>
    <xf numFmtId="187" fontId="42" fillId="0" borderId="86" xfId="13" applyNumberFormat="1" applyFont="1" applyFill="1" applyBorder="1" applyAlignment="1">
      <alignment vertical="center"/>
    </xf>
    <xf numFmtId="187" fontId="37" fillId="22" borderId="25" xfId="13" applyNumberFormat="1" applyFont="1" applyFill="1" applyBorder="1" applyAlignment="1">
      <alignment vertical="center"/>
    </xf>
    <xf numFmtId="0" fontId="42" fillId="0" borderId="106" xfId="14" applyFont="1" applyBorder="1" applyAlignment="1">
      <alignment horizontal="left" vertical="center" wrapText="1"/>
    </xf>
    <xf numFmtId="187" fontId="42" fillId="0" borderId="87" xfId="13" applyNumberFormat="1" applyFont="1" applyFill="1" applyBorder="1" applyAlignment="1">
      <alignment vertical="center"/>
    </xf>
    <xf numFmtId="3" fontId="42" fillId="0" borderId="23" xfId="11" applyNumberFormat="1" applyFont="1" applyBorder="1" applyAlignment="1" applyProtection="1">
      <alignment vertical="center"/>
      <protection locked="0"/>
    </xf>
    <xf numFmtId="3" fontId="42" fillId="0" borderId="24" xfId="11" applyNumberFormat="1" applyFont="1" applyBorder="1" applyAlignment="1" applyProtection="1">
      <alignment vertical="center"/>
      <protection locked="0"/>
    </xf>
    <xf numFmtId="3" fontId="42" fillId="0" borderId="25" xfId="11" applyNumberFormat="1" applyFont="1" applyBorder="1" applyAlignment="1" applyProtection="1">
      <alignment vertical="center"/>
      <protection locked="0"/>
    </xf>
    <xf numFmtId="187" fontId="42" fillId="0" borderId="87" xfId="11" applyNumberFormat="1" applyFont="1" applyBorder="1" applyAlignment="1">
      <alignment vertical="center"/>
    </xf>
    <xf numFmtId="187" fontId="42" fillId="0" borderId="24" xfId="11" applyNumberFormat="1" applyFont="1" applyBorder="1" applyAlignment="1">
      <alignment vertical="center"/>
    </xf>
    <xf numFmtId="187" fontId="42" fillId="0" borderId="25" xfId="11" applyNumberFormat="1" applyFont="1" applyBorder="1" applyAlignment="1">
      <alignment vertical="center"/>
    </xf>
    <xf numFmtId="187" fontId="42" fillId="0" borderId="24" xfId="11" applyNumberFormat="1" applyFont="1" applyBorder="1" applyAlignment="1">
      <alignment horizontal="right" vertical="center"/>
    </xf>
    <xf numFmtId="187" fontId="42" fillId="0" borderId="86" xfId="11" applyNumberFormat="1" applyFont="1" applyBorder="1" applyAlignment="1">
      <alignment vertical="center"/>
    </xf>
    <xf numFmtId="0" fontId="42" fillId="0" borderId="87" xfId="11" applyFont="1" applyBorder="1" applyAlignment="1">
      <alignment vertical="center"/>
    </xf>
    <xf numFmtId="0" fontId="37" fillId="0" borderId="24" xfId="11" applyFont="1" applyBorder="1" applyAlignment="1">
      <alignment vertical="center"/>
    </xf>
    <xf numFmtId="0" fontId="37" fillId="0" borderId="87" xfId="13" applyFont="1" applyFill="1" applyBorder="1" applyAlignment="1">
      <alignment vertical="center"/>
    </xf>
    <xf numFmtId="0" fontId="37" fillId="0" borderId="24" xfId="13" applyFont="1" applyFill="1" applyBorder="1" applyAlignment="1">
      <alignment vertical="center"/>
    </xf>
    <xf numFmtId="0" fontId="42" fillId="14" borderId="107" xfId="14" applyFont="1" applyFill="1" applyBorder="1" applyAlignment="1">
      <alignment horizontal="left" vertical="center" wrapText="1"/>
    </xf>
    <xf numFmtId="3" fontId="42" fillId="0" borderId="108" xfId="13" applyNumberFormat="1" applyFont="1" applyFill="1" applyBorder="1" applyAlignment="1" applyProtection="1">
      <alignment vertical="center"/>
    </xf>
    <xf numFmtId="0" fontId="37" fillId="0" borderId="71" xfId="13" applyFont="1" applyFill="1" applyBorder="1" applyAlignment="1">
      <alignment vertical="center"/>
    </xf>
    <xf numFmtId="3" fontId="42" fillId="0" borderId="109" xfId="13" applyNumberFormat="1" applyFont="1" applyFill="1" applyBorder="1" applyAlignment="1" applyProtection="1">
      <alignment vertical="center"/>
      <protection locked="0"/>
    </xf>
    <xf numFmtId="0" fontId="42" fillId="0" borderId="110" xfId="13" applyFont="1" applyFill="1" applyBorder="1" applyAlignment="1">
      <alignment vertical="center"/>
    </xf>
    <xf numFmtId="187" fontId="42" fillId="0" borderId="109" xfId="13" applyNumberFormat="1" applyFont="1" applyFill="1" applyBorder="1" applyAlignment="1">
      <alignment vertical="center"/>
    </xf>
    <xf numFmtId="187" fontId="42" fillId="0" borderId="110" xfId="13" applyNumberFormat="1" applyFont="1" applyFill="1" applyBorder="1" applyAlignment="1">
      <alignment vertical="center"/>
    </xf>
    <xf numFmtId="187" fontId="42" fillId="0" borderId="71" xfId="13" applyNumberFormat="1" applyFont="1" applyFill="1" applyBorder="1" applyAlignment="1">
      <alignment vertical="center"/>
    </xf>
    <xf numFmtId="187" fontId="42" fillId="0" borderId="111" xfId="13" applyNumberFormat="1" applyFont="1" applyFill="1" applyBorder="1" applyAlignment="1">
      <alignment vertical="center"/>
    </xf>
    <xf numFmtId="187" fontId="37" fillId="22" borderId="109" xfId="13" applyNumberFormat="1" applyFont="1" applyFill="1" applyBorder="1" applyAlignment="1">
      <alignment vertical="center"/>
    </xf>
    <xf numFmtId="187" fontId="40" fillId="22" borderId="42" xfId="13" applyNumberFormat="1" applyFont="1" applyFill="1" applyBorder="1" applyAlignment="1">
      <alignment vertical="center"/>
    </xf>
    <xf numFmtId="3" fontId="42" fillId="0" borderId="0" xfId="13" applyNumberFormat="1" applyFont="1" applyFill="1" applyBorder="1" applyAlignment="1"/>
    <xf numFmtId="3" fontId="40" fillId="0" borderId="0" xfId="13" applyNumberFormat="1" applyFont="1" applyFill="1" applyBorder="1" applyAlignment="1">
      <alignment horizontal="right" vertical="center"/>
    </xf>
    <xf numFmtId="0" fontId="42" fillId="0" borderId="0" xfId="13" quotePrefix="1" applyFont="1" applyBorder="1" applyAlignment="1">
      <alignment vertical="center"/>
    </xf>
    <xf numFmtId="3" fontId="42" fillId="0" borderId="0" xfId="13" applyNumberFormat="1" applyFont="1" applyFill="1" applyBorder="1" applyAlignment="1">
      <alignment horizontal="left" vertical="center"/>
    </xf>
    <xf numFmtId="3" fontId="42" fillId="0" borderId="0" xfId="13" applyNumberFormat="1" applyFont="1" applyBorder="1" applyAlignment="1">
      <alignment horizontal="left" vertical="center"/>
    </xf>
    <xf numFmtId="0" fontId="42" fillId="22" borderId="97" xfId="13" applyFont="1" applyFill="1" applyBorder="1" applyAlignment="1">
      <alignment horizontal="center" vertical="center" wrapText="1"/>
    </xf>
    <xf numFmtId="0" fontId="42" fillId="22" borderId="19" xfId="13" applyFont="1" applyFill="1" applyBorder="1" applyAlignment="1">
      <alignment horizontal="center" vertical="center" wrapText="1"/>
    </xf>
    <xf numFmtId="0" fontId="42" fillId="22" borderId="18" xfId="13" applyFont="1" applyFill="1" applyBorder="1" applyAlignment="1">
      <alignment horizontal="center" vertical="center" wrapText="1"/>
    </xf>
    <xf numFmtId="0" fontId="42" fillId="22" borderId="67" xfId="13" applyFont="1" applyFill="1" applyBorder="1" applyAlignment="1">
      <alignment horizontal="center" vertical="center" wrapText="1"/>
    </xf>
    <xf numFmtId="0" fontId="37" fillId="0" borderId="44" xfId="13" applyFont="1" applyBorder="1" applyAlignment="1">
      <alignment wrapText="1"/>
    </xf>
    <xf numFmtId="0" fontId="37" fillId="0" borderId="44" xfId="13" applyFont="1" applyBorder="1" applyAlignment="1">
      <alignment vertical="top" wrapText="1"/>
    </xf>
    <xf numFmtId="0" fontId="42" fillId="22" borderId="97" xfId="6" applyFont="1" applyFill="1" applyBorder="1" applyAlignment="1">
      <alignment horizontal="center" vertical="center" wrapText="1"/>
    </xf>
    <xf numFmtId="0" fontId="42" fillId="22" borderId="18" xfId="6" applyFont="1" applyFill="1" applyBorder="1" applyAlignment="1">
      <alignment horizontal="center" vertical="center" wrapText="1"/>
    </xf>
    <xf numFmtId="0" fontId="42" fillId="22" borderId="19" xfId="6" applyFont="1" applyFill="1" applyBorder="1" applyAlignment="1">
      <alignment horizontal="center" vertical="center" wrapText="1"/>
    </xf>
    <xf numFmtId="0" fontId="40" fillId="22" borderId="19" xfId="6" applyFont="1" applyFill="1" applyBorder="1" applyAlignment="1">
      <alignment horizontal="center" vertical="center" wrapText="1"/>
    </xf>
    <xf numFmtId="3" fontId="42" fillId="0" borderId="35" xfId="11" applyNumberFormat="1" applyFont="1" applyBorder="1" applyAlignment="1" applyProtection="1">
      <alignment vertical="center"/>
      <protection locked="0"/>
    </xf>
    <xf numFmtId="3" fontId="42" fillId="0" borderId="36" xfId="11" applyNumberFormat="1" applyFont="1" applyBorder="1" applyAlignment="1" applyProtection="1">
      <alignment vertical="center"/>
      <protection locked="0"/>
    </xf>
    <xf numFmtId="3" fontId="42" fillId="0" borderId="37" xfId="11" applyNumberFormat="1" applyFont="1" applyBorder="1" applyAlignment="1" applyProtection="1">
      <alignment vertical="center"/>
      <protection locked="0"/>
    </xf>
    <xf numFmtId="185" fontId="42" fillId="0" borderId="70" xfId="11" applyNumberFormat="1" applyFont="1" applyBorder="1" applyAlignment="1">
      <alignment vertical="center"/>
    </xf>
    <xf numFmtId="187" fontId="42" fillId="0" borderId="36" xfId="11" applyNumberFormat="1" applyFont="1" applyBorder="1" applyAlignment="1">
      <alignment vertical="center"/>
    </xf>
    <xf numFmtId="187" fontId="42" fillId="0" borderId="37" xfId="11" applyNumberFormat="1" applyFont="1" applyBorder="1" applyAlignment="1">
      <alignment vertical="center"/>
    </xf>
    <xf numFmtId="187" fontId="42" fillId="0" borderId="70" xfId="11" applyNumberFormat="1" applyFont="1" applyBorder="1" applyAlignment="1">
      <alignment vertical="center"/>
    </xf>
    <xf numFmtId="187" fontId="42" fillId="0" borderId="85" xfId="11" applyNumberFormat="1" applyFont="1" applyBorder="1" applyAlignment="1">
      <alignment vertical="center"/>
    </xf>
    <xf numFmtId="185" fontId="37" fillId="0" borderId="31" xfId="11" applyNumberFormat="1" applyFont="1" applyBorder="1"/>
    <xf numFmtId="187" fontId="37" fillId="22" borderId="37" xfId="6" applyNumberFormat="1" applyFont="1" applyFill="1" applyBorder="1" applyAlignment="1">
      <alignment vertical="center"/>
    </xf>
    <xf numFmtId="3" fontId="42" fillId="0" borderId="23" xfId="11" applyNumberFormat="1" applyFont="1" applyBorder="1" applyAlignment="1">
      <alignment vertical="center"/>
    </xf>
    <xf numFmtId="3" fontId="42" fillId="0" borderId="24" xfId="11" applyNumberFormat="1" applyFont="1" applyBorder="1" applyAlignment="1">
      <alignment vertical="center"/>
    </xf>
    <xf numFmtId="0" fontId="37" fillId="0" borderId="25" xfId="11" applyFont="1" applyBorder="1" applyAlignment="1">
      <alignment vertical="center"/>
    </xf>
    <xf numFmtId="0" fontId="1" fillId="0" borderId="112" xfId="11" applyBorder="1"/>
    <xf numFmtId="187" fontId="37" fillId="0" borderId="24" xfId="11" applyNumberFormat="1" applyFont="1" applyBorder="1"/>
    <xf numFmtId="187" fontId="37" fillId="22" borderId="25" xfId="6" applyNumberFormat="1" applyFont="1" applyFill="1" applyBorder="1" applyAlignment="1">
      <alignment vertical="center"/>
    </xf>
    <xf numFmtId="3" fontId="42" fillId="0" borderId="25" xfId="11" applyNumberFormat="1" applyFont="1" applyBorder="1" applyAlignment="1">
      <alignment vertical="center"/>
    </xf>
    <xf numFmtId="0" fontId="37" fillId="0" borderId="24" xfId="11" applyFont="1" applyBorder="1"/>
    <xf numFmtId="0" fontId="37" fillId="0" borderId="23" xfId="11" applyFont="1" applyBorder="1" applyAlignment="1">
      <alignment vertical="center"/>
    </xf>
    <xf numFmtId="3" fontId="37" fillId="0" borderId="25" xfId="11" applyNumberFormat="1" applyFont="1" applyBorder="1" applyAlignment="1">
      <alignment vertical="center"/>
    </xf>
    <xf numFmtId="0" fontId="37" fillId="0" borderId="87" xfId="11" applyFont="1" applyBorder="1" applyAlignment="1">
      <alignment vertical="center"/>
    </xf>
    <xf numFmtId="3" fontId="42" fillId="0" borderId="108" xfId="11" applyNumberFormat="1" applyFont="1" applyBorder="1" applyAlignment="1">
      <alignment vertical="center"/>
    </xf>
    <xf numFmtId="0" fontId="37" fillId="0" borderId="71" xfId="11" applyFont="1" applyBorder="1" applyAlignment="1">
      <alignment vertical="center"/>
    </xf>
    <xf numFmtId="3" fontId="42" fillId="0" borderId="109" xfId="11" applyNumberFormat="1" applyFont="1" applyBorder="1" applyAlignment="1" applyProtection="1">
      <alignment vertical="center"/>
      <protection locked="0"/>
    </xf>
    <xf numFmtId="0" fontId="42" fillId="0" borderId="110" xfId="11" applyFont="1" applyBorder="1" applyAlignment="1">
      <alignment vertical="center"/>
    </xf>
    <xf numFmtId="187" fontId="42" fillId="0" borderId="109" xfId="11" applyNumberFormat="1" applyFont="1" applyBorder="1" applyAlignment="1">
      <alignment vertical="center"/>
    </xf>
    <xf numFmtId="187" fontId="42" fillId="0" borderId="110" xfId="11" applyNumberFormat="1" applyFont="1" applyBorder="1" applyAlignment="1">
      <alignment vertical="center"/>
    </xf>
    <xf numFmtId="187" fontId="42" fillId="0" borderId="71" xfId="11" applyNumberFormat="1" applyFont="1" applyBorder="1" applyAlignment="1">
      <alignment vertical="center"/>
    </xf>
    <xf numFmtId="187" fontId="37" fillId="22" borderId="109" xfId="6" applyNumberFormat="1" applyFont="1" applyFill="1" applyBorder="1" applyAlignment="1">
      <alignment vertical="center"/>
    </xf>
    <xf numFmtId="187" fontId="40" fillId="22" borderId="42" xfId="6" applyNumberFormat="1" applyFont="1" applyFill="1" applyBorder="1" applyAlignment="1">
      <alignment vertical="center"/>
    </xf>
    <xf numFmtId="0" fontId="37" fillId="0" borderId="0" xfId="6" applyFont="1" applyAlignment="1">
      <alignment vertical="center"/>
    </xf>
    <xf numFmtId="0" fontId="37" fillId="0" borderId="44" xfId="6" applyFont="1" applyBorder="1" applyAlignment="1">
      <alignment horizontal="right" vertical="center"/>
    </xf>
    <xf numFmtId="0" fontId="37" fillId="0" borderId="44" xfId="11" applyFont="1" applyBorder="1" applyAlignment="1">
      <alignment horizontal="right" vertical="center"/>
    </xf>
    <xf numFmtId="0" fontId="37" fillId="0" borderId="0" xfId="11" applyFont="1" applyAlignment="1">
      <alignment vertical="center"/>
    </xf>
    <xf numFmtId="0" fontId="1" fillId="0" borderId="0" xfId="11" applyAlignment="1">
      <alignment vertical="center"/>
    </xf>
    <xf numFmtId="0" fontId="37" fillId="0" borderId="0" xfId="11" applyFont="1" applyAlignment="1">
      <alignment vertical="center" wrapText="1"/>
    </xf>
    <xf numFmtId="0" fontId="37" fillId="0" borderId="0" xfId="15" applyFont="1"/>
    <xf numFmtId="0" fontId="40" fillId="24" borderId="119" xfId="14" applyFont="1" applyFill="1" applyBorder="1" applyAlignment="1">
      <alignment horizontal="center" vertical="center" wrapText="1"/>
    </xf>
    <xf numFmtId="0" fontId="42" fillId="24" borderId="65" xfId="14" applyFont="1" applyFill="1" applyBorder="1" applyAlignment="1">
      <alignment horizontal="center" vertical="center" wrapText="1"/>
    </xf>
    <xf numFmtId="0" fontId="42" fillId="24" borderId="41" xfId="14" applyFont="1" applyFill="1" applyBorder="1" applyAlignment="1">
      <alignment horizontal="center" vertical="center" wrapText="1"/>
    </xf>
    <xf numFmtId="0" fontId="42" fillId="24" borderId="69" xfId="14" applyFont="1" applyFill="1" applyBorder="1" applyAlignment="1">
      <alignment horizontal="center" vertical="center" wrapText="1"/>
    </xf>
    <xf numFmtId="0" fontId="40" fillId="24" borderId="123" xfId="14" applyFont="1" applyFill="1" applyBorder="1" applyAlignment="1">
      <alignment horizontal="center" vertical="center" wrapText="1"/>
    </xf>
    <xf numFmtId="3" fontId="42" fillId="0" borderId="126" xfId="14" applyNumberFormat="1" applyFont="1" applyBorder="1" applyAlignment="1" applyProtection="1">
      <alignment horizontal="center" vertical="center"/>
      <protection locked="0"/>
    </xf>
    <xf numFmtId="3" fontId="42" fillId="0" borderId="127" xfId="14" applyNumberFormat="1" applyFont="1" applyBorder="1" applyAlignment="1" applyProtection="1">
      <alignment horizontal="center" vertical="center"/>
      <protection locked="0"/>
    </xf>
    <xf numFmtId="3" fontId="42" fillId="0" borderId="128" xfId="14" applyNumberFormat="1" applyFont="1" applyBorder="1" applyAlignment="1" applyProtection="1">
      <alignment horizontal="center" vertical="center"/>
      <protection locked="0"/>
    </xf>
    <xf numFmtId="188" fontId="42" fillId="0" borderId="129" xfId="14" applyNumberFormat="1" applyFont="1" applyBorder="1" applyAlignment="1">
      <alignment horizontal="center" vertical="center"/>
    </xf>
    <xf numFmtId="189" fontId="42" fillId="0" borderId="106" xfId="14" applyNumberFormat="1" applyFont="1" applyBorder="1" applyAlignment="1">
      <alignment horizontal="center" vertical="center"/>
    </xf>
    <xf numFmtId="189" fontId="42" fillId="0" borderId="130" xfId="14" applyNumberFormat="1" applyFont="1" applyBorder="1" applyAlignment="1">
      <alignment horizontal="center" vertical="center"/>
    </xf>
    <xf numFmtId="189" fontId="42" fillId="0" borderId="131" xfId="14" applyNumberFormat="1" applyFont="1" applyBorder="1" applyAlignment="1">
      <alignment horizontal="center" vertical="center"/>
    </xf>
    <xf numFmtId="189" fontId="37" fillId="0" borderId="132" xfId="14" applyNumberFormat="1" applyFont="1" applyBorder="1" applyAlignment="1">
      <alignment horizontal="center" vertical="center"/>
    </xf>
    <xf numFmtId="187" fontId="42" fillId="0" borderId="25" xfId="14" applyNumberFormat="1" applyFont="1" applyBorder="1" applyAlignment="1">
      <alignment horizontal="center" vertical="center"/>
    </xf>
    <xf numFmtId="189" fontId="37" fillId="25" borderId="133" xfId="14" applyNumberFormat="1" applyFont="1" applyFill="1" applyBorder="1" applyAlignment="1">
      <alignment horizontal="center" vertical="center"/>
    </xf>
    <xf numFmtId="3" fontId="42" fillId="6" borderId="136" xfId="14" applyNumberFormat="1" applyFont="1" applyFill="1" applyBorder="1" applyAlignment="1">
      <alignment horizontal="center" vertical="center"/>
    </xf>
    <xf numFmtId="3" fontId="42" fillId="6" borderId="106" xfId="14" applyNumberFormat="1" applyFont="1" applyFill="1" applyBorder="1" applyAlignment="1">
      <alignment horizontal="center" vertical="center"/>
    </xf>
    <xf numFmtId="0" fontId="37" fillId="6" borderId="137" xfId="14" applyFont="1" applyFill="1" applyBorder="1" applyAlignment="1">
      <alignment horizontal="center" vertical="center"/>
    </xf>
    <xf numFmtId="0" fontId="42" fillId="6" borderId="138" xfId="14" applyFont="1" applyFill="1" applyBorder="1" applyAlignment="1">
      <alignment horizontal="center" vertical="center"/>
    </xf>
    <xf numFmtId="189" fontId="42" fillId="6" borderId="106" xfId="14" applyNumberFormat="1" applyFont="1" applyFill="1" applyBorder="1" applyAlignment="1">
      <alignment horizontal="center" vertical="center"/>
    </xf>
    <xf numFmtId="189" fontId="42" fillId="14" borderId="139" xfId="14" applyNumberFormat="1" applyFont="1" applyFill="1" applyBorder="1" applyAlignment="1">
      <alignment horizontal="center" vertical="center"/>
    </xf>
    <xf numFmtId="189" fontId="42" fillId="6" borderId="140" xfId="14" applyNumberFormat="1" applyFont="1" applyFill="1" applyBorder="1" applyAlignment="1">
      <alignment horizontal="center" vertical="center"/>
    </xf>
    <xf numFmtId="189" fontId="37" fillId="6" borderId="141" xfId="14" applyNumberFormat="1" applyFont="1" applyFill="1" applyBorder="1" applyAlignment="1">
      <alignment horizontal="center" vertical="center"/>
    </xf>
    <xf numFmtId="187" fontId="42" fillId="14" borderId="25" xfId="14" applyNumberFormat="1" applyFont="1" applyFill="1" applyBorder="1" applyAlignment="1">
      <alignment horizontal="center" vertical="center"/>
    </xf>
    <xf numFmtId="3" fontId="42" fillId="0" borderId="136" xfId="14" applyNumberFormat="1" applyFont="1" applyBorder="1" applyAlignment="1">
      <alignment horizontal="center" vertical="center"/>
    </xf>
    <xf numFmtId="3" fontId="42" fillId="14" borderId="106" xfId="14" applyNumberFormat="1" applyFont="1" applyFill="1" applyBorder="1" applyAlignment="1">
      <alignment horizontal="center" vertical="center"/>
    </xf>
    <xf numFmtId="3" fontId="42" fillId="14" borderId="137" xfId="14" applyNumberFormat="1" applyFont="1" applyFill="1" applyBorder="1" applyAlignment="1">
      <alignment horizontal="center" vertical="center"/>
    </xf>
    <xf numFmtId="0" fontId="42" fillId="14" borderId="138" xfId="14" applyFont="1" applyFill="1" applyBorder="1" applyAlignment="1">
      <alignment horizontal="center" vertical="center"/>
    </xf>
    <xf numFmtId="189" fontId="42" fillId="14" borderId="106" xfId="14" applyNumberFormat="1" applyFont="1" applyFill="1" applyBorder="1" applyAlignment="1">
      <alignment horizontal="center" vertical="center"/>
    </xf>
    <xf numFmtId="189" fontId="42" fillId="14" borderId="140" xfId="14" applyNumberFormat="1" applyFont="1" applyFill="1" applyBorder="1" applyAlignment="1">
      <alignment horizontal="center" vertical="center"/>
    </xf>
    <xf numFmtId="189" fontId="37" fillId="14" borderId="141" xfId="14" applyNumberFormat="1" applyFont="1" applyFill="1" applyBorder="1" applyAlignment="1">
      <alignment horizontal="center" vertical="center"/>
    </xf>
    <xf numFmtId="3" fontId="42" fillId="14" borderId="136" xfId="14" applyNumberFormat="1" applyFont="1" applyFill="1" applyBorder="1" applyAlignment="1">
      <alignment horizontal="center" vertical="center"/>
    </xf>
    <xf numFmtId="0" fontId="37" fillId="14" borderId="0" xfId="15" applyFont="1" applyFill="1"/>
    <xf numFmtId="189" fontId="42" fillId="14" borderId="138" xfId="14" applyNumberFormat="1" applyFont="1" applyFill="1" applyBorder="1" applyAlignment="1">
      <alignment horizontal="center" vertical="center"/>
    </xf>
    <xf numFmtId="187" fontId="42" fillId="0" borderId="142" xfId="14" applyNumberFormat="1" applyFont="1" applyBorder="1" applyAlignment="1">
      <alignment horizontal="center" vertical="center"/>
    </xf>
    <xf numFmtId="189" fontId="37" fillId="0" borderId="141" xfId="14" applyNumberFormat="1" applyFont="1" applyBorder="1" applyAlignment="1">
      <alignment horizontal="center" vertical="center"/>
    </xf>
    <xf numFmtId="187" fontId="42" fillId="14" borderId="142" xfId="14" applyNumberFormat="1" applyFont="1" applyFill="1" applyBorder="1" applyAlignment="1">
      <alignment horizontal="center" vertical="center"/>
    </xf>
    <xf numFmtId="0" fontId="37" fillId="14" borderId="136" xfId="14" applyFont="1" applyFill="1" applyBorder="1" applyAlignment="1">
      <alignment horizontal="center" vertical="center"/>
    </xf>
    <xf numFmtId="0" fontId="37" fillId="14" borderId="106" xfId="14" applyFont="1" applyFill="1" applyBorder="1" applyAlignment="1">
      <alignment horizontal="center" vertical="center"/>
    </xf>
    <xf numFmtId="0" fontId="37" fillId="14" borderId="138" xfId="14" applyFont="1" applyFill="1" applyBorder="1" applyAlignment="1">
      <alignment horizontal="center" vertical="center"/>
    </xf>
    <xf numFmtId="3" fontId="42" fillId="14" borderId="143" xfId="14" applyNumberFormat="1" applyFont="1" applyFill="1" applyBorder="1" applyAlignment="1">
      <alignment horizontal="center" vertical="center"/>
    </xf>
    <xf numFmtId="0" fontId="37" fillId="14" borderId="107" xfId="14" applyFont="1" applyFill="1" applyBorder="1" applyAlignment="1">
      <alignment horizontal="center" vertical="center"/>
    </xf>
    <xf numFmtId="3" fontId="42" fillId="14" borderId="144" xfId="14" applyNumberFormat="1" applyFont="1" applyFill="1" applyBorder="1" applyAlignment="1">
      <alignment horizontal="center" vertical="center"/>
    </xf>
    <xf numFmtId="0" fontId="42" fillId="14" borderId="145" xfId="14" applyFont="1" applyFill="1" applyBorder="1" applyAlignment="1">
      <alignment horizontal="center" vertical="center"/>
    </xf>
    <xf numFmtId="189" fontId="42" fillId="14" borderId="107" xfId="14" applyNumberFormat="1" applyFont="1" applyFill="1" applyBorder="1" applyAlignment="1">
      <alignment horizontal="center" vertical="center"/>
    </xf>
    <xf numFmtId="189" fontId="42" fillId="14" borderId="146" xfId="14" applyNumberFormat="1" applyFont="1" applyFill="1" applyBorder="1" applyAlignment="1">
      <alignment horizontal="center" vertical="center"/>
    </xf>
    <xf numFmtId="187" fontId="42" fillId="14" borderId="147" xfId="14" applyNumberFormat="1" applyFont="1" applyFill="1" applyBorder="1" applyAlignment="1">
      <alignment horizontal="center" vertical="center"/>
    </xf>
    <xf numFmtId="3" fontId="42" fillId="24" borderId="151" xfId="14" applyNumberFormat="1" applyFont="1" applyFill="1" applyBorder="1" applyAlignment="1">
      <alignment horizontal="center" vertical="center"/>
    </xf>
    <xf numFmtId="3" fontId="42" fillId="24" borderId="152" xfId="14" applyNumberFormat="1" applyFont="1" applyFill="1" applyBorder="1" applyAlignment="1">
      <alignment horizontal="center" vertical="center"/>
    </xf>
    <xf numFmtId="189" fontId="42" fillId="24" borderId="153" xfId="14" applyNumberFormat="1" applyFont="1" applyFill="1" applyBorder="1" applyAlignment="1">
      <alignment horizontal="center" vertical="center"/>
    </xf>
    <xf numFmtId="0" fontId="43" fillId="0" borderId="0" xfId="14" applyFont="1"/>
    <xf numFmtId="0" fontId="37" fillId="0" borderId="0" xfId="14" applyFont="1"/>
    <xf numFmtId="0" fontId="41" fillId="0" borderId="0" xfId="14" applyFont="1"/>
    <xf numFmtId="0" fontId="44" fillId="0" borderId="0" xfId="15" applyFont="1"/>
    <xf numFmtId="3" fontId="42" fillId="6" borderId="126" xfId="14" applyNumberFormat="1" applyFont="1" applyFill="1" applyBorder="1" applyAlignment="1" applyProtection="1">
      <alignment horizontal="center" vertical="center"/>
      <protection locked="0"/>
    </xf>
    <xf numFmtId="3" fontId="42" fillId="6" borderId="127" xfId="14" applyNumberFormat="1" applyFont="1" applyFill="1" applyBorder="1" applyAlignment="1" applyProtection="1">
      <alignment horizontal="center" vertical="center"/>
      <protection locked="0"/>
    </xf>
    <xf numFmtId="3" fontId="42" fillId="6" borderId="132" xfId="14" applyNumberFormat="1" applyFont="1" applyFill="1" applyBorder="1" applyAlignment="1" applyProtection="1">
      <alignment horizontal="center" vertical="center"/>
      <protection locked="0"/>
    </xf>
    <xf numFmtId="3" fontId="42" fillId="6" borderId="157" xfId="14" applyNumberFormat="1" applyFont="1" applyFill="1" applyBorder="1" applyAlignment="1" applyProtection="1">
      <alignment horizontal="center" vertical="center"/>
      <protection locked="0"/>
    </xf>
    <xf numFmtId="3" fontId="42" fillId="6" borderId="158" xfId="14" applyNumberFormat="1" applyFont="1" applyFill="1" applyBorder="1" applyAlignment="1" applyProtection="1">
      <alignment horizontal="center" vertical="center"/>
      <protection locked="0"/>
    </xf>
    <xf numFmtId="3" fontId="42" fillId="6" borderId="159" xfId="14" applyNumberFormat="1" applyFont="1" applyFill="1" applyBorder="1" applyAlignment="1" applyProtection="1">
      <alignment horizontal="center" vertical="center"/>
      <protection locked="0"/>
    </xf>
    <xf numFmtId="189" fontId="37" fillId="25" borderId="160" xfId="14" applyNumberFormat="1" applyFont="1" applyFill="1" applyBorder="1" applyAlignment="1">
      <alignment horizontal="center" vertical="center"/>
    </xf>
    <xf numFmtId="0" fontId="42" fillId="6" borderId="106" xfId="14" applyFont="1" applyFill="1" applyBorder="1" applyAlignment="1">
      <alignment horizontal="left" vertical="center" wrapText="1"/>
    </xf>
    <xf numFmtId="3" fontId="42" fillId="6" borderId="139" xfId="14" applyNumberFormat="1" applyFont="1" applyFill="1" applyBorder="1" applyAlignment="1">
      <alignment horizontal="center" vertical="center"/>
    </xf>
    <xf numFmtId="3" fontId="42" fillId="6" borderId="138" xfId="14" applyNumberFormat="1" applyFont="1" applyFill="1" applyBorder="1" applyAlignment="1">
      <alignment horizontal="center" vertical="center"/>
    </xf>
    <xf numFmtId="3" fontId="42" fillId="6" borderId="161" xfId="14" applyNumberFormat="1" applyFont="1" applyFill="1" applyBorder="1" applyAlignment="1">
      <alignment horizontal="center" vertical="center"/>
    </xf>
    <xf numFmtId="3" fontId="42" fillId="6" borderId="162" xfId="14" applyNumberFormat="1" applyFont="1" applyFill="1" applyBorder="1" applyAlignment="1">
      <alignment horizontal="center" vertical="center"/>
    </xf>
    <xf numFmtId="0" fontId="37" fillId="6" borderId="136" xfId="14" applyFont="1" applyFill="1" applyBorder="1" applyAlignment="1">
      <alignment horizontal="center" vertical="center"/>
    </xf>
    <xf numFmtId="0" fontId="37" fillId="6" borderId="106" xfId="14" applyFont="1" applyFill="1" applyBorder="1" applyAlignment="1">
      <alignment horizontal="center" vertical="center"/>
    </xf>
    <xf numFmtId="0" fontId="37" fillId="6" borderId="138" xfId="14" applyFont="1" applyFill="1" applyBorder="1" applyAlignment="1">
      <alignment horizontal="center" vertical="center"/>
    </xf>
    <xf numFmtId="180" fontId="37" fillId="6" borderId="138" xfId="10" applyFont="1" applyFill="1" applyBorder="1" applyAlignment="1">
      <alignment horizontal="center" vertical="center"/>
    </xf>
    <xf numFmtId="180" fontId="37" fillId="6" borderId="162" xfId="10" applyFont="1" applyFill="1" applyBorder="1" applyAlignment="1">
      <alignment horizontal="center" vertical="center"/>
    </xf>
    <xf numFmtId="0" fontId="42" fillId="6" borderId="163" xfId="14" applyFont="1" applyFill="1" applyBorder="1" applyAlignment="1">
      <alignment horizontal="left" vertical="center" wrapText="1"/>
    </xf>
    <xf numFmtId="0" fontId="37" fillId="6" borderId="143" xfId="14" applyFont="1" applyFill="1" applyBorder="1" applyAlignment="1">
      <alignment horizontal="center" vertical="center"/>
    </xf>
    <xf numFmtId="0" fontId="37" fillId="6" borderId="107" xfId="14" applyFont="1" applyFill="1" applyBorder="1" applyAlignment="1">
      <alignment horizontal="center" vertical="center"/>
    </xf>
    <xf numFmtId="0" fontId="37" fillId="6" borderId="146" xfId="14" applyFont="1" applyFill="1" applyBorder="1" applyAlignment="1">
      <alignment horizontal="center" vertical="center"/>
    </xf>
    <xf numFmtId="0" fontId="37" fillId="6" borderId="145" xfId="14" applyFont="1" applyFill="1" applyBorder="1" applyAlignment="1">
      <alignment horizontal="center" vertical="center"/>
    </xf>
    <xf numFmtId="0" fontId="37" fillId="6" borderId="164" xfId="14" applyFont="1" applyFill="1" applyBorder="1" applyAlignment="1">
      <alignment horizontal="center" vertical="center"/>
    </xf>
    <xf numFmtId="180" fontId="37" fillId="6" borderId="165" xfId="10" applyFont="1" applyFill="1" applyBorder="1" applyAlignment="1">
      <alignment horizontal="center" vertical="center"/>
    </xf>
    <xf numFmtId="189" fontId="37" fillId="25" borderId="59" xfId="14" applyNumberFormat="1" applyFont="1" applyFill="1" applyBorder="1" applyAlignment="1">
      <alignment horizontal="center" vertical="center"/>
    </xf>
    <xf numFmtId="3" fontId="42" fillId="24" borderId="56" xfId="14" applyNumberFormat="1" applyFont="1" applyFill="1" applyBorder="1" applyAlignment="1">
      <alignment horizontal="right" vertical="center"/>
    </xf>
    <xf numFmtId="3" fontId="42" fillId="24" borderId="55" xfId="14" applyNumberFormat="1" applyFont="1" applyFill="1" applyBorder="1" applyAlignment="1">
      <alignment horizontal="right" vertical="center"/>
    </xf>
    <xf numFmtId="3" fontId="42" fillId="24" borderId="57" xfId="14" applyNumberFormat="1" applyFont="1" applyFill="1" applyBorder="1" applyAlignment="1">
      <alignment horizontal="right" vertical="center"/>
    </xf>
    <xf numFmtId="3" fontId="42" fillId="24" borderId="169" xfId="14" applyNumberFormat="1" applyFont="1" applyFill="1" applyBorder="1" applyAlignment="1">
      <alignment horizontal="right" vertical="center"/>
    </xf>
    <xf numFmtId="0" fontId="10" fillId="0" borderId="0" xfId="7"/>
    <xf numFmtId="0" fontId="45" fillId="0" borderId="0" xfId="14" applyFont="1"/>
    <xf numFmtId="0" fontId="42" fillId="24" borderId="3" xfId="14" applyFont="1" applyFill="1" applyBorder="1" applyAlignment="1">
      <alignment horizontal="center" vertical="center" wrapText="1"/>
    </xf>
    <xf numFmtId="0" fontId="42" fillId="24" borderId="47" xfId="14" applyFont="1" applyFill="1" applyBorder="1" applyAlignment="1">
      <alignment horizontal="center" vertical="center" wrapText="1"/>
    </xf>
    <xf numFmtId="0" fontId="42" fillId="24" borderId="54" xfId="14" applyFont="1" applyFill="1" applyBorder="1" applyAlignment="1">
      <alignment horizontal="center" vertical="center" wrapText="1"/>
    </xf>
    <xf numFmtId="3" fontId="42" fillId="14" borderId="126" xfId="14" applyNumberFormat="1" applyFont="1" applyFill="1" applyBorder="1" applyAlignment="1" applyProtection="1">
      <alignment horizontal="center" vertical="center"/>
      <protection locked="0"/>
    </xf>
    <xf numFmtId="3" fontId="42" fillId="14" borderId="127" xfId="14" applyNumberFormat="1" applyFont="1" applyFill="1" applyBorder="1" applyAlignment="1" applyProtection="1">
      <alignment horizontal="center" vertical="center"/>
      <protection locked="0"/>
    </xf>
    <xf numFmtId="3" fontId="42" fillId="14" borderId="132" xfId="14" applyNumberFormat="1" applyFont="1" applyFill="1" applyBorder="1" applyAlignment="1" applyProtection="1">
      <alignment horizontal="center" vertical="center"/>
      <protection locked="0"/>
    </xf>
    <xf numFmtId="3" fontId="42" fillId="14" borderId="157" xfId="14" applyNumberFormat="1" applyFont="1" applyFill="1" applyBorder="1" applyAlignment="1" applyProtection="1">
      <alignment horizontal="center" vertical="center"/>
      <protection locked="0"/>
    </xf>
    <xf numFmtId="3" fontId="42" fillId="14" borderId="158" xfId="14" applyNumberFormat="1" applyFont="1" applyFill="1" applyBorder="1" applyAlignment="1" applyProtection="1">
      <alignment horizontal="center" vertical="center"/>
      <protection locked="0"/>
    </xf>
    <xf numFmtId="3" fontId="42" fillId="14" borderId="159" xfId="14" applyNumberFormat="1" applyFont="1" applyFill="1" applyBorder="1" applyAlignment="1" applyProtection="1">
      <alignment horizontal="center" vertical="center"/>
      <protection locked="0"/>
    </xf>
    <xf numFmtId="189" fontId="37" fillId="27" borderId="160" xfId="14" applyNumberFormat="1" applyFont="1" applyFill="1" applyBorder="1" applyAlignment="1">
      <alignment horizontal="center" vertical="center"/>
    </xf>
    <xf numFmtId="3" fontId="42" fillId="14" borderId="139" xfId="14" applyNumberFormat="1" applyFont="1" applyFill="1" applyBorder="1" applyAlignment="1">
      <alignment horizontal="center" vertical="center"/>
    </xf>
    <xf numFmtId="3" fontId="42" fillId="14" borderId="138" xfId="14" applyNumberFormat="1" applyFont="1" applyFill="1" applyBorder="1" applyAlignment="1">
      <alignment horizontal="center" vertical="center"/>
    </xf>
    <xf numFmtId="3" fontId="42" fillId="14" borderId="161" xfId="14" applyNumberFormat="1" applyFont="1" applyFill="1" applyBorder="1" applyAlignment="1">
      <alignment horizontal="center" vertical="center"/>
    </xf>
    <xf numFmtId="3" fontId="42" fillId="14" borderId="162" xfId="14" applyNumberFormat="1" applyFont="1" applyFill="1" applyBorder="1" applyAlignment="1">
      <alignment horizontal="center" vertical="center"/>
    </xf>
    <xf numFmtId="41" fontId="37" fillId="14" borderId="138" xfId="9" applyFont="1" applyFill="1" applyBorder="1" applyAlignment="1">
      <alignment horizontal="center" vertical="center"/>
    </xf>
    <xf numFmtId="41" fontId="37" fillId="14" borderId="162" xfId="9" applyFont="1" applyFill="1" applyBorder="1" applyAlignment="1">
      <alignment horizontal="center" vertical="center"/>
    </xf>
    <xf numFmtId="0" fontId="42" fillId="14" borderId="163" xfId="14" applyFont="1" applyFill="1" applyBorder="1" applyAlignment="1">
      <alignment horizontal="left" vertical="center" wrapText="1"/>
    </xf>
    <xf numFmtId="0" fontId="37" fillId="14" borderId="143" xfId="14" applyFont="1" applyFill="1" applyBorder="1" applyAlignment="1">
      <alignment horizontal="center" vertical="center"/>
    </xf>
    <xf numFmtId="0" fontId="37" fillId="14" borderId="146" xfId="14" applyFont="1" applyFill="1" applyBorder="1" applyAlignment="1">
      <alignment horizontal="center" vertical="center"/>
    </xf>
    <xf numFmtId="0" fontId="37" fillId="14" borderId="145" xfId="14" applyFont="1" applyFill="1" applyBorder="1" applyAlignment="1">
      <alignment horizontal="center" vertical="center"/>
    </xf>
    <xf numFmtId="0" fontId="37" fillId="14" borderId="164" xfId="14" applyFont="1" applyFill="1" applyBorder="1" applyAlignment="1">
      <alignment horizontal="center" vertical="center"/>
    </xf>
    <xf numFmtId="41" fontId="37" fillId="14" borderId="165" xfId="9" applyFont="1" applyFill="1" applyBorder="1" applyAlignment="1">
      <alignment horizontal="center" vertical="center"/>
    </xf>
    <xf numFmtId="189" fontId="37" fillId="27" borderId="59" xfId="14" applyNumberFormat="1" applyFont="1" applyFill="1" applyBorder="1" applyAlignment="1">
      <alignment horizontal="center" vertical="center"/>
    </xf>
    <xf numFmtId="3" fontId="42" fillId="24" borderId="56" xfId="14" applyNumberFormat="1" applyFont="1" applyFill="1" applyBorder="1" applyAlignment="1">
      <alignment horizontal="center" vertical="center"/>
    </xf>
    <xf numFmtId="3" fontId="42" fillId="24" borderId="55" xfId="14" applyNumberFormat="1" applyFont="1" applyFill="1" applyBorder="1" applyAlignment="1">
      <alignment horizontal="center" vertical="center"/>
    </xf>
    <xf numFmtId="3" fontId="42" fillId="24" borderId="57" xfId="14" applyNumberFormat="1" applyFont="1" applyFill="1" applyBorder="1" applyAlignment="1">
      <alignment horizontal="center" vertical="center"/>
    </xf>
    <xf numFmtId="3" fontId="42" fillId="24" borderId="169" xfId="14" applyNumberFormat="1" applyFont="1" applyFill="1" applyBorder="1" applyAlignment="1">
      <alignment horizontal="center" vertical="center"/>
    </xf>
    <xf numFmtId="0" fontId="10" fillId="0" borderId="0" xfId="13"/>
    <xf numFmtId="0" fontId="10" fillId="14" borderId="0" xfId="7" applyFill="1" applyAlignment="1">
      <alignment vertical="center"/>
    </xf>
    <xf numFmtId="0" fontId="11" fillId="7" borderId="65" xfId="7" applyFont="1" applyFill="1" applyBorder="1" applyAlignment="1">
      <alignment horizontal="center" vertical="center" wrapText="1"/>
    </xf>
    <xf numFmtId="0" fontId="11" fillId="7" borderId="42" xfId="7" applyFont="1" applyFill="1" applyBorder="1" applyAlignment="1">
      <alignment horizontal="center" vertical="center" wrapText="1"/>
    </xf>
    <xf numFmtId="0" fontId="10" fillId="0" borderId="21" xfId="7" applyBorder="1" applyAlignment="1">
      <alignment horizontal="left" vertical="center"/>
    </xf>
    <xf numFmtId="0" fontId="10" fillId="0" borderId="21" xfId="7" applyBorder="1" applyAlignment="1">
      <alignment horizontal="center" vertical="center"/>
    </xf>
    <xf numFmtId="0" fontId="11" fillId="0" borderId="21" xfId="7" applyFont="1" applyBorder="1" applyAlignment="1">
      <alignment horizontal="center" vertical="center"/>
    </xf>
    <xf numFmtId="3" fontId="10" fillId="0" borderId="22" xfId="7" applyNumberFormat="1" applyBorder="1" applyAlignment="1">
      <alignment vertical="center"/>
    </xf>
    <xf numFmtId="0" fontId="10" fillId="0" borderId="24" xfId="7" applyBorder="1" applyAlignment="1">
      <alignment horizontal="left" vertical="center"/>
    </xf>
    <xf numFmtId="0" fontId="10" fillId="0" borderId="24" xfId="7" applyBorder="1" applyAlignment="1">
      <alignment vertical="center"/>
    </xf>
    <xf numFmtId="3" fontId="10" fillId="0" borderId="25" xfId="7" applyNumberFormat="1" applyBorder="1" applyAlignment="1">
      <alignment vertical="center"/>
    </xf>
    <xf numFmtId="3" fontId="10" fillId="0" borderId="29" xfId="7" applyNumberFormat="1" applyBorder="1" applyAlignment="1">
      <alignment vertical="center"/>
    </xf>
    <xf numFmtId="3" fontId="10" fillId="0" borderId="25" xfId="7" applyNumberFormat="1" applyBorder="1" applyAlignment="1" applyProtection="1">
      <alignment vertical="center"/>
      <protection locked="0"/>
    </xf>
    <xf numFmtId="3" fontId="10" fillId="0" borderId="29" xfId="7" applyNumberFormat="1" applyBorder="1" applyAlignment="1" applyProtection="1">
      <alignment vertical="center"/>
      <protection locked="0"/>
    </xf>
    <xf numFmtId="3" fontId="11" fillId="7" borderId="42" xfId="7" applyNumberFormat="1" applyFont="1" applyFill="1" applyBorder="1" applyAlignment="1">
      <alignment vertical="center"/>
    </xf>
    <xf numFmtId="3" fontId="10" fillId="0" borderId="0" xfId="7" applyNumberFormat="1" applyAlignment="1">
      <alignment vertical="center"/>
    </xf>
    <xf numFmtId="0" fontId="1" fillId="0" borderId="0" xfId="11"/>
    <xf numFmtId="0" fontId="10" fillId="0" borderId="0" xfId="7" applyAlignment="1">
      <alignment vertical="center"/>
    </xf>
    <xf numFmtId="3" fontId="11" fillId="28" borderId="42" xfId="7" applyNumberFormat="1" applyFont="1" applyFill="1" applyBorder="1" applyAlignment="1">
      <alignment vertical="center"/>
    </xf>
    <xf numFmtId="0" fontId="10" fillId="14" borderId="0" xfId="7" applyFill="1"/>
    <xf numFmtId="0" fontId="25" fillId="0" borderId="0" xfId="7" applyFont="1" applyAlignment="1">
      <alignment vertical="center" wrapText="1"/>
    </xf>
    <xf numFmtId="0" fontId="10" fillId="0" borderId="35" xfId="7" applyBorder="1" applyAlignment="1">
      <alignment horizontal="center" vertical="center"/>
    </xf>
    <xf numFmtId="0" fontId="10" fillId="0" borderId="36" xfId="7" applyBorder="1" applyAlignment="1">
      <alignment horizontal="center" vertical="center"/>
    </xf>
    <xf numFmtId="0" fontId="10" fillId="0" borderId="21" xfId="7" applyBorder="1" applyAlignment="1">
      <alignment horizontal="center" vertical="center" wrapText="1"/>
    </xf>
    <xf numFmtId="3" fontId="10" fillId="0" borderId="37" xfId="6" applyNumberFormat="1" applyFont="1" applyBorder="1" applyAlignment="1">
      <alignment horizontal="center" vertical="center" wrapText="1"/>
    </xf>
    <xf numFmtId="0" fontId="10" fillId="0" borderId="24" xfId="7" applyBorder="1" applyAlignment="1">
      <alignment horizontal="center" vertical="center"/>
    </xf>
    <xf numFmtId="3" fontId="10" fillId="0" borderId="25" xfId="6" applyNumberFormat="1" applyFont="1" applyBorder="1" applyAlignment="1" applyProtection="1">
      <alignment horizontal="center" vertical="center" wrapText="1"/>
      <protection locked="0"/>
    </xf>
    <xf numFmtId="0" fontId="10" fillId="0" borderId="71" xfId="7" applyBorder="1" applyAlignment="1">
      <alignment horizontal="center" vertical="center"/>
    </xf>
    <xf numFmtId="3" fontId="11" fillId="22" borderId="42" xfId="7" applyNumberFormat="1" applyFont="1" applyFill="1" applyBorder="1" applyAlignment="1">
      <alignment horizontal="center" vertical="center"/>
    </xf>
    <xf numFmtId="3" fontId="10" fillId="0" borderId="37" xfId="11" applyNumberFormat="1" applyFont="1" applyBorder="1" applyAlignment="1">
      <alignment horizontal="center" vertical="center" wrapText="1"/>
    </xf>
    <xf numFmtId="3" fontId="10" fillId="0" borderId="25" xfId="11" applyNumberFormat="1" applyFont="1" applyBorder="1" applyAlignment="1">
      <alignment horizontal="center" vertical="center" wrapText="1"/>
    </xf>
    <xf numFmtId="3" fontId="10" fillId="0" borderId="25" xfId="11" applyNumberFormat="1" applyFont="1" applyBorder="1" applyAlignment="1" applyProtection="1">
      <alignment horizontal="center" vertical="center" wrapText="1"/>
      <protection locked="0"/>
    </xf>
    <xf numFmtId="0" fontId="10" fillId="0" borderId="36" xfId="11" applyFont="1" applyBorder="1" applyAlignment="1">
      <alignment horizontal="center" vertical="center" wrapText="1"/>
    </xf>
    <xf numFmtId="3" fontId="11" fillId="28" borderId="42" xfId="7" applyNumberFormat="1" applyFont="1" applyFill="1" applyBorder="1" applyAlignment="1">
      <alignment horizontal="center" vertical="center"/>
    </xf>
    <xf numFmtId="3" fontId="10" fillId="0" borderId="25" xfId="6" applyNumberFormat="1" applyFont="1" applyBorder="1" applyAlignment="1">
      <alignment horizontal="center" vertical="center" wrapText="1"/>
    </xf>
    <xf numFmtId="0" fontId="10" fillId="14" borderId="0" xfId="13" applyFill="1" applyAlignment="1">
      <alignment vertical="center"/>
    </xf>
    <xf numFmtId="0" fontId="10" fillId="0" borderId="0" xfId="13" applyAlignment="1">
      <alignment vertical="center"/>
    </xf>
    <xf numFmtId="0" fontId="11" fillId="7" borderId="65" xfId="13" applyFont="1" applyFill="1" applyBorder="1" applyAlignment="1">
      <alignment horizontal="center" vertical="center" wrapText="1"/>
    </xf>
    <xf numFmtId="0" fontId="11" fillId="7" borderId="41" xfId="13" applyFont="1" applyFill="1" applyBorder="1" applyAlignment="1">
      <alignment horizontal="center" vertical="center" wrapText="1"/>
    </xf>
    <xf numFmtId="0" fontId="11" fillId="7" borderId="42" xfId="13" applyFont="1" applyFill="1" applyBorder="1" applyAlignment="1">
      <alignment horizontal="center" vertical="center" wrapText="1"/>
    </xf>
    <xf numFmtId="0" fontId="10" fillId="0" borderId="0" xfId="13" applyBorder="1" applyAlignment="1">
      <alignment vertical="center"/>
    </xf>
    <xf numFmtId="3" fontId="10" fillId="0" borderId="0" xfId="13" applyNumberFormat="1" applyAlignment="1">
      <alignment vertical="center"/>
    </xf>
    <xf numFmtId="172" fontId="10" fillId="0" borderId="0" xfId="13" applyNumberFormat="1" applyBorder="1" applyAlignment="1">
      <alignment vertical="center"/>
    </xf>
    <xf numFmtId="3" fontId="10" fillId="0" borderId="37" xfId="7" applyNumberFormat="1" applyBorder="1" applyAlignment="1">
      <alignment vertical="center"/>
    </xf>
    <xf numFmtId="3" fontId="10" fillId="0" borderId="0" xfId="13" applyNumberFormat="1" applyBorder="1" applyAlignment="1">
      <alignment vertical="center"/>
    </xf>
    <xf numFmtId="3" fontId="10" fillId="14" borderId="25" xfId="7" applyNumberFormat="1" applyFill="1" applyBorder="1" applyAlignment="1" applyProtection="1">
      <alignment vertical="center"/>
      <protection locked="0"/>
    </xf>
    <xf numFmtId="0" fontId="50" fillId="14" borderId="55" xfId="13" applyFont="1" applyFill="1" applyBorder="1" applyAlignment="1">
      <alignment vertical="center"/>
    </xf>
    <xf numFmtId="0" fontId="50" fillId="14" borderId="56" xfId="13" applyFont="1" applyFill="1" applyBorder="1" applyAlignment="1">
      <alignment vertical="center"/>
    </xf>
    <xf numFmtId="0" fontId="50" fillId="0" borderId="57" xfId="13" applyFont="1" applyBorder="1" applyAlignment="1">
      <alignment vertical="center"/>
    </xf>
    <xf numFmtId="0" fontId="10" fillId="14" borderId="0" xfId="13" applyFill="1" applyBorder="1" applyAlignment="1">
      <alignment vertical="center"/>
    </xf>
    <xf numFmtId="0" fontId="10" fillId="0" borderId="0" xfId="13" applyAlignment="1">
      <alignment horizontal="center" vertical="center"/>
    </xf>
    <xf numFmtId="0" fontId="10" fillId="0" borderId="35" xfId="13" applyBorder="1" applyAlignment="1">
      <alignment horizontal="center" vertical="center"/>
    </xf>
    <xf numFmtId="0" fontId="10" fillId="0" borderId="36" xfId="13" applyBorder="1" applyAlignment="1">
      <alignment horizontal="center" vertical="center"/>
    </xf>
    <xf numFmtId="0" fontId="10" fillId="0" borderId="36" xfId="13" applyFill="1" applyBorder="1" applyAlignment="1">
      <alignment horizontal="center" vertical="center" wrapText="1"/>
    </xf>
    <xf numFmtId="0" fontId="0" fillId="0" borderId="36" xfId="13" applyFont="1" applyFill="1" applyBorder="1" applyAlignment="1">
      <alignment horizontal="center" vertical="center"/>
    </xf>
    <xf numFmtId="3" fontId="10" fillId="0" borderId="59" xfId="7" applyNumberFormat="1" applyBorder="1" applyAlignment="1">
      <alignment vertical="center"/>
    </xf>
    <xf numFmtId="0" fontId="10" fillId="0" borderId="24" xfId="13" applyBorder="1" applyAlignment="1">
      <alignment horizontal="center" vertical="center"/>
    </xf>
    <xf numFmtId="0" fontId="10" fillId="0" borderId="16" xfId="13" applyBorder="1" applyAlignment="1">
      <alignment horizontal="center" vertical="center"/>
    </xf>
    <xf numFmtId="0" fontId="10" fillId="0" borderId="17" xfId="13" applyBorder="1" applyAlignment="1">
      <alignment horizontal="center" vertical="center"/>
    </xf>
    <xf numFmtId="0" fontId="10" fillId="0" borderId="71" xfId="13" applyBorder="1" applyAlignment="1">
      <alignment horizontal="center" vertical="center"/>
    </xf>
    <xf numFmtId="0" fontId="0" fillId="0" borderId="17" xfId="13" applyFont="1" applyFill="1" applyBorder="1" applyAlignment="1">
      <alignment horizontal="center" vertical="center"/>
    </xf>
    <xf numFmtId="3" fontId="11" fillId="22" borderId="42" xfId="13" applyNumberFormat="1" applyFont="1" applyFill="1" applyBorder="1" applyAlignment="1">
      <alignment horizontal="right" vertical="center" indent="1"/>
    </xf>
    <xf numFmtId="0" fontId="10" fillId="0" borderId="20" xfId="13" applyBorder="1" applyAlignment="1">
      <alignment horizontal="center" vertical="center"/>
    </xf>
    <xf numFmtId="0" fontId="10" fillId="0" borderId="21" xfId="13" applyBorder="1" applyAlignment="1">
      <alignment horizontal="center" vertical="center"/>
    </xf>
    <xf numFmtId="0" fontId="10" fillId="0" borderId="21" xfId="13" applyFill="1" applyBorder="1" applyAlignment="1">
      <alignment horizontal="center" vertical="center" wrapText="1"/>
    </xf>
    <xf numFmtId="0" fontId="0" fillId="0" borderId="21" xfId="13" applyFont="1" applyFill="1" applyBorder="1" applyAlignment="1">
      <alignment horizontal="center" vertical="center"/>
    </xf>
    <xf numFmtId="3" fontId="10" fillId="0" borderId="22" xfId="13" applyNumberFormat="1" applyBorder="1" applyAlignment="1">
      <alignment vertical="center"/>
    </xf>
    <xf numFmtId="0" fontId="10" fillId="0" borderId="0" xfId="16" applyAlignment="1"/>
    <xf numFmtId="0" fontId="51" fillId="0" borderId="0" xfId="16" applyFont="1" applyAlignment="1"/>
    <xf numFmtId="3" fontId="10" fillId="0" borderId="25" xfId="13" applyNumberFormat="1" applyBorder="1" applyAlignment="1">
      <alignment vertical="center"/>
    </xf>
    <xf numFmtId="0" fontId="10" fillId="0" borderId="56" xfId="13" applyBorder="1" applyAlignment="1">
      <alignment horizontal="center" vertical="center"/>
    </xf>
    <xf numFmtId="3" fontId="10" fillId="0" borderId="109" xfId="13" applyNumberFormat="1" applyBorder="1" applyAlignment="1">
      <alignment vertical="center"/>
    </xf>
    <xf numFmtId="3" fontId="11" fillId="28" borderId="42" xfId="13" applyNumberFormat="1" applyFont="1" applyFill="1" applyBorder="1" applyAlignment="1">
      <alignment vertical="center"/>
    </xf>
    <xf numFmtId="0" fontId="10" fillId="0" borderId="58" xfId="13" applyBorder="1"/>
    <xf numFmtId="0" fontId="10" fillId="0" borderId="0" xfId="13" applyBorder="1"/>
    <xf numFmtId="0" fontId="10" fillId="0" borderId="59" xfId="13" applyBorder="1" applyAlignment="1">
      <alignment horizontal="center" vertical="center"/>
    </xf>
    <xf numFmtId="0" fontId="10" fillId="14" borderId="55" xfId="13" applyFill="1" applyBorder="1" applyAlignment="1">
      <alignment vertical="center"/>
    </xf>
    <xf numFmtId="0" fontId="10" fillId="14" borderId="56" xfId="13" applyFill="1" applyBorder="1" applyAlignment="1">
      <alignment vertical="center"/>
    </xf>
    <xf numFmtId="0" fontId="10" fillId="0" borderId="56" xfId="13" applyBorder="1" applyAlignment="1">
      <alignment vertical="center"/>
    </xf>
    <xf numFmtId="0" fontId="10" fillId="0" borderId="57" xfId="13" applyBorder="1" applyAlignment="1">
      <alignment horizontal="center" vertical="center"/>
    </xf>
    <xf numFmtId="0" fontId="10" fillId="0" borderId="20" xfId="7" applyBorder="1" applyAlignment="1">
      <alignment horizontal="center" vertical="center"/>
    </xf>
    <xf numFmtId="0" fontId="10" fillId="0" borderId="105" xfId="7" applyFill="1" applyBorder="1" applyAlignment="1">
      <alignment horizontal="center" vertical="center" wrapText="1"/>
    </xf>
    <xf numFmtId="0" fontId="0" fillId="0" borderId="21" xfId="7" applyFont="1" applyFill="1" applyBorder="1" applyAlignment="1">
      <alignment horizontal="center" vertical="center"/>
    </xf>
    <xf numFmtId="0" fontId="10" fillId="0" borderId="86" xfId="7" applyBorder="1" applyAlignment="1">
      <alignment horizontal="center" vertical="center"/>
    </xf>
    <xf numFmtId="0" fontId="0" fillId="0" borderId="36" xfId="7" applyFont="1" applyFill="1" applyBorder="1" applyAlignment="1">
      <alignment horizontal="center" vertical="center"/>
    </xf>
    <xf numFmtId="0" fontId="10" fillId="0" borderId="11" xfId="7" applyBorder="1" applyAlignment="1">
      <alignment horizontal="center" vertical="center"/>
    </xf>
    <xf numFmtId="0" fontId="10" fillId="0" borderId="88" xfId="7" applyBorder="1" applyAlignment="1">
      <alignment horizontal="center" vertical="center"/>
    </xf>
    <xf numFmtId="0" fontId="0" fillId="0" borderId="11" xfId="7" applyFont="1" applyFill="1" applyBorder="1" applyAlignment="1">
      <alignment horizontal="center" vertical="center"/>
    </xf>
    <xf numFmtId="3" fontId="10" fillId="0" borderId="109" xfId="7" applyNumberFormat="1" applyBorder="1" applyAlignment="1">
      <alignment vertical="center"/>
    </xf>
    <xf numFmtId="3" fontId="11" fillId="22" borderId="42" xfId="7" applyNumberFormat="1" applyFont="1" applyFill="1" applyBorder="1" applyAlignment="1">
      <alignment horizontal="right" vertical="center" indent="1"/>
    </xf>
    <xf numFmtId="0" fontId="10" fillId="0" borderId="21" xfId="7" applyFill="1" applyBorder="1" applyAlignment="1">
      <alignment horizontal="center" vertical="center" wrapText="1"/>
    </xf>
    <xf numFmtId="0" fontId="10" fillId="0" borderId="17" xfId="7" applyBorder="1" applyAlignment="1">
      <alignment horizontal="center" vertical="center"/>
    </xf>
    <xf numFmtId="0" fontId="0" fillId="0" borderId="17" xfId="7" applyFont="1" applyFill="1" applyBorder="1" applyAlignment="1">
      <alignment horizontal="center" vertical="center"/>
    </xf>
    <xf numFmtId="0" fontId="10" fillId="0" borderId="58" xfId="7" applyBorder="1"/>
    <xf numFmtId="0" fontId="10" fillId="0" borderId="0" xfId="7" applyBorder="1"/>
    <xf numFmtId="0" fontId="10" fillId="0" borderId="59" xfId="7" applyBorder="1" applyAlignment="1">
      <alignment horizontal="center" vertical="center"/>
    </xf>
    <xf numFmtId="0" fontId="10" fillId="14" borderId="55" xfId="7" applyFill="1" applyBorder="1" applyAlignment="1">
      <alignment vertical="center"/>
    </xf>
    <xf numFmtId="0" fontId="10" fillId="0" borderId="56" xfId="7" applyBorder="1" applyAlignment="1">
      <alignment vertical="center"/>
    </xf>
    <xf numFmtId="0" fontId="10" fillId="0" borderId="57" xfId="7" applyBorder="1" applyAlignment="1">
      <alignment horizontal="center" vertical="center"/>
    </xf>
    <xf numFmtId="0" fontId="10" fillId="0" borderId="36" xfId="7" applyFont="1" applyFill="1" applyBorder="1" applyAlignment="1">
      <alignment horizontal="center" vertical="center"/>
    </xf>
    <xf numFmtId="0" fontId="10" fillId="0" borderId="0" xfId="7" applyBorder="1" applyAlignment="1">
      <alignment vertical="center"/>
    </xf>
    <xf numFmtId="0" fontId="10" fillId="0" borderId="0" xfId="7" applyAlignment="1">
      <alignment horizontal="center" vertical="center"/>
    </xf>
    <xf numFmtId="0" fontId="10" fillId="0" borderId="36" xfId="7" applyFont="1" applyBorder="1" applyAlignment="1">
      <alignment horizontal="center" vertical="center"/>
    </xf>
    <xf numFmtId="0" fontId="10" fillId="0" borderId="43" xfId="13" applyBorder="1" applyAlignment="1">
      <alignment vertical="center"/>
    </xf>
    <xf numFmtId="0" fontId="10" fillId="0" borderId="58" xfId="13" applyBorder="1" applyAlignment="1">
      <alignment vertical="center"/>
    </xf>
    <xf numFmtId="3" fontId="10" fillId="0" borderId="59" xfId="13" applyNumberFormat="1" applyBorder="1" applyAlignment="1">
      <alignment vertical="center"/>
    </xf>
    <xf numFmtId="0" fontId="0" fillId="0" borderId="58" xfId="13" applyFont="1" applyBorder="1"/>
    <xf numFmtId="0" fontId="10" fillId="0" borderId="58" xfId="13" applyBorder="1" applyAlignment="1">
      <alignment horizontal="center" vertical="center"/>
    </xf>
    <xf numFmtId="0" fontId="10" fillId="0" borderId="58" xfId="7" applyBorder="1" applyAlignment="1">
      <alignment vertical="center"/>
    </xf>
    <xf numFmtId="0" fontId="10" fillId="0" borderId="58" xfId="7" applyBorder="1" applyAlignment="1">
      <alignment horizontal="center" vertical="center"/>
    </xf>
    <xf numFmtId="3" fontId="11" fillId="22" borderId="54" xfId="7" applyNumberFormat="1" applyFont="1" applyFill="1" applyBorder="1" applyAlignment="1">
      <alignment horizontal="right" vertical="center" indent="1"/>
    </xf>
    <xf numFmtId="0" fontId="10" fillId="0" borderId="8" xfId="7" applyFont="1" applyFill="1" applyBorder="1" applyAlignment="1">
      <alignment horizontal="center" vertical="center"/>
    </xf>
    <xf numFmtId="0" fontId="10" fillId="0" borderId="12" xfId="7" applyFont="1" applyFill="1" applyBorder="1" applyAlignment="1">
      <alignment horizontal="center" vertical="center"/>
    </xf>
    <xf numFmtId="3" fontId="11" fillId="28" borderId="169" xfId="7" applyNumberFormat="1" applyFont="1" applyFill="1" applyBorder="1" applyAlignment="1">
      <alignment horizontal="right" vertical="center"/>
    </xf>
    <xf numFmtId="0" fontId="10" fillId="0" borderId="0" xfId="7" applyAlignment="1">
      <alignment horizontal="left" vertical="center"/>
    </xf>
    <xf numFmtId="3" fontId="10" fillId="14" borderId="63" xfId="8" applyNumberFormat="1" applyFill="1" applyBorder="1" applyAlignment="1">
      <alignment horizontal="center"/>
    </xf>
    <xf numFmtId="3" fontId="10" fillId="14" borderId="12" xfId="8" applyNumberFormat="1" applyFill="1" applyBorder="1" applyAlignment="1">
      <alignment horizontal="center"/>
    </xf>
    <xf numFmtId="0" fontId="10" fillId="0" borderId="49" xfId="7" applyBorder="1" applyAlignment="1">
      <alignment horizontal="center" vertical="center"/>
    </xf>
    <xf numFmtId="0" fontId="10" fillId="0" borderId="55" xfId="7" applyBorder="1" applyAlignment="1">
      <alignment vertical="center"/>
    </xf>
    <xf numFmtId="0" fontId="10" fillId="0" borderId="27" xfId="7" applyBorder="1" applyAlignment="1">
      <alignment horizontal="center" vertical="center"/>
    </xf>
    <xf numFmtId="0" fontId="10" fillId="0" borderId="0" xfId="16"/>
    <xf numFmtId="0" fontId="10" fillId="0" borderId="23" xfId="7" applyBorder="1" applyAlignment="1">
      <alignment horizontal="center" vertical="center"/>
    </xf>
    <xf numFmtId="0" fontId="10" fillId="0" borderId="12" xfId="7" applyBorder="1" applyAlignment="1">
      <alignment horizontal="left" vertical="center"/>
    </xf>
    <xf numFmtId="0" fontId="10" fillId="0" borderId="12" xfId="7" applyBorder="1" applyAlignment="1">
      <alignment horizontal="center" vertical="center"/>
    </xf>
    <xf numFmtId="3" fontId="10" fillId="0" borderId="52" xfId="7" applyNumberFormat="1" applyBorder="1" applyAlignment="1">
      <alignment vertical="center"/>
    </xf>
    <xf numFmtId="0" fontId="10" fillId="0" borderId="51" xfId="7" applyBorder="1" applyAlignment="1">
      <alignment horizontal="center" vertical="center"/>
    </xf>
    <xf numFmtId="0" fontId="10" fillId="0" borderId="12" xfId="7" applyBorder="1" applyAlignment="1">
      <alignment vertical="center"/>
    </xf>
    <xf numFmtId="0" fontId="11" fillId="14" borderId="0" xfId="13" applyFont="1" applyFill="1" applyAlignment="1">
      <alignment horizontal="center"/>
    </xf>
    <xf numFmtId="170" fontId="11" fillId="14" borderId="0" xfId="3" applyNumberFormat="1" applyFont="1" applyFill="1" applyAlignment="1">
      <alignment horizontal="center"/>
    </xf>
    <xf numFmtId="0" fontId="48" fillId="22" borderId="65" xfId="13" applyFont="1" applyFill="1" applyBorder="1" applyAlignment="1">
      <alignment horizontal="center" vertical="center" wrapText="1"/>
    </xf>
    <xf numFmtId="0" fontId="48" fillId="22" borderId="41" xfId="13" applyFont="1" applyFill="1" applyBorder="1" applyAlignment="1">
      <alignment horizontal="center" vertical="center" wrapText="1"/>
    </xf>
    <xf numFmtId="170" fontId="48" fillId="22" borderId="69" xfId="3" applyNumberFormat="1" applyFont="1" applyFill="1" applyBorder="1" applyAlignment="1">
      <alignment horizontal="center" vertical="center" wrapText="1"/>
    </xf>
    <xf numFmtId="0" fontId="48" fillId="22" borderId="69" xfId="13" applyFont="1" applyFill="1" applyBorder="1" applyAlignment="1">
      <alignment horizontal="center" vertical="center" wrapText="1"/>
    </xf>
    <xf numFmtId="0" fontId="48" fillId="22" borderId="42" xfId="13" applyFont="1" applyFill="1" applyBorder="1" applyAlignment="1">
      <alignment horizontal="center" vertical="center" wrapText="1"/>
    </xf>
    <xf numFmtId="0" fontId="10" fillId="0" borderId="35" xfId="13" applyFill="1" applyBorder="1" applyAlignment="1">
      <alignment horizontal="center" vertical="center"/>
    </xf>
    <xf numFmtId="0" fontId="10" fillId="0" borderId="21" xfId="13" applyFill="1" applyBorder="1" applyAlignment="1">
      <alignment horizontal="center"/>
    </xf>
    <xf numFmtId="170" fontId="10" fillId="0" borderId="86" xfId="3" applyNumberFormat="1" applyFont="1" applyFill="1" applyBorder="1" applyAlignment="1">
      <alignment horizontal="center"/>
    </xf>
    <xf numFmtId="0" fontId="10" fillId="0" borderId="86" xfId="13" applyFill="1" applyBorder="1" applyAlignment="1">
      <alignment horizontal="center"/>
    </xf>
    <xf numFmtId="3" fontId="10" fillId="0" borderId="22" xfId="13" applyNumberFormat="1" applyFill="1" applyBorder="1" applyAlignment="1">
      <alignment horizontal="center"/>
    </xf>
    <xf numFmtId="0" fontId="10" fillId="0" borderId="24" xfId="13" applyFill="1" applyBorder="1" applyAlignment="1">
      <alignment horizontal="center"/>
    </xf>
    <xf numFmtId="0" fontId="10" fillId="0" borderId="36" xfId="13" applyFill="1" applyBorder="1" applyAlignment="1">
      <alignment horizontal="center"/>
    </xf>
    <xf numFmtId="3" fontId="10" fillId="0" borderId="25" xfId="13" applyNumberFormat="1" applyFill="1" applyBorder="1" applyAlignment="1">
      <alignment horizontal="center"/>
    </xf>
    <xf numFmtId="0" fontId="10" fillId="0" borderId="27" xfId="13" applyFill="1" applyBorder="1" applyAlignment="1">
      <alignment horizontal="center"/>
    </xf>
    <xf numFmtId="170" fontId="10" fillId="0" borderId="88" xfId="3" applyNumberFormat="1" applyFont="1" applyFill="1" applyBorder="1" applyAlignment="1">
      <alignment horizontal="center"/>
    </xf>
    <xf numFmtId="0" fontId="10" fillId="0" borderId="88" xfId="13" applyFill="1" applyBorder="1" applyAlignment="1">
      <alignment horizontal="center"/>
    </xf>
    <xf numFmtId="3" fontId="10" fillId="0" borderId="109" xfId="13" applyNumberFormat="1" applyFill="1" applyBorder="1" applyAlignment="1">
      <alignment horizontal="center"/>
    </xf>
    <xf numFmtId="170" fontId="11" fillId="22" borderId="39" xfId="3" applyNumberFormat="1" applyFont="1" applyFill="1" applyBorder="1" applyAlignment="1">
      <alignment horizontal="right"/>
    </xf>
    <xf numFmtId="0" fontId="11" fillId="22" borderId="39" xfId="13" applyFont="1" applyFill="1" applyBorder="1" applyAlignment="1">
      <alignment horizontal="right"/>
    </xf>
    <xf numFmtId="3" fontId="11" fillId="22" borderId="42" xfId="13" applyNumberFormat="1" applyFont="1" applyFill="1" applyBorder="1" applyAlignment="1">
      <alignment horizontal="center"/>
    </xf>
    <xf numFmtId="170" fontId="10" fillId="0" borderId="105" xfId="3" applyNumberFormat="1" applyFont="1" applyFill="1" applyBorder="1" applyAlignment="1">
      <alignment horizontal="center"/>
    </xf>
    <xf numFmtId="0" fontId="10" fillId="0" borderId="105" xfId="13" applyFill="1" applyBorder="1" applyAlignment="1">
      <alignment horizontal="center"/>
    </xf>
    <xf numFmtId="170" fontId="10" fillId="0" borderId="85" xfId="3" applyNumberFormat="1" applyFont="1" applyFill="1" applyBorder="1" applyAlignment="1">
      <alignment horizontal="center"/>
    </xf>
    <xf numFmtId="0" fontId="10" fillId="0" borderId="85" xfId="13" applyFill="1" applyBorder="1" applyAlignment="1">
      <alignment horizontal="center"/>
    </xf>
    <xf numFmtId="0" fontId="48" fillId="22" borderId="3" xfId="13" applyFont="1" applyFill="1" applyBorder="1" applyAlignment="1">
      <alignment horizontal="center" vertical="center" wrapText="1"/>
    </xf>
    <xf numFmtId="0" fontId="48" fillId="22" borderId="4" xfId="13" applyFont="1" applyFill="1" applyBorder="1" applyAlignment="1">
      <alignment horizontal="center" vertical="center" wrapText="1"/>
    </xf>
    <xf numFmtId="0" fontId="10" fillId="0" borderId="20" xfId="7" applyFill="1" applyBorder="1" applyAlignment="1">
      <alignment horizontal="center" vertical="center"/>
    </xf>
    <xf numFmtId="0" fontId="10" fillId="0" borderId="21" xfId="7" applyFill="1" applyBorder="1" applyAlignment="1">
      <alignment horizontal="center"/>
    </xf>
    <xf numFmtId="170" fontId="10" fillId="0" borderId="105" xfId="17" applyNumberFormat="1" applyFont="1" applyFill="1" applyBorder="1" applyAlignment="1">
      <alignment horizontal="center"/>
    </xf>
    <xf numFmtId="0" fontId="10" fillId="0" borderId="105" xfId="7" applyFill="1" applyBorder="1" applyAlignment="1">
      <alignment horizontal="center"/>
    </xf>
    <xf numFmtId="3" fontId="10" fillId="0" borderId="22" xfId="7" applyNumberFormat="1" applyFill="1" applyBorder="1" applyAlignment="1">
      <alignment horizontal="center"/>
    </xf>
    <xf numFmtId="0" fontId="10" fillId="0" borderId="23" xfId="7" applyFill="1" applyBorder="1" applyAlignment="1">
      <alignment horizontal="center" vertical="center"/>
    </xf>
    <xf numFmtId="0" fontId="10" fillId="0" borderId="24" xfId="7" applyFill="1" applyBorder="1" applyAlignment="1">
      <alignment horizontal="center"/>
    </xf>
    <xf numFmtId="170" fontId="10" fillId="0" borderId="86" xfId="17" applyNumberFormat="1" applyFont="1" applyFill="1" applyBorder="1" applyAlignment="1">
      <alignment horizontal="center"/>
    </xf>
    <xf numFmtId="0" fontId="10" fillId="0" borderId="86" xfId="7" applyFill="1" applyBorder="1" applyAlignment="1">
      <alignment horizontal="center"/>
    </xf>
    <xf numFmtId="3" fontId="10" fillId="0" borderId="25" xfId="7" applyNumberFormat="1" applyFill="1" applyBorder="1" applyAlignment="1">
      <alignment horizontal="center"/>
    </xf>
    <xf numFmtId="0" fontId="10" fillId="0" borderId="108" xfId="7" applyFill="1" applyBorder="1" applyAlignment="1">
      <alignment horizontal="center" vertical="center"/>
    </xf>
    <xf numFmtId="0" fontId="10" fillId="0" borderId="71" xfId="7" applyFill="1" applyBorder="1" applyAlignment="1">
      <alignment horizontal="center"/>
    </xf>
    <xf numFmtId="170" fontId="10" fillId="0" borderId="111" xfId="17" applyNumberFormat="1" applyFont="1" applyFill="1" applyBorder="1" applyAlignment="1">
      <alignment horizontal="center"/>
    </xf>
    <xf numFmtId="0" fontId="10" fillId="0" borderId="111" xfId="7" applyFill="1" applyBorder="1" applyAlignment="1">
      <alignment horizontal="center"/>
    </xf>
    <xf numFmtId="3" fontId="10" fillId="0" borderId="109" xfId="7" applyNumberFormat="1" applyFill="1" applyBorder="1" applyAlignment="1">
      <alignment horizontal="center"/>
    </xf>
    <xf numFmtId="170" fontId="11" fillId="22" borderId="0" xfId="17" applyNumberFormat="1" applyFont="1" applyFill="1" applyAlignment="1">
      <alignment horizontal="right"/>
    </xf>
    <xf numFmtId="0" fontId="11" fillId="22" borderId="0" xfId="7" applyFont="1" applyFill="1" applyAlignment="1">
      <alignment horizontal="right"/>
    </xf>
    <xf numFmtId="3" fontId="11" fillId="22" borderId="102" xfId="7" applyNumberFormat="1" applyFont="1" applyFill="1" applyBorder="1" applyAlignment="1">
      <alignment horizontal="center"/>
    </xf>
    <xf numFmtId="3" fontId="13" fillId="0" borderId="22" xfId="6" applyNumberFormat="1" applyFont="1" applyFill="1" applyBorder="1" applyAlignment="1">
      <alignment horizontal="center" wrapText="1"/>
    </xf>
    <xf numFmtId="3" fontId="13" fillId="0" borderId="25" xfId="6" applyNumberFormat="1" applyFont="1" applyFill="1" applyBorder="1" applyAlignment="1">
      <alignment horizontal="center" wrapText="1"/>
    </xf>
    <xf numFmtId="3" fontId="13" fillId="0" borderId="109" xfId="6" applyNumberFormat="1" applyFont="1" applyFill="1" applyBorder="1" applyAlignment="1">
      <alignment horizontal="center" wrapText="1"/>
    </xf>
    <xf numFmtId="170" fontId="11" fillId="22" borderId="56" xfId="17" applyNumberFormat="1" applyFont="1" applyFill="1" applyBorder="1" applyAlignment="1">
      <alignment horizontal="right"/>
    </xf>
    <xf numFmtId="0" fontId="11" fillId="22" borderId="56" xfId="7" applyFont="1" applyFill="1" applyBorder="1" applyAlignment="1">
      <alignment horizontal="right"/>
    </xf>
    <xf numFmtId="3" fontId="11" fillId="22" borderId="84" xfId="7" applyNumberFormat="1" applyFont="1" applyFill="1" applyBorder="1" applyAlignment="1">
      <alignment horizontal="center"/>
    </xf>
    <xf numFmtId="0" fontId="11" fillId="14" borderId="0" xfId="13" applyFont="1" applyFill="1" applyAlignment="1">
      <alignment horizontal="right"/>
    </xf>
    <xf numFmtId="170" fontId="11" fillId="14" borderId="0" xfId="3" applyNumberFormat="1" applyFont="1" applyFill="1" applyAlignment="1">
      <alignment horizontal="right"/>
    </xf>
    <xf numFmtId="3" fontId="11" fillId="14" borderId="0" xfId="13" applyNumberFormat="1" applyFont="1" applyFill="1" applyAlignment="1">
      <alignment horizontal="center"/>
    </xf>
    <xf numFmtId="170" fontId="10" fillId="0" borderId="105" xfId="18" applyNumberFormat="1" applyFont="1" applyFill="1" applyBorder="1" applyAlignment="1">
      <alignment horizontal="center"/>
    </xf>
    <xf numFmtId="170" fontId="10" fillId="0" borderId="86" xfId="18" applyNumberFormat="1" applyFont="1" applyFill="1" applyBorder="1" applyAlignment="1">
      <alignment horizontal="center"/>
    </xf>
    <xf numFmtId="170" fontId="10" fillId="0" borderId="111" xfId="18" applyNumberFormat="1" applyFont="1" applyFill="1" applyBorder="1" applyAlignment="1">
      <alignment horizontal="center"/>
    </xf>
    <xf numFmtId="170" fontId="11" fillId="22" borderId="56" xfId="18" applyNumberFormat="1" applyFont="1" applyFill="1" applyBorder="1" applyAlignment="1">
      <alignment horizontal="right"/>
    </xf>
    <xf numFmtId="0" fontId="11" fillId="14" borderId="89" xfId="13" applyFont="1" applyFill="1" applyBorder="1" applyAlignment="1">
      <alignment horizontal="right"/>
    </xf>
    <xf numFmtId="3" fontId="11" fillId="14" borderId="90" xfId="13" applyNumberFormat="1" applyFont="1" applyFill="1" applyBorder="1" applyAlignment="1">
      <alignment horizontal="center"/>
    </xf>
    <xf numFmtId="170" fontId="10" fillId="0" borderId="105" xfId="19" applyNumberFormat="1" applyFont="1" applyFill="1" applyBorder="1" applyAlignment="1">
      <alignment horizontal="center"/>
    </xf>
    <xf numFmtId="170" fontId="10" fillId="0" borderId="86" xfId="19" applyNumberFormat="1" applyFont="1" applyFill="1" applyBorder="1" applyAlignment="1">
      <alignment horizontal="center"/>
    </xf>
    <xf numFmtId="170" fontId="10" fillId="0" borderId="111" xfId="19" applyNumberFormat="1" applyFont="1" applyFill="1" applyBorder="1" applyAlignment="1">
      <alignment horizontal="center"/>
    </xf>
    <xf numFmtId="170" fontId="11" fillId="22" borderId="56" xfId="19" applyNumberFormat="1" applyFont="1" applyFill="1" applyBorder="1" applyAlignment="1">
      <alignment horizontal="right"/>
    </xf>
    <xf numFmtId="0" fontId="10" fillId="0" borderId="26" xfId="7" applyFill="1" applyBorder="1" applyAlignment="1">
      <alignment horizontal="center" vertical="center"/>
    </xf>
    <xf numFmtId="0" fontId="10" fillId="0" borderId="27" xfId="7" applyFill="1" applyBorder="1" applyAlignment="1">
      <alignment horizontal="center"/>
    </xf>
    <xf numFmtId="170" fontId="10" fillId="0" borderId="88" xfId="19" applyNumberFormat="1" applyFont="1" applyFill="1" applyBorder="1" applyAlignment="1">
      <alignment horizontal="center"/>
    </xf>
    <xf numFmtId="0" fontId="10" fillId="0" borderId="88" xfId="7" applyFill="1" applyBorder="1" applyAlignment="1">
      <alignment horizontal="center"/>
    </xf>
    <xf numFmtId="3" fontId="10" fillId="0" borderId="29" xfId="7" applyNumberFormat="1" applyFill="1" applyBorder="1" applyAlignment="1">
      <alignment horizontal="center"/>
    </xf>
    <xf numFmtId="170" fontId="11" fillId="22" borderId="39" xfId="19" applyNumberFormat="1" applyFont="1" applyFill="1" applyBorder="1" applyAlignment="1">
      <alignment horizontal="right"/>
    </xf>
    <xf numFmtId="0" fontId="11" fillId="22" borderId="39" xfId="7" applyFont="1" applyFill="1" applyBorder="1" applyAlignment="1">
      <alignment horizontal="right"/>
    </xf>
    <xf numFmtId="3" fontId="11" fillId="22" borderId="42" xfId="7" applyNumberFormat="1" applyFont="1" applyFill="1" applyBorder="1" applyAlignment="1">
      <alignment horizontal="center"/>
    </xf>
    <xf numFmtId="0" fontId="11" fillId="14" borderId="0" xfId="13" applyFont="1" applyFill="1"/>
    <xf numFmtId="0" fontId="11" fillId="14" borderId="0" xfId="13" applyFont="1" applyFill="1" applyAlignment="1">
      <alignment vertical="center"/>
    </xf>
    <xf numFmtId="0" fontId="11" fillId="6" borderId="0" xfId="7" applyFont="1" applyFill="1" applyAlignment="1">
      <alignment horizontal="center" vertical="center"/>
    </xf>
    <xf numFmtId="0" fontId="11" fillId="6" borderId="0" xfId="7" applyFont="1" applyFill="1" applyAlignment="1">
      <alignment horizontal="center" vertical="center" wrapText="1"/>
    </xf>
    <xf numFmtId="0" fontId="11" fillId="6" borderId="0" xfId="7" applyFont="1" applyFill="1" applyAlignment="1">
      <alignment horizontal="center"/>
    </xf>
    <xf numFmtId="0" fontId="48" fillId="22" borderId="54" xfId="13" applyFont="1" applyFill="1" applyBorder="1" applyAlignment="1">
      <alignment horizontal="center" vertical="center" wrapText="1"/>
    </xf>
    <xf numFmtId="0" fontId="11" fillId="14" borderId="0" xfId="7" applyFont="1" applyFill="1"/>
    <xf numFmtId="0" fontId="11" fillId="14" borderId="0" xfId="7" applyFont="1" applyFill="1" applyAlignment="1">
      <alignment horizontal="center"/>
    </xf>
    <xf numFmtId="3" fontId="11" fillId="14" borderId="0" xfId="7" applyNumberFormat="1" applyFont="1" applyFill="1" applyAlignment="1">
      <alignment horizontal="center"/>
    </xf>
    <xf numFmtId="0" fontId="53" fillId="0" borderId="0" xfId="20"/>
    <xf numFmtId="3" fontId="11" fillId="6" borderId="0" xfId="7" applyNumberFormat="1" applyFont="1" applyFill="1" applyAlignment="1">
      <alignment horizontal="center"/>
    </xf>
    <xf numFmtId="2" fontId="11" fillId="14" borderId="0" xfId="13" applyNumberFormat="1" applyFont="1" applyFill="1" applyAlignment="1">
      <alignment horizontal="center"/>
    </xf>
    <xf numFmtId="4" fontId="11" fillId="14" borderId="0" xfId="13" applyNumberFormat="1" applyFont="1" applyFill="1" applyAlignment="1">
      <alignment horizontal="center"/>
    </xf>
    <xf numFmtId="0" fontId="11" fillId="14" borderId="0" xfId="13" applyFont="1" applyFill="1" applyAlignment="1">
      <alignment horizontal="center" vertical="center"/>
    </xf>
    <xf numFmtId="0" fontId="54" fillId="14" borderId="0" xfId="13" applyFont="1" applyFill="1"/>
    <xf numFmtId="0" fontId="8" fillId="5" borderId="1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0" fontId="8" fillId="4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6" fillId="2" borderId="1" xfId="0" applyNumberFormat="1" applyFont="1" applyFill="1" applyBorder="1" applyAlignment="1">
      <alignment vertical="top" wrapText="1" readingOrder="1"/>
    </xf>
    <xf numFmtId="3" fontId="3" fillId="0" borderId="0" xfId="0" applyNumberFormat="1" applyFont="1" applyFill="1" applyBorder="1"/>
    <xf numFmtId="3" fontId="37" fillId="0" borderId="0" xfId="13" applyNumberFormat="1" applyFont="1"/>
    <xf numFmtId="0" fontId="11" fillId="8" borderId="38" xfId="0" applyFont="1" applyFill="1" applyBorder="1" applyAlignment="1">
      <alignment horizontal="right" vertical="center"/>
    </xf>
    <xf numFmtId="0" fontId="11" fillId="8" borderId="39" xfId="0" applyFont="1" applyFill="1" applyBorder="1" applyAlignment="1">
      <alignment horizontal="right" vertical="center"/>
    </xf>
    <xf numFmtId="0" fontId="11" fillId="8" borderId="40" xfId="0" applyFont="1" applyFill="1" applyBorder="1" applyAlignment="1">
      <alignment horizontal="right" vertical="center"/>
    </xf>
    <xf numFmtId="0" fontId="12" fillId="8" borderId="12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0" fontId="11" fillId="7" borderId="13" xfId="0" applyFont="1" applyFill="1" applyBorder="1" applyAlignment="1">
      <alignment horizontal="center" vertical="center" wrapText="1"/>
    </xf>
    <xf numFmtId="0" fontId="11" fillId="7" borderId="14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 vertical="center" wrapText="1"/>
    </xf>
    <xf numFmtId="0" fontId="11" fillId="7" borderId="3" xfId="1" applyFont="1" applyFill="1" applyBorder="1" applyAlignment="1">
      <alignment horizontal="center" vertical="center" wrapText="1"/>
    </xf>
    <xf numFmtId="0" fontId="11" fillId="7" borderId="10" xfId="1" applyFont="1" applyFill="1" applyBorder="1" applyAlignment="1">
      <alignment horizontal="center" vertical="center" wrapText="1"/>
    </xf>
    <xf numFmtId="0" fontId="11" fillId="7" borderId="16" xfId="1" applyFont="1" applyFill="1" applyBorder="1" applyAlignment="1">
      <alignment horizontal="center" vertical="center" wrapText="1"/>
    </xf>
    <xf numFmtId="0" fontId="11" fillId="7" borderId="4" xfId="1" applyFont="1" applyFill="1" applyBorder="1" applyAlignment="1">
      <alignment horizontal="center" vertical="center" wrapText="1"/>
    </xf>
    <xf numFmtId="0" fontId="11" fillId="7" borderId="11" xfId="1" applyFont="1" applyFill="1" applyBorder="1" applyAlignment="1">
      <alignment horizontal="center" vertical="center" wrapText="1"/>
    </xf>
    <xf numFmtId="0" fontId="11" fillId="7" borderId="17" xfId="1" applyFont="1" applyFill="1" applyBorder="1" applyAlignment="1">
      <alignment horizontal="center" vertical="center" wrapText="1"/>
    </xf>
    <xf numFmtId="0" fontId="11" fillId="8" borderId="38" xfId="1" applyFont="1" applyFill="1" applyBorder="1" applyAlignment="1">
      <alignment horizontal="right" vertical="center"/>
    </xf>
    <xf numFmtId="0" fontId="11" fillId="8" borderId="39" xfId="1" applyFont="1" applyFill="1" applyBorder="1" applyAlignment="1">
      <alignment horizontal="right" vertical="center"/>
    </xf>
    <xf numFmtId="0" fontId="11" fillId="8" borderId="40" xfId="1" applyFont="1" applyFill="1" applyBorder="1" applyAlignment="1">
      <alignment horizontal="right" vertical="center"/>
    </xf>
    <xf numFmtId="0" fontId="11" fillId="7" borderId="3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 wrapText="1"/>
    </xf>
    <xf numFmtId="0" fontId="11" fillId="7" borderId="5" xfId="1" applyFont="1" applyFill="1" applyBorder="1" applyAlignment="1">
      <alignment horizontal="center" vertical="center" wrapText="1"/>
    </xf>
    <xf numFmtId="0" fontId="11" fillId="7" borderId="6" xfId="1" applyFont="1" applyFill="1" applyBorder="1" applyAlignment="1">
      <alignment horizontal="center" vertical="center" wrapText="1"/>
    </xf>
    <xf numFmtId="0" fontId="11" fillId="7" borderId="7" xfId="1" applyFont="1" applyFill="1" applyBorder="1" applyAlignment="1">
      <alignment horizontal="center" vertical="center" wrapText="1"/>
    </xf>
    <xf numFmtId="0" fontId="11" fillId="7" borderId="8" xfId="1" applyFont="1" applyFill="1" applyBorder="1" applyAlignment="1">
      <alignment horizontal="center" vertical="center" wrapText="1"/>
    </xf>
    <xf numFmtId="0" fontId="11" fillId="7" borderId="9" xfId="1" applyFont="1" applyFill="1" applyBorder="1" applyAlignment="1">
      <alignment horizontal="center" vertical="center" wrapText="1"/>
    </xf>
    <xf numFmtId="0" fontId="12" fillId="7" borderId="12" xfId="1" applyFont="1" applyFill="1" applyBorder="1" applyAlignment="1">
      <alignment horizontal="center" vertical="center" wrapText="1"/>
    </xf>
    <xf numFmtId="0" fontId="12" fillId="8" borderId="12" xfId="1" applyFont="1" applyFill="1" applyBorder="1" applyAlignment="1">
      <alignment horizontal="center" vertical="center" wrapText="1"/>
    </xf>
    <xf numFmtId="0" fontId="11" fillId="8" borderId="5" xfId="1" applyFont="1" applyFill="1" applyBorder="1" applyAlignment="1">
      <alignment horizontal="center" vertical="center" wrapText="1"/>
    </xf>
    <xf numFmtId="0" fontId="11" fillId="8" borderId="6" xfId="1" applyFont="1" applyFill="1" applyBorder="1" applyAlignment="1">
      <alignment horizontal="center" vertical="center" wrapText="1"/>
    </xf>
    <xf numFmtId="0" fontId="11" fillId="8" borderId="7" xfId="1" applyFont="1" applyFill="1" applyBorder="1" applyAlignment="1">
      <alignment horizontal="center" vertical="center" wrapText="1"/>
    </xf>
    <xf numFmtId="0" fontId="11" fillId="7" borderId="13" xfId="1" applyFont="1" applyFill="1" applyBorder="1" applyAlignment="1">
      <alignment horizontal="center" vertical="center" wrapText="1"/>
    </xf>
    <xf numFmtId="0" fontId="11" fillId="7" borderId="14" xfId="1" applyFont="1" applyFill="1" applyBorder="1" applyAlignment="1">
      <alignment horizontal="center" vertical="center" wrapText="1"/>
    </xf>
    <xf numFmtId="0" fontId="11" fillId="7" borderId="15" xfId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4" fillId="0" borderId="0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5" fillId="0" borderId="0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0" fontId="8" fillId="4" borderId="1" xfId="0" applyNumberFormat="1" applyFont="1" applyFill="1" applyBorder="1" applyAlignment="1">
      <alignment vertical="top" wrapText="1" readingOrder="1"/>
    </xf>
    <xf numFmtId="0" fontId="8" fillId="5" borderId="1" xfId="0" applyNumberFormat="1" applyFont="1" applyFill="1" applyBorder="1" applyAlignment="1">
      <alignment vertical="top" wrapText="1" readingOrder="1"/>
    </xf>
    <xf numFmtId="0" fontId="19" fillId="0" borderId="0" xfId="6" applyFont="1" applyFill="1" applyBorder="1" applyAlignment="1">
      <alignment vertical="top" wrapText="1"/>
    </xf>
    <xf numFmtId="0" fontId="20" fillId="0" borderId="0" xfId="6" applyFont="1" applyFill="1" applyBorder="1" applyAlignment="1">
      <alignment vertical="top" wrapText="1"/>
    </xf>
    <xf numFmtId="0" fontId="15" fillId="0" borderId="43" xfId="1" applyFont="1" applyFill="1" applyBorder="1" applyAlignment="1">
      <alignment horizontal="center" vertical="center" wrapText="1"/>
    </xf>
    <xf numFmtId="0" fontId="15" fillId="0" borderId="44" xfId="1" applyFont="1" applyFill="1" applyBorder="1" applyAlignment="1">
      <alignment horizontal="center" vertical="center" wrapText="1"/>
    </xf>
    <xf numFmtId="0" fontId="15" fillId="0" borderId="45" xfId="1" applyFont="1" applyFill="1" applyBorder="1" applyAlignment="1">
      <alignment horizontal="center" vertical="center" wrapText="1"/>
    </xf>
    <xf numFmtId="0" fontId="11" fillId="0" borderId="46" xfId="1" applyFont="1" applyFill="1" applyBorder="1" applyAlignment="1">
      <alignment horizontal="center" vertical="center" wrapText="1"/>
    </xf>
    <xf numFmtId="0" fontId="11" fillId="0" borderId="48" xfId="1" applyFont="1" applyFill="1" applyBorder="1" applyAlignment="1">
      <alignment horizontal="center" vertical="center" wrapText="1"/>
    </xf>
    <xf numFmtId="0" fontId="11" fillId="0" borderId="8" xfId="1" applyFont="1" applyFill="1" applyBorder="1" applyAlignment="1">
      <alignment horizontal="center" vertical="center" wrapText="1"/>
    </xf>
    <xf numFmtId="0" fontId="11" fillId="0" borderId="49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 wrapText="1"/>
    </xf>
    <xf numFmtId="0" fontId="11" fillId="0" borderId="47" xfId="1" applyFont="1" applyFill="1" applyBorder="1" applyAlignment="1">
      <alignment horizontal="center" vertical="center" wrapText="1"/>
    </xf>
    <xf numFmtId="0" fontId="11" fillId="0" borderId="45" xfId="1" applyFont="1" applyFill="1" applyBorder="1" applyAlignment="1">
      <alignment horizontal="center" vertical="center" wrapText="1"/>
    </xf>
    <xf numFmtId="0" fontId="11" fillId="0" borderId="43" xfId="1" applyFont="1" applyFill="1" applyBorder="1" applyAlignment="1">
      <alignment horizontal="right" vertical="center"/>
    </xf>
    <xf numFmtId="0" fontId="11" fillId="0" borderId="44" xfId="1" applyFont="1" applyFill="1" applyBorder="1" applyAlignment="1">
      <alignment horizontal="right" vertical="center"/>
    </xf>
    <xf numFmtId="0" fontId="11" fillId="0" borderId="53" xfId="1" applyFont="1" applyFill="1" applyBorder="1" applyAlignment="1">
      <alignment horizontal="right" vertical="center"/>
    </xf>
    <xf numFmtId="0" fontId="10" fillId="0" borderId="51" xfId="1" applyFont="1" applyFill="1" applyBorder="1" applyAlignment="1">
      <alignment horizontal="right" vertical="center"/>
    </xf>
    <xf numFmtId="0" fontId="10" fillId="0" borderId="12" xfId="1" applyFont="1" applyFill="1" applyBorder="1" applyAlignment="1">
      <alignment horizontal="right" vertical="center"/>
    </xf>
    <xf numFmtId="0" fontId="11" fillId="0" borderId="38" xfId="1" applyFont="1" applyFill="1" applyBorder="1" applyAlignment="1">
      <alignment horizontal="right" vertical="center"/>
    </xf>
    <xf numFmtId="0" fontId="11" fillId="0" borderId="39" xfId="1" applyFont="1" applyFill="1" applyBorder="1" applyAlignment="1">
      <alignment horizontal="right" vertical="center"/>
    </xf>
    <xf numFmtId="0" fontId="11" fillId="0" borderId="40" xfId="1" applyFont="1" applyFill="1" applyBorder="1" applyAlignment="1">
      <alignment horizontal="right" vertical="center"/>
    </xf>
    <xf numFmtId="0" fontId="15" fillId="0" borderId="38" xfId="1" applyFont="1" applyFill="1" applyBorder="1" applyAlignment="1">
      <alignment horizontal="center" vertical="center" wrapText="1"/>
    </xf>
    <xf numFmtId="0" fontId="15" fillId="0" borderId="39" xfId="1" applyFont="1" applyFill="1" applyBorder="1" applyAlignment="1">
      <alignment horizontal="center" vertical="center" wrapText="1"/>
    </xf>
    <xf numFmtId="0" fontId="15" fillId="0" borderId="60" xfId="1" applyFont="1" applyFill="1" applyBorder="1" applyAlignment="1">
      <alignment horizontal="center" vertical="center" wrapText="1"/>
    </xf>
    <xf numFmtId="0" fontId="11" fillId="0" borderId="61" xfId="1" applyFont="1" applyFill="1" applyBorder="1" applyAlignment="1">
      <alignment horizontal="center" vertical="center" wrapText="1"/>
    </xf>
    <xf numFmtId="0" fontId="11" fillId="0" borderId="18" xfId="1" applyFont="1" applyFill="1" applyBorder="1" applyAlignment="1">
      <alignment horizontal="center" vertical="center" wrapText="1"/>
    </xf>
    <xf numFmtId="0" fontId="11" fillId="0" borderId="17" xfId="1" applyFont="1" applyFill="1" applyBorder="1" applyAlignment="1">
      <alignment horizontal="center" vertical="center" wrapText="1"/>
    </xf>
    <xf numFmtId="0" fontId="11" fillId="9" borderId="65" xfId="1" applyFont="1" applyFill="1" applyBorder="1" applyAlignment="1">
      <alignment horizontal="right" vertical="center"/>
    </xf>
    <xf numFmtId="0" fontId="11" fillId="9" borderId="41" xfId="1" applyFont="1" applyFill="1" applyBorder="1" applyAlignment="1">
      <alignment horizontal="right" vertical="center"/>
    </xf>
    <xf numFmtId="0" fontId="11" fillId="0" borderId="61" xfId="1" applyFont="1" applyFill="1" applyBorder="1" applyAlignment="1">
      <alignment horizontal="right" vertical="center"/>
    </xf>
    <xf numFmtId="0" fontId="11" fillId="0" borderId="18" xfId="1" applyFont="1" applyFill="1" applyBorder="1" applyAlignment="1">
      <alignment horizontal="right" vertical="center"/>
    </xf>
    <xf numFmtId="0" fontId="11" fillId="0" borderId="48" xfId="1" applyFont="1" applyFill="1" applyBorder="1" applyAlignment="1">
      <alignment horizontal="right" vertical="center"/>
    </xf>
    <xf numFmtId="0" fontId="11" fillId="0" borderId="49" xfId="1" applyFont="1" applyFill="1" applyBorder="1" applyAlignment="1">
      <alignment horizontal="right" vertical="center"/>
    </xf>
    <xf numFmtId="0" fontId="11" fillId="10" borderId="65" xfId="1" applyFont="1" applyFill="1" applyBorder="1" applyAlignment="1">
      <alignment horizontal="right" vertical="center"/>
    </xf>
    <xf numFmtId="0" fontId="11" fillId="10" borderId="41" xfId="1" applyFont="1" applyFill="1" applyBorder="1" applyAlignment="1">
      <alignment horizontal="right" vertical="center"/>
    </xf>
    <xf numFmtId="0" fontId="11" fillId="9" borderId="3" xfId="1" applyFont="1" applyFill="1" applyBorder="1" applyAlignment="1">
      <alignment horizontal="right" vertical="center"/>
    </xf>
    <xf numFmtId="0" fontId="11" fillId="9" borderId="4" xfId="1" applyFont="1" applyFill="1" applyBorder="1" applyAlignment="1">
      <alignment horizontal="right" vertical="center"/>
    </xf>
    <xf numFmtId="0" fontId="10" fillId="15" borderId="4" xfId="8" applyFont="1" applyFill="1" applyBorder="1" applyAlignment="1">
      <alignment horizontal="center" vertical="center"/>
    </xf>
    <xf numFmtId="0" fontId="10" fillId="15" borderId="63" xfId="8" applyFont="1" applyFill="1" applyBorder="1" applyAlignment="1">
      <alignment horizontal="center" vertical="center"/>
    </xf>
    <xf numFmtId="0" fontId="10" fillId="15" borderId="17" xfId="8" applyFont="1" applyFill="1" applyBorder="1" applyAlignment="1">
      <alignment horizontal="center" vertical="center"/>
    </xf>
    <xf numFmtId="0" fontId="10" fillId="15" borderId="4" xfId="8" applyFont="1" applyFill="1" applyBorder="1" applyAlignment="1">
      <alignment horizontal="center" vertical="center" wrapText="1"/>
    </xf>
    <xf numFmtId="0" fontId="10" fillId="15" borderId="17" xfId="8" applyFont="1" applyFill="1" applyBorder="1" applyAlignment="1">
      <alignment horizontal="center" vertical="center" wrapText="1"/>
    </xf>
    <xf numFmtId="0" fontId="15" fillId="14" borderId="0" xfId="7" applyFont="1" applyFill="1" applyAlignment="1">
      <alignment horizontal="center" vertical="center"/>
    </xf>
    <xf numFmtId="0" fontId="10" fillId="15" borderId="4" xfId="8" applyFont="1" applyFill="1" applyBorder="1" applyAlignment="1">
      <alignment horizontal="center" wrapText="1"/>
    </xf>
    <xf numFmtId="0" fontId="10" fillId="15" borderId="63" xfId="8" applyFont="1" applyFill="1" applyBorder="1" applyAlignment="1">
      <alignment horizontal="center" wrapText="1"/>
    </xf>
    <xf numFmtId="0" fontId="10" fillId="15" borderId="11" xfId="8" applyFont="1" applyFill="1" applyBorder="1" applyAlignment="1">
      <alignment horizontal="center" vertical="center"/>
    </xf>
    <xf numFmtId="0" fontId="10" fillId="15" borderId="11" xfId="8" applyFont="1" applyFill="1" applyBorder="1" applyAlignment="1">
      <alignment horizontal="center" wrapText="1"/>
    </xf>
    <xf numFmtId="0" fontId="10" fillId="15" borderId="17" xfId="8" applyFont="1" applyFill="1" applyBorder="1" applyAlignment="1">
      <alignment horizontal="center" wrapText="1"/>
    </xf>
    <xf numFmtId="0" fontId="10" fillId="15" borderId="69" xfId="8" applyFont="1" applyFill="1" applyBorder="1" applyAlignment="1">
      <alignment horizontal="right" vertical="center"/>
    </xf>
    <xf numFmtId="0" fontId="10" fillId="15" borderId="39" xfId="8" applyFont="1" applyFill="1" applyBorder="1" applyAlignment="1">
      <alignment horizontal="right" vertical="center"/>
    </xf>
    <xf numFmtId="0" fontId="10" fillId="15" borderId="40" xfId="8" applyFont="1" applyFill="1" applyBorder="1" applyAlignment="1">
      <alignment horizontal="right" vertical="center"/>
    </xf>
    <xf numFmtId="0" fontId="10" fillId="17" borderId="4" xfId="8" applyFont="1" applyFill="1" applyBorder="1" applyAlignment="1">
      <alignment horizontal="center" vertical="center" wrapText="1"/>
    </xf>
    <xf numFmtId="0" fontId="10" fillId="17" borderId="11" xfId="8" applyFont="1" applyFill="1" applyBorder="1" applyAlignment="1">
      <alignment horizontal="center" vertical="center" wrapText="1"/>
    </xf>
    <xf numFmtId="0" fontId="10" fillId="17" borderId="17" xfId="8" applyFont="1" applyFill="1" applyBorder="1" applyAlignment="1">
      <alignment horizontal="center" vertical="center" wrapText="1"/>
    </xf>
    <xf numFmtId="0" fontId="10" fillId="17" borderId="4" xfId="8" applyFont="1" applyFill="1" applyBorder="1" applyAlignment="1">
      <alignment horizontal="center" wrapText="1"/>
    </xf>
    <xf numFmtId="0" fontId="10" fillId="17" borderId="63" xfId="8" applyFont="1" applyFill="1" applyBorder="1" applyAlignment="1">
      <alignment horizontal="center" wrapText="1"/>
    </xf>
    <xf numFmtId="0" fontId="10" fillId="17" borderId="4" xfId="8" applyFont="1" applyFill="1" applyBorder="1" applyAlignment="1">
      <alignment horizontal="center" vertical="center"/>
    </xf>
    <xf numFmtId="0" fontId="10" fillId="17" borderId="11" xfId="8" applyFont="1" applyFill="1" applyBorder="1" applyAlignment="1">
      <alignment horizontal="center" vertical="center"/>
    </xf>
    <xf numFmtId="0" fontId="10" fillId="17" borderId="17" xfId="8" applyFont="1" applyFill="1" applyBorder="1" applyAlignment="1">
      <alignment horizontal="center" vertical="center"/>
    </xf>
    <xf numFmtId="0" fontId="10" fillId="17" borderId="11" xfId="8" applyFont="1" applyFill="1" applyBorder="1" applyAlignment="1">
      <alignment horizontal="center" wrapText="1"/>
    </xf>
    <xf numFmtId="0" fontId="10" fillId="17" borderId="17" xfId="8" applyFont="1" applyFill="1" applyBorder="1" applyAlignment="1">
      <alignment horizontal="center" wrapText="1"/>
    </xf>
    <xf numFmtId="0" fontId="10" fillId="16" borderId="4" xfId="8" applyFont="1" applyFill="1" applyBorder="1" applyAlignment="1">
      <alignment horizontal="center" vertical="center"/>
    </xf>
    <xf numFmtId="0" fontId="10" fillId="16" borderId="17" xfId="8" applyFont="1" applyFill="1" applyBorder="1" applyAlignment="1">
      <alignment horizontal="center" vertical="center"/>
    </xf>
    <xf numFmtId="0" fontId="10" fillId="16" borderId="4" xfId="8" applyFont="1" applyFill="1" applyBorder="1" applyAlignment="1">
      <alignment horizontal="center" vertical="center" wrapText="1"/>
    </xf>
    <xf numFmtId="0" fontId="10" fillId="16" borderId="17" xfId="8" applyFont="1" applyFill="1" applyBorder="1" applyAlignment="1">
      <alignment horizontal="center" vertical="center" wrapText="1"/>
    </xf>
    <xf numFmtId="0" fontId="10" fillId="16" borderId="69" xfId="8" applyFont="1" applyFill="1" applyBorder="1" applyAlignment="1">
      <alignment horizontal="right" vertical="center"/>
    </xf>
    <xf numFmtId="0" fontId="10" fillId="16" borderId="39" xfId="8" applyFont="1" applyFill="1" applyBorder="1" applyAlignment="1">
      <alignment horizontal="right" vertical="center"/>
    </xf>
    <xf numFmtId="0" fontId="10" fillId="16" borderId="40" xfId="8" applyFont="1" applyFill="1" applyBorder="1" applyAlignment="1">
      <alignment horizontal="right" vertical="center"/>
    </xf>
    <xf numFmtId="0" fontId="10" fillId="18" borderId="4" xfId="8" applyFont="1" applyFill="1" applyBorder="1" applyAlignment="1">
      <alignment horizontal="center" vertical="center"/>
    </xf>
    <xf numFmtId="0" fontId="10" fillId="18" borderId="17" xfId="8" applyFont="1" applyFill="1" applyBorder="1" applyAlignment="1">
      <alignment horizontal="center" vertical="center"/>
    </xf>
    <xf numFmtId="0" fontId="10" fillId="18" borderId="4" xfId="8" applyFont="1" applyFill="1" applyBorder="1" applyAlignment="1">
      <alignment horizontal="center" vertical="center" wrapText="1"/>
    </xf>
    <xf numFmtId="0" fontId="10" fillId="18" borderId="17" xfId="8" applyFont="1" applyFill="1" applyBorder="1" applyAlignment="1">
      <alignment horizontal="center" vertical="center" wrapText="1"/>
    </xf>
    <xf numFmtId="0" fontId="10" fillId="17" borderId="69" xfId="8" applyFont="1" applyFill="1" applyBorder="1" applyAlignment="1">
      <alignment horizontal="right" vertical="center"/>
    </xf>
    <xf numFmtId="0" fontId="10" fillId="17" borderId="39" xfId="8" applyFont="1" applyFill="1" applyBorder="1" applyAlignment="1">
      <alignment horizontal="right" vertical="center"/>
    </xf>
    <xf numFmtId="0" fontId="10" fillId="17" borderId="40" xfId="8" applyFont="1" applyFill="1" applyBorder="1" applyAlignment="1">
      <alignment horizontal="right" vertical="center"/>
    </xf>
    <xf numFmtId="0" fontId="10" fillId="18" borderId="11" xfId="8" applyFont="1" applyFill="1" applyBorder="1" applyAlignment="1">
      <alignment horizontal="center" vertical="center" wrapText="1"/>
    </xf>
    <xf numFmtId="0" fontId="10" fillId="18" borderId="69" xfId="8" applyFont="1" applyFill="1" applyBorder="1" applyAlignment="1">
      <alignment horizontal="right" vertical="center"/>
    </xf>
    <xf numFmtId="0" fontId="10" fillId="18" borderId="39" xfId="8" applyFont="1" applyFill="1" applyBorder="1" applyAlignment="1">
      <alignment horizontal="right" vertical="center"/>
    </xf>
    <xf numFmtId="0" fontId="10" fillId="18" borderId="40" xfId="8" applyFont="1" applyFill="1" applyBorder="1" applyAlignment="1">
      <alignment horizontal="right" vertical="center"/>
    </xf>
    <xf numFmtId="0" fontId="27" fillId="0" borderId="38" xfId="6" applyFont="1" applyBorder="1" applyAlignment="1">
      <alignment horizontal="center" vertical="center"/>
    </xf>
    <xf numFmtId="0" fontId="27" fillId="0" borderId="39" xfId="6" applyFont="1" applyBorder="1" applyAlignment="1">
      <alignment horizontal="center" vertical="center"/>
    </xf>
    <xf numFmtId="0" fontId="27" fillId="0" borderId="72" xfId="6" applyFont="1" applyBorder="1" applyAlignment="1">
      <alignment horizontal="center" vertical="center"/>
    </xf>
    <xf numFmtId="0" fontId="10" fillId="14" borderId="46" xfId="6" applyFont="1" applyFill="1" applyBorder="1" applyAlignment="1">
      <alignment horizontal="justify" vertical="center" wrapText="1"/>
    </xf>
    <xf numFmtId="0" fontId="10" fillId="14" borderId="8" xfId="6" applyFont="1" applyFill="1" applyBorder="1" applyAlignment="1">
      <alignment horizontal="justify" vertical="center" wrapText="1"/>
    </xf>
    <xf numFmtId="0" fontId="10" fillId="14" borderId="5" xfId="6" applyFont="1" applyFill="1" applyBorder="1" applyAlignment="1">
      <alignment horizontal="justify" vertical="center" wrapText="1"/>
    </xf>
    <xf numFmtId="0" fontId="11" fillId="0" borderId="0" xfId="6" applyFont="1" applyAlignment="1">
      <alignment horizontal="center" vertical="center"/>
    </xf>
    <xf numFmtId="0" fontId="11" fillId="7" borderId="46" xfId="6" applyFont="1" applyFill="1" applyBorder="1" applyAlignment="1">
      <alignment horizontal="center" vertical="center" wrapText="1"/>
    </xf>
    <xf numFmtId="0" fontId="11" fillId="7" borderId="61" xfId="6" applyFont="1" applyFill="1" applyBorder="1" applyAlignment="1">
      <alignment horizontal="center" vertical="center" wrapText="1"/>
    </xf>
    <xf numFmtId="0" fontId="11" fillId="7" borderId="8" xfId="6" applyFont="1" applyFill="1" applyBorder="1" applyAlignment="1">
      <alignment horizontal="center" vertical="center" wrapText="1"/>
    </xf>
    <xf numFmtId="0" fontId="11" fillId="7" borderId="18" xfId="6" applyFont="1" applyFill="1" applyBorder="1" applyAlignment="1">
      <alignment horizontal="center" vertical="center" wrapText="1"/>
    </xf>
    <xf numFmtId="0" fontId="11" fillId="14" borderId="8" xfId="6" applyFont="1" applyFill="1" applyBorder="1" applyAlignment="1">
      <alignment horizontal="center" vertical="center" wrapText="1"/>
    </xf>
    <xf numFmtId="0" fontId="11" fillId="14" borderId="18" xfId="6" applyFont="1" applyFill="1" applyBorder="1" applyAlignment="1">
      <alignment horizontal="center" vertical="center" wrapText="1"/>
    </xf>
    <xf numFmtId="0" fontId="11" fillId="7" borderId="4" xfId="6" applyFont="1" applyFill="1" applyBorder="1" applyAlignment="1">
      <alignment horizontal="center" vertical="center" wrapText="1"/>
    </xf>
    <xf numFmtId="0" fontId="11" fillId="7" borderId="17" xfId="6" applyFont="1" applyFill="1" applyBorder="1" applyAlignment="1">
      <alignment horizontal="center" vertical="center" wrapText="1"/>
    </xf>
    <xf numFmtId="0" fontId="11" fillId="7" borderId="5" xfId="6" applyFont="1" applyFill="1" applyBorder="1" applyAlignment="1">
      <alignment horizontal="center" vertical="center" wrapText="1"/>
    </xf>
    <xf numFmtId="0" fontId="11" fillId="7" borderId="7" xfId="6" applyFont="1" applyFill="1" applyBorder="1" applyAlignment="1">
      <alignment horizontal="center" vertical="center" wrapText="1"/>
    </xf>
    <xf numFmtId="0" fontId="11" fillId="7" borderId="54" xfId="6" applyFont="1" applyFill="1" applyBorder="1" applyAlignment="1">
      <alignment horizontal="center" vertical="center" wrapText="1"/>
    </xf>
    <xf numFmtId="0" fontId="11" fillId="7" borderId="84" xfId="6" applyFont="1" applyFill="1" applyBorder="1" applyAlignment="1">
      <alignment horizontal="center" vertical="center" wrapText="1"/>
    </xf>
    <xf numFmtId="0" fontId="10" fillId="19" borderId="10" xfId="6" applyFont="1" applyFill="1" applyBorder="1" applyAlignment="1">
      <alignment horizontal="center" vertical="center"/>
    </xf>
    <xf numFmtId="0" fontId="10" fillId="19" borderId="16" xfId="6" applyFont="1" applyFill="1" applyBorder="1" applyAlignment="1">
      <alignment horizontal="center" vertical="center"/>
    </xf>
    <xf numFmtId="0" fontId="10" fillId="0" borderId="4" xfId="6" applyFont="1" applyBorder="1" applyAlignment="1">
      <alignment horizontal="center" vertical="center" wrapText="1"/>
    </xf>
    <xf numFmtId="0" fontId="10" fillId="0" borderId="11" xfId="6" applyFont="1" applyBorder="1" applyAlignment="1">
      <alignment horizontal="center" vertical="center" wrapText="1"/>
    </xf>
    <xf numFmtId="0" fontId="10" fillId="0" borderId="17" xfId="6" applyFont="1" applyBorder="1" applyAlignment="1">
      <alignment horizontal="center" vertical="center" wrapText="1"/>
    </xf>
    <xf numFmtId="0" fontId="11" fillId="7" borderId="65" xfId="6" applyFont="1" applyFill="1" applyBorder="1" applyAlignment="1">
      <alignment horizontal="right" vertical="center"/>
    </xf>
    <xf numFmtId="0" fontId="11" fillId="7" borderId="41" xfId="6" applyFont="1" applyFill="1" applyBorder="1" applyAlignment="1">
      <alignment horizontal="right" vertical="center"/>
    </xf>
    <xf numFmtId="0" fontId="11" fillId="14" borderId="0" xfId="6" applyFont="1" applyFill="1" applyAlignment="1">
      <alignment horizontal="center" vertical="center"/>
    </xf>
    <xf numFmtId="0" fontId="11" fillId="14" borderId="89" xfId="6" applyFont="1" applyFill="1" applyBorder="1" applyAlignment="1">
      <alignment horizontal="justify" vertical="center" wrapText="1"/>
    </xf>
    <xf numFmtId="0" fontId="11" fillId="14" borderId="11" xfId="6" applyFont="1" applyFill="1" applyBorder="1" applyAlignment="1">
      <alignment horizontal="justify" vertical="center" wrapText="1"/>
    </xf>
    <xf numFmtId="0" fontId="11" fillId="14" borderId="90" xfId="6" applyFont="1" applyFill="1" applyBorder="1" applyAlignment="1">
      <alignment horizontal="justify" vertical="center" wrapText="1"/>
    </xf>
    <xf numFmtId="0" fontId="34" fillId="14" borderId="51" xfId="6" applyFont="1" applyFill="1" applyBorder="1" applyAlignment="1">
      <alignment horizontal="justify" vertical="center" wrapText="1"/>
    </xf>
    <xf numFmtId="0" fontId="34" fillId="14" borderId="12" xfId="6" applyFont="1" applyFill="1" applyBorder="1" applyAlignment="1">
      <alignment horizontal="justify" vertical="center" wrapText="1"/>
    </xf>
    <xf numFmtId="0" fontId="34" fillId="14" borderId="61" xfId="6" applyFont="1" applyFill="1" applyBorder="1" applyAlignment="1">
      <alignment horizontal="justify" vertical="center" wrapText="1"/>
    </xf>
    <xf numFmtId="0" fontId="34" fillId="14" borderId="18" xfId="6" applyFont="1" applyFill="1" applyBorder="1" applyAlignment="1">
      <alignment horizontal="justify" vertical="center" wrapText="1"/>
    </xf>
    <xf numFmtId="0" fontId="34" fillId="14" borderId="12" xfId="6" applyFont="1" applyFill="1" applyBorder="1" applyAlignment="1">
      <alignment vertical="top" wrapText="1"/>
    </xf>
    <xf numFmtId="0" fontId="34" fillId="14" borderId="52" xfId="6" applyFont="1" applyFill="1" applyBorder="1" applyAlignment="1">
      <alignment vertical="top" wrapText="1"/>
    </xf>
    <xf numFmtId="0" fontId="34" fillId="14" borderId="18" xfId="6" applyFont="1" applyFill="1" applyBorder="1" applyAlignment="1">
      <alignment horizontal="justify" vertical="top" wrapText="1"/>
    </xf>
    <xf numFmtId="0" fontId="34" fillId="14" borderId="19" xfId="6" applyFont="1" applyFill="1" applyBorder="1" applyAlignment="1">
      <alignment horizontal="justify" vertical="top" wrapText="1"/>
    </xf>
    <xf numFmtId="0" fontId="10" fillId="14" borderId="51" xfId="6" applyFont="1" applyFill="1" applyBorder="1" applyAlignment="1">
      <alignment horizontal="justify" vertical="center"/>
    </xf>
    <xf numFmtId="0" fontId="10" fillId="14" borderId="12" xfId="6" applyFont="1" applyFill="1" applyBorder="1" applyAlignment="1">
      <alignment horizontal="justify" vertical="center"/>
    </xf>
    <xf numFmtId="0" fontId="10" fillId="14" borderId="13" xfId="6" applyFont="1" applyFill="1" applyBorder="1" applyAlignment="1">
      <alignment horizontal="justify" vertical="center"/>
    </xf>
    <xf numFmtId="0" fontId="10" fillId="14" borderId="91" xfId="6" applyFont="1" applyFill="1" applyBorder="1" applyAlignment="1">
      <alignment horizontal="justify" vertical="center" wrapText="1"/>
    </xf>
    <xf numFmtId="0" fontId="10" fillId="14" borderId="92" xfId="6" applyFont="1" applyFill="1" applyBorder="1" applyAlignment="1">
      <alignment horizontal="justify" vertical="center" wrapText="1"/>
    </xf>
    <xf numFmtId="0" fontId="33" fillId="14" borderId="38" xfId="6" applyFont="1" applyFill="1" applyBorder="1" applyAlignment="1">
      <alignment horizontal="center" vertical="center"/>
    </xf>
    <xf numFmtId="0" fontId="33" fillId="14" borderId="39" xfId="6" applyFont="1" applyFill="1" applyBorder="1" applyAlignment="1">
      <alignment horizontal="center" vertical="center"/>
    </xf>
    <xf numFmtId="0" fontId="33" fillId="14" borderId="60" xfId="6" applyFont="1" applyFill="1" applyBorder="1" applyAlignment="1">
      <alignment horizontal="center" vertical="center"/>
    </xf>
    <xf numFmtId="0" fontId="33" fillId="14" borderId="62" xfId="6" applyFont="1" applyFill="1" applyBorder="1" applyAlignment="1">
      <alignment horizontal="center" vertical="top" wrapText="1"/>
    </xf>
    <xf numFmtId="0" fontId="33" fillId="14" borderId="63" xfId="6" applyFont="1" applyFill="1" applyBorder="1" applyAlignment="1">
      <alignment horizontal="center" vertical="top" wrapText="1"/>
    </xf>
    <xf numFmtId="0" fontId="33" fillId="14" borderId="64" xfId="6" applyFont="1" applyFill="1" applyBorder="1" applyAlignment="1">
      <alignment horizontal="center" vertical="top" wrapText="1"/>
    </xf>
    <xf numFmtId="0" fontId="34" fillId="14" borderId="51" xfId="6" applyFont="1" applyFill="1" applyBorder="1" applyAlignment="1">
      <alignment horizontal="justify" vertical="top" wrapText="1"/>
    </xf>
    <xf numFmtId="0" fontId="34" fillId="14" borderId="12" xfId="6" applyFont="1" applyFill="1" applyBorder="1" applyAlignment="1">
      <alignment horizontal="justify" vertical="top" wrapText="1"/>
    </xf>
    <xf numFmtId="0" fontId="34" fillId="14" borderId="52" xfId="6" applyFont="1" applyFill="1" applyBorder="1" applyAlignment="1">
      <alignment horizontal="justify" vertical="top" wrapText="1"/>
    </xf>
    <xf numFmtId="0" fontId="33" fillId="14" borderId="46" xfId="6" applyFont="1" applyFill="1" applyBorder="1" applyAlignment="1">
      <alignment horizontal="center" vertical="top" wrapText="1"/>
    </xf>
    <xf numFmtId="0" fontId="33" fillId="14" borderId="8" xfId="6" applyFont="1" applyFill="1" applyBorder="1" applyAlignment="1">
      <alignment horizontal="center" vertical="top" wrapText="1"/>
    </xf>
    <xf numFmtId="0" fontId="33" fillId="14" borderId="9" xfId="6" applyFont="1" applyFill="1" applyBorder="1" applyAlignment="1">
      <alignment horizontal="center" vertical="top" wrapText="1"/>
    </xf>
    <xf numFmtId="0" fontId="34" fillId="14" borderId="12" xfId="6" applyFont="1" applyFill="1" applyBorder="1" applyAlignment="1">
      <alignment horizontal="left" vertical="top" wrapText="1"/>
    </xf>
    <xf numFmtId="0" fontId="34" fillId="14" borderId="52" xfId="6" applyFont="1" applyFill="1" applyBorder="1" applyAlignment="1">
      <alignment horizontal="left" vertical="top" wrapText="1"/>
    </xf>
    <xf numFmtId="0" fontId="34" fillId="14" borderId="13" xfId="6" applyFont="1" applyFill="1" applyBorder="1" applyAlignment="1">
      <alignment horizontal="left" vertical="top" wrapText="1"/>
    </xf>
    <xf numFmtId="0" fontId="34" fillId="14" borderId="15" xfId="6" applyFont="1" applyFill="1" applyBorder="1" applyAlignment="1">
      <alignment horizontal="left" vertical="top" wrapText="1"/>
    </xf>
    <xf numFmtId="185" fontId="34" fillId="14" borderId="12" xfId="6" applyNumberFormat="1" applyFont="1" applyFill="1" applyBorder="1" applyAlignment="1">
      <alignment horizontal="left" vertical="top" wrapText="1"/>
    </xf>
    <xf numFmtId="0" fontId="34" fillId="14" borderId="93" xfId="6" applyFont="1" applyFill="1" applyBorder="1" applyAlignment="1">
      <alignment horizontal="justify" vertical="center" wrapText="1"/>
    </xf>
    <xf numFmtId="0" fontId="34" fillId="14" borderId="94" xfId="6" applyFont="1" applyFill="1" applyBorder="1" applyAlignment="1">
      <alignment horizontal="justify" vertical="center" wrapText="1"/>
    </xf>
    <xf numFmtId="0" fontId="34" fillId="14" borderId="58" xfId="6" applyFont="1" applyFill="1" applyBorder="1" applyAlignment="1">
      <alignment horizontal="justify" vertical="center" wrapText="1"/>
    </xf>
    <xf numFmtId="0" fontId="34" fillId="14" borderId="89" xfId="6" applyFont="1" applyFill="1" applyBorder="1" applyAlignment="1">
      <alignment horizontal="justify" vertical="center" wrapText="1"/>
    </xf>
    <xf numFmtId="0" fontId="34" fillId="14" borderId="95" xfId="6" applyFont="1" applyFill="1" applyBorder="1" applyAlignment="1">
      <alignment horizontal="justify" vertical="center" wrapText="1"/>
    </xf>
    <xf numFmtId="0" fontId="34" fillId="14" borderId="96" xfId="6" applyFont="1" applyFill="1" applyBorder="1" applyAlignment="1">
      <alignment horizontal="justify" vertical="center" wrapText="1"/>
    </xf>
    <xf numFmtId="0" fontId="36" fillId="14" borderId="52" xfId="6" applyFont="1" applyFill="1" applyBorder="1" applyAlignment="1">
      <alignment horizontal="left" vertical="top" wrapText="1"/>
    </xf>
    <xf numFmtId="0" fontId="34" fillId="14" borderId="18" xfId="6" applyFont="1" applyFill="1" applyBorder="1" applyAlignment="1">
      <alignment horizontal="left" vertical="top" wrapText="1"/>
    </xf>
    <xf numFmtId="0" fontId="34" fillId="14" borderId="19" xfId="6" applyFont="1" applyFill="1" applyBorder="1" applyAlignment="1">
      <alignment horizontal="left" vertical="top" wrapText="1"/>
    </xf>
    <xf numFmtId="0" fontId="39" fillId="0" borderId="0" xfId="13" applyFont="1" applyAlignment="1">
      <alignment horizontal="center"/>
    </xf>
    <xf numFmtId="0" fontId="41" fillId="17" borderId="38" xfId="6" applyFont="1" applyFill="1" applyBorder="1" applyAlignment="1"/>
    <xf numFmtId="0" fontId="41" fillId="17" borderId="39" xfId="6" applyFont="1" applyFill="1" applyBorder="1" applyAlignment="1"/>
    <xf numFmtId="0" fontId="41" fillId="17" borderId="60" xfId="6" applyFont="1" applyFill="1" applyBorder="1" applyAlignment="1"/>
    <xf numFmtId="0" fontId="40" fillId="17" borderId="46" xfId="6" applyFont="1" applyFill="1" applyBorder="1" applyAlignment="1">
      <alignment horizontal="center" vertical="center" wrapText="1"/>
    </xf>
    <xf numFmtId="0" fontId="40" fillId="17" borderId="61" xfId="6" applyFont="1" applyFill="1" applyBorder="1" applyAlignment="1">
      <alignment horizontal="center" vertical="center" wrapText="1"/>
    </xf>
    <xf numFmtId="0" fontId="40" fillId="17" borderId="8" xfId="6" applyFont="1" applyFill="1" applyBorder="1" applyAlignment="1">
      <alignment horizontal="center" vertical="center" wrapText="1"/>
    </xf>
    <xf numFmtId="0" fontId="40" fillId="17" borderId="18" xfId="6" applyFont="1" applyFill="1" applyBorder="1" applyAlignment="1">
      <alignment horizontal="center" vertical="center" wrapText="1"/>
    </xf>
    <xf numFmtId="0" fontId="40" fillId="17" borderId="9" xfId="6" applyFont="1" applyFill="1" applyBorder="1" applyAlignment="1">
      <alignment horizontal="center" vertical="center" wrapText="1"/>
    </xf>
    <xf numFmtId="0" fontId="40" fillId="17" borderId="19" xfId="6" applyFont="1" applyFill="1" applyBorder="1" applyAlignment="1">
      <alignment horizontal="center" vertical="center" wrapText="1"/>
    </xf>
    <xf numFmtId="0" fontId="40" fillId="17" borderId="7" xfId="6" applyFont="1" applyFill="1" applyBorder="1" applyAlignment="1">
      <alignment horizontal="center" vertical="center" wrapText="1"/>
    </xf>
    <xf numFmtId="0" fontId="40" fillId="17" borderId="5" xfId="6" applyFont="1" applyFill="1" applyBorder="1" applyAlignment="1">
      <alignment horizontal="center" vertical="center" wrapText="1"/>
    </xf>
    <xf numFmtId="0" fontId="40" fillId="17" borderId="9" xfId="6" applyFont="1" applyFill="1" applyBorder="1" applyAlignment="1">
      <alignment vertical="center"/>
    </xf>
    <xf numFmtId="0" fontId="42" fillId="0" borderId="20" xfId="6" applyFont="1" applyFill="1" applyBorder="1" applyAlignment="1">
      <alignment horizontal="center" vertical="center"/>
    </xf>
    <xf numFmtId="0" fontId="42" fillId="0" borderId="23" xfId="6" applyFont="1" applyFill="1" applyBorder="1" applyAlignment="1">
      <alignment horizontal="center" vertical="center"/>
    </xf>
    <xf numFmtId="0" fontId="42" fillId="0" borderId="26" xfId="6" applyFont="1" applyFill="1" applyBorder="1" applyAlignment="1">
      <alignment horizontal="center" vertical="center"/>
    </xf>
    <xf numFmtId="0" fontId="42" fillId="0" borderId="64" xfId="6" applyFont="1" applyFill="1" applyBorder="1" applyAlignment="1">
      <alignment horizontal="center" vertical="center" wrapText="1"/>
    </xf>
    <xf numFmtId="0" fontId="42" fillId="0" borderId="52" xfId="6" applyFont="1" applyFill="1" applyBorder="1" applyAlignment="1">
      <alignment horizontal="center" vertical="center" wrapText="1"/>
    </xf>
    <xf numFmtId="0" fontId="42" fillId="0" borderId="50" xfId="6" applyFont="1" applyFill="1" applyBorder="1" applyAlignment="1">
      <alignment horizontal="center" vertical="center" wrapText="1"/>
    </xf>
    <xf numFmtId="0" fontId="40" fillId="17" borderId="65" xfId="6" applyFont="1" applyFill="1" applyBorder="1" applyAlignment="1">
      <alignment horizontal="right" vertical="center"/>
    </xf>
    <xf numFmtId="0" fontId="40" fillId="17" borderId="41" xfId="6" applyFont="1" applyFill="1" applyBorder="1" applyAlignment="1">
      <alignment horizontal="right" vertical="center"/>
    </xf>
    <xf numFmtId="0" fontId="40" fillId="17" borderId="42" xfId="6" applyFont="1" applyFill="1" applyBorder="1" applyAlignment="1">
      <alignment horizontal="right" vertical="center"/>
    </xf>
    <xf numFmtId="0" fontId="41" fillId="17" borderId="38" xfId="13" applyFont="1" applyFill="1" applyBorder="1" applyAlignment="1"/>
    <xf numFmtId="0" fontId="41" fillId="17" borderId="39" xfId="13" applyFont="1" applyFill="1" applyBorder="1" applyAlignment="1"/>
    <xf numFmtId="0" fontId="41" fillId="17" borderId="60" xfId="13" applyFont="1" applyFill="1" applyBorder="1" applyAlignment="1"/>
    <xf numFmtId="0" fontId="40" fillId="17" borderId="3" xfId="13" applyFont="1" applyFill="1" applyBorder="1" applyAlignment="1">
      <alignment horizontal="center" vertical="center" wrapText="1"/>
    </xf>
    <xf numFmtId="0" fontId="40" fillId="17" borderId="16" xfId="13" applyFont="1" applyFill="1" applyBorder="1" applyAlignment="1">
      <alignment horizontal="center" vertical="center" wrapText="1"/>
    </xf>
    <xf numFmtId="0" fontId="40" fillId="17" borderId="4" xfId="13" applyFont="1" applyFill="1" applyBorder="1" applyAlignment="1">
      <alignment horizontal="center" vertical="center" wrapText="1"/>
    </xf>
    <xf numFmtId="0" fontId="40" fillId="17" borderId="17" xfId="13" applyFont="1" applyFill="1" applyBorder="1" applyAlignment="1">
      <alignment horizontal="center" vertical="center" wrapText="1"/>
    </xf>
    <xf numFmtId="0" fontId="40" fillId="17" borderId="54" xfId="13" applyFont="1" applyFill="1" applyBorder="1" applyAlignment="1">
      <alignment horizontal="center" vertical="center" wrapText="1"/>
    </xf>
    <xf numFmtId="0" fontId="40" fillId="17" borderId="84" xfId="13" applyFont="1" applyFill="1" applyBorder="1" applyAlignment="1">
      <alignment horizontal="center" vertical="center" wrapText="1"/>
    </xf>
    <xf numFmtId="0" fontId="40" fillId="17" borderId="100" xfId="13" applyFont="1" applyFill="1" applyBorder="1" applyAlignment="1">
      <alignment horizontal="center" vertical="center" wrapText="1"/>
    </xf>
    <xf numFmtId="0" fontId="40" fillId="17" borderId="6" xfId="13" applyFont="1" applyFill="1" applyBorder="1" applyAlignment="1">
      <alignment horizontal="center" vertical="center" wrapText="1"/>
    </xf>
    <xf numFmtId="0" fontId="40" fillId="17" borderId="101" xfId="13" applyFont="1" applyFill="1" applyBorder="1" applyAlignment="1">
      <alignment horizontal="center" vertical="center" wrapText="1"/>
    </xf>
    <xf numFmtId="0" fontId="40" fillId="17" borderId="46" xfId="13" applyFont="1" applyFill="1" applyBorder="1" applyAlignment="1">
      <alignment horizontal="center" vertical="center" wrapText="1"/>
    </xf>
    <xf numFmtId="0" fontId="40" fillId="17" borderId="61" xfId="13" applyFont="1" applyFill="1" applyBorder="1" applyAlignment="1">
      <alignment horizontal="center" vertical="center" wrapText="1"/>
    </xf>
    <xf numFmtId="0" fontId="40" fillId="17" borderId="8" xfId="13" applyFont="1" applyFill="1" applyBorder="1" applyAlignment="1">
      <alignment horizontal="center" vertical="center" wrapText="1"/>
    </xf>
    <xf numFmtId="0" fontId="40" fillId="17" borderId="18" xfId="13" applyFont="1" applyFill="1" applyBorder="1" applyAlignment="1">
      <alignment horizontal="center" vertical="center" wrapText="1"/>
    </xf>
    <xf numFmtId="0" fontId="40" fillId="17" borderId="5" xfId="13" applyFont="1" applyFill="1" applyBorder="1" applyAlignment="1">
      <alignment horizontal="center" vertical="center" wrapText="1"/>
    </xf>
    <xf numFmtId="0" fontId="40" fillId="17" borderId="67" xfId="13" applyFont="1" applyFill="1" applyBorder="1" applyAlignment="1">
      <alignment horizontal="center" vertical="center" wrapText="1"/>
    </xf>
    <xf numFmtId="0" fontId="40" fillId="17" borderId="9" xfId="13" applyFont="1" applyFill="1" applyBorder="1" applyAlignment="1">
      <alignment horizontal="center" vertical="center" wrapText="1"/>
    </xf>
    <xf numFmtId="0" fontId="42" fillId="0" borderId="3" xfId="13" applyFont="1" applyFill="1" applyBorder="1" applyAlignment="1">
      <alignment horizontal="center" vertical="center"/>
    </xf>
    <xf numFmtId="0" fontId="42" fillId="0" borderId="10" xfId="13" applyFont="1" applyFill="1" applyBorder="1" applyAlignment="1">
      <alignment horizontal="center" vertical="center"/>
    </xf>
    <xf numFmtId="0" fontId="42" fillId="0" borderId="16" xfId="13" applyFont="1" applyFill="1" applyBorder="1" applyAlignment="1">
      <alignment horizontal="center" vertical="center"/>
    </xf>
    <xf numFmtId="0" fontId="42" fillId="0" borderId="54" xfId="13" applyFont="1" applyFill="1" applyBorder="1" applyAlignment="1">
      <alignment horizontal="center" vertical="center" wrapText="1"/>
    </xf>
    <xf numFmtId="0" fontId="42" fillId="0" borderId="102" xfId="13" applyFont="1" applyFill="1" applyBorder="1" applyAlignment="1">
      <alignment horizontal="center" vertical="center" wrapText="1"/>
    </xf>
    <xf numFmtId="0" fontId="42" fillId="0" borderId="84" xfId="13" applyFont="1" applyFill="1" applyBorder="1" applyAlignment="1">
      <alignment horizontal="center" vertical="center" wrapText="1"/>
    </xf>
    <xf numFmtId="0" fontId="40" fillId="17" borderId="38" xfId="13" applyFont="1" applyFill="1" applyBorder="1" applyAlignment="1">
      <alignment horizontal="right" vertical="center"/>
    </xf>
    <xf numFmtId="0" fontId="40" fillId="17" borderId="39" xfId="13" applyFont="1" applyFill="1" applyBorder="1" applyAlignment="1">
      <alignment horizontal="right" vertical="center"/>
    </xf>
    <xf numFmtId="0" fontId="40" fillId="17" borderId="60" xfId="13" applyFont="1" applyFill="1" applyBorder="1" applyAlignment="1">
      <alignment horizontal="right" vertical="center"/>
    </xf>
    <xf numFmtId="0" fontId="42" fillId="0" borderId="62" xfId="13" applyFont="1" applyFill="1" applyBorder="1" applyAlignment="1">
      <alignment horizontal="center" vertical="center"/>
    </xf>
    <xf numFmtId="0" fontId="42" fillId="0" borderId="51" xfId="13" applyFont="1" applyFill="1" applyBorder="1" applyAlignment="1">
      <alignment horizontal="center" vertical="center"/>
    </xf>
    <xf numFmtId="0" fontId="42" fillId="0" borderId="61" xfId="13" applyFont="1" applyFill="1" applyBorder="1" applyAlignment="1">
      <alignment horizontal="center" vertical="center"/>
    </xf>
    <xf numFmtId="0" fontId="42" fillId="0" borderId="98" xfId="13" applyFont="1" applyFill="1" applyBorder="1" applyAlignment="1">
      <alignment horizontal="center" vertical="center" wrapText="1"/>
    </xf>
    <xf numFmtId="0" fontId="42" fillId="0" borderId="13" xfId="13" applyFont="1" applyFill="1" applyBorder="1" applyAlignment="1">
      <alignment horizontal="center" vertical="center" wrapText="1"/>
    </xf>
    <xf numFmtId="0" fontId="42" fillId="0" borderId="67" xfId="13" applyFont="1" applyFill="1" applyBorder="1" applyAlignment="1">
      <alignment horizontal="center" vertical="center" wrapText="1"/>
    </xf>
    <xf numFmtId="0" fontId="40" fillId="17" borderId="16" xfId="13" applyFont="1" applyFill="1" applyBorder="1" applyAlignment="1">
      <alignment horizontal="right" vertical="center"/>
    </xf>
    <xf numFmtId="0" fontId="40" fillId="17" borderId="17" xfId="13" applyFont="1" applyFill="1" applyBorder="1" applyAlignment="1">
      <alignment horizontal="right" vertical="center"/>
    </xf>
    <xf numFmtId="0" fontId="40" fillId="17" borderId="84" xfId="13" applyFont="1" applyFill="1" applyBorder="1" applyAlignment="1">
      <alignment horizontal="right" vertical="center"/>
    </xf>
    <xf numFmtId="0" fontId="41" fillId="22" borderId="38" xfId="13" applyFont="1" applyFill="1" applyBorder="1" applyAlignment="1"/>
    <xf numFmtId="0" fontId="41" fillId="22" borderId="39" xfId="13" applyFont="1" applyFill="1" applyBorder="1" applyAlignment="1"/>
    <xf numFmtId="0" fontId="41" fillId="22" borderId="60" xfId="13" applyFont="1" applyFill="1" applyBorder="1" applyAlignment="1"/>
    <xf numFmtId="0" fontId="40" fillId="22" borderId="46" xfId="13" applyFont="1" applyFill="1" applyBorder="1" applyAlignment="1">
      <alignment horizontal="center" vertical="center" wrapText="1"/>
    </xf>
    <xf numFmtId="0" fontId="40" fillId="22" borderId="61" xfId="13" applyFont="1" applyFill="1" applyBorder="1" applyAlignment="1">
      <alignment horizontal="center" vertical="center" wrapText="1"/>
    </xf>
    <xf numFmtId="0" fontId="40" fillId="22" borderId="8" xfId="13" applyFont="1" applyFill="1" applyBorder="1" applyAlignment="1">
      <alignment horizontal="center" vertical="center" wrapText="1"/>
    </xf>
    <xf numFmtId="0" fontId="40" fillId="22" borderId="18" xfId="13" applyFont="1" applyFill="1" applyBorder="1" applyAlignment="1">
      <alignment horizontal="center" vertical="center" wrapText="1"/>
    </xf>
    <xf numFmtId="0" fontId="40" fillId="22" borderId="9" xfId="13" applyFont="1" applyFill="1" applyBorder="1" applyAlignment="1">
      <alignment horizontal="center" vertical="center" wrapText="1"/>
    </xf>
    <xf numFmtId="0" fontId="40" fillId="22" borderId="19" xfId="13" applyFont="1" applyFill="1" applyBorder="1" applyAlignment="1">
      <alignment horizontal="center" vertical="center" wrapText="1"/>
    </xf>
    <xf numFmtId="0" fontId="40" fillId="22" borderId="7" xfId="13" applyFont="1" applyFill="1" applyBorder="1" applyAlignment="1">
      <alignment horizontal="center" vertical="center" wrapText="1"/>
    </xf>
    <xf numFmtId="0" fontId="40" fillId="22" borderId="5" xfId="13" applyFont="1" applyFill="1" applyBorder="1" applyAlignment="1">
      <alignment horizontal="center" vertical="center" wrapText="1"/>
    </xf>
    <xf numFmtId="0" fontId="40" fillId="22" borderId="9" xfId="13" applyFont="1" applyFill="1" applyBorder="1" applyAlignment="1">
      <alignment vertical="center"/>
    </xf>
    <xf numFmtId="0" fontId="42" fillId="19" borderId="3" xfId="13" applyFont="1" applyFill="1" applyBorder="1" applyAlignment="1">
      <alignment horizontal="center" vertical="center"/>
    </xf>
    <xf numFmtId="0" fontId="42" fillId="19" borderId="10" xfId="13" applyFont="1" applyFill="1" applyBorder="1" applyAlignment="1">
      <alignment horizontal="center" vertical="center"/>
    </xf>
    <xf numFmtId="0" fontId="42" fillId="0" borderId="64" xfId="13" applyFont="1" applyFill="1" applyBorder="1" applyAlignment="1">
      <alignment horizontal="center" vertical="center" wrapText="1"/>
    </xf>
    <xf numFmtId="0" fontId="42" fillId="0" borderId="52" xfId="13" applyFont="1" applyFill="1" applyBorder="1" applyAlignment="1">
      <alignment horizontal="center" vertical="center" wrapText="1"/>
    </xf>
    <xf numFmtId="0" fontId="42" fillId="0" borderId="50" xfId="13" applyFont="1" applyFill="1" applyBorder="1" applyAlignment="1">
      <alignment horizontal="center" vertical="center" wrapText="1"/>
    </xf>
    <xf numFmtId="0" fontId="40" fillId="22" borderId="65" xfId="13" applyFont="1" applyFill="1" applyBorder="1" applyAlignment="1">
      <alignment horizontal="right" vertical="center"/>
    </xf>
    <xf numFmtId="0" fontId="40" fillId="22" borderId="41" xfId="13" applyFont="1" applyFill="1" applyBorder="1" applyAlignment="1">
      <alignment horizontal="right" vertical="center"/>
    </xf>
    <xf numFmtId="0" fontId="40" fillId="22" borderId="42" xfId="13" applyFont="1" applyFill="1" applyBorder="1" applyAlignment="1">
      <alignment horizontal="right" vertical="center"/>
    </xf>
    <xf numFmtId="0" fontId="40" fillId="22" borderId="100" xfId="6" applyFont="1" applyFill="1" applyBorder="1" applyAlignment="1">
      <alignment horizontal="center" vertical="center" wrapText="1"/>
    </xf>
    <xf numFmtId="0" fontId="40" fillId="22" borderId="6" xfId="6" applyFont="1" applyFill="1" applyBorder="1" applyAlignment="1">
      <alignment horizontal="center" vertical="center" wrapText="1"/>
    </xf>
    <xf numFmtId="0" fontId="40" fillId="22" borderId="101" xfId="6" applyFont="1" applyFill="1" applyBorder="1" applyAlignment="1">
      <alignment horizontal="center" vertical="center" wrapText="1"/>
    </xf>
    <xf numFmtId="0" fontId="42" fillId="19" borderId="3" xfId="6" applyFont="1" applyFill="1" applyBorder="1" applyAlignment="1">
      <alignment horizontal="center" vertical="center"/>
    </xf>
    <xf numFmtId="0" fontId="42" fillId="19" borderId="10" xfId="6" applyFont="1" applyFill="1" applyBorder="1" applyAlignment="1">
      <alignment horizontal="center" vertical="center"/>
    </xf>
    <xf numFmtId="0" fontId="42" fillId="19" borderId="16" xfId="6" applyFont="1" applyFill="1" applyBorder="1" applyAlignment="1">
      <alignment horizontal="center" vertical="center"/>
    </xf>
    <xf numFmtId="0" fontId="42" fillId="0" borderId="54" xfId="6" applyFont="1" applyFill="1" applyBorder="1" applyAlignment="1">
      <alignment horizontal="center" vertical="center" wrapText="1"/>
    </xf>
    <xf numFmtId="0" fontId="42" fillId="0" borderId="102" xfId="6" applyFont="1" applyFill="1" applyBorder="1" applyAlignment="1">
      <alignment horizontal="center" vertical="center" wrapText="1"/>
    </xf>
    <xf numFmtId="0" fontId="42" fillId="0" borderId="84" xfId="6" applyFont="1" applyFill="1" applyBorder="1" applyAlignment="1">
      <alignment horizontal="center" vertical="center" wrapText="1"/>
    </xf>
    <xf numFmtId="0" fontId="40" fillId="22" borderId="38" xfId="6" applyFont="1" applyFill="1" applyBorder="1" applyAlignment="1">
      <alignment horizontal="right" vertical="center"/>
    </xf>
    <xf numFmtId="0" fontId="40" fillId="22" borderId="39" xfId="6" applyFont="1" applyFill="1" applyBorder="1" applyAlignment="1">
      <alignment horizontal="right" vertical="center"/>
    </xf>
    <xf numFmtId="0" fontId="40" fillId="22" borderId="60" xfId="6" applyFont="1" applyFill="1" applyBorder="1" applyAlignment="1">
      <alignment horizontal="right" vertical="center"/>
    </xf>
    <xf numFmtId="0" fontId="37" fillId="0" borderId="0" xfId="11" applyFont="1" applyAlignment="1">
      <alignment horizontal="left" vertical="center"/>
    </xf>
    <xf numFmtId="0" fontId="42" fillId="19" borderId="62" xfId="13" applyFont="1" applyFill="1" applyBorder="1" applyAlignment="1">
      <alignment horizontal="center" vertical="center"/>
    </xf>
    <xf numFmtId="0" fontId="42" fillId="19" borderId="51" xfId="13" applyFont="1" applyFill="1" applyBorder="1" applyAlignment="1">
      <alignment horizontal="center" vertical="center"/>
    </xf>
    <xf numFmtId="0" fontId="42" fillId="19" borderId="61" xfId="13" applyFont="1" applyFill="1" applyBorder="1" applyAlignment="1">
      <alignment horizontal="center" vertical="center"/>
    </xf>
    <xf numFmtId="0" fontId="42" fillId="0" borderId="19" xfId="13" applyFont="1" applyFill="1" applyBorder="1" applyAlignment="1">
      <alignment horizontal="center" vertical="center" wrapText="1"/>
    </xf>
    <xf numFmtId="0" fontId="40" fillId="22" borderId="16" xfId="13" applyFont="1" applyFill="1" applyBorder="1" applyAlignment="1">
      <alignment horizontal="right" vertical="center"/>
    </xf>
    <xf numFmtId="0" fontId="40" fillId="22" borderId="17" xfId="13" applyFont="1" applyFill="1" applyBorder="1" applyAlignment="1">
      <alignment horizontal="right" vertical="center"/>
    </xf>
    <xf numFmtId="0" fontId="40" fillId="22" borderId="84" xfId="13" applyFont="1" applyFill="1" applyBorder="1" applyAlignment="1">
      <alignment horizontal="right" vertical="center"/>
    </xf>
    <xf numFmtId="0" fontId="41" fillId="22" borderId="38" xfId="6" applyFont="1" applyFill="1" applyBorder="1" applyAlignment="1"/>
    <xf numFmtId="0" fontId="41" fillId="22" borderId="39" xfId="6" applyFont="1" applyFill="1" applyBorder="1" applyAlignment="1"/>
    <xf numFmtId="0" fontId="41" fillId="22" borderId="60" xfId="6" applyFont="1" applyFill="1" applyBorder="1" applyAlignment="1"/>
    <xf numFmtId="0" fontId="40" fillId="22" borderId="3" xfId="6" applyFont="1" applyFill="1" applyBorder="1" applyAlignment="1">
      <alignment horizontal="center" vertical="center" wrapText="1"/>
    </xf>
    <xf numFmtId="0" fontId="40" fillId="22" borderId="16" xfId="6" applyFont="1" applyFill="1" applyBorder="1" applyAlignment="1">
      <alignment horizontal="center" vertical="center" wrapText="1"/>
    </xf>
    <xf numFmtId="0" fontId="40" fillId="22" borderId="4" xfId="6" applyFont="1" applyFill="1" applyBorder="1" applyAlignment="1">
      <alignment horizontal="center" vertical="center" wrapText="1"/>
    </xf>
    <xf numFmtId="0" fontId="40" fillId="22" borderId="17" xfId="6" applyFont="1" applyFill="1" applyBorder="1" applyAlignment="1">
      <alignment horizontal="center" vertical="center" wrapText="1"/>
    </xf>
    <xf numFmtId="0" fontId="40" fillId="22" borderId="54" xfId="6" applyFont="1" applyFill="1" applyBorder="1" applyAlignment="1">
      <alignment horizontal="center" vertical="center" wrapText="1"/>
    </xf>
    <xf numFmtId="0" fontId="40" fillId="22" borderId="84" xfId="6" applyFont="1" applyFill="1" applyBorder="1" applyAlignment="1">
      <alignment horizontal="center" vertical="center" wrapText="1"/>
    </xf>
    <xf numFmtId="0" fontId="40" fillId="24" borderId="117" xfId="14" applyFont="1" applyFill="1" applyBorder="1" applyAlignment="1">
      <alignment horizontal="center" vertical="center" wrapText="1"/>
    </xf>
    <xf numFmtId="0" fontId="40" fillId="24" borderId="118" xfId="14" applyFont="1" applyFill="1" applyBorder="1" applyAlignment="1">
      <alignment horizontal="center" vertical="center" wrapText="1"/>
    </xf>
    <xf numFmtId="0" fontId="42" fillId="19" borderId="124" xfId="14" applyFont="1" applyFill="1" applyBorder="1" applyAlignment="1">
      <alignment horizontal="center" vertical="center"/>
    </xf>
    <xf numFmtId="0" fontId="42" fillId="19" borderId="134" xfId="14" applyFont="1" applyFill="1" applyBorder="1" applyAlignment="1">
      <alignment horizontal="center" vertical="center"/>
    </xf>
    <xf numFmtId="0" fontId="42" fillId="19" borderId="120" xfId="14" applyFont="1" applyFill="1" applyBorder="1" applyAlignment="1">
      <alignment horizontal="center" vertical="center"/>
    </xf>
    <xf numFmtId="0" fontId="42" fillId="0" borderId="125" xfId="14" applyFont="1" applyBorder="1" applyAlignment="1">
      <alignment horizontal="center" vertical="center" wrapText="1"/>
    </xf>
    <xf numFmtId="0" fontId="42" fillId="0" borderId="135" xfId="14" applyFont="1" applyBorder="1" applyAlignment="1">
      <alignment horizontal="center" vertical="center" wrapText="1"/>
    </xf>
    <xf numFmtId="0" fontId="42" fillId="0" borderId="122" xfId="14" applyFont="1" applyBorder="1" applyAlignment="1">
      <alignment horizontal="center" vertical="center" wrapText="1"/>
    </xf>
    <xf numFmtId="0" fontId="40" fillId="24" borderId="148" xfId="14" applyFont="1" applyFill="1" applyBorder="1" applyAlignment="1">
      <alignment horizontal="right" vertical="center"/>
    </xf>
    <xf numFmtId="0" fontId="40" fillId="24" borderId="149" xfId="14" applyFont="1" applyFill="1" applyBorder="1" applyAlignment="1">
      <alignment horizontal="right" vertical="center"/>
    </xf>
    <xf numFmtId="0" fontId="40" fillId="24" borderId="150" xfId="14" applyFont="1" applyFill="1" applyBorder="1" applyAlignment="1">
      <alignment horizontal="right" vertical="center"/>
    </xf>
    <xf numFmtId="0" fontId="40" fillId="24" borderId="38" xfId="14" applyFont="1" applyFill="1" applyBorder="1" applyAlignment="1">
      <alignment horizontal="center" vertical="center"/>
    </xf>
    <xf numFmtId="0" fontId="40" fillId="24" borderId="39" xfId="14" applyFont="1" applyFill="1" applyBorder="1" applyAlignment="1">
      <alignment horizontal="center" vertical="center"/>
    </xf>
    <xf numFmtId="0" fontId="40" fillId="24" borderId="72" xfId="14" applyFont="1" applyFill="1" applyBorder="1" applyAlignment="1">
      <alignment horizontal="center" vertical="center"/>
    </xf>
    <xf numFmtId="0" fontId="40" fillId="24" borderId="113" xfId="14" applyFont="1" applyFill="1" applyBorder="1" applyAlignment="1">
      <alignment horizontal="center" vertical="center" wrapText="1"/>
    </xf>
    <xf numFmtId="0" fontId="40" fillId="24" borderId="120" xfId="14" applyFont="1" applyFill="1" applyBorder="1" applyAlignment="1">
      <alignment horizontal="center" vertical="center" wrapText="1"/>
    </xf>
    <xf numFmtId="0" fontId="40" fillId="24" borderId="114" xfId="14" applyFont="1" applyFill="1" applyBorder="1" applyAlignment="1">
      <alignment horizontal="center" vertical="center" wrapText="1"/>
    </xf>
    <xf numFmtId="0" fontId="40" fillId="24" borderId="121" xfId="14" applyFont="1" applyFill="1" applyBorder="1" applyAlignment="1">
      <alignment horizontal="center" vertical="center" wrapText="1"/>
    </xf>
    <xf numFmtId="0" fontId="40" fillId="24" borderId="115" xfId="14" applyFont="1" applyFill="1" applyBorder="1" applyAlignment="1">
      <alignment horizontal="center" vertical="center" wrapText="1"/>
    </xf>
    <xf numFmtId="0" fontId="40" fillId="24" borderId="122" xfId="14" applyFont="1" applyFill="1" applyBorder="1" applyAlignment="1">
      <alignment horizontal="center" vertical="center" wrapText="1"/>
    </xf>
    <xf numFmtId="0" fontId="40" fillId="24" borderId="116" xfId="14" applyFont="1" applyFill="1" applyBorder="1" applyAlignment="1">
      <alignment horizontal="center" vertical="center" wrapText="1"/>
    </xf>
    <xf numFmtId="0" fontId="40" fillId="24" borderId="38" xfId="14" applyFont="1" applyFill="1" applyBorder="1" applyAlignment="1">
      <alignment horizontal="center" vertical="center" wrapText="1"/>
    </xf>
    <xf numFmtId="0" fontId="40" fillId="24" borderId="39" xfId="14" applyFont="1" applyFill="1" applyBorder="1" applyAlignment="1">
      <alignment horizontal="center" vertical="center" wrapText="1"/>
    </xf>
    <xf numFmtId="0" fontId="40" fillId="24" borderId="60" xfId="14" applyFont="1" applyFill="1" applyBorder="1" applyAlignment="1">
      <alignment horizontal="center" vertical="center" wrapText="1"/>
    </xf>
    <xf numFmtId="0" fontId="40" fillId="24" borderId="155" xfId="14" applyFont="1" applyFill="1" applyBorder="1" applyAlignment="1">
      <alignment horizontal="center" vertical="center" wrapText="1"/>
    </xf>
    <xf numFmtId="0" fontId="40" fillId="24" borderId="156" xfId="14" applyFont="1" applyFill="1" applyBorder="1" applyAlignment="1">
      <alignment horizontal="center" vertical="center" wrapText="1"/>
    </xf>
    <xf numFmtId="0" fontId="42" fillId="0" borderId="124" xfId="14" applyFont="1" applyBorder="1" applyAlignment="1">
      <alignment horizontal="center" vertical="center"/>
    </xf>
    <xf numFmtId="0" fontId="42" fillId="0" borderId="134" xfId="14" applyFont="1" applyBorder="1" applyAlignment="1">
      <alignment horizontal="center" vertical="center"/>
    </xf>
    <xf numFmtId="0" fontId="40" fillId="24" borderId="166" xfId="14" applyFont="1" applyFill="1" applyBorder="1" applyAlignment="1">
      <alignment horizontal="right" vertical="center"/>
    </xf>
    <xf numFmtId="0" fontId="40" fillId="24" borderId="167" xfId="14" applyFont="1" applyFill="1" applyBorder="1" applyAlignment="1">
      <alignment horizontal="right" vertical="center"/>
    </xf>
    <xf numFmtId="0" fontId="40" fillId="24" borderId="168" xfId="14" applyFont="1" applyFill="1" applyBorder="1" applyAlignment="1">
      <alignment horizontal="right" vertical="center"/>
    </xf>
    <xf numFmtId="0" fontId="41" fillId="24" borderId="38" xfId="14" applyFont="1" applyFill="1" applyBorder="1" applyAlignment="1">
      <alignment horizontal="center"/>
    </xf>
    <xf numFmtId="0" fontId="41" fillId="24" borderId="39" xfId="14" applyFont="1" applyFill="1" applyBorder="1" applyAlignment="1">
      <alignment horizontal="center"/>
    </xf>
    <xf numFmtId="0" fontId="41" fillId="24" borderId="60" xfId="14" applyFont="1" applyFill="1" applyBorder="1" applyAlignment="1">
      <alignment horizontal="center"/>
    </xf>
    <xf numFmtId="0" fontId="40" fillId="24" borderId="154" xfId="14" applyFont="1" applyFill="1" applyBorder="1" applyAlignment="1">
      <alignment horizontal="center" vertical="center" wrapText="1"/>
    </xf>
    <xf numFmtId="0" fontId="40" fillId="26" borderId="113" xfId="14" applyFont="1" applyFill="1" applyBorder="1" applyAlignment="1">
      <alignment horizontal="center" vertical="center" wrapText="1"/>
    </xf>
    <xf numFmtId="0" fontId="40" fillId="26" borderId="120" xfId="14" applyFont="1" applyFill="1" applyBorder="1" applyAlignment="1">
      <alignment horizontal="center" vertical="center" wrapText="1"/>
    </xf>
    <xf numFmtId="0" fontId="11" fillId="19" borderId="3" xfId="7" applyFont="1" applyFill="1" applyBorder="1" applyAlignment="1">
      <alignment horizontal="center" vertical="center"/>
    </xf>
    <xf numFmtId="0" fontId="11" fillId="19" borderId="10" xfId="7" applyFont="1" applyFill="1" applyBorder="1" applyAlignment="1">
      <alignment horizontal="center" vertical="center"/>
    </xf>
    <xf numFmtId="0" fontId="11" fillId="19" borderId="16" xfId="7" applyFont="1" applyFill="1" applyBorder="1" applyAlignment="1">
      <alignment horizontal="center" vertical="center"/>
    </xf>
    <xf numFmtId="0" fontId="48" fillId="14" borderId="0" xfId="7" applyFont="1" applyFill="1" applyAlignment="1">
      <alignment horizontal="left" vertical="center"/>
    </xf>
    <xf numFmtId="0" fontId="11" fillId="7" borderId="38" xfId="7" applyFont="1" applyFill="1" applyBorder="1" applyAlignment="1">
      <alignment horizontal="right" vertical="center"/>
    </xf>
    <xf numFmtId="0" fontId="11" fillId="7" borderId="39" xfId="7" applyFont="1" applyFill="1" applyBorder="1" applyAlignment="1">
      <alignment horizontal="right" vertical="center"/>
    </xf>
    <xf numFmtId="0" fontId="11" fillId="7" borderId="40" xfId="7" applyFont="1" applyFill="1" applyBorder="1" applyAlignment="1">
      <alignment horizontal="right" vertical="center"/>
    </xf>
    <xf numFmtId="0" fontId="11" fillId="28" borderId="38" xfId="7" applyFont="1" applyFill="1" applyBorder="1" applyAlignment="1">
      <alignment horizontal="right" vertical="center"/>
    </xf>
    <xf numFmtId="0" fontId="11" fillId="28" borderId="39" xfId="7" applyFont="1" applyFill="1" applyBorder="1" applyAlignment="1">
      <alignment horizontal="right" vertical="center"/>
    </xf>
    <xf numFmtId="0" fontId="11" fillId="28" borderId="40" xfId="7" applyFont="1" applyFill="1" applyBorder="1" applyAlignment="1">
      <alignment horizontal="right" vertical="center"/>
    </xf>
    <xf numFmtId="0" fontId="10" fillId="14" borderId="0" xfId="7" applyFill="1" applyAlignment="1">
      <alignment wrapText="1"/>
    </xf>
    <xf numFmtId="0" fontId="49" fillId="0" borderId="0" xfId="7" applyFont="1" applyAlignment="1">
      <alignment horizontal="left" vertical="center" wrapText="1"/>
    </xf>
    <xf numFmtId="0" fontId="11" fillId="22" borderId="38" xfId="7" applyFont="1" applyFill="1" applyBorder="1" applyAlignment="1">
      <alignment horizontal="right"/>
    </xf>
    <xf numFmtId="0" fontId="11" fillId="22" borderId="39" xfId="7" applyFont="1" applyFill="1" applyBorder="1" applyAlignment="1">
      <alignment horizontal="right"/>
    </xf>
    <xf numFmtId="0" fontId="11" fillId="22" borderId="40" xfId="7" applyFont="1" applyFill="1" applyBorder="1" applyAlignment="1">
      <alignment horizontal="right"/>
    </xf>
    <xf numFmtId="0" fontId="11" fillId="0" borderId="0" xfId="7" applyFont="1" applyAlignment="1">
      <alignment horizontal="center" vertical="center"/>
    </xf>
    <xf numFmtId="0" fontId="50" fillId="0" borderId="43" xfId="13" applyFont="1" applyBorder="1" applyAlignment="1">
      <alignment horizontal="left" vertical="center" wrapText="1"/>
    </xf>
    <xf numFmtId="0" fontId="50" fillId="0" borderId="44" xfId="13" applyFont="1" applyBorder="1" applyAlignment="1">
      <alignment horizontal="left" vertical="center" wrapText="1"/>
    </xf>
    <xf numFmtId="0" fontId="50" fillId="0" borderId="45" xfId="13" applyFont="1" applyBorder="1" applyAlignment="1">
      <alignment horizontal="left" vertical="center" wrapText="1"/>
    </xf>
    <xf numFmtId="0" fontId="11" fillId="14" borderId="0" xfId="13" applyFont="1" applyFill="1" applyAlignment="1">
      <alignment horizontal="center" vertical="center"/>
    </xf>
    <xf numFmtId="0" fontId="10" fillId="0" borderId="3" xfId="7" applyBorder="1" applyAlignment="1">
      <alignment horizontal="center" vertical="center"/>
    </xf>
    <xf numFmtId="0" fontId="18" fillId="0" borderId="10" xfId="6" applyBorder="1" applyAlignment="1">
      <alignment horizontal="center" vertical="center"/>
    </xf>
    <xf numFmtId="0" fontId="18" fillId="0" borderId="16" xfId="6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/>
    </xf>
    <xf numFmtId="0" fontId="11" fillId="22" borderId="38" xfId="13" applyFont="1" applyFill="1" applyBorder="1" applyAlignment="1">
      <alignment horizontal="right"/>
    </xf>
    <xf numFmtId="0" fontId="11" fillId="22" borderId="39" xfId="13" applyFont="1" applyFill="1" applyBorder="1" applyAlignment="1">
      <alignment horizontal="right"/>
    </xf>
    <xf numFmtId="0" fontId="11" fillId="22" borderId="40" xfId="13" applyFont="1" applyFill="1" applyBorder="1" applyAlignment="1">
      <alignment horizontal="right"/>
    </xf>
    <xf numFmtId="0" fontId="11" fillId="28" borderId="38" xfId="13" applyFont="1" applyFill="1" applyBorder="1" applyAlignment="1">
      <alignment horizontal="right" vertical="center"/>
    </xf>
    <xf numFmtId="0" fontId="11" fillId="28" borderId="39" xfId="13" applyFont="1" applyFill="1" applyBorder="1" applyAlignment="1">
      <alignment horizontal="right" vertical="center"/>
    </xf>
    <xf numFmtId="0" fontId="11" fillId="28" borderId="40" xfId="13" applyFont="1" applyFill="1" applyBorder="1" applyAlignment="1">
      <alignment horizontal="right" vertical="center"/>
    </xf>
    <xf numFmtId="0" fontId="10" fillId="0" borderId="43" xfId="13" applyFont="1" applyBorder="1" applyAlignment="1">
      <alignment wrapText="1"/>
    </xf>
    <xf numFmtId="0" fontId="10" fillId="0" borderId="44" xfId="13" applyFont="1" applyBorder="1" applyAlignment="1">
      <alignment wrapText="1"/>
    </xf>
    <xf numFmtId="0" fontId="10" fillId="0" borderId="45" xfId="13" applyFont="1" applyBorder="1" applyAlignment="1">
      <alignment wrapText="1"/>
    </xf>
    <xf numFmtId="0" fontId="10" fillId="0" borderId="43" xfId="7" applyFont="1" applyBorder="1" applyAlignment="1">
      <alignment wrapText="1"/>
    </xf>
    <xf numFmtId="0" fontId="10" fillId="0" borderId="44" xfId="7" applyFont="1" applyBorder="1" applyAlignment="1">
      <alignment wrapText="1"/>
    </xf>
    <xf numFmtId="0" fontId="10" fillId="0" borderId="45" xfId="7" applyFont="1" applyBorder="1" applyAlignment="1">
      <alignment wrapText="1"/>
    </xf>
    <xf numFmtId="0" fontId="10" fillId="0" borderId="43" xfId="7" applyBorder="1" applyAlignment="1">
      <alignment vertical="center" wrapText="1"/>
    </xf>
    <xf numFmtId="0" fontId="10" fillId="0" borderId="44" xfId="7" applyBorder="1" applyAlignment="1">
      <alignment vertical="center" wrapText="1"/>
    </xf>
    <xf numFmtId="0" fontId="10" fillId="0" borderId="45" xfId="7" applyBorder="1" applyAlignment="1">
      <alignment vertical="center" wrapText="1"/>
    </xf>
    <xf numFmtId="3" fontId="10" fillId="14" borderId="91" xfId="8" applyNumberFormat="1" applyFill="1" applyBorder="1" applyAlignment="1">
      <alignment horizontal="left"/>
    </xf>
    <xf numFmtId="3" fontId="10" fillId="14" borderId="92" xfId="8" applyNumberFormat="1" applyFill="1" applyBorder="1" applyAlignment="1">
      <alignment horizontal="left"/>
    </xf>
    <xf numFmtId="3" fontId="10" fillId="14" borderId="172" xfId="8" applyNumberFormat="1" applyFill="1" applyBorder="1" applyAlignment="1">
      <alignment horizontal="left"/>
    </xf>
    <xf numFmtId="0" fontId="11" fillId="22" borderId="43" xfId="7" applyFont="1" applyFill="1" applyBorder="1" applyAlignment="1">
      <alignment horizontal="right"/>
    </xf>
    <xf numFmtId="0" fontId="11" fillId="22" borderId="44" xfId="7" applyFont="1" applyFill="1" applyBorder="1" applyAlignment="1">
      <alignment horizontal="right"/>
    </xf>
    <xf numFmtId="0" fontId="11" fillId="22" borderId="53" xfId="7" applyFont="1" applyFill="1" applyBorder="1" applyAlignment="1">
      <alignment horizontal="right"/>
    </xf>
    <xf numFmtId="0" fontId="10" fillId="14" borderId="43" xfId="7" applyFont="1" applyFill="1" applyBorder="1" applyAlignment="1">
      <alignment wrapText="1"/>
    </xf>
    <xf numFmtId="0" fontId="10" fillId="14" borderId="44" xfId="7" applyFont="1" applyFill="1" applyBorder="1" applyAlignment="1">
      <alignment wrapText="1"/>
    </xf>
    <xf numFmtId="0" fontId="10" fillId="14" borderId="45" xfId="7" applyFont="1" applyFill="1" applyBorder="1" applyAlignment="1">
      <alignment wrapText="1"/>
    </xf>
    <xf numFmtId="0" fontId="10" fillId="14" borderId="95" xfId="7" applyFill="1" applyBorder="1" applyAlignment="1">
      <alignment horizontal="left"/>
    </xf>
    <xf numFmtId="0" fontId="10" fillId="14" borderId="170" xfId="7" applyFill="1" applyBorder="1" applyAlignment="1">
      <alignment horizontal="left"/>
    </xf>
    <xf numFmtId="0" fontId="10" fillId="14" borderId="171" xfId="7" applyFill="1" applyBorder="1" applyAlignment="1">
      <alignment horizontal="left"/>
    </xf>
    <xf numFmtId="0" fontId="11" fillId="22" borderId="58" xfId="7" applyFont="1" applyFill="1" applyBorder="1" applyAlignment="1">
      <alignment horizontal="right"/>
    </xf>
    <xf numFmtId="0" fontId="11" fillId="22" borderId="0" xfId="7" applyFont="1" applyFill="1" applyAlignment="1">
      <alignment horizontal="right"/>
    </xf>
    <xf numFmtId="0" fontId="11" fillId="22" borderId="89" xfId="7" applyFont="1" applyFill="1" applyBorder="1" applyAlignment="1">
      <alignment horizontal="right"/>
    </xf>
    <xf numFmtId="0" fontId="15" fillId="14" borderId="0" xfId="13" applyFont="1" applyFill="1" applyAlignment="1">
      <alignment horizontal="center"/>
    </xf>
    <xf numFmtId="0" fontId="11" fillId="22" borderId="55" xfId="7" applyFont="1" applyFill="1" applyBorder="1" applyAlignment="1">
      <alignment horizontal="right"/>
    </xf>
    <xf numFmtId="0" fontId="11" fillId="22" borderId="56" xfId="7" applyFont="1" applyFill="1" applyBorder="1" applyAlignment="1">
      <alignment horizontal="right"/>
    </xf>
    <xf numFmtId="0" fontId="11" fillId="22" borderId="173" xfId="7" applyFont="1" applyFill="1" applyBorder="1" applyAlignment="1">
      <alignment horizontal="right"/>
    </xf>
    <xf numFmtId="0" fontId="24" fillId="13" borderId="68" xfId="6" applyNumberFormat="1" applyFont="1" applyFill="1" applyBorder="1" applyAlignment="1">
      <alignment vertical="top" wrapText="1"/>
    </xf>
  </cellXfs>
  <cellStyles count="21">
    <cellStyle name="Millares [0] 2" xfId="10"/>
    <cellStyle name="Millares [0] 3" xfId="9"/>
    <cellStyle name="Millares 13" xfId="12"/>
    <cellStyle name="Millares 2" xfId="3"/>
    <cellStyle name="Millares 2 2" xfId="5"/>
    <cellStyle name="Millares 3" xfId="4"/>
    <cellStyle name="Millares 3 2" xfId="18"/>
    <cellStyle name="Millares 4" xfId="17"/>
    <cellStyle name="Millares 40" xfId="19"/>
    <cellStyle name="Normal" xfId="0" builtinId="0"/>
    <cellStyle name="Normal 10" xfId="7"/>
    <cellStyle name="Normal 10 2" xfId="13"/>
    <cellStyle name="Normal 10 2 2" xfId="11"/>
    <cellStyle name="Normal 2" xfId="1"/>
    <cellStyle name="Normal 2 2" xfId="2"/>
    <cellStyle name="Normal 2 207" xfId="15"/>
    <cellStyle name="Normal 2 208" xfId="8"/>
    <cellStyle name="Normal 29" xfId="20"/>
    <cellStyle name="Normal 3" xfId="6"/>
    <cellStyle name="Normal 3 2" xfId="16"/>
    <cellStyle name="Normal 3 2 2" xfId="1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708090"/>
      <rgbColor rgb="00D3D3D3"/>
      <rgbColor rgb="00FFFFFF"/>
      <rgbColor rgb="008FA0B0"/>
      <rgbColor rgb="006E9ECA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45</xdr:row>
      <xdr:rowOff>114300</xdr:rowOff>
    </xdr:from>
    <xdr:to>
      <xdr:col>8</xdr:col>
      <xdr:colOff>252148</xdr:colOff>
      <xdr:row>54</xdr:row>
      <xdr:rowOff>23812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209550" y="8648700"/>
          <a:ext cx="7609258" cy="14639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es-MX" sz="1100" b="1" i="1">
              <a:solidFill>
                <a:schemeClr val="dk1"/>
              </a:solidFill>
              <a:latin typeface="Arial Narrow" pitchFamily="34" charset="0"/>
              <a:ea typeface="+mn-ea"/>
              <a:cs typeface="+mn-cs"/>
            </a:rPr>
            <a:t>La población penal de cada Recinto Penitenciario es obtenida en base a la información oficial entregada por la Administración Penitenciaria de Gendarmería de Chile a la Inspección Fiscal del Contrato y considera a efectos de determinar el pago de subsidios al Concesionario, todos aquellos internos que pernoctaron en los Establecimientos Penitenciarios del Grupo-1 (Alto Hospicio, La Serena, Rancagua) y que se registren en el Conteo del Desencierro diario realizado por Gendarmería</a:t>
          </a:r>
          <a:r>
            <a:rPr lang="es-MX" sz="1100" b="1" i="1" baseline="0">
              <a:solidFill>
                <a:schemeClr val="dk1"/>
              </a:solidFill>
              <a:latin typeface="Arial Narrow" pitchFamily="34" charset="0"/>
              <a:ea typeface="+mn-ea"/>
              <a:cs typeface="+mn-cs"/>
            </a:rPr>
            <a:t> de Chile y que es registrado en las Planillas Oficiales que proporciona esta entidad a cada ITE de la Inspección Fiscal.</a:t>
          </a:r>
        </a:p>
        <a:p>
          <a:pPr eaLnBrk="1" fontAlgn="auto" latinLnBrk="0" hangingPunct="1"/>
          <a:endParaRPr lang="es-MX" sz="1100" b="1" i="1" baseline="0">
            <a:solidFill>
              <a:schemeClr val="dk1"/>
            </a:solidFill>
            <a:latin typeface="Arial Narrow" pitchFamily="34" charset="0"/>
            <a:ea typeface="+mn-ea"/>
            <a:cs typeface="+mn-cs"/>
          </a:endParaRPr>
        </a:p>
        <a:p>
          <a:pPr eaLnBrk="1" fontAlgn="auto" latinLnBrk="0" hangingPunct="1"/>
          <a:r>
            <a:rPr lang="es-MX" sz="1100" b="1" i="1" baseline="0">
              <a:solidFill>
                <a:schemeClr val="dk1"/>
              </a:solidFill>
              <a:latin typeface="Arial Narrow" pitchFamily="34" charset="0"/>
              <a:ea typeface="+mn-ea"/>
              <a:cs typeface="+mn-cs"/>
            </a:rPr>
            <a:t>Mediante Decreto Supremo N° 271 del 13.09.13  se modifican las características de las obras y servicios del  Contrato de Concesión, junto a la capacidad de los Penales (Alto  Hospicio 2.351, La Serena 2.318, Rancagua 2.365 Internos).</a:t>
          </a:r>
          <a:endParaRPr lang="es-MX" sz="1100" b="1" i="1">
            <a:solidFill>
              <a:schemeClr val="dk1"/>
            </a:solidFill>
            <a:latin typeface="Arial Narrow" pitchFamily="34" charset="0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192366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91440"/>
          <a:ext cx="2066886" cy="18516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arena.vega/AppData/Local/Microsoft/Windows/INetCache/Content.Outlook/1TEPQ1CY/about:bla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HACIENDA EPAN "/>
      <sheetName val="INFORME HACIENDA EPCO"/>
      <sheetName val=" RESUMEN DE HACIENDA PROPUESTO"/>
      <sheetName val="RESUMEN DE HACIENDA ACTUAL"/>
    </sheetNames>
    <sheetDataSet>
      <sheetData sheetId="0" refreshError="1">
        <row r="5">
          <cell r="C5" t="str">
            <v>ENERO</v>
          </cell>
        </row>
        <row r="6">
          <cell r="C6" t="str">
            <v>ENERO</v>
          </cell>
        </row>
        <row r="7">
          <cell r="C7" t="str">
            <v>ENERO</v>
          </cell>
        </row>
        <row r="8">
          <cell r="C8" t="str">
            <v>ENERO</v>
          </cell>
        </row>
        <row r="9">
          <cell r="C9" t="str">
            <v>ENERO</v>
          </cell>
        </row>
        <row r="10">
          <cell r="C10" t="str">
            <v>ENERO</v>
          </cell>
        </row>
        <row r="11">
          <cell r="C11" t="str">
            <v>ENERO</v>
          </cell>
        </row>
        <row r="12">
          <cell r="C12" t="str">
            <v>ENERO</v>
          </cell>
        </row>
        <row r="13">
          <cell r="C13" t="str">
            <v>ENERO</v>
          </cell>
        </row>
        <row r="14">
          <cell r="C14" t="str">
            <v>ENERO</v>
          </cell>
        </row>
        <row r="15">
          <cell r="C15" t="str">
            <v>ENERO</v>
          </cell>
        </row>
        <row r="16">
          <cell r="C16" t="str">
            <v>ENERO</v>
          </cell>
        </row>
        <row r="17">
          <cell r="C17" t="str">
            <v>ENERO</v>
          </cell>
        </row>
        <row r="18">
          <cell r="C18" t="str">
            <v>ENERO</v>
          </cell>
        </row>
        <row r="19">
          <cell r="C19" t="str">
            <v>ENERO</v>
          </cell>
        </row>
        <row r="20">
          <cell r="C20" t="str">
            <v>ENERO</v>
          </cell>
        </row>
        <row r="21">
          <cell r="C21" t="str">
            <v>ENERO</v>
          </cell>
        </row>
        <row r="22">
          <cell r="C22" t="str">
            <v>ENERO</v>
          </cell>
        </row>
        <row r="23">
          <cell r="C23" t="str">
            <v>ENERO</v>
          </cell>
        </row>
        <row r="24">
          <cell r="C24" t="str">
            <v>ENERO</v>
          </cell>
        </row>
        <row r="25">
          <cell r="C25" t="str">
            <v>ENERO</v>
          </cell>
        </row>
        <row r="26">
          <cell r="C26" t="str">
            <v>ENERO</v>
          </cell>
        </row>
        <row r="27">
          <cell r="C27" t="str">
            <v>ENERO</v>
          </cell>
        </row>
        <row r="28">
          <cell r="C28" t="str">
            <v>ENERO</v>
          </cell>
        </row>
        <row r="29">
          <cell r="C29" t="str">
            <v>ENERO</v>
          </cell>
        </row>
        <row r="30">
          <cell r="C30" t="str">
            <v>ENERO</v>
          </cell>
        </row>
        <row r="31">
          <cell r="C31" t="str">
            <v>ENERO</v>
          </cell>
        </row>
        <row r="32">
          <cell r="C32" t="str">
            <v>ENERO</v>
          </cell>
        </row>
        <row r="33">
          <cell r="C33" t="str">
            <v>ENERO</v>
          </cell>
        </row>
        <row r="34">
          <cell r="C34" t="str">
            <v>ENERO</v>
          </cell>
        </row>
        <row r="35">
          <cell r="C35" t="str">
            <v>ENERO</v>
          </cell>
        </row>
        <row r="37">
          <cell r="C37" t="str">
            <v>FEBRERO</v>
          </cell>
        </row>
        <row r="38">
          <cell r="C38" t="str">
            <v>FEBRERO</v>
          </cell>
        </row>
        <row r="39">
          <cell r="C39" t="str">
            <v>FEBRERO</v>
          </cell>
        </row>
        <row r="40">
          <cell r="C40" t="str">
            <v>FEBRERO</v>
          </cell>
        </row>
        <row r="41">
          <cell r="C41" t="str">
            <v>FEBRERO</v>
          </cell>
        </row>
        <row r="42">
          <cell r="C42" t="str">
            <v>FEBRERO</v>
          </cell>
        </row>
        <row r="43">
          <cell r="C43" t="str">
            <v>FEBRERO</v>
          </cell>
        </row>
        <row r="44">
          <cell r="C44" t="str">
            <v>FEBRERO</v>
          </cell>
        </row>
        <row r="45">
          <cell r="C45" t="str">
            <v>FEBRERO</v>
          </cell>
        </row>
        <row r="46">
          <cell r="C46" t="str">
            <v>FEBRERO</v>
          </cell>
        </row>
        <row r="47">
          <cell r="C47" t="str">
            <v>FEBRERO</v>
          </cell>
        </row>
        <row r="48">
          <cell r="C48" t="str">
            <v>FEBRERO</v>
          </cell>
        </row>
        <row r="49">
          <cell r="C49" t="str">
            <v>FEBRERO</v>
          </cell>
        </row>
        <row r="50">
          <cell r="C50" t="str">
            <v>FEBRERO</v>
          </cell>
        </row>
        <row r="51">
          <cell r="C51" t="str">
            <v>FEBRERO</v>
          </cell>
        </row>
        <row r="52">
          <cell r="C52" t="str">
            <v>FEBRERO</v>
          </cell>
        </row>
        <row r="53">
          <cell r="C53" t="str">
            <v>FEBRERO</v>
          </cell>
        </row>
        <row r="54">
          <cell r="C54" t="str">
            <v>FEBRERO</v>
          </cell>
        </row>
        <row r="55">
          <cell r="C55" t="str">
            <v>FEBRERO</v>
          </cell>
        </row>
        <row r="56">
          <cell r="C56" t="str">
            <v>FEBRERO</v>
          </cell>
        </row>
        <row r="57">
          <cell r="C57" t="str">
            <v>FEBRERO</v>
          </cell>
        </row>
        <row r="58">
          <cell r="C58" t="str">
            <v>FEBRERO</v>
          </cell>
        </row>
        <row r="59">
          <cell r="C59" t="str">
            <v>FEBRERO</v>
          </cell>
        </row>
        <row r="60">
          <cell r="C60" t="str">
            <v>FEBRERO</v>
          </cell>
        </row>
        <row r="61">
          <cell r="C61" t="str">
            <v>FEBRERO</v>
          </cell>
        </row>
        <row r="62">
          <cell r="C62" t="str">
            <v>FEBRERO</v>
          </cell>
        </row>
        <row r="63">
          <cell r="C63" t="str">
            <v>FEBRERO</v>
          </cell>
        </row>
        <row r="64">
          <cell r="C64" t="str">
            <v>FEBRERO</v>
          </cell>
        </row>
        <row r="69">
          <cell r="C69" t="str">
            <v>MARZO</v>
          </cell>
        </row>
        <row r="70">
          <cell r="C70" t="str">
            <v>MARZO</v>
          </cell>
        </row>
        <row r="71">
          <cell r="C71" t="str">
            <v>MARZO</v>
          </cell>
        </row>
        <row r="72">
          <cell r="C72" t="str">
            <v>MARZO</v>
          </cell>
        </row>
        <row r="73">
          <cell r="C73" t="str">
            <v>MARZO</v>
          </cell>
        </row>
        <row r="74">
          <cell r="C74" t="str">
            <v>MARZO</v>
          </cell>
        </row>
        <row r="75">
          <cell r="C75" t="str">
            <v>MARZO</v>
          </cell>
        </row>
        <row r="76">
          <cell r="C76" t="str">
            <v>MARZO</v>
          </cell>
        </row>
        <row r="77">
          <cell r="C77" t="str">
            <v>MARZO</v>
          </cell>
        </row>
        <row r="78">
          <cell r="C78" t="str">
            <v>MARZO</v>
          </cell>
        </row>
        <row r="79">
          <cell r="C79" t="str">
            <v>MARZO</v>
          </cell>
        </row>
        <row r="80">
          <cell r="C80" t="str">
            <v>MARZO</v>
          </cell>
        </row>
        <row r="81">
          <cell r="C81" t="str">
            <v>MARZO</v>
          </cell>
        </row>
        <row r="82">
          <cell r="C82" t="str">
            <v>MARZO</v>
          </cell>
        </row>
        <row r="83">
          <cell r="C83" t="str">
            <v>MARZO</v>
          </cell>
        </row>
        <row r="84">
          <cell r="C84" t="str">
            <v>MARZO</v>
          </cell>
        </row>
        <row r="85">
          <cell r="C85" t="str">
            <v>MARZO</v>
          </cell>
        </row>
        <row r="86">
          <cell r="C86" t="str">
            <v>MARZO</v>
          </cell>
        </row>
        <row r="87">
          <cell r="C87" t="str">
            <v>MARZO</v>
          </cell>
        </row>
        <row r="88">
          <cell r="C88" t="str">
            <v>MARZO</v>
          </cell>
        </row>
        <row r="89">
          <cell r="C89" t="str">
            <v>MARZO</v>
          </cell>
        </row>
        <row r="90">
          <cell r="C90" t="str">
            <v>MARZO</v>
          </cell>
        </row>
        <row r="91">
          <cell r="C91" t="str">
            <v>MARZO</v>
          </cell>
        </row>
        <row r="92">
          <cell r="C92" t="str">
            <v>MARZO</v>
          </cell>
        </row>
        <row r="93">
          <cell r="C93" t="str">
            <v>MARZO</v>
          </cell>
        </row>
        <row r="94">
          <cell r="C94" t="str">
            <v>MARZO</v>
          </cell>
        </row>
        <row r="95">
          <cell r="C95" t="str">
            <v>MARZO</v>
          </cell>
        </row>
        <row r="96">
          <cell r="C96" t="str">
            <v>MARZO</v>
          </cell>
        </row>
        <row r="97">
          <cell r="C97" t="str">
            <v>MARZO</v>
          </cell>
        </row>
        <row r="98">
          <cell r="C98" t="str">
            <v>MARZO</v>
          </cell>
        </row>
        <row r="99">
          <cell r="C99" t="str">
            <v>MARZO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3"/>
  <sheetViews>
    <sheetView tabSelected="1" zoomScale="85" zoomScaleNormal="85" workbookViewId="0">
      <pane xSplit="5" ySplit="4" topLeftCell="N5" activePane="bottomRight" state="frozen"/>
      <selection pane="topRight" activeCell="F1" sqref="F1"/>
      <selection pane="bottomLeft" activeCell="A7" sqref="A7"/>
      <selection pane="bottomRight" activeCell="AA10" sqref="AA10"/>
    </sheetView>
  </sheetViews>
  <sheetFormatPr baseColWidth="10" defaultRowHeight="13.2"/>
  <cols>
    <col min="1" max="1" width="8.6640625" style="23" customWidth="1"/>
    <col min="2" max="2" width="11.6640625" style="23" customWidth="1"/>
    <col min="3" max="3" width="20.6640625" style="23" customWidth="1"/>
    <col min="4" max="4" width="18.33203125" style="23" customWidth="1"/>
    <col min="5" max="5" width="26.5546875" style="23" bestFit="1" customWidth="1"/>
    <col min="6" max="21" width="9.6640625" style="23" customWidth="1"/>
    <col min="22" max="22" width="14.44140625" style="23" bestFit="1" customWidth="1"/>
    <col min="23" max="23" width="12.6640625" style="23" bestFit="1" customWidth="1"/>
    <col min="24" max="24" width="14.6640625" style="23" bestFit="1" customWidth="1"/>
    <col min="25" max="25" width="13.44140625" style="23" bestFit="1" customWidth="1"/>
    <col min="26" max="26" width="12.109375" style="23" customWidth="1"/>
    <col min="27" max="16384" width="11.5546875" style="23"/>
  </cols>
  <sheetData>
    <row r="1" spans="1:26" ht="13.8" thickBo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6" ht="45" customHeight="1">
      <c r="A2" s="1049" t="s">
        <v>790</v>
      </c>
      <c r="B2" s="1052" t="s">
        <v>791</v>
      </c>
      <c r="C2" s="1052" t="s">
        <v>792</v>
      </c>
      <c r="D2" s="1052" t="s">
        <v>793</v>
      </c>
      <c r="E2" s="1052" t="s">
        <v>794</v>
      </c>
      <c r="F2" s="1064" t="s">
        <v>795</v>
      </c>
      <c r="G2" s="1065"/>
      <c r="H2" s="1065"/>
      <c r="I2" s="1066"/>
      <c r="J2" s="1064" t="s">
        <v>796</v>
      </c>
      <c r="K2" s="1065"/>
      <c r="L2" s="1065"/>
      <c r="M2" s="1066"/>
      <c r="N2" s="1071" t="s">
        <v>797</v>
      </c>
      <c r="O2" s="1072"/>
      <c r="P2" s="1072"/>
      <c r="Q2" s="1073"/>
      <c r="R2" s="1064" t="s">
        <v>798</v>
      </c>
      <c r="S2" s="1065"/>
      <c r="T2" s="1065"/>
      <c r="U2" s="1066"/>
      <c r="V2" s="1067" t="s">
        <v>799</v>
      </c>
      <c r="W2" s="1064"/>
      <c r="X2" s="1064"/>
      <c r="Y2" s="1068"/>
      <c r="Z2" s="24"/>
    </row>
    <row r="3" spans="1:26" ht="24" customHeight="1">
      <c r="A3" s="1050"/>
      <c r="B3" s="1053"/>
      <c r="C3" s="1053"/>
      <c r="D3" s="1053"/>
      <c r="E3" s="1053"/>
      <c r="F3" s="1069" t="s">
        <v>800</v>
      </c>
      <c r="G3" s="1069"/>
      <c r="H3" s="1069" t="s">
        <v>801</v>
      </c>
      <c r="I3" s="1069"/>
      <c r="J3" s="1069" t="str">
        <f>+F3</f>
        <v>del 01/01/23 al 09/01/23</v>
      </c>
      <c r="K3" s="1069"/>
      <c r="L3" s="1069" t="str">
        <f>+H3</f>
        <v>del 10/01/23 al 30/06/23</v>
      </c>
      <c r="M3" s="1069"/>
      <c r="N3" s="1070" t="str">
        <f>+F3</f>
        <v>del 01/01/23 al 09/01/23</v>
      </c>
      <c r="O3" s="1070"/>
      <c r="P3" s="1070" t="str">
        <f>+H3</f>
        <v>del 10/01/23 al 30/06/23</v>
      </c>
      <c r="Q3" s="1070"/>
      <c r="R3" s="1069" t="str">
        <f>+F3</f>
        <v>del 01/01/23 al 09/01/23</v>
      </c>
      <c r="S3" s="1069"/>
      <c r="T3" s="1069" t="str">
        <f>+H3</f>
        <v>del 10/01/23 al 30/06/23</v>
      </c>
      <c r="U3" s="1069"/>
      <c r="V3" s="1074" t="s">
        <v>802</v>
      </c>
      <c r="W3" s="1075"/>
      <c r="X3" s="1074" t="s">
        <v>803</v>
      </c>
      <c r="Y3" s="1076"/>
      <c r="Z3" s="24"/>
    </row>
    <row r="4" spans="1:26" ht="15" customHeight="1" thickBot="1">
      <c r="A4" s="1051"/>
      <c r="B4" s="1054"/>
      <c r="C4" s="1054"/>
      <c r="D4" s="1054"/>
      <c r="E4" s="1054"/>
      <c r="F4" s="25" t="s">
        <v>804</v>
      </c>
      <c r="G4" s="25" t="s">
        <v>805</v>
      </c>
      <c r="H4" s="25" t="s">
        <v>804</v>
      </c>
      <c r="I4" s="25" t="s">
        <v>805</v>
      </c>
      <c r="J4" s="25" t="s">
        <v>804</v>
      </c>
      <c r="K4" s="25" t="s">
        <v>805</v>
      </c>
      <c r="L4" s="25" t="s">
        <v>804</v>
      </c>
      <c r="M4" s="25" t="s">
        <v>805</v>
      </c>
      <c r="N4" s="26" t="s">
        <v>804</v>
      </c>
      <c r="O4" s="26" t="s">
        <v>805</v>
      </c>
      <c r="P4" s="26" t="s">
        <v>804</v>
      </c>
      <c r="Q4" s="26" t="s">
        <v>805</v>
      </c>
      <c r="R4" s="25" t="s">
        <v>804</v>
      </c>
      <c r="S4" s="25" t="s">
        <v>805</v>
      </c>
      <c r="T4" s="25" t="s">
        <v>804</v>
      </c>
      <c r="U4" s="25" t="s">
        <v>805</v>
      </c>
      <c r="V4" s="25" t="s">
        <v>804</v>
      </c>
      <c r="W4" s="25" t="s">
        <v>805</v>
      </c>
      <c r="X4" s="25" t="s">
        <v>804</v>
      </c>
      <c r="Y4" s="27" t="s">
        <v>805</v>
      </c>
      <c r="Z4" s="24"/>
    </row>
    <row r="5" spans="1:26" ht="12.9" customHeight="1">
      <c r="A5" s="28">
        <v>2023</v>
      </c>
      <c r="B5" s="29" t="s">
        <v>806</v>
      </c>
      <c r="C5" s="29" t="s">
        <v>807</v>
      </c>
      <c r="D5" s="29" t="s">
        <v>326</v>
      </c>
      <c r="E5" s="30" t="s">
        <v>808</v>
      </c>
      <c r="F5" s="31">
        <v>250</v>
      </c>
      <c r="G5" s="31">
        <v>350</v>
      </c>
      <c r="H5" s="31">
        <v>300</v>
      </c>
      <c r="I5" s="31">
        <v>400</v>
      </c>
      <c r="J5" s="31">
        <v>350</v>
      </c>
      <c r="K5" s="31">
        <v>550</v>
      </c>
      <c r="L5" s="31">
        <v>400</v>
      </c>
      <c r="M5" s="31">
        <v>550</v>
      </c>
      <c r="N5" s="32">
        <v>140</v>
      </c>
      <c r="O5" s="32">
        <v>37</v>
      </c>
      <c r="P5" s="32">
        <v>280</v>
      </c>
      <c r="Q5" s="32">
        <v>39</v>
      </c>
      <c r="R5" s="32">
        <v>277</v>
      </c>
      <c r="S5" s="32">
        <v>14</v>
      </c>
      <c r="T5" s="32">
        <v>667</v>
      </c>
      <c r="U5" s="32">
        <v>35</v>
      </c>
      <c r="V5" s="33">
        <f>(N5*F5)+(H5*P5)</f>
        <v>119000</v>
      </c>
      <c r="W5" s="33">
        <f t="shared" ref="W5:W25" si="0">(G5*O5)+(I5*Q5)</f>
        <v>28550</v>
      </c>
      <c r="X5" s="33">
        <f t="shared" ref="X5:Y25" si="1">(J5*R5)+(L5*T5)</f>
        <v>363750</v>
      </c>
      <c r="Y5" s="34">
        <f t="shared" si="1"/>
        <v>26950</v>
      </c>
      <c r="Z5" s="35"/>
    </row>
    <row r="6" spans="1:26" ht="12.9" customHeight="1">
      <c r="A6" s="36">
        <f>$A$5</f>
        <v>2023</v>
      </c>
      <c r="B6" s="37" t="s">
        <v>806</v>
      </c>
      <c r="C6" s="37" t="s">
        <v>807</v>
      </c>
      <c r="D6" s="37" t="s">
        <v>326</v>
      </c>
      <c r="E6" s="38" t="s">
        <v>18</v>
      </c>
      <c r="F6" s="39">
        <v>850</v>
      </c>
      <c r="G6" s="39">
        <v>1250</v>
      </c>
      <c r="H6" s="39">
        <v>900</v>
      </c>
      <c r="I6" s="39">
        <v>1300</v>
      </c>
      <c r="J6" s="39">
        <v>1250</v>
      </c>
      <c r="K6" s="39">
        <v>1750</v>
      </c>
      <c r="L6" s="39">
        <v>1300</v>
      </c>
      <c r="M6" s="39">
        <v>1850</v>
      </c>
      <c r="N6" s="40">
        <v>42316</v>
      </c>
      <c r="O6" s="40">
        <v>3810</v>
      </c>
      <c r="P6" s="39">
        <v>100292</v>
      </c>
      <c r="Q6" s="39">
        <v>11111</v>
      </c>
      <c r="R6" s="39">
        <v>17568</v>
      </c>
      <c r="S6" s="39">
        <v>1151</v>
      </c>
      <c r="T6" s="40">
        <v>41584</v>
      </c>
      <c r="U6" s="40">
        <v>3235</v>
      </c>
      <c r="V6" s="41">
        <f t="shared" ref="V6:V24" si="2">(N6*F6)+(H6*P6)</f>
        <v>126231400</v>
      </c>
      <c r="W6" s="41">
        <f t="shared" si="0"/>
        <v>19206800</v>
      </c>
      <c r="X6" s="41">
        <f t="shared" si="1"/>
        <v>76019200</v>
      </c>
      <c r="Y6" s="42">
        <f t="shared" si="1"/>
        <v>7999000</v>
      </c>
      <c r="Z6" s="35"/>
    </row>
    <row r="7" spans="1:26" ht="12.9" customHeight="1">
      <c r="A7" s="36">
        <f t="shared" ref="A7:A25" si="3">$A$5</f>
        <v>2023</v>
      </c>
      <c r="B7" s="37" t="s">
        <v>806</v>
      </c>
      <c r="C7" s="37" t="s">
        <v>807</v>
      </c>
      <c r="D7" s="37" t="s">
        <v>326</v>
      </c>
      <c r="E7" s="38" t="s">
        <v>809</v>
      </c>
      <c r="F7" s="39">
        <v>850</v>
      </c>
      <c r="G7" s="39">
        <v>1250</v>
      </c>
      <c r="H7" s="39">
        <v>900</v>
      </c>
      <c r="I7" s="39">
        <v>1300</v>
      </c>
      <c r="J7" s="39">
        <v>1250</v>
      </c>
      <c r="K7" s="39">
        <v>1750</v>
      </c>
      <c r="L7" s="39">
        <v>1300</v>
      </c>
      <c r="M7" s="39">
        <v>1850</v>
      </c>
      <c r="N7" s="40">
        <v>33</v>
      </c>
      <c r="O7" s="40">
        <v>3</v>
      </c>
      <c r="P7" s="39">
        <v>120</v>
      </c>
      <c r="Q7" s="39">
        <v>42</v>
      </c>
      <c r="R7" s="39">
        <v>10</v>
      </c>
      <c r="S7" s="39">
        <v>0</v>
      </c>
      <c r="T7" s="40">
        <v>47</v>
      </c>
      <c r="U7" s="40">
        <v>4</v>
      </c>
      <c r="V7" s="41">
        <f t="shared" si="2"/>
        <v>136050</v>
      </c>
      <c r="W7" s="41">
        <f t="shared" si="0"/>
        <v>58350</v>
      </c>
      <c r="X7" s="41">
        <f t="shared" si="1"/>
        <v>73600</v>
      </c>
      <c r="Y7" s="42">
        <f t="shared" si="1"/>
        <v>7400</v>
      </c>
      <c r="Z7" s="35"/>
    </row>
    <row r="8" spans="1:26" ht="12.9" customHeight="1">
      <c r="A8" s="36">
        <f t="shared" si="3"/>
        <v>2023</v>
      </c>
      <c r="B8" s="37" t="s">
        <v>806</v>
      </c>
      <c r="C8" s="37" t="s">
        <v>807</v>
      </c>
      <c r="D8" s="37" t="s">
        <v>326</v>
      </c>
      <c r="E8" s="38" t="s">
        <v>810</v>
      </c>
      <c r="F8" s="39">
        <v>1550</v>
      </c>
      <c r="G8" s="39">
        <v>2250</v>
      </c>
      <c r="H8" s="39">
        <v>1650</v>
      </c>
      <c r="I8" s="39">
        <v>2400</v>
      </c>
      <c r="J8" s="39">
        <v>2200</v>
      </c>
      <c r="K8" s="39">
        <v>3150</v>
      </c>
      <c r="L8" s="39">
        <v>2350</v>
      </c>
      <c r="M8" s="39">
        <v>3350</v>
      </c>
      <c r="N8" s="40">
        <v>81</v>
      </c>
      <c r="O8" s="40">
        <v>5</v>
      </c>
      <c r="P8" s="39">
        <v>190</v>
      </c>
      <c r="Q8" s="39">
        <v>16</v>
      </c>
      <c r="R8" s="39">
        <v>61</v>
      </c>
      <c r="S8" s="39">
        <v>3</v>
      </c>
      <c r="T8" s="40">
        <v>167</v>
      </c>
      <c r="U8" s="40">
        <v>11</v>
      </c>
      <c r="V8" s="41">
        <f t="shared" si="2"/>
        <v>439050</v>
      </c>
      <c r="W8" s="41">
        <f t="shared" si="0"/>
        <v>49650</v>
      </c>
      <c r="X8" s="41">
        <f t="shared" si="1"/>
        <v>526650</v>
      </c>
      <c r="Y8" s="42">
        <f t="shared" si="1"/>
        <v>46300</v>
      </c>
      <c r="Z8" s="35"/>
    </row>
    <row r="9" spans="1:26" ht="12.9" customHeight="1">
      <c r="A9" s="36">
        <f t="shared" si="3"/>
        <v>2023</v>
      </c>
      <c r="B9" s="37" t="s">
        <v>806</v>
      </c>
      <c r="C9" s="37" t="s">
        <v>807</v>
      </c>
      <c r="D9" s="37" t="s">
        <v>326</v>
      </c>
      <c r="E9" s="38" t="s">
        <v>811</v>
      </c>
      <c r="F9" s="39">
        <v>1550</v>
      </c>
      <c r="G9" s="39">
        <v>2250</v>
      </c>
      <c r="H9" s="39">
        <v>1650</v>
      </c>
      <c r="I9" s="39">
        <v>2400</v>
      </c>
      <c r="J9" s="39">
        <v>2200</v>
      </c>
      <c r="K9" s="39">
        <v>3150</v>
      </c>
      <c r="L9" s="39">
        <v>2350</v>
      </c>
      <c r="M9" s="39">
        <v>3350</v>
      </c>
      <c r="N9" s="40">
        <v>1054</v>
      </c>
      <c r="O9" s="40">
        <v>83</v>
      </c>
      <c r="P9" s="39">
        <v>3295</v>
      </c>
      <c r="Q9" s="39">
        <v>213</v>
      </c>
      <c r="R9" s="39">
        <v>334</v>
      </c>
      <c r="S9" s="39">
        <v>19</v>
      </c>
      <c r="T9" s="40">
        <v>1059</v>
      </c>
      <c r="U9" s="40">
        <v>52</v>
      </c>
      <c r="V9" s="41">
        <f t="shared" si="2"/>
        <v>7070450</v>
      </c>
      <c r="W9" s="41">
        <f t="shared" si="0"/>
        <v>697950</v>
      </c>
      <c r="X9" s="41">
        <f t="shared" si="1"/>
        <v>3223450</v>
      </c>
      <c r="Y9" s="42">
        <f t="shared" si="1"/>
        <v>234050</v>
      </c>
      <c r="Z9" s="35"/>
    </row>
    <row r="10" spans="1:26" ht="12.9" customHeight="1">
      <c r="A10" s="36">
        <f t="shared" si="3"/>
        <v>2023</v>
      </c>
      <c r="B10" s="37" t="s">
        <v>806</v>
      </c>
      <c r="C10" s="37" t="s">
        <v>807</v>
      </c>
      <c r="D10" s="37" t="s">
        <v>326</v>
      </c>
      <c r="E10" s="38" t="s">
        <v>812</v>
      </c>
      <c r="F10" s="39">
        <v>2750</v>
      </c>
      <c r="G10" s="39">
        <v>3950</v>
      </c>
      <c r="H10" s="39">
        <v>2950</v>
      </c>
      <c r="I10" s="39">
        <v>4200</v>
      </c>
      <c r="J10" s="39">
        <v>3900</v>
      </c>
      <c r="K10" s="39">
        <v>5600</v>
      </c>
      <c r="L10" s="39">
        <v>4200</v>
      </c>
      <c r="M10" s="39">
        <v>5950</v>
      </c>
      <c r="N10" s="40">
        <v>15</v>
      </c>
      <c r="O10" s="40">
        <v>1</v>
      </c>
      <c r="P10" s="39">
        <v>51</v>
      </c>
      <c r="Q10" s="39">
        <v>2</v>
      </c>
      <c r="R10" s="39">
        <v>6</v>
      </c>
      <c r="S10" s="39">
        <v>0</v>
      </c>
      <c r="T10" s="40">
        <v>19</v>
      </c>
      <c r="U10" s="40">
        <v>1</v>
      </c>
      <c r="V10" s="41">
        <f t="shared" si="2"/>
        <v>191700</v>
      </c>
      <c r="W10" s="41">
        <f t="shared" si="0"/>
        <v>12350</v>
      </c>
      <c r="X10" s="41">
        <f t="shared" si="1"/>
        <v>103200</v>
      </c>
      <c r="Y10" s="42">
        <f t="shared" si="1"/>
        <v>5950</v>
      </c>
      <c r="Z10" s="35"/>
    </row>
    <row r="11" spans="1:26" ht="12.9" customHeight="1">
      <c r="A11" s="43">
        <f t="shared" si="3"/>
        <v>2023</v>
      </c>
      <c r="B11" s="44" t="s">
        <v>806</v>
      </c>
      <c r="C11" s="44" t="s">
        <v>807</v>
      </c>
      <c r="D11" s="44" t="s">
        <v>326</v>
      </c>
      <c r="E11" s="45" t="s">
        <v>813</v>
      </c>
      <c r="F11" s="46">
        <v>2750</v>
      </c>
      <c r="G11" s="46">
        <v>3950</v>
      </c>
      <c r="H11" s="46">
        <v>2950</v>
      </c>
      <c r="I11" s="46">
        <v>4200</v>
      </c>
      <c r="J11" s="46">
        <v>3900</v>
      </c>
      <c r="K11" s="46">
        <v>5600</v>
      </c>
      <c r="L11" s="46">
        <v>4200</v>
      </c>
      <c r="M11" s="46">
        <v>5950</v>
      </c>
      <c r="N11" s="47">
        <v>1797</v>
      </c>
      <c r="O11" s="47">
        <v>256</v>
      </c>
      <c r="P11" s="46">
        <v>5468</v>
      </c>
      <c r="Q11" s="46">
        <v>487</v>
      </c>
      <c r="R11" s="46">
        <v>635</v>
      </c>
      <c r="S11" s="46">
        <v>46</v>
      </c>
      <c r="T11" s="47">
        <v>1907</v>
      </c>
      <c r="U11" s="47">
        <v>159</v>
      </c>
      <c r="V11" s="48">
        <f t="shared" si="2"/>
        <v>21072350</v>
      </c>
      <c r="W11" s="48">
        <f t="shared" si="0"/>
        <v>3056600</v>
      </c>
      <c r="X11" s="48">
        <f t="shared" si="1"/>
        <v>10485900</v>
      </c>
      <c r="Y11" s="49">
        <f t="shared" si="1"/>
        <v>1203650</v>
      </c>
      <c r="Z11" s="35"/>
    </row>
    <row r="12" spans="1:26" ht="12.9" customHeight="1">
      <c r="A12" s="50">
        <f t="shared" si="3"/>
        <v>2023</v>
      </c>
      <c r="B12" s="51" t="s">
        <v>806</v>
      </c>
      <c r="C12" s="51" t="s">
        <v>807</v>
      </c>
      <c r="D12" s="51" t="s">
        <v>814</v>
      </c>
      <c r="E12" s="52" t="s">
        <v>808</v>
      </c>
      <c r="F12" s="53">
        <v>250</v>
      </c>
      <c r="G12" s="53">
        <v>350</v>
      </c>
      <c r="H12" s="53">
        <v>300</v>
      </c>
      <c r="I12" s="53">
        <v>400</v>
      </c>
      <c r="J12" s="53">
        <v>350</v>
      </c>
      <c r="K12" s="54">
        <v>550</v>
      </c>
      <c r="L12" s="53">
        <v>400</v>
      </c>
      <c r="M12" s="54">
        <v>550</v>
      </c>
      <c r="N12" s="55">
        <v>162</v>
      </c>
      <c r="O12" s="55">
        <v>11</v>
      </c>
      <c r="P12" s="53">
        <v>319</v>
      </c>
      <c r="Q12" s="53">
        <v>22</v>
      </c>
      <c r="R12" s="53">
        <v>233</v>
      </c>
      <c r="S12" s="54">
        <v>12</v>
      </c>
      <c r="T12" s="55">
        <v>477</v>
      </c>
      <c r="U12" s="55">
        <v>41</v>
      </c>
      <c r="V12" s="56">
        <f t="shared" si="2"/>
        <v>136200</v>
      </c>
      <c r="W12" s="56">
        <f t="shared" si="0"/>
        <v>12650</v>
      </c>
      <c r="X12" s="56">
        <f t="shared" si="1"/>
        <v>272350</v>
      </c>
      <c r="Y12" s="57">
        <f t="shared" si="1"/>
        <v>29150</v>
      </c>
      <c r="Z12" s="35"/>
    </row>
    <row r="13" spans="1:26" ht="12.9" customHeight="1">
      <c r="A13" s="36">
        <f t="shared" si="3"/>
        <v>2023</v>
      </c>
      <c r="B13" s="37" t="s">
        <v>806</v>
      </c>
      <c r="C13" s="37" t="s">
        <v>807</v>
      </c>
      <c r="D13" s="37" t="s">
        <v>814</v>
      </c>
      <c r="E13" s="38" t="s">
        <v>18</v>
      </c>
      <c r="F13" s="39">
        <v>850</v>
      </c>
      <c r="G13" s="39">
        <v>1250</v>
      </c>
      <c r="H13" s="39">
        <v>900</v>
      </c>
      <c r="I13" s="39">
        <v>1300</v>
      </c>
      <c r="J13" s="39">
        <v>1250</v>
      </c>
      <c r="K13" s="58">
        <v>1750</v>
      </c>
      <c r="L13" s="39">
        <v>1300</v>
      </c>
      <c r="M13" s="58">
        <v>1850</v>
      </c>
      <c r="N13" s="40">
        <v>41876</v>
      </c>
      <c r="O13" s="40">
        <v>3193</v>
      </c>
      <c r="P13" s="39">
        <v>97256</v>
      </c>
      <c r="Q13" s="39">
        <v>9289</v>
      </c>
      <c r="R13" s="39">
        <v>9615</v>
      </c>
      <c r="S13" s="58">
        <v>734</v>
      </c>
      <c r="T13" s="40">
        <v>20202</v>
      </c>
      <c r="U13" s="40">
        <v>2344</v>
      </c>
      <c r="V13" s="41">
        <f t="shared" si="2"/>
        <v>123125000</v>
      </c>
      <c r="W13" s="41">
        <f t="shared" si="0"/>
        <v>16066950</v>
      </c>
      <c r="X13" s="41">
        <f t="shared" si="1"/>
        <v>38281350</v>
      </c>
      <c r="Y13" s="42">
        <f t="shared" si="1"/>
        <v>5620900</v>
      </c>
      <c r="Z13" s="35"/>
    </row>
    <row r="14" spans="1:26" ht="12.9" customHeight="1">
      <c r="A14" s="36">
        <f t="shared" si="3"/>
        <v>2023</v>
      </c>
      <c r="B14" s="37" t="s">
        <v>806</v>
      </c>
      <c r="C14" s="37" t="s">
        <v>807</v>
      </c>
      <c r="D14" s="37" t="s">
        <v>814</v>
      </c>
      <c r="E14" s="38" t="s">
        <v>809</v>
      </c>
      <c r="F14" s="39">
        <v>850</v>
      </c>
      <c r="G14" s="39">
        <v>1250</v>
      </c>
      <c r="H14" s="39">
        <v>900</v>
      </c>
      <c r="I14" s="39">
        <v>1300</v>
      </c>
      <c r="J14" s="39">
        <v>1250</v>
      </c>
      <c r="K14" s="58">
        <v>1750</v>
      </c>
      <c r="L14" s="39">
        <v>1300</v>
      </c>
      <c r="M14" s="58">
        <v>1850</v>
      </c>
      <c r="N14" s="40">
        <v>50</v>
      </c>
      <c r="O14" s="40">
        <v>3</v>
      </c>
      <c r="P14" s="39">
        <v>139</v>
      </c>
      <c r="Q14" s="39">
        <v>10</v>
      </c>
      <c r="R14" s="39">
        <v>11</v>
      </c>
      <c r="S14" s="58">
        <v>1</v>
      </c>
      <c r="T14" s="40">
        <v>28</v>
      </c>
      <c r="U14" s="40">
        <v>2</v>
      </c>
      <c r="V14" s="41">
        <f t="shared" si="2"/>
        <v>167600</v>
      </c>
      <c r="W14" s="41">
        <f t="shared" si="0"/>
        <v>16750</v>
      </c>
      <c r="X14" s="41">
        <f t="shared" si="1"/>
        <v>50150</v>
      </c>
      <c r="Y14" s="42">
        <f t="shared" si="1"/>
        <v>5450</v>
      </c>
      <c r="Z14" s="35"/>
    </row>
    <row r="15" spans="1:26" ht="12.9" customHeight="1">
      <c r="A15" s="36">
        <f t="shared" si="3"/>
        <v>2023</v>
      </c>
      <c r="B15" s="37" t="s">
        <v>806</v>
      </c>
      <c r="C15" s="37" t="s">
        <v>807</v>
      </c>
      <c r="D15" s="37" t="s">
        <v>814</v>
      </c>
      <c r="E15" s="38" t="s">
        <v>810</v>
      </c>
      <c r="F15" s="39">
        <v>1550</v>
      </c>
      <c r="G15" s="39">
        <v>2250</v>
      </c>
      <c r="H15" s="39">
        <v>1650</v>
      </c>
      <c r="I15" s="39">
        <v>2400</v>
      </c>
      <c r="J15" s="39">
        <v>2200</v>
      </c>
      <c r="K15" s="58">
        <v>3150</v>
      </c>
      <c r="L15" s="39">
        <v>2350</v>
      </c>
      <c r="M15" s="58">
        <v>3350</v>
      </c>
      <c r="N15" s="40">
        <v>45</v>
      </c>
      <c r="O15" s="40">
        <v>0</v>
      </c>
      <c r="P15" s="39">
        <v>178</v>
      </c>
      <c r="Q15" s="39">
        <v>8</v>
      </c>
      <c r="R15" s="39">
        <v>1</v>
      </c>
      <c r="S15" s="58">
        <v>0</v>
      </c>
      <c r="T15" s="40">
        <v>22</v>
      </c>
      <c r="U15" s="40">
        <v>2</v>
      </c>
      <c r="V15" s="41">
        <f t="shared" si="2"/>
        <v>363450</v>
      </c>
      <c r="W15" s="41">
        <f t="shared" si="0"/>
        <v>19200</v>
      </c>
      <c r="X15" s="41">
        <f t="shared" si="1"/>
        <v>53900</v>
      </c>
      <c r="Y15" s="42">
        <f t="shared" si="1"/>
        <v>6700</v>
      </c>
      <c r="Z15" s="35"/>
    </row>
    <row r="16" spans="1:26" ht="12.9" customHeight="1">
      <c r="A16" s="36">
        <f t="shared" si="3"/>
        <v>2023</v>
      </c>
      <c r="B16" s="37" t="s">
        <v>806</v>
      </c>
      <c r="C16" s="37" t="s">
        <v>807</v>
      </c>
      <c r="D16" s="37" t="s">
        <v>814</v>
      </c>
      <c r="E16" s="38" t="s">
        <v>811</v>
      </c>
      <c r="F16" s="39">
        <v>1550</v>
      </c>
      <c r="G16" s="39">
        <v>2250</v>
      </c>
      <c r="H16" s="39">
        <v>1650</v>
      </c>
      <c r="I16" s="39">
        <v>2400</v>
      </c>
      <c r="J16" s="39">
        <v>2200</v>
      </c>
      <c r="K16" s="58">
        <v>3150</v>
      </c>
      <c r="L16" s="39">
        <v>2350</v>
      </c>
      <c r="M16" s="58">
        <v>3350</v>
      </c>
      <c r="N16" s="40">
        <v>1006</v>
      </c>
      <c r="O16" s="40">
        <v>95</v>
      </c>
      <c r="P16" s="39">
        <v>3157</v>
      </c>
      <c r="Q16" s="39">
        <v>263</v>
      </c>
      <c r="R16" s="39">
        <v>165</v>
      </c>
      <c r="S16" s="58">
        <v>19</v>
      </c>
      <c r="T16" s="40">
        <v>452</v>
      </c>
      <c r="U16" s="40">
        <v>54</v>
      </c>
      <c r="V16" s="41">
        <f t="shared" si="2"/>
        <v>6768350</v>
      </c>
      <c r="W16" s="41">
        <f t="shared" si="0"/>
        <v>844950</v>
      </c>
      <c r="X16" s="41">
        <f t="shared" si="1"/>
        <v>1425200</v>
      </c>
      <c r="Y16" s="42">
        <f t="shared" si="1"/>
        <v>240750</v>
      </c>
      <c r="Z16" s="35"/>
    </row>
    <row r="17" spans="1:26" ht="12.9" customHeight="1">
      <c r="A17" s="36">
        <f t="shared" si="3"/>
        <v>2023</v>
      </c>
      <c r="B17" s="37" t="s">
        <v>806</v>
      </c>
      <c r="C17" s="37" t="s">
        <v>807</v>
      </c>
      <c r="D17" s="37" t="s">
        <v>814</v>
      </c>
      <c r="E17" s="38" t="s">
        <v>812</v>
      </c>
      <c r="F17" s="39">
        <v>2750</v>
      </c>
      <c r="G17" s="39">
        <v>3950</v>
      </c>
      <c r="H17" s="39">
        <v>2950</v>
      </c>
      <c r="I17" s="39">
        <v>4200</v>
      </c>
      <c r="J17" s="39">
        <v>3900</v>
      </c>
      <c r="K17" s="58">
        <v>5600</v>
      </c>
      <c r="L17" s="39">
        <v>4200</v>
      </c>
      <c r="M17" s="58">
        <v>5950</v>
      </c>
      <c r="N17" s="40">
        <v>12</v>
      </c>
      <c r="O17" s="40">
        <v>4</v>
      </c>
      <c r="P17" s="39">
        <v>28</v>
      </c>
      <c r="Q17" s="39">
        <v>11</v>
      </c>
      <c r="R17" s="39">
        <v>2</v>
      </c>
      <c r="S17" s="58">
        <v>0</v>
      </c>
      <c r="T17" s="40">
        <v>7</v>
      </c>
      <c r="U17" s="40">
        <v>0</v>
      </c>
      <c r="V17" s="41">
        <f t="shared" si="2"/>
        <v>115600</v>
      </c>
      <c r="W17" s="41">
        <f t="shared" si="0"/>
        <v>62000</v>
      </c>
      <c r="X17" s="41">
        <f t="shared" si="1"/>
        <v>37200</v>
      </c>
      <c r="Y17" s="42">
        <f t="shared" si="1"/>
        <v>0</v>
      </c>
      <c r="Z17" s="35"/>
    </row>
    <row r="18" spans="1:26" ht="12.9" customHeight="1">
      <c r="A18" s="59">
        <f t="shared" si="3"/>
        <v>2023</v>
      </c>
      <c r="B18" s="60" t="s">
        <v>806</v>
      </c>
      <c r="C18" s="60" t="s">
        <v>807</v>
      </c>
      <c r="D18" s="60" t="s">
        <v>814</v>
      </c>
      <c r="E18" s="61" t="s">
        <v>813</v>
      </c>
      <c r="F18" s="62">
        <v>2750</v>
      </c>
      <c r="G18" s="62">
        <v>3950</v>
      </c>
      <c r="H18" s="62">
        <v>2950</v>
      </c>
      <c r="I18" s="62">
        <v>4200</v>
      </c>
      <c r="J18" s="62">
        <v>3900</v>
      </c>
      <c r="K18" s="63">
        <v>5600</v>
      </c>
      <c r="L18" s="62">
        <v>4200</v>
      </c>
      <c r="M18" s="63">
        <v>5950</v>
      </c>
      <c r="N18" s="47">
        <v>2455</v>
      </c>
      <c r="O18" s="47">
        <v>169</v>
      </c>
      <c r="P18" s="62">
        <v>7682</v>
      </c>
      <c r="Q18" s="62">
        <v>457</v>
      </c>
      <c r="R18" s="62">
        <v>259</v>
      </c>
      <c r="S18" s="63">
        <v>8</v>
      </c>
      <c r="T18" s="47">
        <v>615</v>
      </c>
      <c r="U18" s="47">
        <v>27</v>
      </c>
      <c r="V18" s="64">
        <f t="shared" si="2"/>
        <v>29413150</v>
      </c>
      <c r="W18" s="64">
        <f t="shared" si="0"/>
        <v>2586950</v>
      </c>
      <c r="X18" s="64">
        <f t="shared" si="1"/>
        <v>3593100</v>
      </c>
      <c r="Y18" s="65">
        <f t="shared" si="1"/>
        <v>205450</v>
      </c>
      <c r="Z18" s="35"/>
    </row>
    <row r="19" spans="1:26" ht="12.9" customHeight="1">
      <c r="A19" s="66">
        <f t="shared" si="3"/>
        <v>2023</v>
      </c>
      <c r="B19" s="67" t="s">
        <v>806</v>
      </c>
      <c r="C19" s="67" t="s">
        <v>807</v>
      </c>
      <c r="D19" s="67" t="s">
        <v>815</v>
      </c>
      <c r="E19" s="68" t="s">
        <v>808</v>
      </c>
      <c r="F19" s="69">
        <v>0</v>
      </c>
      <c r="G19" s="69">
        <v>0</v>
      </c>
      <c r="H19" s="69">
        <v>0</v>
      </c>
      <c r="I19" s="69">
        <v>0</v>
      </c>
      <c r="J19" s="70">
        <v>350</v>
      </c>
      <c r="K19" s="70">
        <v>550</v>
      </c>
      <c r="L19" s="70">
        <v>400</v>
      </c>
      <c r="M19" s="70">
        <v>550</v>
      </c>
      <c r="N19" s="70">
        <v>0</v>
      </c>
      <c r="O19" s="70">
        <v>0</v>
      </c>
      <c r="P19" s="70">
        <v>0</v>
      </c>
      <c r="Q19" s="70">
        <v>0</v>
      </c>
      <c r="R19" s="70">
        <v>222</v>
      </c>
      <c r="S19" s="70">
        <v>29</v>
      </c>
      <c r="T19" s="70">
        <v>489</v>
      </c>
      <c r="U19" s="70">
        <v>78</v>
      </c>
      <c r="V19" s="71">
        <f>(N19*F19)+(H19*P19)</f>
        <v>0</v>
      </c>
      <c r="W19" s="71">
        <f t="shared" si="0"/>
        <v>0</v>
      </c>
      <c r="X19" s="71">
        <f t="shared" si="1"/>
        <v>273300</v>
      </c>
      <c r="Y19" s="72">
        <f t="shared" si="1"/>
        <v>58850</v>
      </c>
      <c r="Z19" s="35"/>
    </row>
    <row r="20" spans="1:26" ht="12.9" customHeight="1">
      <c r="A20" s="36">
        <f t="shared" si="3"/>
        <v>2023</v>
      </c>
      <c r="B20" s="37" t="s">
        <v>806</v>
      </c>
      <c r="C20" s="37" t="s">
        <v>807</v>
      </c>
      <c r="D20" s="37" t="s">
        <v>815</v>
      </c>
      <c r="E20" s="38" t="s">
        <v>18</v>
      </c>
      <c r="F20" s="39">
        <v>0</v>
      </c>
      <c r="G20" s="39">
        <v>0</v>
      </c>
      <c r="H20" s="39">
        <v>0</v>
      </c>
      <c r="I20" s="39">
        <v>0</v>
      </c>
      <c r="J20" s="39">
        <v>1250</v>
      </c>
      <c r="K20" s="39">
        <v>1750</v>
      </c>
      <c r="L20" s="39">
        <v>1300</v>
      </c>
      <c r="M20" s="39">
        <v>1850</v>
      </c>
      <c r="N20" s="58">
        <v>0</v>
      </c>
      <c r="O20" s="58">
        <v>0</v>
      </c>
      <c r="P20" s="58">
        <v>0</v>
      </c>
      <c r="Q20" s="58">
        <v>0</v>
      </c>
      <c r="R20" s="58">
        <v>18624</v>
      </c>
      <c r="S20" s="58">
        <v>2202</v>
      </c>
      <c r="T20" s="58">
        <v>40764</v>
      </c>
      <c r="U20" s="58">
        <v>6080</v>
      </c>
      <c r="V20" s="41">
        <f t="shared" si="2"/>
        <v>0</v>
      </c>
      <c r="W20" s="41">
        <f t="shared" si="0"/>
        <v>0</v>
      </c>
      <c r="X20" s="41">
        <f t="shared" si="1"/>
        <v>76273200</v>
      </c>
      <c r="Y20" s="42">
        <f t="shared" si="1"/>
        <v>15101500</v>
      </c>
      <c r="Z20" s="35"/>
    </row>
    <row r="21" spans="1:26" ht="12.9" customHeight="1">
      <c r="A21" s="36">
        <f t="shared" si="3"/>
        <v>2023</v>
      </c>
      <c r="B21" s="37" t="s">
        <v>806</v>
      </c>
      <c r="C21" s="37" t="s">
        <v>807</v>
      </c>
      <c r="D21" s="37" t="s">
        <v>815</v>
      </c>
      <c r="E21" s="38" t="s">
        <v>809</v>
      </c>
      <c r="F21" s="39">
        <v>0</v>
      </c>
      <c r="G21" s="39">
        <v>0</v>
      </c>
      <c r="H21" s="39">
        <v>0</v>
      </c>
      <c r="I21" s="39">
        <v>0</v>
      </c>
      <c r="J21" s="39">
        <v>1250</v>
      </c>
      <c r="K21" s="39">
        <v>1750</v>
      </c>
      <c r="L21" s="39">
        <v>1300</v>
      </c>
      <c r="M21" s="39">
        <v>1850</v>
      </c>
      <c r="N21" s="58">
        <v>0</v>
      </c>
      <c r="O21" s="58">
        <v>0</v>
      </c>
      <c r="P21" s="58">
        <v>0</v>
      </c>
      <c r="Q21" s="58">
        <v>0</v>
      </c>
      <c r="R21" s="58">
        <v>12</v>
      </c>
      <c r="S21" s="58">
        <v>0</v>
      </c>
      <c r="T21" s="58">
        <v>44</v>
      </c>
      <c r="U21" s="58">
        <v>5</v>
      </c>
      <c r="V21" s="41">
        <f t="shared" si="2"/>
        <v>0</v>
      </c>
      <c r="W21" s="41">
        <f t="shared" si="0"/>
        <v>0</v>
      </c>
      <c r="X21" s="41">
        <f t="shared" si="1"/>
        <v>72200</v>
      </c>
      <c r="Y21" s="42">
        <f t="shared" si="1"/>
        <v>9250</v>
      </c>
      <c r="Z21" s="35"/>
    </row>
    <row r="22" spans="1:26" ht="12.9" customHeight="1">
      <c r="A22" s="36">
        <f t="shared" si="3"/>
        <v>2023</v>
      </c>
      <c r="B22" s="37" t="s">
        <v>806</v>
      </c>
      <c r="C22" s="37" t="s">
        <v>807</v>
      </c>
      <c r="D22" s="37" t="s">
        <v>815</v>
      </c>
      <c r="E22" s="38" t="s">
        <v>810</v>
      </c>
      <c r="F22" s="39">
        <v>0</v>
      </c>
      <c r="G22" s="39">
        <v>0</v>
      </c>
      <c r="H22" s="39">
        <v>0</v>
      </c>
      <c r="I22" s="39">
        <v>0</v>
      </c>
      <c r="J22" s="39">
        <v>2200</v>
      </c>
      <c r="K22" s="39">
        <v>3150</v>
      </c>
      <c r="L22" s="39">
        <v>2350</v>
      </c>
      <c r="M22" s="39">
        <v>3350</v>
      </c>
      <c r="N22" s="58">
        <v>0</v>
      </c>
      <c r="O22" s="58">
        <v>0</v>
      </c>
      <c r="P22" s="58">
        <v>0</v>
      </c>
      <c r="Q22" s="58">
        <v>0</v>
      </c>
      <c r="R22" s="58">
        <v>55</v>
      </c>
      <c r="S22" s="58">
        <v>4</v>
      </c>
      <c r="T22" s="58">
        <v>158</v>
      </c>
      <c r="U22" s="58">
        <v>15</v>
      </c>
      <c r="V22" s="41">
        <f t="shared" si="2"/>
        <v>0</v>
      </c>
      <c r="W22" s="41">
        <f t="shared" si="0"/>
        <v>0</v>
      </c>
      <c r="X22" s="41">
        <f t="shared" si="1"/>
        <v>492300</v>
      </c>
      <c r="Y22" s="42">
        <f t="shared" si="1"/>
        <v>62850</v>
      </c>
      <c r="Z22" s="35"/>
    </row>
    <row r="23" spans="1:26" ht="12.9" customHeight="1">
      <c r="A23" s="36">
        <f t="shared" si="3"/>
        <v>2023</v>
      </c>
      <c r="B23" s="37" t="s">
        <v>806</v>
      </c>
      <c r="C23" s="37" t="s">
        <v>807</v>
      </c>
      <c r="D23" s="37" t="s">
        <v>815</v>
      </c>
      <c r="E23" s="38" t="s">
        <v>811</v>
      </c>
      <c r="F23" s="39">
        <v>0</v>
      </c>
      <c r="G23" s="39">
        <v>0</v>
      </c>
      <c r="H23" s="39">
        <v>0</v>
      </c>
      <c r="I23" s="39">
        <v>0</v>
      </c>
      <c r="J23" s="39">
        <v>2200</v>
      </c>
      <c r="K23" s="39">
        <v>3150</v>
      </c>
      <c r="L23" s="39">
        <v>2350</v>
      </c>
      <c r="M23" s="39">
        <v>3350</v>
      </c>
      <c r="N23" s="58">
        <v>0</v>
      </c>
      <c r="O23" s="58">
        <v>0</v>
      </c>
      <c r="P23" s="58">
        <v>0</v>
      </c>
      <c r="Q23" s="58">
        <v>0</v>
      </c>
      <c r="R23" s="58">
        <v>306</v>
      </c>
      <c r="S23" s="58">
        <v>31</v>
      </c>
      <c r="T23" s="58">
        <v>884</v>
      </c>
      <c r="U23" s="58">
        <v>128</v>
      </c>
      <c r="V23" s="41">
        <f t="shared" si="2"/>
        <v>0</v>
      </c>
      <c r="W23" s="41">
        <f t="shared" si="0"/>
        <v>0</v>
      </c>
      <c r="X23" s="41">
        <f t="shared" si="1"/>
        <v>2750600</v>
      </c>
      <c r="Y23" s="42">
        <f t="shared" si="1"/>
        <v>526450</v>
      </c>
      <c r="Z23" s="35"/>
    </row>
    <row r="24" spans="1:26" ht="12.9" customHeight="1">
      <c r="A24" s="36">
        <f t="shared" si="3"/>
        <v>2023</v>
      </c>
      <c r="B24" s="37" t="s">
        <v>806</v>
      </c>
      <c r="C24" s="37" t="s">
        <v>807</v>
      </c>
      <c r="D24" s="37" t="s">
        <v>815</v>
      </c>
      <c r="E24" s="38" t="s">
        <v>812</v>
      </c>
      <c r="F24" s="39">
        <v>0</v>
      </c>
      <c r="G24" s="39">
        <v>0</v>
      </c>
      <c r="H24" s="39">
        <v>0</v>
      </c>
      <c r="I24" s="39">
        <v>0</v>
      </c>
      <c r="J24" s="39">
        <v>3900</v>
      </c>
      <c r="K24" s="39">
        <v>5600</v>
      </c>
      <c r="L24" s="39">
        <v>4200</v>
      </c>
      <c r="M24" s="39">
        <v>5950</v>
      </c>
      <c r="N24" s="58">
        <v>0</v>
      </c>
      <c r="O24" s="58">
        <v>0</v>
      </c>
      <c r="P24" s="58">
        <v>0</v>
      </c>
      <c r="Q24" s="58">
        <v>0</v>
      </c>
      <c r="R24" s="58">
        <v>26</v>
      </c>
      <c r="S24" s="58">
        <v>0</v>
      </c>
      <c r="T24" s="58">
        <v>51</v>
      </c>
      <c r="U24" s="58">
        <v>1</v>
      </c>
      <c r="V24" s="41">
        <f t="shared" si="2"/>
        <v>0</v>
      </c>
      <c r="W24" s="41">
        <f t="shared" si="0"/>
        <v>0</v>
      </c>
      <c r="X24" s="41">
        <f t="shared" si="1"/>
        <v>315600</v>
      </c>
      <c r="Y24" s="42">
        <f t="shared" si="1"/>
        <v>5950</v>
      </c>
      <c r="Z24" s="35"/>
    </row>
    <row r="25" spans="1:26" ht="12.9" customHeight="1" thickBot="1">
      <c r="A25" s="43">
        <f t="shared" si="3"/>
        <v>2023</v>
      </c>
      <c r="B25" s="44" t="s">
        <v>806</v>
      </c>
      <c r="C25" s="44" t="s">
        <v>807</v>
      </c>
      <c r="D25" s="44" t="s">
        <v>815</v>
      </c>
      <c r="E25" s="45" t="s">
        <v>813</v>
      </c>
      <c r="F25" s="46">
        <v>0</v>
      </c>
      <c r="G25" s="46">
        <v>0</v>
      </c>
      <c r="H25" s="46">
        <v>0</v>
      </c>
      <c r="I25" s="46">
        <v>0</v>
      </c>
      <c r="J25" s="46">
        <v>3900</v>
      </c>
      <c r="K25" s="46">
        <v>5600</v>
      </c>
      <c r="L25" s="46">
        <v>4200</v>
      </c>
      <c r="M25" s="46">
        <v>5950</v>
      </c>
      <c r="N25" s="73">
        <v>0</v>
      </c>
      <c r="O25" s="73">
        <v>0</v>
      </c>
      <c r="P25" s="73">
        <v>0</v>
      </c>
      <c r="Q25" s="73">
        <v>0</v>
      </c>
      <c r="R25" s="73">
        <v>494</v>
      </c>
      <c r="S25" s="73">
        <v>45</v>
      </c>
      <c r="T25" s="73">
        <v>1709</v>
      </c>
      <c r="U25" s="73">
        <v>199</v>
      </c>
      <c r="V25" s="48">
        <f>(N25*F25)+(H25*P25)</f>
        <v>0</v>
      </c>
      <c r="W25" s="48">
        <f t="shared" si="0"/>
        <v>0</v>
      </c>
      <c r="X25" s="48">
        <f t="shared" si="1"/>
        <v>9104400</v>
      </c>
      <c r="Y25" s="49">
        <f t="shared" si="1"/>
        <v>1436050</v>
      </c>
      <c r="Z25" s="35"/>
    </row>
    <row r="26" spans="1:26" ht="15" customHeight="1" thickBot="1">
      <c r="A26" s="1055" t="s">
        <v>816</v>
      </c>
      <c r="B26" s="1056"/>
      <c r="C26" s="1056"/>
      <c r="D26" s="1056"/>
      <c r="E26" s="1056"/>
      <c r="F26" s="1056"/>
      <c r="G26" s="1056"/>
      <c r="H26" s="1056"/>
      <c r="I26" s="1056"/>
      <c r="J26" s="1056"/>
      <c r="K26" s="1056"/>
      <c r="L26" s="1056"/>
      <c r="M26" s="1057"/>
      <c r="N26" s="74">
        <f t="shared" ref="N26:Y26" si="4">SUM(N5:N25)</f>
        <v>91042</v>
      </c>
      <c r="O26" s="74">
        <f t="shared" si="4"/>
        <v>7670</v>
      </c>
      <c r="P26" s="74">
        <f t="shared" si="4"/>
        <v>218455</v>
      </c>
      <c r="Q26" s="74">
        <f t="shared" si="4"/>
        <v>21970</v>
      </c>
      <c r="R26" s="74">
        <f t="shared" si="4"/>
        <v>48916</v>
      </c>
      <c r="S26" s="74">
        <f t="shared" si="4"/>
        <v>4318</v>
      </c>
      <c r="T26" s="74">
        <f t="shared" si="4"/>
        <v>111352</v>
      </c>
      <c r="U26" s="74">
        <f t="shared" si="4"/>
        <v>12473</v>
      </c>
      <c r="V26" s="74">
        <f>SUM(V5:V25)</f>
        <v>315349350</v>
      </c>
      <c r="W26" s="74">
        <f t="shared" si="4"/>
        <v>42719700</v>
      </c>
      <c r="X26" s="74">
        <f t="shared" si="4"/>
        <v>223790600</v>
      </c>
      <c r="Y26" s="75">
        <f t="shared" si="4"/>
        <v>32832600</v>
      </c>
      <c r="Z26" s="35"/>
    </row>
    <row r="27" spans="1:26" s="76" customFormat="1" ht="45" customHeight="1">
      <c r="A27" s="1058" t="s">
        <v>790</v>
      </c>
      <c r="B27" s="1061" t="s">
        <v>791</v>
      </c>
      <c r="C27" s="1061" t="s">
        <v>792</v>
      </c>
      <c r="D27" s="1061" t="s">
        <v>793</v>
      </c>
      <c r="E27" s="1061" t="s">
        <v>794</v>
      </c>
      <c r="F27" s="1041" t="s">
        <v>795</v>
      </c>
      <c r="G27" s="1042"/>
      <c r="H27" s="1042"/>
      <c r="I27" s="1043"/>
      <c r="J27" s="1041" t="s">
        <v>796</v>
      </c>
      <c r="K27" s="1042"/>
      <c r="L27" s="1042"/>
      <c r="M27" s="1043"/>
      <c r="N27" s="1044" t="s">
        <v>797</v>
      </c>
      <c r="O27" s="1045"/>
      <c r="P27" s="1045"/>
      <c r="Q27" s="1046"/>
      <c r="R27" s="1041" t="s">
        <v>798</v>
      </c>
      <c r="S27" s="1042"/>
      <c r="T27" s="1042"/>
      <c r="U27" s="1043"/>
      <c r="V27" s="1047" t="s">
        <v>799</v>
      </c>
      <c r="W27" s="1041"/>
      <c r="X27" s="1041"/>
      <c r="Y27" s="1048"/>
      <c r="Z27" s="77"/>
    </row>
    <row r="28" spans="1:26" s="76" customFormat="1" ht="24" customHeight="1">
      <c r="A28" s="1059"/>
      <c r="B28" s="1062"/>
      <c r="C28" s="1062"/>
      <c r="D28" s="1062"/>
      <c r="E28" s="1062"/>
      <c r="F28" s="1037" t="s">
        <v>800</v>
      </c>
      <c r="G28" s="1037"/>
      <c r="H28" s="1037" t="s">
        <v>801</v>
      </c>
      <c r="I28" s="1037"/>
      <c r="J28" s="1037" t="str">
        <f>+F28</f>
        <v>del 01/01/23 al 09/01/23</v>
      </c>
      <c r="K28" s="1037"/>
      <c r="L28" s="1037" t="str">
        <f>+H28</f>
        <v>del 10/01/23 al 30/06/23</v>
      </c>
      <c r="M28" s="1037"/>
      <c r="N28" s="1036" t="str">
        <f>+F28</f>
        <v>del 01/01/23 al 09/01/23</v>
      </c>
      <c r="O28" s="1036"/>
      <c r="P28" s="1036" t="str">
        <f>+H28</f>
        <v>del 10/01/23 al 30/06/23</v>
      </c>
      <c r="Q28" s="1036"/>
      <c r="R28" s="1037" t="str">
        <f>+F28</f>
        <v>del 01/01/23 al 09/01/23</v>
      </c>
      <c r="S28" s="1037"/>
      <c r="T28" s="1037" t="str">
        <f>+H28</f>
        <v>del 10/01/23 al 30/06/23</v>
      </c>
      <c r="U28" s="1037"/>
      <c r="V28" s="1038" t="s">
        <v>802</v>
      </c>
      <c r="W28" s="1039"/>
      <c r="X28" s="1038" t="s">
        <v>803</v>
      </c>
      <c r="Y28" s="1040"/>
      <c r="Z28" s="77"/>
    </row>
    <row r="29" spans="1:26" s="76" customFormat="1" ht="15" customHeight="1" thickBot="1">
      <c r="A29" s="1060"/>
      <c r="B29" s="1063"/>
      <c r="C29" s="1063"/>
      <c r="D29" s="1063"/>
      <c r="E29" s="1063"/>
      <c r="F29" s="78" t="s">
        <v>804</v>
      </c>
      <c r="G29" s="78" t="s">
        <v>805</v>
      </c>
      <c r="H29" s="78" t="s">
        <v>804</v>
      </c>
      <c r="I29" s="78" t="s">
        <v>805</v>
      </c>
      <c r="J29" s="78" t="s">
        <v>804</v>
      </c>
      <c r="K29" s="78" t="s">
        <v>805</v>
      </c>
      <c r="L29" s="78" t="s">
        <v>804</v>
      </c>
      <c r="M29" s="78" t="s">
        <v>805</v>
      </c>
      <c r="N29" s="79" t="s">
        <v>804</v>
      </c>
      <c r="O29" s="79" t="s">
        <v>805</v>
      </c>
      <c r="P29" s="79" t="s">
        <v>804</v>
      </c>
      <c r="Q29" s="79" t="s">
        <v>805</v>
      </c>
      <c r="R29" s="78" t="s">
        <v>804</v>
      </c>
      <c r="S29" s="78" t="s">
        <v>805</v>
      </c>
      <c r="T29" s="78" t="s">
        <v>804</v>
      </c>
      <c r="U29" s="78" t="s">
        <v>805</v>
      </c>
      <c r="V29" s="78" t="s">
        <v>804</v>
      </c>
      <c r="W29" s="78" t="s">
        <v>805</v>
      </c>
      <c r="X29" s="78" t="s">
        <v>804</v>
      </c>
      <c r="Y29" s="80" t="s">
        <v>805</v>
      </c>
      <c r="Z29" s="77"/>
    </row>
    <row r="30" spans="1:26" s="76" customFormat="1" ht="12.9" customHeight="1">
      <c r="A30" s="81">
        <v>2023</v>
      </c>
      <c r="B30" s="82" t="s">
        <v>806</v>
      </c>
      <c r="C30" s="82" t="s">
        <v>807</v>
      </c>
      <c r="D30" s="82" t="s">
        <v>326</v>
      </c>
      <c r="E30" s="83" t="s">
        <v>808</v>
      </c>
      <c r="F30" s="84">
        <v>250</v>
      </c>
      <c r="G30" s="84">
        <v>350</v>
      </c>
      <c r="H30" s="84">
        <v>300</v>
      </c>
      <c r="I30" s="84">
        <v>400</v>
      </c>
      <c r="J30" s="84">
        <v>350</v>
      </c>
      <c r="K30" s="84">
        <v>550</v>
      </c>
      <c r="L30" s="84">
        <v>400</v>
      </c>
      <c r="M30" s="84">
        <v>550</v>
      </c>
      <c r="N30" s="85">
        <v>140</v>
      </c>
      <c r="O30" s="85">
        <v>37</v>
      </c>
      <c r="P30" s="85">
        <v>280</v>
      </c>
      <c r="Q30" s="85">
        <v>39</v>
      </c>
      <c r="R30" s="85">
        <v>277</v>
      </c>
      <c r="S30" s="85">
        <v>14</v>
      </c>
      <c r="T30" s="85">
        <v>667</v>
      </c>
      <c r="U30" s="85">
        <v>35</v>
      </c>
      <c r="V30" s="86">
        <f>(N30*F30)+(H30*P30)</f>
        <v>119000</v>
      </c>
      <c r="W30" s="86">
        <f t="shared" ref="W30:W50" si="5">(G30*O30)+(I30*Q30)</f>
        <v>28550</v>
      </c>
      <c r="X30" s="86">
        <f t="shared" ref="X30:Y50" si="6">(J30*R30)+(L30*T30)</f>
        <v>363750</v>
      </c>
      <c r="Y30" s="87">
        <f t="shared" si="6"/>
        <v>26950</v>
      </c>
      <c r="Z30" s="88"/>
    </row>
    <row r="31" spans="1:26" s="76" customFormat="1" ht="12.9" customHeight="1">
      <c r="A31" s="89">
        <f>$A$5</f>
        <v>2023</v>
      </c>
      <c r="B31" s="90" t="s">
        <v>806</v>
      </c>
      <c r="C31" s="90" t="s">
        <v>807</v>
      </c>
      <c r="D31" s="90" t="s">
        <v>326</v>
      </c>
      <c r="E31" s="91" t="s">
        <v>18</v>
      </c>
      <c r="F31" s="92">
        <v>850</v>
      </c>
      <c r="G31" s="92">
        <v>1250</v>
      </c>
      <c r="H31" s="92">
        <v>900</v>
      </c>
      <c r="I31" s="92">
        <v>1300</v>
      </c>
      <c r="J31" s="92">
        <v>1250</v>
      </c>
      <c r="K31" s="92">
        <v>1750</v>
      </c>
      <c r="L31" s="92">
        <v>1300</v>
      </c>
      <c r="M31" s="92">
        <v>1850</v>
      </c>
      <c r="N31" s="93">
        <v>42316</v>
      </c>
      <c r="O31" s="93">
        <v>3810</v>
      </c>
      <c r="P31" s="92">
        <v>100292</v>
      </c>
      <c r="Q31" s="92">
        <v>11111</v>
      </c>
      <c r="R31" s="92">
        <v>17568</v>
      </c>
      <c r="S31" s="92">
        <v>1151</v>
      </c>
      <c r="T31" s="93">
        <v>41584</v>
      </c>
      <c r="U31" s="93">
        <v>3235</v>
      </c>
      <c r="V31" s="94">
        <f t="shared" ref="V31:V49" si="7">(N31*F31)+(H31*P31)</f>
        <v>126231400</v>
      </c>
      <c r="W31" s="94">
        <f t="shared" si="5"/>
        <v>19206800</v>
      </c>
      <c r="X31" s="94">
        <f t="shared" si="6"/>
        <v>76019200</v>
      </c>
      <c r="Y31" s="95">
        <f t="shared" si="6"/>
        <v>7999000</v>
      </c>
      <c r="Z31" s="88"/>
    </row>
    <row r="32" spans="1:26" s="76" customFormat="1" ht="12.9" customHeight="1">
      <c r="A32" s="89">
        <f t="shared" ref="A32:A50" si="8">$A$5</f>
        <v>2023</v>
      </c>
      <c r="B32" s="90" t="s">
        <v>806</v>
      </c>
      <c r="C32" s="90" t="s">
        <v>807</v>
      </c>
      <c r="D32" s="90" t="s">
        <v>326</v>
      </c>
      <c r="E32" s="91" t="s">
        <v>809</v>
      </c>
      <c r="F32" s="92">
        <v>850</v>
      </c>
      <c r="G32" s="92">
        <v>1250</v>
      </c>
      <c r="H32" s="92">
        <v>900</v>
      </c>
      <c r="I32" s="92">
        <v>1300</v>
      </c>
      <c r="J32" s="92">
        <v>1250</v>
      </c>
      <c r="K32" s="92">
        <v>1750</v>
      </c>
      <c r="L32" s="92">
        <v>1300</v>
      </c>
      <c r="M32" s="92">
        <v>1850</v>
      </c>
      <c r="N32" s="93">
        <v>33</v>
      </c>
      <c r="O32" s="93">
        <v>3</v>
      </c>
      <c r="P32" s="92">
        <v>120</v>
      </c>
      <c r="Q32" s="92">
        <v>42</v>
      </c>
      <c r="R32" s="92">
        <v>10</v>
      </c>
      <c r="S32" s="92">
        <v>0</v>
      </c>
      <c r="T32" s="93">
        <v>47</v>
      </c>
      <c r="U32" s="93">
        <v>4</v>
      </c>
      <c r="V32" s="94">
        <f t="shared" si="7"/>
        <v>136050</v>
      </c>
      <c r="W32" s="94">
        <f t="shared" si="5"/>
        <v>58350</v>
      </c>
      <c r="X32" s="94">
        <f t="shared" si="6"/>
        <v>73600</v>
      </c>
      <c r="Y32" s="95">
        <f t="shared" si="6"/>
        <v>7400</v>
      </c>
      <c r="Z32" s="88"/>
    </row>
    <row r="33" spans="1:26" s="76" customFormat="1" ht="12.9" customHeight="1">
      <c r="A33" s="89">
        <f t="shared" si="8"/>
        <v>2023</v>
      </c>
      <c r="B33" s="90" t="s">
        <v>806</v>
      </c>
      <c r="C33" s="90" t="s">
        <v>807</v>
      </c>
      <c r="D33" s="90" t="s">
        <v>326</v>
      </c>
      <c r="E33" s="91" t="s">
        <v>810</v>
      </c>
      <c r="F33" s="92">
        <v>1550</v>
      </c>
      <c r="G33" s="92">
        <v>2250</v>
      </c>
      <c r="H33" s="92">
        <v>1650</v>
      </c>
      <c r="I33" s="92">
        <v>2400</v>
      </c>
      <c r="J33" s="92">
        <v>2200</v>
      </c>
      <c r="K33" s="92">
        <v>3150</v>
      </c>
      <c r="L33" s="92">
        <v>2350</v>
      </c>
      <c r="M33" s="92">
        <v>3350</v>
      </c>
      <c r="N33" s="93">
        <v>81</v>
      </c>
      <c r="O33" s="93">
        <v>5</v>
      </c>
      <c r="P33" s="92">
        <v>190</v>
      </c>
      <c r="Q33" s="92">
        <v>16</v>
      </c>
      <c r="R33" s="92">
        <v>61</v>
      </c>
      <c r="S33" s="92">
        <v>3</v>
      </c>
      <c r="T33" s="93">
        <v>167</v>
      </c>
      <c r="U33" s="93">
        <v>11</v>
      </c>
      <c r="V33" s="94">
        <f t="shared" si="7"/>
        <v>439050</v>
      </c>
      <c r="W33" s="94">
        <f t="shared" si="5"/>
        <v>49650</v>
      </c>
      <c r="X33" s="94">
        <f t="shared" si="6"/>
        <v>526650</v>
      </c>
      <c r="Y33" s="95">
        <f t="shared" si="6"/>
        <v>46300</v>
      </c>
      <c r="Z33" s="88"/>
    </row>
    <row r="34" spans="1:26" s="76" customFormat="1" ht="12.9" customHeight="1">
      <c r="A34" s="89">
        <f t="shared" si="8"/>
        <v>2023</v>
      </c>
      <c r="B34" s="90" t="s">
        <v>806</v>
      </c>
      <c r="C34" s="90" t="s">
        <v>807</v>
      </c>
      <c r="D34" s="90" t="s">
        <v>326</v>
      </c>
      <c r="E34" s="91" t="s">
        <v>811</v>
      </c>
      <c r="F34" s="92">
        <v>1550</v>
      </c>
      <c r="G34" s="92">
        <v>2250</v>
      </c>
      <c r="H34" s="92">
        <v>1650</v>
      </c>
      <c r="I34" s="92">
        <v>2400</v>
      </c>
      <c r="J34" s="92">
        <v>2200</v>
      </c>
      <c r="K34" s="92">
        <v>3150</v>
      </c>
      <c r="L34" s="92">
        <v>2350</v>
      </c>
      <c r="M34" s="92">
        <v>3350</v>
      </c>
      <c r="N34" s="93">
        <v>1054</v>
      </c>
      <c r="O34" s="93">
        <v>83</v>
      </c>
      <c r="P34" s="92">
        <v>3295</v>
      </c>
      <c r="Q34" s="92">
        <v>213</v>
      </c>
      <c r="R34" s="92">
        <v>334</v>
      </c>
      <c r="S34" s="92">
        <v>19</v>
      </c>
      <c r="T34" s="93">
        <v>1059</v>
      </c>
      <c r="U34" s="93">
        <v>52</v>
      </c>
      <c r="V34" s="94">
        <f t="shared" si="7"/>
        <v>7070450</v>
      </c>
      <c r="W34" s="94">
        <f t="shared" si="5"/>
        <v>697950</v>
      </c>
      <c r="X34" s="94">
        <f t="shared" si="6"/>
        <v>3223450</v>
      </c>
      <c r="Y34" s="95">
        <f t="shared" si="6"/>
        <v>234050</v>
      </c>
      <c r="Z34" s="88"/>
    </row>
    <row r="35" spans="1:26" s="76" customFormat="1" ht="12.9" customHeight="1">
      <c r="A35" s="89">
        <f t="shared" si="8"/>
        <v>2023</v>
      </c>
      <c r="B35" s="90" t="s">
        <v>806</v>
      </c>
      <c r="C35" s="90" t="s">
        <v>807</v>
      </c>
      <c r="D35" s="90" t="s">
        <v>326</v>
      </c>
      <c r="E35" s="91" t="s">
        <v>812</v>
      </c>
      <c r="F35" s="92">
        <v>2750</v>
      </c>
      <c r="G35" s="92">
        <v>3950</v>
      </c>
      <c r="H35" s="92">
        <v>2950</v>
      </c>
      <c r="I35" s="92">
        <v>4200</v>
      </c>
      <c r="J35" s="92">
        <v>3900</v>
      </c>
      <c r="K35" s="92">
        <v>5600</v>
      </c>
      <c r="L35" s="92">
        <v>4200</v>
      </c>
      <c r="M35" s="92">
        <v>5950</v>
      </c>
      <c r="N35" s="93">
        <v>15</v>
      </c>
      <c r="O35" s="93">
        <v>1</v>
      </c>
      <c r="P35" s="92">
        <v>51</v>
      </c>
      <c r="Q35" s="92">
        <v>2</v>
      </c>
      <c r="R35" s="92">
        <v>6</v>
      </c>
      <c r="S35" s="92">
        <v>0</v>
      </c>
      <c r="T35" s="93">
        <v>19</v>
      </c>
      <c r="U35" s="93">
        <v>1</v>
      </c>
      <c r="V35" s="94">
        <f t="shared" si="7"/>
        <v>191700</v>
      </c>
      <c r="W35" s="94">
        <f t="shared" si="5"/>
        <v>12350</v>
      </c>
      <c r="X35" s="94">
        <f t="shared" si="6"/>
        <v>103200</v>
      </c>
      <c r="Y35" s="95">
        <f t="shared" si="6"/>
        <v>5950</v>
      </c>
      <c r="Z35" s="88"/>
    </row>
    <row r="36" spans="1:26" s="76" customFormat="1" ht="12.9" customHeight="1">
      <c r="A36" s="96">
        <f t="shared" si="8"/>
        <v>2023</v>
      </c>
      <c r="B36" s="97" t="s">
        <v>806</v>
      </c>
      <c r="C36" s="97" t="s">
        <v>807</v>
      </c>
      <c r="D36" s="97" t="s">
        <v>326</v>
      </c>
      <c r="E36" s="98" t="s">
        <v>813</v>
      </c>
      <c r="F36" s="99">
        <v>2750</v>
      </c>
      <c r="G36" s="99">
        <v>3950</v>
      </c>
      <c r="H36" s="99">
        <v>2950</v>
      </c>
      <c r="I36" s="99">
        <v>4200</v>
      </c>
      <c r="J36" s="99">
        <v>3900</v>
      </c>
      <c r="K36" s="99">
        <v>5600</v>
      </c>
      <c r="L36" s="99">
        <v>4200</v>
      </c>
      <c r="M36" s="99">
        <v>5950</v>
      </c>
      <c r="N36" s="100">
        <v>1797</v>
      </c>
      <c r="O36" s="100">
        <v>256</v>
      </c>
      <c r="P36" s="99">
        <v>5468</v>
      </c>
      <c r="Q36" s="99">
        <v>487</v>
      </c>
      <c r="R36" s="99">
        <v>635</v>
      </c>
      <c r="S36" s="99">
        <v>46</v>
      </c>
      <c r="T36" s="100">
        <v>1907</v>
      </c>
      <c r="U36" s="100">
        <v>159</v>
      </c>
      <c r="V36" s="101">
        <f t="shared" si="7"/>
        <v>21072350</v>
      </c>
      <c r="W36" s="101">
        <f t="shared" si="5"/>
        <v>3056600</v>
      </c>
      <c r="X36" s="101">
        <f t="shared" si="6"/>
        <v>10485900</v>
      </c>
      <c r="Y36" s="102">
        <f t="shared" si="6"/>
        <v>1203650</v>
      </c>
      <c r="Z36" s="88"/>
    </row>
    <row r="37" spans="1:26" s="76" customFormat="1" ht="12.9" customHeight="1">
      <c r="A37" s="103">
        <f t="shared" si="8"/>
        <v>2023</v>
      </c>
      <c r="B37" s="104" t="s">
        <v>806</v>
      </c>
      <c r="C37" s="104" t="s">
        <v>807</v>
      </c>
      <c r="D37" s="104" t="s">
        <v>814</v>
      </c>
      <c r="E37" s="105" t="s">
        <v>808</v>
      </c>
      <c r="F37" s="106">
        <v>250</v>
      </c>
      <c r="G37" s="106">
        <v>350</v>
      </c>
      <c r="H37" s="106">
        <v>300</v>
      </c>
      <c r="I37" s="106">
        <v>400</v>
      </c>
      <c r="J37" s="106">
        <v>350</v>
      </c>
      <c r="K37" s="107">
        <v>550</v>
      </c>
      <c r="L37" s="106">
        <v>400</v>
      </c>
      <c r="M37" s="107">
        <v>550</v>
      </c>
      <c r="N37" s="108">
        <v>162</v>
      </c>
      <c r="O37" s="108">
        <v>11</v>
      </c>
      <c r="P37" s="106">
        <v>319</v>
      </c>
      <c r="Q37" s="106">
        <v>22</v>
      </c>
      <c r="R37" s="106">
        <v>233</v>
      </c>
      <c r="S37" s="107">
        <v>12</v>
      </c>
      <c r="T37" s="108">
        <v>477</v>
      </c>
      <c r="U37" s="108">
        <v>41</v>
      </c>
      <c r="V37" s="109">
        <f t="shared" si="7"/>
        <v>136200</v>
      </c>
      <c r="W37" s="109">
        <f t="shared" si="5"/>
        <v>12650</v>
      </c>
      <c r="X37" s="109">
        <f t="shared" si="6"/>
        <v>272350</v>
      </c>
      <c r="Y37" s="110">
        <f t="shared" si="6"/>
        <v>29150</v>
      </c>
      <c r="Z37" s="88"/>
    </row>
    <row r="38" spans="1:26" s="76" customFormat="1" ht="12.9" customHeight="1">
      <c r="A38" s="89">
        <f t="shared" si="8"/>
        <v>2023</v>
      </c>
      <c r="B38" s="90" t="s">
        <v>806</v>
      </c>
      <c r="C38" s="90" t="s">
        <v>807</v>
      </c>
      <c r="D38" s="90" t="s">
        <v>814</v>
      </c>
      <c r="E38" s="91" t="s">
        <v>18</v>
      </c>
      <c r="F38" s="92">
        <v>850</v>
      </c>
      <c r="G38" s="92">
        <v>1250</v>
      </c>
      <c r="H38" s="92">
        <v>900</v>
      </c>
      <c r="I38" s="92">
        <v>1300</v>
      </c>
      <c r="J38" s="92">
        <v>1250</v>
      </c>
      <c r="K38" s="111">
        <v>1750</v>
      </c>
      <c r="L38" s="92">
        <v>1300</v>
      </c>
      <c r="M38" s="111">
        <v>1850</v>
      </c>
      <c r="N38" s="93">
        <v>41876</v>
      </c>
      <c r="O38" s="93">
        <v>3193</v>
      </c>
      <c r="P38" s="92">
        <v>97256</v>
      </c>
      <c r="Q38" s="92">
        <v>9289</v>
      </c>
      <c r="R38" s="92">
        <v>9615</v>
      </c>
      <c r="S38" s="111">
        <v>734</v>
      </c>
      <c r="T38" s="93">
        <v>20202</v>
      </c>
      <c r="U38" s="93">
        <v>2344</v>
      </c>
      <c r="V38" s="94">
        <f t="shared" si="7"/>
        <v>123125000</v>
      </c>
      <c r="W38" s="94">
        <f t="shared" si="5"/>
        <v>16066950</v>
      </c>
      <c r="X38" s="94">
        <f t="shared" si="6"/>
        <v>38281350</v>
      </c>
      <c r="Y38" s="95">
        <f t="shared" si="6"/>
        <v>5620900</v>
      </c>
      <c r="Z38" s="88"/>
    </row>
    <row r="39" spans="1:26" s="76" customFormat="1" ht="12.9" customHeight="1">
      <c r="A39" s="89">
        <f t="shared" si="8"/>
        <v>2023</v>
      </c>
      <c r="B39" s="90" t="s">
        <v>806</v>
      </c>
      <c r="C39" s="90" t="s">
        <v>807</v>
      </c>
      <c r="D39" s="90" t="s">
        <v>814</v>
      </c>
      <c r="E39" s="91" t="s">
        <v>809</v>
      </c>
      <c r="F39" s="92">
        <v>850</v>
      </c>
      <c r="G39" s="92">
        <v>1250</v>
      </c>
      <c r="H39" s="92">
        <v>900</v>
      </c>
      <c r="I39" s="92">
        <v>1300</v>
      </c>
      <c r="J39" s="92">
        <v>1250</v>
      </c>
      <c r="K39" s="111">
        <v>1750</v>
      </c>
      <c r="L39" s="92">
        <v>1300</v>
      </c>
      <c r="M39" s="111">
        <v>1850</v>
      </c>
      <c r="N39" s="93">
        <v>50</v>
      </c>
      <c r="O39" s="93">
        <v>3</v>
      </c>
      <c r="P39" s="92">
        <v>139</v>
      </c>
      <c r="Q39" s="92">
        <v>10</v>
      </c>
      <c r="R39" s="92">
        <v>11</v>
      </c>
      <c r="S39" s="111">
        <v>1</v>
      </c>
      <c r="T39" s="93">
        <v>28</v>
      </c>
      <c r="U39" s="93">
        <v>2</v>
      </c>
      <c r="V39" s="94">
        <f t="shared" si="7"/>
        <v>167600</v>
      </c>
      <c r="W39" s="94">
        <f t="shared" si="5"/>
        <v>16750</v>
      </c>
      <c r="X39" s="94">
        <f t="shared" si="6"/>
        <v>50150</v>
      </c>
      <c r="Y39" s="95">
        <f t="shared" si="6"/>
        <v>5450</v>
      </c>
      <c r="Z39" s="88"/>
    </row>
    <row r="40" spans="1:26" s="76" customFormat="1" ht="12.9" customHeight="1">
      <c r="A40" s="89">
        <f t="shared" si="8"/>
        <v>2023</v>
      </c>
      <c r="B40" s="90" t="s">
        <v>806</v>
      </c>
      <c r="C40" s="90" t="s">
        <v>807</v>
      </c>
      <c r="D40" s="90" t="s">
        <v>814</v>
      </c>
      <c r="E40" s="91" t="s">
        <v>810</v>
      </c>
      <c r="F40" s="92">
        <v>1550</v>
      </c>
      <c r="G40" s="92">
        <v>2250</v>
      </c>
      <c r="H40" s="92">
        <v>1650</v>
      </c>
      <c r="I40" s="92">
        <v>2400</v>
      </c>
      <c r="J40" s="92">
        <v>2200</v>
      </c>
      <c r="K40" s="111">
        <v>3150</v>
      </c>
      <c r="L40" s="92">
        <v>2350</v>
      </c>
      <c r="M40" s="111">
        <v>3350</v>
      </c>
      <c r="N40" s="93">
        <v>45</v>
      </c>
      <c r="O40" s="93">
        <v>0</v>
      </c>
      <c r="P40" s="92">
        <v>178</v>
      </c>
      <c r="Q40" s="92">
        <v>8</v>
      </c>
      <c r="R40" s="92">
        <v>1</v>
      </c>
      <c r="S40" s="111">
        <v>0</v>
      </c>
      <c r="T40" s="93">
        <v>22</v>
      </c>
      <c r="U40" s="93">
        <v>2</v>
      </c>
      <c r="V40" s="94">
        <f t="shared" si="7"/>
        <v>363450</v>
      </c>
      <c r="W40" s="94">
        <f t="shared" si="5"/>
        <v>19200</v>
      </c>
      <c r="X40" s="94">
        <f t="shared" si="6"/>
        <v>53900</v>
      </c>
      <c r="Y40" s="95">
        <f t="shared" si="6"/>
        <v>6700</v>
      </c>
      <c r="Z40" s="88"/>
    </row>
    <row r="41" spans="1:26" s="76" customFormat="1" ht="12.9" customHeight="1">
      <c r="A41" s="89">
        <f t="shared" si="8"/>
        <v>2023</v>
      </c>
      <c r="B41" s="90" t="s">
        <v>806</v>
      </c>
      <c r="C41" s="90" t="s">
        <v>807</v>
      </c>
      <c r="D41" s="90" t="s">
        <v>814</v>
      </c>
      <c r="E41" s="91" t="s">
        <v>811</v>
      </c>
      <c r="F41" s="92">
        <v>1550</v>
      </c>
      <c r="G41" s="92">
        <v>2250</v>
      </c>
      <c r="H41" s="92">
        <v>1650</v>
      </c>
      <c r="I41" s="92">
        <v>2400</v>
      </c>
      <c r="J41" s="92">
        <v>2200</v>
      </c>
      <c r="K41" s="111">
        <v>3150</v>
      </c>
      <c r="L41" s="92">
        <v>2350</v>
      </c>
      <c r="M41" s="111">
        <v>3350</v>
      </c>
      <c r="N41" s="93">
        <v>1006</v>
      </c>
      <c r="O41" s="93">
        <v>95</v>
      </c>
      <c r="P41" s="92">
        <v>3157</v>
      </c>
      <c r="Q41" s="92">
        <v>263</v>
      </c>
      <c r="R41" s="92">
        <v>165</v>
      </c>
      <c r="S41" s="111">
        <v>19</v>
      </c>
      <c r="T41" s="93">
        <v>452</v>
      </c>
      <c r="U41" s="93">
        <v>54</v>
      </c>
      <c r="V41" s="94">
        <f t="shared" si="7"/>
        <v>6768350</v>
      </c>
      <c r="W41" s="94">
        <f t="shared" si="5"/>
        <v>844950</v>
      </c>
      <c r="X41" s="94">
        <f t="shared" si="6"/>
        <v>1425200</v>
      </c>
      <c r="Y41" s="95">
        <f t="shared" si="6"/>
        <v>240750</v>
      </c>
      <c r="Z41" s="88"/>
    </row>
    <row r="42" spans="1:26" s="76" customFormat="1" ht="12.9" customHeight="1">
      <c r="A42" s="89">
        <f t="shared" si="8"/>
        <v>2023</v>
      </c>
      <c r="B42" s="90" t="s">
        <v>806</v>
      </c>
      <c r="C42" s="90" t="s">
        <v>807</v>
      </c>
      <c r="D42" s="90" t="s">
        <v>814</v>
      </c>
      <c r="E42" s="91" t="s">
        <v>812</v>
      </c>
      <c r="F42" s="92">
        <v>2750</v>
      </c>
      <c r="G42" s="92">
        <v>3950</v>
      </c>
      <c r="H42" s="92">
        <v>2950</v>
      </c>
      <c r="I42" s="92">
        <v>4200</v>
      </c>
      <c r="J42" s="92">
        <v>3900</v>
      </c>
      <c r="K42" s="111">
        <v>5600</v>
      </c>
      <c r="L42" s="92">
        <v>4200</v>
      </c>
      <c r="M42" s="111">
        <v>5950</v>
      </c>
      <c r="N42" s="93">
        <v>12</v>
      </c>
      <c r="O42" s="93">
        <v>4</v>
      </c>
      <c r="P42" s="92">
        <v>28</v>
      </c>
      <c r="Q42" s="92">
        <v>11</v>
      </c>
      <c r="R42" s="92">
        <v>2</v>
      </c>
      <c r="S42" s="111">
        <v>0</v>
      </c>
      <c r="T42" s="93">
        <v>7</v>
      </c>
      <c r="U42" s="93">
        <v>0</v>
      </c>
      <c r="V42" s="94">
        <f t="shared" si="7"/>
        <v>115600</v>
      </c>
      <c r="W42" s="94">
        <f t="shared" si="5"/>
        <v>62000</v>
      </c>
      <c r="X42" s="94">
        <f t="shared" si="6"/>
        <v>37200</v>
      </c>
      <c r="Y42" s="95">
        <f t="shared" si="6"/>
        <v>0</v>
      </c>
      <c r="Z42" s="88"/>
    </row>
    <row r="43" spans="1:26" s="76" customFormat="1" ht="12.9" customHeight="1">
      <c r="A43" s="112">
        <f t="shared" si="8"/>
        <v>2023</v>
      </c>
      <c r="B43" s="113" t="s">
        <v>806</v>
      </c>
      <c r="C43" s="113" t="s">
        <v>807</v>
      </c>
      <c r="D43" s="113" t="s">
        <v>814</v>
      </c>
      <c r="E43" s="114" t="s">
        <v>813</v>
      </c>
      <c r="F43" s="115">
        <v>2750</v>
      </c>
      <c r="G43" s="115">
        <v>3950</v>
      </c>
      <c r="H43" s="115">
        <v>2950</v>
      </c>
      <c r="I43" s="115">
        <v>4200</v>
      </c>
      <c r="J43" s="115">
        <v>3900</v>
      </c>
      <c r="K43" s="116">
        <v>5600</v>
      </c>
      <c r="L43" s="115">
        <v>4200</v>
      </c>
      <c r="M43" s="116">
        <v>5950</v>
      </c>
      <c r="N43" s="100">
        <v>2455</v>
      </c>
      <c r="O43" s="100">
        <v>169</v>
      </c>
      <c r="P43" s="115">
        <v>7682</v>
      </c>
      <c r="Q43" s="115">
        <v>457</v>
      </c>
      <c r="R43" s="115">
        <v>259</v>
      </c>
      <c r="S43" s="116">
        <v>8</v>
      </c>
      <c r="T43" s="100">
        <v>615</v>
      </c>
      <c r="U43" s="100">
        <v>27</v>
      </c>
      <c r="V43" s="117">
        <f t="shared" si="7"/>
        <v>29413150</v>
      </c>
      <c r="W43" s="117">
        <f t="shared" si="5"/>
        <v>2586950</v>
      </c>
      <c r="X43" s="117">
        <f t="shared" si="6"/>
        <v>3593100</v>
      </c>
      <c r="Y43" s="118">
        <f t="shared" si="6"/>
        <v>205450</v>
      </c>
      <c r="Z43" s="88"/>
    </row>
    <row r="44" spans="1:26" s="76" customFormat="1" ht="12.9" customHeight="1">
      <c r="A44" s="119">
        <f t="shared" si="8"/>
        <v>2023</v>
      </c>
      <c r="B44" s="120" t="s">
        <v>806</v>
      </c>
      <c r="C44" s="120" t="s">
        <v>807</v>
      </c>
      <c r="D44" s="120" t="s">
        <v>815</v>
      </c>
      <c r="E44" s="121" t="s">
        <v>808</v>
      </c>
      <c r="F44" s="122">
        <v>0</v>
      </c>
      <c r="G44" s="122">
        <v>0</v>
      </c>
      <c r="H44" s="122">
        <v>0</v>
      </c>
      <c r="I44" s="122">
        <v>0</v>
      </c>
      <c r="J44" s="123">
        <v>350</v>
      </c>
      <c r="K44" s="123">
        <v>550</v>
      </c>
      <c r="L44" s="123">
        <v>400</v>
      </c>
      <c r="M44" s="123">
        <v>550</v>
      </c>
      <c r="N44" s="123">
        <v>0</v>
      </c>
      <c r="O44" s="123">
        <v>0</v>
      </c>
      <c r="P44" s="123">
        <v>0</v>
      </c>
      <c r="Q44" s="123">
        <v>0</v>
      </c>
      <c r="R44" s="123">
        <v>222</v>
      </c>
      <c r="S44" s="123">
        <v>29</v>
      </c>
      <c r="T44" s="123">
        <v>489</v>
      </c>
      <c r="U44" s="123">
        <v>78</v>
      </c>
      <c r="V44" s="124">
        <f>(N44*F44)+(H44*P44)</f>
        <v>0</v>
      </c>
      <c r="W44" s="124">
        <f t="shared" si="5"/>
        <v>0</v>
      </c>
      <c r="X44" s="124">
        <f t="shared" si="6"/>
        <v>273300</v>
      </c>
      <c r="Y44" s="125">
        <f t="shared" si="6"/>
        <v>58850</v>
      </c>
      <c r="Z44" s="88"/>
    </row>
    <row r="45" spans="1:26" s="76" customFormat="1" ht="12.9" customHeight="1">
      <c r="A45" s="89">
        <f t="shared" si="8"/>
        <v>2023</v>
      </c>
      <c r="B45" s="90" t="s">
        <v>806</v>
      </c>
      <c r="C45" s="90" t="s">
        <v>807</v>
      </c>
      <c r="D45" s="90" t="s">
        <v>815</v>
      </c>
      <c r="E45" s="91" t="s">
        <v>18</v>
      </c>
      <c r="F45" s="92">
        <v>0</v>
      </c>
      <c r="G45" s="92">
        <v>0</v>
      </c>
      <c r="H45" s="92">
        <v>0</v>
      </c>
      <c r="I45" s="92">
        <v>0</v>
      </c>
      <c r="J45" s="92">
        <v>1250</v>
      </c>
      <c r="K45" s="92">
        <v>1750</v>
      </c>
      <c r="L45" s="92">
        <v>1300</v>
      </c>
      <c r="M45" s="92">
        <v>1850</v>
      </c>
      <c r="N45" s="111">
        <v>0</v>
      </c>
      <c r="O45" s="111">
        <v>0</v>
      </c>
      <c r="P45" s="111">
        <v>0</v>
      </c>
      <c r="Q45" s="111">
        <v>0</v>
      </c>
      <c r="R45" s="111">
        <v>18624</v>
      </c>
      <c r="S45" s="111">
        <v>2202</v>
      </c>
      <c r="T45" s="111">
        <v>40764</v>
      </c>
      <c r="U45" s="111">
        <v>6080</v>
      </c>
      <c r="V45" s="94">
        <f t="shared" si="7"/>
        <v>0</v>
      </c>
      <c r="W45" s="94">
        <f t="shared" si="5"/>
        <v>0</v>
      </c>
      <c r="X45" s="94">
        <f t="shared" si="6"/>
        <v>76273200</v>
      </c>
      <c r="Y45" s="95">
        <f t="shared" si="6"/>
        <v>15101500</v>
      </c>
      <c r="Z45" s="88"/>
    </row>
    <row r="46" spans="1:26" s="76" customFormat="1" ht="12.9" customHeight="1">
      <c r="A46" s="89">
        <f t="shared" si="8"/>
        <v>2023</v>
      </c>
      <c r="B46" s="90" t="s">
        <v>806</v>
      </c>
      <c r="C46" s="90" t="s">
        <v>807</v>
      </c>
      <c r="D46" s="90" t="s">
        <v>815</v>
      </c>
      <c r="E46" s="91" t="s">
        <v>809</v>
      </c>
      <c r="F46" s="92">
        <v>0</v>
      </c>
      <c r="G46" s="92">
        <v>0</v>
      </c>
      <c r="H46" s="92">
        <v>0</v>
      </c>
      <c r="I46" s="92">
        <v>0</v>
      </c>
      <c r="J46" s="92">
        <v>1250</v>
      </c>
      <c r="K46" s="92">
        <v>1750</v>
      </c>
      <c r="L46" s="92">
        <v>1300</v>
      </c>
      <c r="M46" s="92">
        <v>1850</v>
      </c>
      <c r="N46" s="111">
        <v>0</v>
      </c>
      <c r="O46" s="111">
        <v>0</v>
      </c>
      <c r="P46" s="111">
        <v>0</v>
      </c>
      <c r="Q46" s="111">
        <v>0</v>
      </c>
      <c r="R46" s="111">
        <v>12</v>
      </c>
      <c r="S46" s="111">
        <v>0</v>
      </c>
      <c r="T46" s="111">
        <v>44</v>
      </c>
      <c r="U46" s="111">
        <v>5</v>
      </c>
      <c r="V46" s="94">
        <f t="shared" si="7"/>
        <v>0</v>
      </c>
      <c r="W46" s="94">
        <f t="shared" si="5"/>
        <v>0</v>
      </c>
      <c r="X46" s="94">
        <f t="shared" si="6"/>
        <v>72200</v>
      </c>
      <c r="Y46" s="95">
        <f t="shared" si="6"/>
        <v>9250</v>
      </c>
      <c r="Z46" s="88"/>
    </row>
    <row r="47" spans="1:26" s="76" customFormat="1" ht="12.9" customHeight="1">
      <c r="A47" s="89">
        <f t="shared" si="8"/>
        <v>2023</v>
      </c>
      <c r="B47" s="90" t="s">
        <v>806</v>
      </c>
      <c r="C47" s="90" t="s">
        <v>807</v>
      </c>
      <c r="D47" s="90" t="s">
        <v>815</v>
      </c>
      <c r="E47" s="91" t="s">
        <v>810</v>
      </c>
      <c r="F47" s="92">
        <v>0</v>
      </c>
      <c r="G47" s="92">
        <v>0</v>
      </c>
      <c r="H47" s="92">
        <v>0</v>
      </c>
      <c r="I47" s="92">
        <v>0</v>
      </c>
      <c r="J47" s="92">
        <v>2200</v>
      </c>
      <c r="K47" s="92">
        <v>3150</v>
      </c>
      <c r="L47" s="92">
        <v>2350</v>
      </c>
      <c r="M47" s="92">
        <v>3350</v>
      </c>
      <c r="N47" s="111">
        <v>0</v>
      </c>
      <c r="O47" s="111">
        <v>0</v>
      </c>
      <c r="P47" s="111">
        <v>0</v>
      </c>
      <c r="Q47" s="111">
        <v>0</v>
      </c>
      <c r="R47" s="111">
        <v>55</v>
      </c>
      <c r="S47" s="111">
        <v>4</v>
      </c>
      <c r="T47" s="111">
        <v>158</v>
      </c>
      <c r="U47" s="111">
        <v>15</v>
      </c>
      <c r="V47" s="94">
        <f t="shared" si="7"/>
        <v>0</v>
      </c>
      <c r="W47" s="94">
        <f t="shared" si="5"/>
        <v>0</v>
      </c>
      <c r="X47" s="94">
        <f t="shared" si="6"/>
        <v>492300</v>
      </c>
      <c r="Y47" s="95">
        <f t="shared" si="6"/>
        <v>62850</v>
      </c>
      <c r="Z47" s="88"/>
    </row>
    <row r="48" spans="1:26" s="76" customFormat="1" ht="12.9" customHeight="1">
      <c r="A48" s="89">
        <f t="shared" si="8"/>
        <v>2023</v>
      </c>
      <c r="B48" s="90" t="s">
        <v>806</v>
      </c>
      <c r="C48" s="90" t="s">
        <v>807</v>
      </c>
      <c r="D48" s="90" t="s">
        <v>815</v>
      </c>
      <c r="E48" s="91" t="s">
        <v>811</v>
      </c>
      <c r="F48" s="92">
        <v>0</v>
      </c>
      <c r="G48" s="92">
        <v>0</v>
      </c>
      <c r="H48" s="92">
        <v>0</v>
      </c>
      <c r="I48" s="92">
        <v>0</v>
      </c>
      <c r="J48" s="92">
        <v>2200</v>
      </c>
      <c r="K48" s="92">
        <v>3150</v>
      </c>
      <c r="L48" s="92">
        <v>2350</v>
      </c>
      <c r="M48" s="92">
        <v>3350</v>
      </c>
      <c r="N48" s="111">
        <v>0</v>
      </c>
      <c r="O48" s="111">
        <v>0</v>
      </c>
      <c r="P48" s="111">
        <v>0</v>
      </c>
      <c r="Q48" s="111">
        <v>0</v>
      </c>
      <c r="R48" s="111">
        <v>306</v>
      </c>
      <c r="S48" s="111">
        <v>31</v>
      </c>
      <c r="T48" s="111">
        <v>884</v>
      </c>
      <c r="U48" s="111">
        <v>128</v>
      </c>
      <c r="V48" s="94">
        <f t="shared" si="7"/>
        <v>0</v>
      </c>
      <c r="W48" s="94">
        <f t="shared" si="5"/>
        <v>0</v>
      </c>
      <c r="X48" s="94">
        <f t="shared" si="6"/>
        <v>2750600</v>
      </c>
      <c r="Y48" s="95">
        <f t="shared" si="6"/>
        <v>526450</v>
      </c>
      <c r="Z48" s="88"/>
    </row>
    <row r="49" spans="1:26" s="76" customFormat="1" ht="12.9" customHeight="1">
      <c r="A49" s="89">
        <f t="shared" si="8"/>
        <v>2023</v>
      </c>
      <c r="B49" s="90" t="s">
        <v>806</v>
      </c>
      <c r="C49" s="90" t="s">
        <v>807</v>
      </c>
      <c r="D49" s="90" t="s">
        <v>815</v>
      </c>
      <c r="E49" s="91" t="s">
        <v>812</v>
      </c>
      <c r="F49" s="92">
        <v>0</v>
      </c>
      <c r="G49" s="92">
        <v>0</v>
      </c>
      <c r="H49" s="92">
        <v>0</v>
      </c>
      <c r="I49" s="92">
        <v>0</v>
      </c>
      <c r="J49" s="92">
        <v>3900</v>
      </c>
      <c r="K49" s="92">
        <v>5600</v>
      </c>
      <c r="L49" s="92">
        <v>4200</v>
      </c>
      <c r="M49" s="92">
        <v>5950</v>
      </c>
      <c r="N49" s="111">
        <v>0</v>
      </c>
      <c r="O49" s="111">
        <v>0</v>
      </c>
      <c r="P49" s="111">
        <v>0</v>
      </c>
      <c r="Q49" s="111">
        <v>0</v>
      </c>
      <c r="R49" s="111">
        <v>26</v>
      </c>
      <c r="S49" s="111">
        <v>0</v>
      </c>
      <c r="T49" s="111">
        <v>51</v>
      </c>
      <c r="U49" s="111">
        <v>1</v>
      </c>
      <c r="V49" s="94">
        <f t="shared" si="7"/>
        <v>0</v>
      </c>
      <c r="W49" s="94">
        <f t="shared" si="5"/>
        <v>0</v>
      </c>
      <c r="X49" s="94">
        <f t="shared" si="6"/>
        <v>315600</v>
      </c>
      <c r="Y49" s="95">
        <f t="shared" si="6"/>
        <v>5950</v>
      </c>
      <c r="Z49" s="88"/>
    </row>
    <row r="50" spans="1:26" s="76" customFormat="1" ht="12.9" customHeight="1" thickBot="1">
      <c r="A50" s="96">
        <f t="shared" si="8"/>
        <v>2023</v>
      </c>
      <c r="B50" s="97" t="s">
        <v>806</v>
      </c>
      <c r="C50" s="97" t="s">
        <v>807</v>
      </c>
      <c r="D50" s="97" t="s">
        <v>815</v>
      </c>
      <c r="E50" s="98" t="s">
        <v>813</v>
      </c>
      <c r="F50" s="99">
        <v>0</v>
      </c>
      <c r="G50" s="99">
        <v>0</v>
      </c>
      <c r="H50" s="99">
        <v>0</v>
      </c>
      <c r="I50" s="99">
        <v>0</v>
      </c>
      <c r="J50" s="99">
        <v>3900</v>
      </c>
      <c r="K50" s="99">
        <v>5600</v>
      </c>
      <c r="L50" s="99">
        <v>4200</v>
      </c>
      <c r="M50" s="99">
        <v>5950</v>
      </c>
      <c r="N50" s="126">
        <v>0</v>
      </c>
      <c r="O50" s="126">
        <v>0</v>
      </c>
      <c r="P50" s="126">
        <v>0</v>
      </c>
      <c r="Q50" s="126">
        <v>0</v>
      </c>
      <c r="R50" s="126">
        <v>494</v>
      </c>
      <c r="S50" s="126">
        <v>45</v>
      </c>
      <c r="T50" s="126">
        <v>1709</v>
      </c>
      <c r="U50" s="126">
        <v>199</v>
      </c>
      <c r="V50" s="101">
        <f>(N50*F50)+(H50*P50)</f>
        <v>0</v>
      </c>
      <c r="W50" s="101">
        <f t="shared" si="5"/>
        <v>0</v>
      </c>
      <c r="X50" s="101">
        <f t="shared" si="6"/>
        <v>9104400</v>
      </c>
      <c r="Y50" s="102">
        <f t="shared" si="6"/>
        <v>1436050</v>
      </c>
      <c r="Z50" s="88"/>
    </row>
    <row r="51" spans="1:26" s="76" customFormat="1" ht="15" customHeight="1" thickBot="1">
      <c r="A51" s="1033" t="s">
        <v>816</v>
      </c>
      <c r="B51" s="1034"/>
      <c r="C51" s="1034"/>
      <c r="D51" s="1034"/>
      <c r="E51" s="1034"/>
      <c r="F51" s="1034"/>
      <c r="G51" s="1034"/>
      <c r="H51" s="1034"/>
      <c r="I51" s="1034"/>
      <c r="J51" s="1034"/>
      <c r="K51" s="1034"/>
      <c r="L51" s="1034"/>
      <c r="M51" s="1035"/>
      <c r="N51" s="127">
        <f t="shared" ref="N51:Y51" si="9">SUM(N30:N50)</f>
        <v>91042</v>
      </c>
      <c r="O51" s="127">
        <f t="shared" si="9"/>
        <v>7670</v>
      </c>
      <c r="P51" s="127">
        <f t="shared" si="9"/>
        <v>218455</v>
      </c>
      <c r="Q51" s="127">
        <f t="shared" si="9"/>
        <v>21970</v>
      </c>
      <c r="R51" s="127">
        <f t="shared" si="9"/>
        <v>48916</v>
      </c>
      <c r="S51" s="127">
        <f t="shared" si="9"/>
        <v>4318</v>
      </c>
      <c r="T51" s="127">
        <f t="shared" si="9"/>
        <v>111352</v>
      </c>
      <c r="U51" s="127">
        <f t="shared" si="9"/>
        <v>12473</v>
      </c>
      <c r="V51" s="127">
        <f>SUM(V30:V50)</f>
        <v>315349350</v>
      </c>
      <c r="W51" s="127">
        <f t="shared" si="9"/>
        <v>42719700</v>
      </c>
      <c r="X51" s="127">
        <f t="shared" si="9"/>
        <v>223790600</v>
      </c>
      <c r="Y51" s="128">
        <f t="shared" si="9"/>
        <v>32832600</v>
      </c>
      <c r="Z51" s="88"/>
    </row>
    <row r="52" spans="1:26" s="76" customFormat="1" ht="12.9" customHeight="1">
      <c r="A52" s="81">
        <v>2023</v>
      </c>
      <c r="B52" s="82" t="s">
        <v>817</v>
      </c>
      <c r="C52" s="82" t="s">
        <v>807</v>
      </c>
      <c r="D52" s="82" t="s">
        <v>326</v>
      </c>
      <c r="E52" s="83" t="s">
        <v>808</v>
      </c>
      <c r="F52" s="84">
        <v>250</v>
      </c>
      <c r="G52" s="84">
        <v>350</v>
      </c>
      <c r="H52" s="84">
        <v>300</v>
      </c>
      <c r="I52" s="84">
        <v>400</v>
      </c>
      <c r="J52" s="84">
        <v>350</v>
      </c>
      <c r="K52" s="84">
        <v>550</v>
      </c>
      <c r="L52" s="84">
        <v>400</v>
      </c>
      <c r="M52" s="84">
        <v>550</v>
      </c>
      <c r="N52" s="85">
        <v>0</v>
      </c>
      <c r="O52" s="85">
        <v>0</v>
      </c>
      <c r="P52" s="85">
        <v>314</v>
      </c>
      <c r="Q52" s="85">
        <v>69</v>
      </c>
      <c r="R52" s="85">
        <v>0</v>
      </c>
      <c r="S52" s="85">
        <v>0</v>
      </c>
      <c r="T52" s="85">
        <v>887</v>
      </c>
      <c r="U52" s="85">
        <v>69</v>
      </c>
      <c r="V52" s="86">
        <f>(N52*F52)+(H52*P52)</f>
        <v>94200</v>
      </c>
      <c r="W52" s="86">
        <f t="shared" ref="W52:W72" si="10">(G52*O52)+(I52*Q52)</f>
        <v>27600</v>
      </c>
      <c r="X52" s="86">
        <f t="shared" ref="X52:Y72" si="11">(J52*R52)+(L52*T52)</f>
        <v>354800</v>
      </c>
      <c r="Y52" s="87">
        <f t="shared" si="11"/>
        <v>37950</v>
      </c>
    </row>
    <row r="53" spans="1:26" s="76" customFormat="1" ht="12.9" customHeight="1">
      <c r="A53" s="89">
        <f>$A$5</f>
        <v>2023</v>
      </c>
      <c r="B53" s="90" t="s">
        <v>817</v>
      </c>
      <c r="C53" s="90" t="s">
        <v>807</v>
      </c>
      <c r="D53" s="90" t="s">
        <v>326</v>
      </c>
      <c r="E53" s="91" t="s">
        <v>18</v>
      </c>
      <c r="F53" s="92">
        <v>850</v>
      </c>
      <c r="G53" s="92">
        <v>1250</v>
      </c>
      <c r="H53" s="92">
        <v>900</v>
      </c>
      <c r="I53" s="92">
        <v>1300</v>
      </c>
      <c r="J53" s="92">
        <v>1250</v>
      </c>
      <c r="K53" s="92">
        <v>1750</v>
      </c>
      <c r="L53" s="92">
        <v>1300</v>
      </c>
      <c r="M53" s="92">
        <v>1850</v>
      </c>
      <c r="N53" s="93">
        <v>0</v>
      </c>
      <c r="O53" s="93">
        <v>0</v>
      </c>
      <c r="P53" s="92">
        <v>120808</v>
      </c>
      <c r="Q53" s="92">
        <v>15498</v>
      </c>
      <c r="R53" s="92">
        <v>0</v>
      </c>
      <c r="S53" s="92">
        <v>0</v>
      </c>
      <c r="T53" s="93">
        <v>49031</v>
      </c>
      <c r="U53" s="93">
        <v>5029</v>
      </c>
      <c r="V53" s="94">
        <f t="shared" ref="V53:V65" si="12">(N53*F53)+(H53*P53)</f>
        <v>108727200</v>
      </c>
      <c r="W53" s="94">
        <f t="shared" si="10"/>
        <v>20147400</v>
      </c>
      <c r="X53" s="94">
        <f t="shared" si="11"/>
        <v>63740300</v>
      </c>
      <c r="Y53" s="95">
        <f t="shared" si="11"/>
        <v>9303650</v>
      </c>
    </row>
    <row r="54" spans="1:26" s="76" customFormat="1" ht="12.9" customHeight="1">
      <c r="A54" s="89">
        <f t="shared" ref="A54:A72" si="13">$A$5</f>
        <v>2023</v>
      </c>
      <c r="B54" s="90" t="s">
        <v>817</v>
      </c>
      <c r="C54" s="90" t="s">
        <v>807</v>
      </c>
      <c r="D54" s="90" t="s">
        <v>326</v>
      </c>
      <c r="E54" s="91" t="s">
        <v>809</v>
      </c>
      <c r="F54" s="92">
        <v>850</v>
      </c>
      <c r="G54" s="92">
        <v>1250</v>
      </c>
      <c r="H54" s="92">
        <v>900</v>
      </c>
      <c r="I54" s="92">
        <v>1300</v>
      </c>
      <c r="J54" s="92">
        <v>1250</v>
      </c>
      <c r="K54" s="92">
        <v>1750</v>
      </c>
      <c r="L54" s="92">
        <v>1300</v>
      </c>
      <c r="M54" s="92">
        <v>1850</v>
      </c>
      <c r="N54" s="93">
        <v>0</v>
      </c>
      <c r="O54" s="93">
        <v>0</v>
      </c>
      <c r="P54" s="92">
        <v>145</v>
      </c>
      <c r="Q54" s="92">
        <v>10</v>
      </c>
      <c r="R54" s="92">
        <v>0</v>
      </c>
      <c r="S54" s="92">
        <v>0</v>
      </c>
      <c r="T54" s="93">
        <v>54</v>
      </c>
      <c r="U54" s="93">
        <v>2</v>
      </c>
      <c r="V54" s="94">
        <f t="shared" si="12"/>
        <v>130500</v>
      </c>
      <c r="W54" s="94">
        <f t="shared" si="10"/>
        <v>13000</v>
      </c>
      <c r="X54" s="94">
        <f t="shared" si="11"/>
        <v>70200</v>
      </c>
      <c r="Y54" s="95">
        <f t="shared" si="11"/>
        <v>3700</v>
      </c>
    </row>
    <row r="55" spans="1:26" s="76" customFormat="1" ht="12.9" customHeight="1">
      <c r="A55" s="89">
        <f t="shared" si="13"/>
        <v>2023</v>
      </c>
      <c r="B55" s="90" t="s">
        <v>817</v>
      </c>
      <c r="C55" s="90" t="s">
        <v>807</v>
      </c>
      <c r="D55" s="90" t="s">
        <v>326</v>
      </c>
      <c r="E55" s="91" t="s">
        <v>810</v>
      </c>
      <c r="F55" s="92">
        <v>1550</v>
      </c>
      <c r="G55" s="92">
        <v>2250</v>
      </c>
      <c r="H55" s="92">
        <v>1650</v>
      </c>
      <c r="I55" s="92">
        <v>2400</v>
      </c>
      <c r="J55" s="92">
        <v>2200</v>
      </c>
      <c r="K55" s="92">
        <v>3150</v>
      </c>
      <c r="L55" s="92">
        <v>2350</v>
      </c>
      <c r="M55" s="92">
        <v>3350</v>
      </c>
      <c r="N55" s="93">
        <v>0</v>
      </c>
      <c r="O55" s="93">
        <v>0</v>
      </c>
      <c r="P55" s="92">
        <v>229</v>
      </c>
      <c r="Q55" s="92">
        <v>10</v>
      </c>
      <c r="R55" s="92">
        <v>0</v>
      </c>
      <c r="S55" s="92">
        <v>0</v>
      </c>
      <c r="T55" s="93">
        <v>166</v>
      </c>
      <c r="U55" s="93">
        <v>22</v>
      </c>
      <c r="V55" s="94">
        <f t="shared" si="12"/>
        <v>377850</v>
      </c>
      <c r="W55" s="94">
        <f t="shared" si="10"/>
        <v>24000</v>
      </c>
      <c r="X55" s="94">
        <f t="shared" si="11"/>
        <v>390100</v>
      </c>
      <c r="Y55" s="95">
        <f t="shared" si="11"/>
        <v>73700</v>
      </c>
    </row>
    <row r="56" spans="1:26" s="76" customFormat="1" ht="12.9" customHeight="1">
      <c r="A56" s="89">
        <f t="shared" si="13"/>
        <v>2023</v>
      </c>
      <c r="B56" s="90" t="s">
        <v>817</v>
      </c>
      <c r="C56" s="90" t="s">
        <v>807</v>
      </c>
      <c r="D56" s="90" t="s">
        <v>326</v>
      </c>
      <c r="E56" s="91" t="s">
        <v>811</v>
      </c>
      <c r="F56" s="92">
        <v>1550</v>
      </c>
      <c r="G56" s="92">
        <v>2250</v>
      </c>
      <c r="H56" s="92">
        <v>1650</v>
      </c>
      <c r="I56" s="92">
        <v>2400</v>
      </c>
      <c r="J56" s="92">
        <v>2200</v>
      </c>
      <c r="K56" s="92">
        <v>3150</v>
      </c>
      <c r="L56" s="92">
        <v>2350</v>
      </c>
      <c r="M56" s="92">
        <v>3350</v>
      </c>
      <c r="N56" s="93">
        <v>0</v>
      </c>
      <c r="O56" s="93">
        <v>0</v>
      </c>
      <c r="P56" s="92">
        <v>3760</v>
      </c>
      <c r="Q56" s="92">
        <v>277</v>
      </c>
      <c r="R56" s="92">
        <v>0</v>
      </c>
      <c r="S56" s="92">
        <v>0</v>
      </c>
      <c r="T56" s="93">
        <v>1325</v>
      </c>
      <c r="U56" s="93">
        <v>97</v>
      </c>
      <c r="V56" s="94">
        <f t="shared" si="12"/>
        <v>6204000</v>
      </c>
      <c r="W56" s="94">
        <f t="shared" si="10"/>
        <v>664800</v>
      </c>
      <c r="X56" s="94">
        <f t="shared" si="11"/>
        <v>3113750</v>
      </c>
      <c r="Y56" s="95">
        <f t="shared" si="11"/>
        <v>324950</v>
      </c>
    </row>
    <row r="57" spans="1:26" s="76" customFormat="1" ht="12.9" customHeight="1">
      <c r="A57" s="89">
        <f t="shared" si="13"/>
        <v>2023</v>
      </c>
      <c r="B57" s="90" t="s">
        <v>817</v>
      </c>
      <c r="C57" s="90" t="s">
        <v>807</v>
      </c>
      <c r="D57" s="90" t="s">
        <v>326</v>
      </c>
      <c r="E57" s="91" t="s">
        <v>812</v>
      </c>
      <c r="F57" s="92">
        <v>2750</v>
      </c>
      <c r="G57" s="92">
        <v>3950</v>
      </c>
      <c r="H57" s="92">
        <v>2950</v>
      </c>
      <c r="I57" s="92">
        <v>4200</v>
      </c>
      <c r="J57" s="92">
        <v>3900</v>
      </c>
      <c r="K57" s="92">
        <v>5600</v>
      </c>
      <c r="L57" s="92">
        <v>4200</v>
      </c>
      <c r="M57" s="92">
        <v>5950</v>
      </c>
      <c r="N57" s="93">
        <v>0</v>
      </c>
      <c r="O57" s="93">
        <v>0</v>
      </c>
      <c r="P57" s="92">
        <v>76</v>
      </c>
      <c r="Q57" s="92">
        <v>0</v>
      </c>
      <c r="R57" s="92">
        <v>0</v>
      </c>
      <c r="S57" s="92">
        <v>0</v>
      </c>
      <c r="T57" s="93">
        <v>25</v>
      </c>
      <c r="U57" s="93">
        <v>0</v>
      </c>
      <c r="V57" s="94">
        <f t="shared" si="12"/>
        <v>224200</v>
      </c>
      <c r="W57" s="94">
        <f t="shared" si="10"/>
        <v>0</v>
      </c>
      <c r="X57" s="94">
        <f t="shared" si="11"/>
        <v>105000</v>
      </c>
      <c r="Y57" s="95">
        <f t="shared" si="11"/>
        <v>0</v>
      </c>
    </row>
    <row r="58" spans="1:26" s="76" customFormat="1" ht="12.9" customHeight="1">
      <c r="A58" s="96">
        <f t="shared" si="13"/>
        <v>2023</v>
      </c>
      <c r="B58" s="97" t="s">
        <v>817</v>
      </c>
      <c r="C58" s="97" t="s">
        <v>807</v>
      </c>
      <c r="D58" s="97" t="s">
        <v>326</v>
      </c>
      <c r="E58" s="98" t="s">
        <v>813</v>
      </c>
      <c r="F58" s="99">
        <v>2750</v>
      </c>
      <c r="G58" s="99">
        <v>3950</v>
      </c>
      <c r="H58" s="99">
        <v>2950</v>
      </c>
      <c r="I58" s="99">
        <v>4200</v>
      </c>
      <c r="J58" s="99">
        <v>3900</v>
      </c>
      <c r="K58" s="99">
        <v>5600</v>
      </c>
      <c r="L58" s="99">
        <v>4200</v>
      </c>
      <c r="M58" s="99">
        <v>5950</v>
      </c>
      <c r="N58" s="100">
        <v>0</v>
      </c>
      <c r="O58" s="100">
        <v>0</v>
      </c>
      <c r="P58" s="99">
        <v>6281</v>
      </c>
      <c r="Q58" s="99">
        <v>657</v>
      </c>
      <c r="R58" s="99">
        <v>0</v>
      </c>
      <c r="S58" s="99">
        <v>0</v>
      </c>
      <c r="T58" s="100">
        <v>2355</v>
      </c>
      <c r="U58" s="100">
        <v>185</v>
      </c>
      <c r="V58" s="101">
        <f t="shared" si="12"/>
        <v>18528950</v>
      </c>
      <c r="W58" s="101">
        <f t="shared" si="10"/>
        <v>2759400</v>
      </c>
      <c r="X58" s="101">
        <f t="shared" si="11"/>
        <v>9891000</v>
      </c>
      <c r="Y58" s="102">
        <f t="shared" si="11"/>
        <v>1100750</v>
      </c>
    </row>
    <row r="59" spans="1:26" s="76" customFormat="1" ht="12.9" customHeight="1">
      <c r="A59" s="103">
        <f t="shared" si="13"/>
        <v>2023</v>
      </c>
      <c r="B59" s="104" t="s">
        <v>817</v>
      </c>
      <c r="C59" s="104" t="s">
        <v>807</v>
      </c>
      <c r="D59" s="104" t="s">
        <v>814</v>
      </c>
      <c r="E59" s="105" t="s">
        <v>808</v>
      </c>
      <c r="F59" s="106">
        <v>250</v>
      </c>
      <c r="G59" s="106">
        <v>350</v>
      </c>
      <c r="H59" s="106">
        <v>300</v>
      </c>
      <c r="I59" s="106">
        <v>400</v>
      </c>
      <c r="J59" s="106">
        <v>350</v>
      </c>
      <c r="K59" s="107">
        <v>550</v>
      </c>
      <c r="L59" s="106">
        <v>400</v>
      </c>
      <c r="M59" s="107">
        <v>550</v>
      </c>
      <c r="N59" s="108">
        <v>0</v>
      </c>
      <c r="O59" s="108">
        <v>0</v>
      </c>
      <c r="P59" s="106">
        <v>374</v>
      </c>
      <c r="Q59" s="106">
        <v>70</v>
      </c>
      <c r="R59" s="106">
        <v>0</v>
      </c>
      <c r="S59" s="107">
        <v>0</v>
      </c>
      <c r="T59" s="108">
        <v>605</v>
      </c>
      <c r="U59" s="108">
        <v>65</v>
      </c>
      <c r="V59" s="109">
        <f t="shared" si="12"/>
        <v>112200</v>
      </c>
      <c r="W59" s="109">
        <f t="shared" si="10"/>
        <v>28000</v>
      </c>
      <c r="X59" s="109">
        <f t="shared" si="11"/>
        <v>242000</v>
      </c>
      <c r="Y59" s="110">
        <f t="shared" si="11"/>
        <v>35750</v>
      </c>
    </row>
    <row r="60" spans="1:26" s="76" customFormat="1" ht="12.9" customHeight="1">
      <c r="A60" s="89">
        <f t="shared" si="13"/>
        <v>2023</v>
      </c>
      <c r="B60" s="90" t="s">
        <v>817</v>
      </c>
      <c r="C60" s="90" t="s">
        <v>807</v>
      </c>
      <c r="D60" s="90" t="s">
        <v>814</v>
      </c>
      <c r="E60" s="91" t="s">
        <v>18</v>
      </c>
      <c r="F60" s="92">
        <v>850</v>
      </c>
      <c r="G60" s="92">
        <v>1250</v>
      </c>
      <c r="H60" s="92">
        <v>900</v>
      </c>
      <c r="I60" s="92">
        <v>1300</v>
      </c>
      <c r="J60" s="92">
        <v>1250</v>
      </c>
      <c r="K60" s="111">
        <v>1750</v>
      </c>
      <c r="L60" s="92">
        <v>1300</v>
      </c>
      <c r="M60" s="111">
        <v>1850</v>
      </c>
      <c r="N60" s="93">
        <v>0</v>
      </c>
      <c r="O60" s="93">
        <v>0</v>
      </c>
      <c r="P60" s="92">
        <v>117906</v>
      </c>
      <c r="Q60" s="92">
        <v>13102</v>
      </c>
      <c r="R60" s="92">
        <v>0</v>
      </c>
      <c r="S60" s="111">
        <v>0</v>
      </c>
      <c r="T60" s="93">
        <v>23010</v>
      </c>
      <c r="U60" s="93">
        <v>3282</v>
      </c>
      <c r="V60" s="94">
        <f t="shared" si="12"/>
        <v>106115400</v>
      </c>
      <c r="W60" s="94">
        <f t="shared" si="10"/>
        <v>17032600</v>
      </c>
      <c r="X60" s="94">
        <f t="shared" si="11"/>
        <v>29913000</v>
      </c>
      <c r="Y60" s="95">
        <f t="shared" si="11"/>
        <v>6071700</v>
      </c>
    </row>
    <row r="61" spans="1:26" s="76" customFormat="1" ht="12.9" customHeight="1">
      <c r="A61" s="89">
        <f t="shared" si="13"/>
        <v>2023</v>
      </c>
      <c r="B61" s="90" t="s">
        <v>817</v>
      </c>
      <c r="C61" s="90" t="s">
        <v>807</v>
      </c>
      <c r="D61" s="90" t="s">
        <v>814</v>
      </c>
      <c r="E61" s="91" t="s">
        <v>809</v>
      </c>
      <c r="F61" s="92">
        <v>850</v>
      </c>
      <c r="G61" s="92">
        <v>1250</v>
      </c>
      <c r="H61" s="92">
        <v>900</v>
      </c>
      <c r="I61" s="92">
        <v>1300</v>
      </c>
      <c r="J61" s="92">
        <v>1250</v>
      </c>
      <c r="K61" s="111">
        <v>1750</v>
      </c>
      <c r="L61" s="92">
        <v>1300</v>
      </c>
      <c r="M61" s="111">
        <v>1850</v>
      </c>
      <c r="N61" s="93">
        <v>0</v>
      </c>
      <c r="O61" s="93">
        <v>0</v>
      </c>
      <c r="P61" s="92">
        <v>149</v>
      </c>
      <c r="Q61" s="92">
        <v>10</v>
      </c>
      <c r="R61" s="92">
        <v>0</v>
      </c>
      <c r="S61" s="111">
        <v>0</v>
      </c>
      <c r="T61" s="93">
        <v>39</v>
      </c>
      <c r="U61" s="93">
        <v>3</v>
      </c>
      <c r="V61" s="94">
        <f t="shared" si="12"/>
        <v>134100</v>
      </c>
      <c r="W61" s="94">
        <f t="shared" si="10"/>
        <v>13000</v>
      </c>
      <c r="X61" s="94">
        <f t="shared" si="11"/>
        <v>50700</v>
      </c>
      <c r="Y61" s="95">
        <f t="shared" si="11"/>
        <v>5550</v>
      </c>
    </row>
    <row r="62" spans="1:26" s="76" customFormat="1" ht="12.9" customHeight="1">
      <c r="A62" s="89">
        <f t="shared" si="13"/>
        <v>2023</v>
      </c>
      <c r="B62" s="90" t="s">
        <v>817</v>
      </c>
      <c r="C62" s="90" t="s">
        <v>807</v>
      </c>
      <c r="D62" s="90" t="s">
        <v>814</v>
      </c>
      <c r="E62" s="91" t="s">
        <v>810</v>
      </c>
      <c r="F62" s="92">
        <v>1550</v>
      </c>
      <c r="G62" s="92">
        <v>2250</v>
      </c>
      <c r="H62" s="92">
        <v>1650</v>
      </c>
      <c r="I62" s="92">
        <v>2400</v>
      </c>
      <c r="J62" s="92">
        <v>2200</v>
      </c>
      <c r="K62" s="111">
        <v>3150</v>
      </c>
      <c r="L62" s="92">
        <v>2350</v>
      </c>
      <c r="M62" s="111">
        <v>3350</v>
      </c>
      <c r="N62" s="93">
        <v>0</v>
      </c>
      <c r="O62" s="93">
        <v>0</v>
      </c>
      <c r="P62" s="92">
        <v>150</v>
      </c>
      <c r="Q62" s="92">
        <v>22</v>
      </c>
      <c r="R62" s="92">
        <v>0</v>
      </c>
      <c r="S62" s="111">
        <v>0</v>
      </c>
      <c r="T62" s="93">
        <v>15</v>
      </c>
      <c r="U62" s="93">
        <v>1</v>
      </c>
      <c r="V62" s="94">
        <f t="shared" si="12"/>
        <v>247500</v>
      </c>
      <c r="W62" s="94">
        <f t="shared" si="10"/>
        <v>52800</v>
      </c>
      <c r="X62" s="94">
        <f t="shared" si="11"/>
        <v>35250</v>
      </c>
      <c r="Y62" s="95">
        <f t="shared" si="11"/>
        <v>3350</v>
      </c>
    </row>
    <row r="63" spans="1:26" s="76" customFormat="1" ht="12.9" customHeight="1">
      <c r="A63" s="89">
        <f t="shared" si="13"/>
        <v>2023</v>
      </c>
      <c r="B63" s="90" t="s">
        <v>817</v>
      </c>
      <c r="C63" s="90" t="s">
        <v>807</v>
      </c>
      <c r="D63" s="90" t="s">
        <v>814</v>
      </c>
      <c r="E63" s="91" t="s">
        <v>811</v>
      </c>
      <c r="F63" s="92">
        <v>1550</v>
      </c>
      <c r="G63" s="92">
        <v>2250</v>
      </c>
      <c r="H63" s="92">
        <v>1650</v>
      </c>
      <c r="I63" s="92">
        <v>2400</v>
      </c>
      <c r="J63" s="92">
        <v>2200</v>
      </c>
      <c r="K63" s="111">
        <v>3150</v>
      </c>
      <c r="L63" s="92">
        <v>2350</v>
      </c>
      <c r="M63" s="111">
        <v>3350</v>
      </c>
      <c r="N63" s="93">
        <v>0</v>
      </c>
      <c r="O63" s="93">
        <v>0</v>
      </c>
      <c r="P63" s="92">
        <v>3756</v>
      </c>
      <c r="Q63" s="92">
        <v>417</v>
      </c>
      <c r="R63" s="92">
        <v>0</v>
      </c>
      <c r="S63" s="111">
        <v>0</v>
      </c>
      <c r="T63" s="93">
        <v>574</v>
      </c>
      <c r="U63" s="93">
        <v>63</v>
      </c>
      <c r="V63" s="94">
        <f t="shared" si="12"/>
        <v>6197400</v>
      </c>
      <c r="W63" s="94">
        <f t="shared" si="10"/>
        <v>1000800</v>
      </c>
      <c r="X63" s="94">
        <f t="shared" si="11"/>
        <v>1348900</v>
      </c>
      <c r="Y63" s="95">
        <f t="shared" si="11"/>
        <v>211050</v>
      </c>
    </row>
    <row r="64" spans="1:26" s="76" customFormat="1" ht="12.9" customHeight="1">
      <c r="A64" s="89">
        <f t="shared" si="13"/>
        <v>2023</v>
      </c>
      <c r="B64" s="90" t="s">
        <v>817</v>
      </c>
      <c r="C64" s="90" t="s">
        <v>807</v>
      </c>
      <c r="D64" s="90" t="s">
        <v>814</v>
      </c>
      <c r="E64" s="91" t="s">
        <v>812</v>
      </c>
      <c r="F64" s="92">
        <v>2750</v>
      </c>
      <c r="G64" s="92">
        <v>3950</v>
      </c>
      <c r="H64" s="92">
        <v>2950</v>
      </c>
      <c r="I64" s="92">
        <v>4200</v>
      </c>
      <c r="J64" s="92">
        <v>3900</v>
      </c>
      <c r="K64" s="111">
        <v>5600</v>
      </c>
      <c r="L64" s="92">
        <v>4200</v>
      </c>
      <c r="M64" s="111">
        <v>5950</v>
      </c>
      <c r="N64" s="93">
        <v>0</v>
      </c>
      <c r="O64" s="93">
        <v>0</v>
      </c>
      <c r="P64" s="92">
        <v>39</v>
      </c>
      <c r="Q64" s="92">
        <v>15</v>
      </c>
      <c r="R64" s="92">
        <v>0</v>
      </c>
      <c r="S64" s="111">
        <v>0</v>
      </c>
      <c r="T64" s="93">
        <v>5</v>
      </c>
      <c r="U64" s="93">
        <v>3</v>
      </c>
      <c r="V64" s="94">
        <f t="shared" si="12"/>
        <v>115050</v>
      </c>
      <c r="W64" s="94">
        <f t="shared" si="10"/>
        <v>63000</v>
      </c>
      <c r="X64" s="94">
        <f t="shared" si="11"/>
        <v>21000</v>
      </c>
      <c r="Y64" s="95">
        <f t="shared" si="11"/>
        <v>17850</v>
      </c>
    </row>
    <row r="65" spans="1:25" s="76" customFormat="1" ht="12.9" customHeight="1">
      <c r="A65" s="112">
        <f t="shared" si="13"/>
        <v>2023</v>
      </c>
      <c r="B65" s="113" t="s">
        <v>817</v>
      </c>
      <c r="C65" s="113" t="s">
        <v>807</v>
      </c>
      <c r="D65" s="113" t="s">
        <v>814</v>
      </c>
      <c r="E65" s="114" t="s">
        <v>813</v>
      </c>
      <c r="F65" s="115">
        <v>2750</v>
      </c>
      <c r="G65" s="115">
        <v>3950</v>
      </c>
      <c r="H65" s="115">
        <v>2950</v>
      </c>
      <c r="I65" s="115">
        <v>4200</v>
      </c>
      <c r="J65" s="115">
        <v>3900</v>
      </c>
      <c r="K65" s="116">
        <v>5600</v>
      </c>
      <c r="L65" s="115">
        <v>4200</v>
      </c>
      <c r="M65" s="116">
        <v>5950</v>
      </c>
      <c r="N65" s="100">
        <v>0</v>
      </c>
      <c r="O65" s="100">
        <v>0</v>
      </c>
      <c r="P65" s="115">
        <v>8309</v>
      </c>
      <c r="Q65" s="115">
        <v>611</v>
      </c>
      <c r="R65" s="115">
        <v>0</v>
      </c>
      <c r="S65" s="116">
        <v>0</v>
      </c>
      <c r="T65" s="100">
        <v>671</v>
      </c>
      <c r="U65" s="100">
        <v>31</v>
      </c>
      <c r="V65" s="117">
        <f t="shared" si="12"/>
        <v>24511550</v>
      </c>
      <c r="W65" s="117">
        <f t="shared" si="10"/>
        <v>2566200</v>
      </c>
      <c r="X65" s="117">
        <f t="shared" si="11"/>
        <v>2818200</v>
      </c>
      <c r="Y65" s="118">
        <f t="shared" si="11"/>
        <v>184450</v>
      </c>
    </row>
    <row r="66" spans="1:25" s="76" customFormat="1" ht="12.9" customHeight="1">
      <c r="A66" s="119">
        <f t="shared" si="13"/>
        <v>2023</v>
      </c>
      <c r="B66" s="120" t="s">
        <v>817</v>
      </c>
      <c r="C66" s="120" t="s">
        <v>807</v>
      </c>
      <c r="D66" s="120" t="s">
        <v>815</v>
      </c>
      <c r="E66" s="121" t="s">
        <v>808</v>
      </c>
      <c r="F66" s="122">
        <v>0</v>
      </c>
      <c r="G66" s="122">
        <v>0</v>
      </c>
      <c r="H66" s="122">
        <v>0</v>
      </c>
      <c r="I66" s="122">
        <v>0</v>
      </c>
      <c r="J66" s="123">
        <v>350</v>
      </c>
      <c r="K66" s="123">
        <v>550</v>
      </c>
      <c r="L66" s="123">
        <v>400</v>
      </c>
      <c r="M66" s="123">
        <v>550</v>
      </c>
      <c r="N66" s="123">
        <v>0</v>
      </c>
      <c r="O66" s="123">
        <v>0</v>
      </c>
      <c r="P66" s="123">
        <v>0</v>
      </c>
      <c r="Q66" s="123">
        <v>0</v>
      </c>
      <c r="R66" s="123">
        <v>0</v>
      </c>
      <c r="S66" s="123">
        <v>0</v>
      </c>
      <c r="T66" s="123">
        <v>572</v>
      </c>
      <c r="U66" s="123">
        <v>95</v>
      </c>
      <c r="V66" s="124">
        <f>(N66*F66)+(H66*P66)</f>
        <v>0</v>
      </c>
      <c r="W66" s="124">
        <f t="shared" si="10"/>
        <v>0</v>
      </c>
      <c r="X66" s="124">
        <f t="shared" si="11"/>
        <v>228800</v>
      </c>
      <c r="Y66" s="125">
        <f t="shared" si="11"/>
        <v>52250</v>
      </c>
    </row>
    <row r="67" spans="1:25" s="76" customFormat="1" ht="12.9" customHeight="1">
      <c r="A67" s="89">
        <f t="shared" si="13"/>
        <v>2023</v>
      </c>
      <c r="B67" s="90" t="s">
        <v>817</v>
      </c>
      <c r="C67" s="90" t="s">
        <v>807</v>
      </c>
      <c r="D67" s="90" t="s">
        <v>815</v>
      </c>
      <c r="E67" s="91" t="s">
        <v>18</v>
      </c>
      <c r="F67" s="92">
        <v>0</v>
      </c>
      <c r="G67" s="92">
        <v>0</v>
      </c>
      <c r="H67" s="92">
        <v>0</v>
      </c>
      <c r="I67" s="92">
        <v>0</v>
      </c>
      <c r="J67" s="92">
        <v>1250</v>
      </c>
      <c r="K67" s="92">
        <v>1750</v>
      </c>
      <c r="L67" s="92">
        <v>1300</v>
      </c>
      <c r="M67" s="92">
        <v>1850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49526</v>
      </c>
      <c r="U67" s="111">
        <v>6580</v>
      </c>
      <c r="V67" s="94">
        <f t="shared" ref="V67:V71" si="14">(N67*F67)+(H67*P67)</f>
        <v>0</v>
      </c>
      <c r="W67" s="94">
        <f t="shared" si="10"/>
        <v>0</v>
      </c>
      <c r="X67" s="94">
        <f t="shared" si="11"/>
        <v>64383800</v>
      </c>
      <c r="Y67" s="95">
        <f t="shared" si="11"/>
        <v>12173000</v>
      </c>
    </row>
    <row r="68" spans="1:25" s="76" customFormat="1" ht="12.9" customHeight="1">
      <c r="A68" s="89">
        <f t="shared" si="13"/>
        <v>2023</v>
      </c>
      <c r="B68" s="90" t="s">
        <v>817</v>
      </c>
      <c r="C68" s="90" t="s">
        <v>807</v>
      </c>
      <c r="D68" s="90" t="s">
        <v>815</v>
      </c>
      <c r="E68" s="91" t="s">
        <v>809</v>
      </c>
      <c r="F68" s="92">
        <v>0</v>
      </c>
      <c r="G68" s="92">
        <v>0</v>
      </c>
      <c r="H68" s="92">
        <v>0</v>
      </c>
      <c r="I68" s="92">
        <v>0</v>
      </c>
      <c r="J68" s="92">
        <v>1250</v>
      </c>
      <c r="K68" s="92">
        <v>1750</v>
      </c>
      <c r="L68" s="92">
        <v>1300</v>
      </c>
      <c r="M68" s="92">
        <v>1850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34</v>
      </c>
      <c r="U68" s="111">
        <v>7</v>
      </c>
      <c r="V68" s="94">
        <f t="shared" si="14"/>
        <v>0</v>
      </c>
      <c r="W68" s="94">
        <f t="shared" si="10"/>
        <v>0</v>
      </c>
      <c r="X68" s="94">
        <f t="shared" si="11"/>
        <v>44200</v>
      </c>
      <c r="Y68" s="95">
        <f t="shared" si="11"/>
        <v>12950</v>
      </c>
    </row>
    <row r="69" spans="1:25" s="76" customFormat="1" ht="12.9" customHeight="1">
      <c r="A69" s="89">
        <f t="shared" si="13"/>
        <v>2023</v>
      </c>
      <c r="B69" s="90" t="s">
        <v>817</v>
      </c>
      <c r="C69" s="90" t="s">
        <v>807</v>
      </c>
      <c r="D69" s="90" t="s">
        <v>815</v>
      </c>
      <c r="E69" s="91" t="s">
        <v>810</v>
      </c>
      <c r="F69" s="92">
        <v>0</v>
      </c>
      <c r="G69" s="92">
        <v>0</v>
      </c>
      <c r="H69" s="92">
        <v>0</v>
      </c>
      <c r="I69" s="92">
        <v>0</v>
      </c>
      <c r="J69" s="92">
        <v>2200</v>
      </c>
      <c r="K69" s="92">
        <v>3150</v>
      </c>
      <c r="L69" s="92">
        <v>2350</v>
      </c>
      <c r="M69" s="92">
        <v>3350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175</v>
      </c>
      <c r="U69" s="111">
        <v>8</v>
      </c>
      <c r="V69" s="94">
        <f t="shared" si="14"/>
        <v>0</v>
      </c>
      <c r="W69" s="94">
        <f t="shared" si="10"/>
        <v>0</v>
      </c>
      <c r="X69" s="94">
        <f t="shared" si="11"/>
        <v>411250</v>
      </c>
      <c r="Y69" s="95">
        <f t="shared" si="11"/>
        <v>26800</v>
      </c>
    </row>
    <row r="70" spans="1:25" s="76" customFormat="1" ht="12.9" customHeight="1">
      <c r="A70" s="89">
        <f t="shared" si="13"/>
        <v>2023</v>
      </c>
      <c r="B70" s="90" t="s">
        <v>817</v>
      </c>
      <c r="C70" s="90" t="s">
        <v>807</v>
      </c>
      <c r="D70" s="90" t="s">
        <v>815</v>
      </c>
      <c r="E70" s="91" t="s">
        <v>811</v>
      </c>
      <c r="F70" s="92">
        <v>0</v>
      </c>
      <c r="G70" s="92">
        <v>0</v>
      </c>
      <c r="H70" s="92">
        <v>0</v>
      </c>
      <c r="I70" s="92">
        <v>0</v>
      </c>
      <c r="J70" s="92">
        <v>2200</v>
      </c>
      <c r="K70" s="92">
        <v>3150</v>
      </c>
      <c r="L70" s="92">
        <v>2350</v>
      </c>
      <c r="M70" s="92">
        <v>3350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1189</v>
      </c>
      <c r="U70" s="111">
        <v>116</v>
      </c>
      <c r="V70" s="94">
        <f t="shared" si="14"/>
        <v>0</v>
      </c>
      <c r="W70" s="94">
        <f t="shared" si="10"/>
        <v>0</v>
      </c>
      <c r="X70" s="94">
        <f t="shared" si="11"/>
        <v>2794150</v>
      </c>
      <c r="Y70" s="95">
        <f t="shared" si="11"/>
        <v>388600</v>
      </c>
    </row>
    <row r="71" spans="1:25" s="76" customFormat="1" ht="12.9" customHeight="1">
      <c r="A71" s="89">
        <f t="shared" si="13"/>
        <v>2023</v>
      </c>
      <c r="B71" s="90" t="s">
        <v>817</v>
      </c>
      <c r="C71" s="90" t="s">
        <v>807</v>
      </c>
      <c r="D71" s="90" t="s">
        <v>815</v>
      </c>
      <c r="E71" s="91" t="s">
        <v>812</v>
      </c>
      <c r="F71" s="92">
        <v>0</v>
      </c>
      <c r="G71" s="92">
        <v>0</v>
      </c>
      <c r="H71" s="92">
        <v>0</v>
      </c>
      <c r="I71" s="92">
        <v>0</v>
      </c>
      <c r="J71" s="92">
        <v>3900</v>
      </c>
      <c r="K71" s="92">
        <v>5600</v>
      </c>
      <c r="L71" s="92">
        <v>4200</v>
      </c>
      <c r="M71" s="92">
        <v>5950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46</v>
      </c>
      <c r="U71" s="111">
        <v>0</v>
      </c>
      <c r="V71" s="94">
        <f t="shared" si="14"/>
        <v>0</v>
      </c>
      <c r="W71" s="94">
        <f t="shared" si="10"/>
        <v>0</v>
      </c>
      <c r="X71" s="94">
        <f t="shared" si="11"/>
        <v>193200</v>
      </c>
      <c r="Y71" s="95">
        <f t="shared" si="11"/>
        <v>0</v>
      </c>
    </row>
    <row r="72" spans="1:25" s="76" customFormat="1" ht="12.9" customHeight="1" thickBot="1">
      <c r="A72" s="96">
        <f t="shared" si="13"/>
        <v>2023</v>
      </c>
      <c r="B72" s="97" t="s">
        <v>817</v>
      </c>
      <c r="C72" s="97" t="s">
        <v>807</v>
      </c>
      <c r="D72" s="97" t="s">
        <v>815</v>
      </c>
      <c r="E72" s="98" t="s">
        <v>813</v>
      </c>
      <c r="F72" s="99">
        <v>0</v>
      </c>
      <c r="G72" s="99">
        <v>0</v>
      </c>
      <c r="H72" s="99">
        <v>0</v>
      </c>
      <c r="I72" s="99">
        <v>0</v>
      </c>
      <c r="J72" s="99">
        <v>3900</v>
      </c>
      <c r="K72" s="99">
        <v>5600</v>
      </c>
      <c r="L72" s="99">
        <v>4200</v>
      </c>
      <c r="M72" s="99">
        <v>5950</v>
      </c>
      <c r="N72" s="126">
        <v>0</v>
      </c>
      <c r="O72" s="126">
        <v>0</v>
      </c>
      <c r="P72" s="126">
        <v>0</v>
      </c>
      <c r="Q72" s="126">
        <v>0</v>
      </c>
      <c r="R72" s="126">
        <v>0</v>
      </c>
      <c r="S72" s="126">
        <v>0</v>
      </c>
      <c r="T72" s="126">
        <v>1928</v>
      </c>
      <c r="U72" s="126">
        <v>223</v>
      </c>
      <c r="V72" s="101">
        <f>(N72*F72)+(H72*P72)</f>
        <v>0</v>
      </c>
      <c r="W72" s="101">
        <f t="shared" si="10"/>
        <v>0</v>
      </c>
      <c r="X72" s="101">
        <f t="shared" si="11"/>
        <v>8097600</v>
      </c>
      <c r="Y72" s="102">
        <f t="shared" si="11"/>
        <v>1326850</v>
      </c>
    </row>
    <row r="73" spans="1:25" s="76" customFormat="1" ht="15" customHeight="1" thickBot="1">
      <c r="A73" s="1033" t="s">
        <v>816</v>
      </c>
      <c r="B73" s="1034"/>
      <c r="C73" s="1034"/>
      <c r="D73" s="1034"/>
      <c r="E73" s="1034"/>
      <c r="F73" s="1034"/>
      <c r="G73" s="1034"/>
      <c r="H73" s="1034"/>
      <c r="I73" s="1034"/>
      <c r="J73" s="1034"/>
      <c r="K73" s="1034"/>
      <c r="L73" s="1034"/>
      <c r="M73" s="1035"/>
      <c r="N73" s="127">
        <f t="shared" ref="N73:U73" si="15">SUM(N52:N72)</f>
        <v>0</v>
      </c>
      <c r="O73" s="127">
        <f t="shared" si="15"/>
        <v>0</v>
      </c>
      <c r="P73" s="127">
        <f t="shared" si="15"/>
        <v>262296</v>
      </c>
      <c r="Q73" s="127">
        <f t="shared" si="15"/>
        <v>30768</v>
      </c>
      <c r="R73" s="127">
        <f t="shared" si="15"/>
        <v>0</v>
      </c>
      <c r="S73" s="127">
        <f t="shared" si="15"/>
        <v>0</v>
      </c>
      <c r="T73" s="127">
        <f t="shared" si="15"/>
        <v>132232</v>
      </c>
      <c r="U73" s="127">
        <f t="shared" si="15"/>
        <v>15881</v>
      </c>
      <c r="V73" s="127">
        <f>SUM(V52:V72)</f>
        <v>271720100</v>
      </c>
      <c r="W73" s="127">
        <f t="shared" ref="W73:Y73" si="16">SUM(W52:W72)</f>
        <v>44392600</v>
      </c>
      <c r="X73" s="127">
        <f t="shared" si="16"/>
        <v>188247200</v>
      </c>
      <c r="Y73" s="128">
        <f t="shared" si="16"/>
        <v>31354850</v>
      </c>
    </row>
  </sheetData>
  <mergeCells count="43">
    <mergeCell ref="R2:U2"/>
    <mergeCell ref="V2:Y2"/>
    <mergeCell ref="F3:G3"/>
    <mergeCell ref="H3:I3"/>
    <mergeCell ref="J3:K3"/>
    <mergeCell ref="L3:M3"/>
    <mergeCell ref="N3:O3"/>
    <mergeCell ref="P3:Q3"/>
    <mergeCell ref="R3:S3"/>
    <mergeCell ref="T3:U3"/>
    <mergeCell ref="F2:I2"/>
    <mergeCell ref="J2:M2"/>
    <mergeCell ref="N2:Q2"/>
    <mergeCell ref="V3:W3"/>
    <mergeCell ref="X3:Y3"/>
    <mergeCell ref="A26:M26"/>
    <mergeCell ref="A27:A29"/>
    <mergeCell ref="B27:B29"/>
    <mergeCell ref="C27:C29"/>
    <mergeCell ref="D27:D29"/>
    <mergeCell ref="E27:E29"/>
    <mergeCell ref="A2:A4"/>
    <mergeCell ref="B2:B4"/>
    <mergeCell ref="C2:C4"/>
    <mergeCell ref="D2:D4"/>
    <mergeCell ref="E2:E4"/>
    <mergeCell ref="X28:Y28"/>
    <mergeCell ref="A51:M51"/>
    <mergeCell ref="F27:I27"/>
    <mergeCell ref="J27:M27"/>
    <mergeCell ref="N27:Q27"/>
    <mergeCell ref="R27:U27"/>
    <mergeCell ref="V27:Y27"/>
    <mergeCell ref="F28:G28"/>
    <mergeCell ref="H28:I28"/>
    <mergeCell ref="J28:K28"/>
    <mergeCell ref="L28:M28"/>
    <mergeCell ref="N28:O28"/>
    <mergeCell ref="A73:M73"/>
    <mergeCell ref="P28:Q28"/>
    <mergeCell ref="R28:S28"/>
    <mergeCell ref="T28:U28"/>
    <mergeCell ref="V28:W28"/>
  </mergeCells>
  <printOptions horizontalCentered="1"/>
  <pageMargins left="0.59055118110236227" right="0.59055118110236227" top="0.78740157480314965" bottom="0.59055118110236227" header="0.39370078740157483" footer="0.19685039370078741"/>
  <pageSetup paperSize="14" scale="51" fitToHeight="80" orientation="landscape" r:id="rId1"/>
  <headerFooter>
    <oddHeader>&amp;RRuta Interportuaria</oddHeader>
    <oddFooter>&amp;C&amp;P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7"/>
  <sheetViews>
    <sheetView showGridLines="0" topLeftCell="A21" workbookViewId="0">
      <selection activeCell="J1" sqref="J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330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359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359</v>
      </c>
      <c r="E11" s="1080"/>
      <c r="F11" s="1079" t="s">
        <v>360</v>
      </c>
      <c r="G11" s="1080"/>
      <c r="H11" s="4" t="s">
        <v>18</v>
      </c>
      <c r="I11" s="4" t="s">
        <v>19</v>
      </c>
      <c r="J11" s="4" t="s">
        <v>290</v>
      </c>
      <c r="K11" s="5">
        <v>2700</v>
      </c>
      <c r="L11" s="6">
        <v>64692</v>
      </c>
      <c r="M11" s="9"/>
      <c r="N11" s="8">
        <v>174668400</v>
      </c>
    </row>
    <row r="12" spans="2:17" ht="39.6">
      <c r="B12" s="4">
        <v>2023</v>
      </c>
      <c r="C12" s="4" t="s">
        <v>16</v>
      </c>
      <c r="D12" s="1079" t="s">
        <v>359</v>
      </c>
      <c r="E12" s="1080"/>
      <c r="F12" s="1079" t="s">
        <v>360</v>
      </c>
      <c r="G12" s="1080"/>
      <c r="H12" s="4" t="s">
        <v>22</v>
      </c>
      <c r="I12" s="4" t="s">
        <v>19</v>
      </c>
      <c r="J12" s="4" t="s">
        <v>290</v>
      </c>
      <c r="K12" s="5">
        <v>4050</v>
      </c>
      <c r="L12" s="6">
        <v>503</v>
      </c>
      <c r="M12" s="9"/>
      <c r="N12" s="8">
        <v>2037150</v>
      </c>
    </row>
    <row r="13" spans="2:17" ht="26.4">
      <c r="B13" s="4">
        <v>2023</v>
      </c>
      <c r="C13" s="4" t="s">
        <v>16</v>
      </c>
      <c r="D13" s="1079" t="s">
        <v>359</v>
      </c>
      <c r="E13" s="1080"/>
      <c r="F13" s="1079" t="s">
        <v>360</v>
      </c>
      <c r="G13" s="1080"/>
      <c r="H13" s="4" t="s">
        <v>23</v>
      </c>
      <c r="I13" s="4" t="s">
        <v>19</v>
      </c>
      <c r="J13" s="4" t="s">
        <v>290</v>
      </c>
      <c r="K13" s="5">
        <v>4900</v>
      </c>
      <c r="L13" s="6">
        <v>178</v>
      </c>
      <c r="M13" s="9"/>
      <c r="N13" s="8">
        <v>872200</v>
      </c>
    </row>
    <row r="14" spans="2:17" ht="26.4">
      <c r="B14" s="4">
        <v>2023</v>
      </c>
      <c r="C14" s="4" t="s">
        <v>16</v>
      </c>
      <c r="D14" s="1079" t="s">
        <v>359</v>
      </c>
      <c r="E14" s="1080"/>
      <c r="F14" s="1079" t="s">
        <v>360</v>
      </c>
      <c r="G14" s="1080"/>
      <c r="H14" s="4" t="s">
        <v>24</v>
      </c>
      <c r="I14" s="4" t="s">
        <v>19</v>
      </c>
      <c r="J14" s="4" t="s">
        <v>290</v>
      </c>
      <c r="K14" s="5">
        <v>8700</v>
      </c>
      <c r="L14" s="6">
        <v>226</v>
      </c>
      <c r="M14" s="9"/>
      <c r="N14" s="8">
        <v>1966200</v>
      </c>
    </row>
    <row r="15" spans="2:17" ht="26.4">
      <c r="B15" s="4">
        <v>2023</v>
      </c>
      <c r="C15" s="4" t="s">
        <v>16</v>
      </c>
      <c r="D15" s="1079" t="s">
        <v>359</v>
      </c>
      <c r="E15" s="1080"/>
      <c r="F15" s="1079" t="s">
        <v>360</v>
      </c>
      <c r="G15" s="1080"/>
      <c r="H15" s="4" t="s">
        <v>25</v>
      </c>
      <c r="I15" s="4" t="s">
        <v>19</v>
      </c>
      <c r="J15" s="4" t="s">
        <v>290</v>
      </c>
      <c r="K15" s="5">
        <v>4900</v>
      </c>
      <c r="L15" s="6">
        <v>1602</v>
      </c>
      <c r="M15" s="9"/>
      <c r="N15" s="8">
        <v>7849800</v>
      </c>
    </row>
    <row r="16" spans="2:17" ht="26.4">
      <c r="B16" s="4">
        <v>2023</v>
      </c>
      <c r="C16" s="4" t="s">
        <v>16</v>
      </c>
      <c r="D16" s="1079" t="s">
        <v>359</v>
      </c>
      <c r="E16" s="1080"/>
      <c r="F16" s="1079" t="s">
        <v>360</v>
      </c>
      <c r="G16" s="1080"/>
      <c r="H16" s="4" t="s">
        <v>26</v>
      </c>
      <c r="I16" s="4" t="s">
        <v>19</v>
      </c>
      <c r="J16" s="4" t="s">
        <v>290</v>
      </c>
      <c r="K16" s="5">
        <v>8700</v>
      </c>
      <c r="L16" s="6">
        <v>1089</v>
      </c>
      <c r="M16" s="9"/>
      <c r="N16" s="8">
        <v>9474300</v>
      </c>
    </row>
    <row r="17" spans="2:14" ht="26.4">
      <c r="B17" s="4">
        <v>2023</v>
      </c>
      <c r="C17" s="4" t="s">
        <v>16</v>
      </c>
      <c r="D17" s="1079" t="s">
        <v>359</v>
      </c>
      <c r="E17" s="1080"/>
      <c r="F17" s="1079" t="s">
        <v>360</v>
      </c>
      <c r="G17" s="1080"/>
      <c r="H17" s="4" t="s">
        <v>27</v>
      </c>
      <c r="I17" s="4" t="s">
        <v>19</v>
      </c>
      <c r="J17" s="4" t="s">
        <v>290</v>
      </c>
      <c r="K17" s="5">
        <v>800</v>
      </c>
      <c r="L17" s="6">
        <v>786</v>
      </c>
      <c r="M17" s="9"/>
      <c r="N17" s="8">
        <v>628800</v>
      </c>
    </row>
    <row r="18" spans="2:14" ht="26.4">
      <c r="B18" s="4">
        <v>2023</v>
      </c>
      <c r="C18" s="4" t="s">
        <v>16</v>
      </c>
      <c r="D18" s="1079" t="s">
        <v>359</v>
      </c>
      <c r="E18" s="1080"/>
      <c r="F18" s="1079" t="s">
        <v>360</v>
      </c>
      <c r="G18" s="1080"/>
      <c r="H18" s="4" t="s">
        <v>18</v>
      </c>
      <c r="I18" s="4" t="s">
        <v>19</v>
      </c>
      <c r="J18" s="4" t="s">
        <v>175</v>
      </c>
      <c r="K18" s="5">
        <v>2900</v>
      </c>
      <c r="L18" s="6">
        <v>142130</v>
      </c>
      <c r="M18" s="9"/>
      <c r="N18" s="8">
        <v>412177000</v>
      </c>
    </row>
    <row r="19" spans="2:14" ht="39.6">
      <c r="B19" s="4">
        <v>2023</v>
      </c>
      <c r="C19" s="4" t="s">
        <v>16</v>
      </c>
      <c r="D19" s="1079" t="s">
        <v>359</v>
      </c>
      <c r="E19" s="1080"/>
      <c r="F19" s="1079" t="s">
        <v>360</v>
      </c>
      <c r="G19" s="1080"/>
      <c r="H19" s="4" t="s">
        <v>22</v>
      </c>
      <c r="I19" s="4" t="s">
        <v>19</v>
      </c>
      <c r="J19" s="4" t="s">
        <v>175</v>
      </c>
      <c r="K19" s="5">
        <v>4350</v>
      </c>
      <c r="L19" s="6">
        <v>1250</v>
      </c>
      <c r="M19" s="9"/>
      <c r="N19" s="8">
        <v>5437500</v>
      </c>
    </row>
    <row r="20" spans="2:14" ht="26.4">
      <c r="B20" s="4">
        <v>2023</v>
      </c>
      <c r="C20" s="4" t="s">
        <v>16</v>
      </c>
      <c r="D20" s="1079" t="s">
        <v>359</v>
      </c>
      <c r="E20" s="1080"/>
      <c r="F20" s="1079" t="s">
        <v>360</v>
      </c>
      <c r="G20" s="1080"/>
      <c r="H20" s="4" t="s">
        <v>23</v>
      </c>
      <c r="I20" s="4" t="s">
        <v>19</v>
      </c>
      <c r="J20" s="4" t="s">
        <v>175</v>
      </c>
      <c r="K20" s="5">
        <v>5200</v>
      </c>
      <c r="L20" s="6">
        <v>474</v>
      </c>
      <c r="M20" s="9"/>
      <c r="N20" s="8">
        <v>2464800</v>
      </c>
    </row>
    <row r="21" spans="2:14" ht="26.4">
      <c r="B21" s="4">
        <v>2023</v>
      </c>
      <c r="C21" s="4" t="s">
        <v>16</v>
      </c>
      <c r="D21" s="1079" t="s">
        <v>359</v>
      </c>
      <c r="E21" s="1080"/>
      <c r="F21" s="1079" t="s">
        <v>360</v>
      </c>
      <c r="G21" s="1080"/>
      <c r="H21" s="4" t="s">
        <v>24</v>
      </c>
      <c r="I21" s="4" t="s">
        <v>19</v>
      </c>
      <c r="J21" s="4" t="s">
        <v>175</v>
      </c>
      <c r="K21" s="5">
        <v>9250</v>
      </c>
      <c r="L21" s="6">
        <v>546</v>
      </c>
      <c r="M21" s="9"/>
      <c r="N21" s="8">
        <v>5050500</v>
      </c>
    </row>
    <row r="22" spans="2:14" ht="26.4">
      <c r="B22" s="4">
        <v>2023</v>
      </c>
      <c r="C22" s="4" t="s">
        <v>16</v>
      </c>
      <c r="D22" s="1079" t="s">
        <v>359</v>
      </c>
      <c r="E22" s="1080"/>
      <c r="F22" s="1079" t="s">
        <v>360</v>
      </c>
      <c r="G22" s="1080"/>
      <c r="H22" s="4" t="s">
        <v>25</v>
      </c>
      <c r="I22" s="4" t="s">
        <v>19</v>
      </c>
      <c r="J22" s="4" t="s">
        <v>175</v>
      </c>
      <c r="K22" s="5">
        <v>5200</v>
      </c>
      <c r="L22" s="6">
        <v>4439</v>
      </c>
      <c r="M22" s="9"/>
      <c r="N22" s="8">
        <v>23082800</v>
      </c>
    </row>
    <row r="23" spans="2:14" ht="26.4">
      <c r="B23" s="4">
        <v>2023</v>
      </c>
      <c r="C23" s="4" t="s">
        <v>16</v>
      </c>
      <c r="D23" s="1079" t="s">
        <v>359</v>
      </c>
      <c r="E23" s="1080"/>
      <c r="F23" s="1079" t="s">
        <v>360</v>
      </c>
      <c r="G23" s="1080"/>
      <c r="H23" s="4" t="s">
        <v>26</v>
      </c>
      <c r="I23" s="4" t="s">
        <v>19</v>
      </c>
      <c r="J23" s="4" t="s">
        <v>175</v>
      </c>
      <c r="K23" s="5">
        <v>9250</v>
      </c>
      <c r="L23" s="6">
        <v>3463</v>
      </c>
      <c r="M23" s="9"/>
      <c r="N23" s="8">
        <v>32032750</v>
      </c>
    </row>
    <row r="24" spans="2:14" ht="26.4">
      <c r="B24" s="4">
        <v>2023</v>
      </c>
      <c r="C24" s="4" t="s">
        <v>16</v>
      </c>
      <c r="D24" s="1079" t="s">
        <v>359</v>
      </c>
      <c r="E24" s="1080"/>
      <c r="F24" s="1079" t="s">
        <v>360</v>
      </c>
      <c r="G24" s="1080"/>
      <c r="H24" s="4" t="s">
        <v>27</v>
      </c>
      <c r="I24" s="4" t="s">
        <v>19</v>
      </c>
      <c r="J24" s="4" t="s">
        <v>175</v>
      </c>
      <c r="K24" s="5">
        <v>850</v>
      </c>
      <c r="L24" s="6">
        <v>1564</v>
      </c>
      <c r="M24" s="9"/>
      <c r="N24" s="8">
        <v>1329400</v>
      </c>
    </row>
    <row r="25" spans="2:14">
      <c r="B25" s="12" t="s">
        <v>28</v>
      </c>
      <c r="C25" s="12" t="s">
        <v>28</v>
      </c>
      <c r="D25" s="1083" t="s">
        <v>28</v>
      </c>
      <c r="E25" s="1080"/>
      <c r="F25" s="1083" t="s">
        <v>29</v>
      </c>
      <c r="G25" s="1080"/>
      <c r="H25" s="12" t="s">
        <v>28</v>
      </c>
      <c r="I25" s="12" t="s">
        <v>28</v>
      </c>
      <c r="J25" s="12" t="s">
        <v>28</v>
      </c>
      <c r="K25" s="12" t="s">
        <v>28</v>
      </c>
      <c r="L25" s="13">
        <v>222942</v>
      </c>
      <c r="M25" s="12"/>
      <c r="N25" s="14">
        <v>679071600</v>
      </c>
    </row>
    <row r="26" spans="2:14">
      <c r="B26" s="15" t="s">
        <v>28</v>
      </c>
      <c r="C26" s="15" t="s">
        <v>29</v>
      </c>
      <c r="D26" s="1084" t="s">
        <v>28</v>
      </c>
      <c r="E26" s="1080"/>
      <c r="F26" s="1084" t="s">
        <v>28</v>
      </c>
      <c r="G26" s="1080"/>
      <c r="H26" s="15" t="s">
        <v>28</v>
      </c>
      <c r="I26" s="15" t="s">
        <v>28</v>
      </c>
      <c r="J26" s="15" t="s">
        <v>28</v>
      </c>
      <c r="K26" s="15" t="s">
        <v>28</v>
      </c>
      <c r="L26" s="16">
        <v>222942</v>
      </c>
      <c r="M26" s="15"/>
      <c r="N26" s="17">
        <v>679071600</v>
      </c>
    </row>
    <row r="27" spans="2:14" ht="26.4">
      <c r="B27" s="4">
        <v>2023</v>
      </c>
      <c r="C27" s="4" t="s">
        <v>32</v>
      </c>
      <c r="D27" s="1079" t="s">
        <v>359</v>
      </c>
      <c r="E27" s="1080"/>
      <c r="F27" s="1079" t="s">
        <v>360</v>
      </c>
      <c r="G27" s="1080"/>
      <c r="H27" s="4" t="s">
        <v>18</v>
      </c>
      <c r="I27" s="4" t="s">
        <v>19</v>
      </c>
      <c r="J27" s="4" t="s">
        <v>33</v>
      </c>
      <c r="K27" s="5">
        <v>2900</v>
      </c>
      <c r="L27" s="6">
        <v>196228</v>
      </c>
      <c r="M27" s="9"/>
      <c r="N27" s="8">
        <v>569061200</v>
      </c>
    </row>
    <row r="28" spans="2:14" ht="39.6">
      <c r="B28" s="4">
        <v>2023</v>
      </c>
      <c r="C28" s="4" t="s">
        <v>32</v>
      </c>
      <c r="D28" s="1079" t="s">
        <v>359</v>
      </c>
      <c r="E28" s="1080"/>
      <c r="F28" s="1079" t="s">
        <v>360</v>
      </c>
      <c r="G28" s="1080"/>
      <c r="H28" s="4" t="s">
        <v>22</v>
      </c>
      <c r="I28" s="4" t="s">
        <v>19</v>
      </c>
      <c r="J28" s="4" t="s">
        <v>33</v>
      </c>
      <c r="K28" s="5">
        <v>4350</v>
      </c>
      <c r="L28" s="6">
        <v>1511</v>
      </c>
      <c r="M28" s="9"/>
      <c r="N28" s="8">
        <v>6572850</v>
      </c>
    </row>
    <row r="29" spans="2:14" ht="26.4">
      <c r="B29" s="4">
        <v>2023</v>
      </c>
      <c r="C29" s="4" t="s">
        <v>32</v>
      </c>
      <c r="D29" s="1079" t="s">
        <v>359</v>
      </c>
      <c r="E29" s="1080"/>
      <c r="F29" s="1079" t="s">
        <v>360</v>
      </c>
      <c r="G29" s="1080"/>
      <c r="H29" s="4" t="s">
        <v>23</v>
      </c>
      <c r="I29" s="4" t="s">
        <v>19</v>
      </c>
      <c r="J29" s="4" t="s">
        <v>33</v>
      </c>
      <c r="K29" s="5">
        <v>5200</v>
      </c>
      <c r="L29" s="6">
        <v>653</v>
      </c>
      <c r="M29" s="9"/>
      <c r="N29" s="8">
        <v>3395600</v>
      </c>
    </row>
    <row r="30" spans="2:14" ht="26.4">
      <c r="B30" s="4">
        <v>2023</v>
      </c>
      <c r="C30" s="4" t="s">
        <v>32</v>
      </c>
      <c r="D30" s="1079" t="s">
        <v>359</v>
      </c>
      <c r="E30" s="1080"/>
      <c r="F30" s="1079" t="s">
        <v>360</v>
      </c>
      <c r="G30" s="1080"/>
      <c r="H30" s="4" t="s">
        <v>24</v>
      </c>
      <c r="I30" s="4" t="s">
        <v>19</v>
      </c>
      <c r="J30" s="4" t="s">
        <v>33</v>
      </c>
      <c r="K30" s="5">
        <v>9250</v>
      </c>
      <c r="L30" s="6">
        <v>853</v>
      </c>
      <c r="M30" s="9"/>
      <c r="N30" s="8">
        <v>7890250</v>
      </c>
    </row>
    <row r="31" spans="2:14" ht="26.4">
      <c r="B31" s="4">
        <v>2023</v>
      </c>
      <c r="C31" s="4" t="s">
        <v>32</v>
      </c>
      <c r="D31" s="1079" t="s">
        <v>359</v>
      </c>
      <c r="E31" s="1080"/>
      <c r="F31" s="1079" t="s">
        <v>360</v>
      </c>
      <c r="G31" s="1080"/>
      <c r="H31" s="4" t="s">
        <v>25</v>
      </c>
      <c r="I31" s="4" t="s">
        <v>19</v>
      </c>
      <c r="J31" s="4" t="s">
        <v>33</v>
      </c>
      <c r="K31" s="5">
        <v>5200</v>
      </c>
      <c r="L31" s="6">
        <v>5450</v>
      </c>
      <c r="M31" s="9"/>
      <c r="N31" s="8">
        <v>28340000</v>
      </c>
    </row>
    <row r="32" spans="2:14" ht="26.4">
      <c r="B32" s="4">
        <v>2023</v>
      </c>
      <c r="C32" s="4" t="s">
        <v>32</v>
      </c>
      <c r="D32" s="1079" t="s">
        <v>359</v>
      </c>
      <c r="E32" s="1080"/>
      <c r="F32" s="1079" t="s">
        <v>360</v>
      </c>
      <c r="G32" s="1080"/>
      <c r="H32" s="4" t="s">
        <v>26</v>
      </c>
      <c r="I32" s="4" t="s">
        <v>19</v>
      </c>
      <c r="J32" s="4" t="s">
        <v>33</v>
      </c>
      <c r="K32" s="5">
        <v>9250</v>
      </c>
      <c r="L32" s="6">
        <v>4313</v>
      </c>
      <c r="M32" s="9"/>
      <c r="N32" s="8">
        <v>39895250</v>
      </c>
    </row>
    <row r="33" spans="2:14" ht="26.4">
      <c r="B33" s="4">
        <v>2023</v>
      </c>
      <c r="C33" s="4" t="s">
        <v>32</v>
      </c>
      <c r="D33" s="1079" t="s">
        <v>359</v>
      </c>
      <c r="E33" s="1080"/>
      <c r="F33" s="1079" t="s">
        <v>360</v>
      </c>
      <c r="G33" s="1080"/>
      <c r="H33" s="4" t="s">
        <v>27</v>
      </c>
      <c r="I33" s="4" t="s">
        <v>19</v>
      </c>
      <c r="J33" s="4" t="s">
        <v>33</v>
      </c>
      <c r="K33" s="5">
        <v>850</v>
      </c>
      <c r="L33" s="6">
        <v>1997</v>
      </c>
      <c r="M33" s="9"/>
      <c r="N33" s="8">
        <v>1697450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211005</v>
      </c>
      <c r="M34" s="12"/>
      <c r="N34" s="14">
        <v>656852600</v>
      </c>
    </row>
    <row r="35" spans="2:14">
      <c r="B35" s="15" t="s">
        <v>28</v>
      </c>
      <c r="C35" s="15" t="s">
        <v>29</v>
      </c>
      <c r="D35" s="1084" t="s">
        <v>28</v>
      </c>
      <c r="E35" s="1080"/>
      <c r="F35" s="1084" t="s">
        <v>28</v>
      </c>
      <c r="G35" s="1080"/>
      <c r="H35" s="15" t="s">
        <v>28</v>
      </c>
      <c r="I35" s="15" t="s">
        <v>28</v>
      </c>
      <c r="J35" s="15" t="s">
        <v>28</v>
      </c>
      <c r="K35" s="15" t="s">
        <v>28</v>
      </c>
      <c r="L35" s="16">
        <v>211005</v>
      </c>
      <c r="M35" s="15"/>
      <c r="N35" s="17">
        <v>656852600</v>
      </c>
    </row>
    <row r="36" spans="2:14">
      <c r="B36" s="18" t="s">
        <v>29</v>
      </c>
      <c r="C36" s="18" t="s">
        <v>28</v>
      </c>
      <c r="D36" s="1085" t="s">
        <v>28</v>
      </c>
      <c r="E36" s="1080"/>
      <c r="F36" s="1085" t="s">
        <v>28</v>
      </c>
      <c r="G36" s="1080"/>
      <c r="H36" s="18" t="s">
        <v>28</v>
      </c>
      <c r="I36" s="18" t="s">
        <v>28</v>
      </c>
      <c r="J36" s="18" t="s">
        <v>28</v>
      </c>
      <c r="K36" s="18" t="s">
        <v>28</v>
      </c>
      <c r="L36" s="19">
        <v>433947</v>
      </c>
      <c r="M36" s="18"/>
      <c r="N36" s="20">
        <v>1335924200</v>
      </c>
    </row>
    <row r="37" spans="2:14" ht="0" hidden="1" customHeight="1"/>
  </sheetData>
  <mergeCells count="60"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8:P8"/>
    <mergeCell ref="B2:D4"/>
    <mergeCell ref="E2:Q2"/>
    <mergeCell ref="E3:F3"/>
    <mergeCell ref="G3:Q3"/>
    <mergeCell ref="B6:P6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10"/>
  <sheetViews>
    <sheetView showGridLines="0" topLeftCell="A397" workbookViewId="0">
      <selection activeCell="J406" sqref="J406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7.44140625" bestFit="1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361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362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39.6">
      <c r="B11" s="4">
        <v>2023</v>
      </c>
      <c r="C11" s="4" t="s">
        <v>16</v>
      </c>
      <c r="D11" s="1079" t="s">
        <v>362</v>
      </c>
      <c r="E11" s="1080"/>
      <c r="F11" s="1079" t="s">
        <v>363</v>
      </c>
      <c r="G11" s="1080"/>
      <c r="H11" s="4" t="s">
        <v>18</v>
      </c>
      <c r="I11" s="4" t="s">
        <v>292</v>
      </c>
      <c r="J11" s="4" t="s">
        <v>20</v>
      </c>
      <c r="K11" s="5">
        <v>0</v>
      </c>
      <c r="L11" s="6">
        <v>18</v>
      </c>
      <c r="M11" s="9"/>
      <c r="N11" s="11">
        <v>0</v>
      </c>
    </row>
    <row r="12" spans="2:17" ht="26.4">
      <c r="B12" s="4">
        <v>2023</v>
      </c>
      <c r="C12" s="4" t="s">
        <v>16</v>
      </c>
      <c r="D12" s="1079" t="s">
        <v>362</v>
      </c>
      <c r="E12" s="1080"/>
      <c r="F12" s="1079" t="s">
        <v>363</v>
      </c>
      <c r="G12" s="1080"/>
      <c r="H12" s="4" t="s">
        <v>18</v>
      </c>
      <c r="I12" s="4" t="s">
        <v>19</v>
      </c>
      <c r="J12" s="4" t="s">
        <v>20</v>
      </c>
      <c r="K12" s="5">
        <v>600</v>
      </c>
      <c r="L12" s="6">
        <v>56433</v>
      </c>
      <c r="M12" s="9"/>
      <c r="N12" s="8">
        <v>33859800</v>
      </c>
    </row>
    <row r="13" spans="2:17" ht="39.6">
      <c r="B13" s="4">
        <v>2023</v>
      </c>
      <c r="C13" s="4" t="s">
        <v>16</v>
      </c>
      <c r="D13" s="1079" t="s">
        <v>362</v>
      </c>
      <c r="E13" s="1080"/>
      <c r="F13" s="1079" t="s">
        <v>363</v>
      </c>
      <c r="G13" s="1080"/>
      <c r="H13" s="4" t="s">
        <v>22</v>
      </c>
      <c r="I13" s="4" t="s">
        <v>292</v>
      </c>
      <c r="J13" s="4" t="s">
        <v>20</v>
      </c>
      <c r="K13" s="5">
        <v>0</v>
      </c>
      <c r="L13" s="6">
        <v>2</v>
      </c>
      <c r="M13" s="9"/>
      <c r="N13" s="11">
        <v>0</v>
      </c>
    </row>
    <row r="14" spans="2:17" ht="39.6">
      <c r="B14" s="4">
        <v>2023</v>
      </c>
      <c r="C14" s="4" t="s">
        <v>16</v>
      </c>
      <c r="D14" s="1079" t="s">
        <v>362</v>
      </c>
      <c r="E14" s="1080"/>
      <c r="F14" s="1079" t="s">
        <v>363</v>
      </c>
      <c r="G14" s="1080"/>
      <c r="H14" s="4" t="s">
        <v>22</v>
      </c>
      <c r="I14" s="4" t="s">
        <v>19</v>
      </c>
      <c r="J14" s="4" t="s">
        <v>20</v>
      </c>
      <c r="K14" s="5">
        <v>600</v>
      </c>
      <c r="L14" s="6">
        <v>288</v>
      </c>
      <c r="M14" s="9"/>
      <c r="N14" s="8">
        <v>172800</v>
      </c>
    </row>
    <row r="15" spans="2:17" ht="39.6">
      <c r="B15" s="4">
        <v>2023</v>
      </c>
      <c r="C15" s="4" t="s">
        <v>16</v>
      </c>
      <c r="D15" s="1079" t="s">
        <v>362</v>
      </c>
      <c r="E15" s="1080"/>
      <c r="F15" s="1079" t="s">
        <v>363</v>
      </c>
      <c r="G15" s="1080"/>
      <c r="H15" s="4" t="s">
        <v>23</v>
      </c>
      <c r="I15" s="4" t="s">
        <v>292</v>
      </c>
      <c r="J15" s="4" t="s">
        <v>20</v>
      </c>
      <c r="K15" s="5">
        <v>0</v>
      </c>
      <c r="L15" s="10">
        <v>0</v>
      </c>
      <c r="M15" s="9"/>
      <c r="N15" s="11">
        <v>0</v>
      </c>
    </row>
    <row r="16" spans="2:17" ht="26.4">
      <c r="B16" s="4">
        <v>2023</v>
      </c>
      <c r="C16" s="4" t="s">
        <v>16</v>
      </c>
      <c r="D16" s="1079" t="s">
        <v>362</v>
      </c>
      <c r="E16" s="1080"/>
      <c r="F16" s="1079" t="s">
        <v>363</v>
      </c>
      <c r="G16" s="1080"/>
      <c r="H16" s="4" t="s">
        <v>23</v>
      </c>
      <c r="I16" s="4" t="s">
        <v>19</v>
      </c>
      <c r="J16" s="4" t="s">
        <v>20</v>
      </c>
      <c r="K16" s="5">
        <v>1100</v>
      </c>
      <c r="L16" s="6">
        <v>2157</v>
      </c>
      <c r="M16" s="9"/>
      <c r="N16" s="8">
        <v>2372700</v>
      </c>
    </row>
    <row r="17" spans="2:14" ht="39.6">
      <c r="B17" s="4">
        <v>2023</v>
      </c>
      <c r="C17" s="4" t="s">
        <v>16</v>
      </c>
      <c r="D17" s="1079" t="s">
        <v>362</v>
      </c>
      <c r="E17" s="1080"/>
      <c r="F17" s="1079" t="s">
        <v>363</v>
      </c>
      <c r="G17" s="1080"/>
      <c r="H17" s="4" t="s">
        <v>24</v>
      </c>
      <c r="I17" s="4" t="s">
        <v>292</v>
      </c>
      <c r="J17" s="4" t="s">
        <v>20</v>
      </c>
      <c r="K17" s="5">
        <v>0</v>
      </c>
      <c r="L17" s="10">
        <v>0</v>
      </c>
      <c r="M17" s="9"/>
      <c r="N17" s="11">
        <v>0</v>
      </c>
    </row>
    <row r="18" spans="2:14" ht="26.4">
      <c r="B18" s="4">
        <v>2023</v>
      </c>
      <c r="C18" s="4" t="s">
        <v>16</v>
      </c>
      <c r="D18" s="1079" t="s">
        <v>362</v>
      </c>
      <c r="E18" s="1080"/>
      <c r="F18" s="1079" t="s">
        <v>363</v>
      </c>
      <c r="G18" s="1080"/>
      <c r="H18" s="4" t="s">
        <v>24</v>
      </c>
      <c r="I18" s="4" t="s">
        <v>19</v>
      </c>
      <c r="J18" s="4" t="s">
        <v>20</v>
      </c>
      <c r="K18" s="5">
        <v>2100</v>
      </c>
      <c r="L18" s="6">
        <v>155</v>
      </c>
      <c r="M18" s="9"/>
      <c r="N18" s="8">
        <v>325500</v>
      </c>
    </row>
    <row r="19" spans="2:14" ht="39.6">
      <c r="B19" s="4">
        <v>2023</v>
      </c>
      <c r="C19" s="4" t="s">
        <v>16</v>
      </c>
      <c r="D19" s="1079" t="s">
        <v>362</v>
      </c>
      <c r="E19" s="1080"/>
      <c r="F19" s="1079" t="s">
        <v>363</v>
      </c>
      <c r="G19" s="1080"/>
      <c r="H19" s="4" t="s">
        <v>25</v>
      </c>
      <c r="I19" s="4" t="s">
        <v>292</v>
      </c>
      <c r="J19" s="4" t="s">
        <v>20</v>
      </c>
      <c r="K19" s="5">
        <v>0</v>
      </c>
      <c r="L19" s="10">
        <v>0</v>
      </c>
      <c r="M19" s="9"/>
      <c r="N19" s="11">
        <v>0</v>
      </c>
    </row>
    <row r="20" spans="2:14" ht="26.4">
      <c r="B20" s="4">
        <v>2023</v>
      </c>
      <c r="C20" s="4" t="s">
        <v>16</v>
      </c>
      <c r="D20" s="1079" t="s">
        <v>362</v>
      </c>
      <c r="E20" s="1080"/>
      <c r="F20" s="1079" t="s">
        <v>363</v>
      </c>
      <c r="G20" s="1080"/>
      <c r="H20" s="4" t="s">
        <v>25</v>
      </c>
      <c r="I20" s="4" t="s">
        <v>19</v>
      </c>
      <c r="J20" s="4" t="s">
        <v>20</v>
      </c>
      <c r="K20" s="5">
        <v>1100</v>
      </c>
      <c r="L20" s="6">
        <v>3022</v>
      </c>
      <c r="M20" s="9"/>
      <c r="N20" s="8">
        <v>3324200</v>
      </c>
    </row>
    <row r="21" spans="2:14" ht="39.6">
      <c r="B21" s="4">
        <v>2023</v>
      </c>
      <c r="C21" s="4" t="s">
        <v>16</v>
      </c>
      <c r="D21" s="1079" t="s">
        <v>362</v>
      </c>
      <c r="E21" s="1080"/>
      <c r="F21" s="1079" t="s">
        <v>363</v>
      </c>
      <c r="G21" s="1080"/>
      <c r="H21" s="4" t="s">
        <v>26</v>
      </c>
      <c r="I21" s="4" t="s">
        <v>292</v>
      </c>
      <c r="J21" s="4" t="s">
        <v>20</v>
      </c>
      <c r="K21" s="5">
        <v>0</v>
      </c>
      <c r="L21" s="6">
        <v>1</v>
      </c>
      <c r="M21" s="9"/>
      <c r="N21" s="11">
        <v>0</v>
      </c>
    </row>
    <row r="22" spans="2:14" ht="26.4">
      <c r="B22" s="4">
        <v>2023</v>
      </c>
      <c r="C22" s="4" t="s">
        <v>16</v>
      </c>
      <c r="D22" s="1079" t="s">
        <v>362</v>
      </c>
      <c r="E22" s="1080"/>
      <c r="F22" s="1079" t="s">
        <v>363</v>
      </c>
      <c r="G22" s="1080"/>
      <c r="H22" s="4" t="s">
        <v>26</v>
      </c>
      <c r="I22" s="4" t="s">
        <v>19</v>
      </c>
      <c r="J22" s="4" t="s">
        <v>20</v>
      </c>
      <c r="K22" s="5">
        <v>2100</v>
      </c>
      <c r="L22" s="6">
        <v>3878</v>
      </c>
      <c r="M22" s="9"/>
      <c r="N22" s="8">
        <v>8143800</v>
      </c>
    </row>
    <row r="23" spans="2:14" ht="39.6">
      <c r="B23" s="4">
        <v>2023</v>
      </c>
      <c r="C23" s="4" t="s">
        <v>16</v>
      </c>
      <c r="D23" s="1079" t="s">
        <v>362</v>
      </c>
      <c r="E23" s="1080"/>
      <c r="F23" s="1079" t="s">
        <v>363</v>
      </c>
      <c r="G23" s="1080"/>
      <c r="H23" s="4" t="s">
        <v>27</v>
      </c>
      <c r="I23" s="4" t="s">
        <v>292</v>
      </c>
      <c r="J23" s="4" t="s">
        <v>20</v>
      </c>
      <c r="K23" s="5">
        <v>0</v>
      </c>
      <c r="L23" s="10">
        <v>0</v>
      </c>
      <c r="M23" s="9"/>
      <c r="N23" s="11">
        <v>0</v>
      </c>
    </row>
    <row r="24" spans="2:14" ht="26.4">
      <c r="B24" s="4">
        <v>2023</v>
      </c>
      <c r="C24" s="4" t="s">
        <v>16</v>
      </c>
      <c r="D24" s="1079" t="s">
        <v>362</v>
      </c>
      <c r="E24" s="1080"/>
      <c r="F24" s="1079" t="s">
        <v>363</v>
      </c>
      <c r="G24" s="1080"/>
      <c r="H24" s="4" t="s">
        <v>27</v>
      </c>
      <c r="I24" s="4" t="s">
        <v>19</v>
      </c>
      <c r="J24" s="4" t="s">
        <v>20</v>
      </c>
      <c r="K24" s="5">
        <v>200</v>
      </c>
      <c r="L24" s="6">
        <v>985</v>
      </c>
      <c r="M24" s="9"/>
      <c r="N24" s="8">
        <v>197000</v>
      </c>
    </row>
    <row r="25" spans="2:14">
      <c r="B25" s="12" t="s">
        <v>28</v>
      </c>
      <c r="C25" s="12" t="s">
        <v>28</v>
      </c>
      <c r="D25" s="1083" t="s">
        <v>28</v>
      </c>
      <c r="E25" s="1080"/>
      <c r="F25" s="1083" t="s">
        <v>29</v>
      </c>
      <c r="G25" s="1080"/>
      <c r="H25" s="12" t="s">
        <v>28</v>
      </c>
      <c r="I25" s="12" t="s">
        <v>28</v>
      </c>
      <c r="J25" s="12" t="s">
        <v>28</v>
      </c>
      <c r="K25" s="12" t="s">
        <v>28</v>
      </c>
      <c r="L25" s="13">
        <v>66939</v>
      </c>
      <c r="M25" s="12"/>
      <c r="N25" s="14">
        <v>48395800</v>
      </c>
    </row>
    <row r="26" spans="2:14" ht="39.6">
      <c r="B26" s="4">
        <v>2023</v>
      </c>
      <c r="C26" s="4" t="s">
        <v>16</v>
      </c>
      <c r="D26" s="1079" t="s">
        <v>362</v>
      </c>
      <c r="E26" s="1080"/>
      <c r="F26" s="1079" t="s">
        <v>364</v>
      </c>
      <c r="G26" s="1080"/>
      <c r="H26" s="4" t="s">
        <v>18</v>
      </c>
      <c r="I26" s="4" t="s">
        <v>292</v>
      </c>
      <c r="J26" s="4" t="s">
        <v>20</v>
      </c>
      <c r="K26" s="5">
        <v>0</v>
      </c>
      <c r="L26" s="6">
        <v>21</v>
      </c>
      <c r="M26" s="9"/>
      <c r="N26" s="11">
        <v>0</v>
      </c>
    </row>
    <row r="27" spans="2:14" ht="26.4">
      <c r="B27" s="4">
        <v>2023</v>
      </c>
      <c r="C27" s="4" t="s">
        <v>16</v>
      </c>
      <c r="D27" s="1079" t="s">
        <v>362</v>
      </c>
      <c r="E27" s="1080"/>
      <c r="F27" s="1079" t="s">
        <v>364</v>
      </c>
      <c r="G27" s="1080"/>
      <c r="H27" s="4" t="s">
        <v>18</v>
      </c>
      <c r="I27" s="4" t="s">
        <v>19</v>
      </c>
      <c r="J27" s="4" t="s">
        <v>20</v>
      </c>
      <c r="K27" s="5">
        <v>600</v>
      </c>
      <c r="L27" s="6">
        <v>56419</v>
      </c>
      <c r="M27" s="9"/>
      <c r="N27" s="8">
        <v>33851400</v>
      </c>
    </row>
    <row r="28" spans="2:14" ht="39.6">
      <c r="B28" s="4">
        <v>2023</v>
      </c>
      <c r="C28" s="4" t="s">
        <v>16</v>
      </c>
      <c r="D28" s="1079" t="s">
        <v>362</v>
      </c>
      <c r="E28" s="1080"/>
      <c r="F28" s="1079" t="s">
        <v>364</v>
      </c>
      <c r="G28" s="1080"/>
      <c r="H28" s="4" t="s">
        <v>22</v>
      </c>
      <c r="I28" s="4" t="s">
        <v>292</v>
      </c>
      <c r="J28" s="4" t="s">
        <v>20</v>
      </c>
      <c r="K28" s="5">
        <v>0</v>
      </c>
      <c r="L28" s="6">
        <v>2</v>
      </c>
      <c r="M28" s="9"/>
      <c r="N28" s="11">
        <v>0</v>
      </c>
    </row>
    <row r="29" spans="2:14" ht="39.6">
      <c r="B29" s="4">
        <v>2023</v>
      </c>
      <c r="C29" s="4" t="s">
        <v>16</v>
      </c>
      <c r="D29" s="1079" t="s">
        <v>362</v>
      </c>
      <c r="E29" s="1080"/>
      <c r="F29" s="1079" t="s">
        <v>364</v>
      </c>
      <c r="G29" s="1080"/>
      <c r="H29" s="4" t="s">
        <v>22</v>
      </c>
      <c r="I29" s="4" t="s">
        <v>19</v>
      </c>
      <c r="J29" s="4" t="s">
        <v>20</v>
      </c>
      <c r="K29" s="5">
        <v>600</v>
      </c>
      <c r="L29" s="6">
        <v>282</v>
      </c>
      <c r="M29" s="9"/>
      <c r="N29" s="8">
        <v>169200</v>
      </c>
    </row>
    <row r="30" spans="2:14" ht="39.6">
      <c r="B30" s="4">
        <v>2023</v>
      </c>
      <c r="C30" s="4" t="s">
        <v>16</v>
      </c>
      <c r="D30" s="1079" t="s">
        <v>362</v>
      </c>
      <c r="E30" s="1080"/>
      <c r="F30" s="1079" t="s">
        <v>364</v>
      </c>
      <c r="G30" s="1080"/>
      <c r="H30" s="4" t="s">
        <v>23</v>
      </c>
      <c r="I30" s="4" t="s">
        <v>292</v>
      </c>
      <c r="J30" s="4" t="s">
        <v>20</v>
      </c>
      <c r="K30" s="5">
        <v>0</v>
      </c>
      <c r="L30" s="10">
        <v>0</v>
      </c>
      <c r="M30" s="9"/>
      <c r="N30" s="11">
        <v>0</v>
      </c>
    </row>
    <row r="31" spans="2:14" ht="26.4">
      <c r="B31" s="4">
        <v>2023</v>
      </c>
      <c r="C31" s="4" t="s">
        <v>16</v>
      </c>
      <c r="D31" s="1079" t="s">
        <v>362</v>
      </c>
      <c r="E31" s="1080"/>
      <c r="F31" s="1079" t="s">
        <v>364</v>
      </c>
      <c r="G31" s="1080"/>
      <c r="H31" s="4" t="s">
        <v>23</v>
      </c>
      <c r="I31" s="4" t="s">
        <v>19</v>
      </c>
      <c r="J31" s="4" t="s">
        <v>20</v>
      </c>
      <c r="K31" s="5">
        <v>1100</v>
      </c>
      <c r="L31" s="6">
        <v>2108</v>
      </c>
      <c r="M31" s="9"/>
      <c r="N31" s="8">
        <v>2318800</v>
      </c>
    </row>
    <row r="32" spans="2:14" ht="39.6">
      <c r="B32" s="4">
        <v>2023</v>
      </c>
      <c r="C32" s="4" t="s">
        <v>16</v>
      </c>
      <c r="D32" s="1079" t="s">
        <v>362</v>
      </c>
      <c r="E32" s="1080"/>
      <c r="F32" s="1079" t="s">
        <v>364</v>
      </c>
      <c r="G32" s="1080"/>
      <c r="H32" s="4" t="s">
        <v>24</v>
      </c>
      <c r="I32" s="4" t="s">
        <v>292</v>
      </c>
      <c r="J32" s="4" t="s">
        <v>20</v>
      </c>
      <c r="K32" s="5">
        <v>0</v>
      </c>
      <c r="L32" s="10">
        <v>0</v>
      </c>
      <c r="M32" s="9"/>
      <c r="N32" s="11">
        <v>0</v>
      </c>
    </row>
    <row r="33" spans="2:14" ht="26.4">
      <c r="B33" s="4">
        <v>2023</v>
      </c>
      <c r="C33" s="4" t="s">
        <v>16</v>
      </c>
      <c r="D33" s="1079" t="s">
        <v>362</v>
      </c>
      <c r="E33" s="1080"/>
      <c r="F33" s="1079" t="s">
        <v>364</v>
      </c>
      <c r="G33" s="1080"/>
      <c r="H33" s="4" t="s">
        <v>24</v>
      </c>
      <c r="I33" s="4" t="s">
        <v>19</v>
      </c>
      <c r="J33" s="4" t="s">
        <v>20</v>
      </c>
      <c r="K33" s="5">
        <v>2100</v>
      </c>
      <c r="L33" s="6">
        <v>177</v>
      </c>
      <c r="M33" s="9"/>
      <c r="N33" s="8">
        <v>371700</v>
      </c>
    </row>
    <row r="34" spans="2:14" ht="39.6">
      <c r="B34" s="4">
        <v>2023</v>
      </c>
      <c r="C34" s="4" t="s">
        <v>16</v>
      </c>
      <c r="D34" s="1079" t="s">
        <v>362</v>
      </c>
      <c r="E34" s="1080"/>
      <c r="F34" s="1079" t="s">
        <v>364</v>
      </c>
      <c r="G34" s="1080"/>
      <c r="H34" s="4" t="s">
        <v>25</v>
      </c>
      <c r="I34" s="4" t="s">
        <v>292</v>
      </c>
      <c r="J34" s="4" t="s">
        <v>20</v>
      </c>
      <c r="K34" s="5">
        <v>0</v>
      </c>
      <c r="L34" s="10">
        <v>0</v>
      </c>
      <c r="M34" s="9"/>
      <c r="N34" s="11">
        <v>0</v>
      </c>
    </row>
    <row r="35" spans="2:14" ht="26.4">
      <c r="B35" s="4">
        <v>2023</v>
      </c>
      <c r="C35" s="4" t="s">
        <v>16</v>
      </c>
      <c r="D35" s="1079" t="s">
        <v>362</v>
      </c>
      <c r="E35" s="1080"/>
      <c r="F35" s="1079" t="s">
        <v>364</v>
      </c>
      <c r="G35" s="1080"/>
      <c r="H35" s="4" t="s">
        <v>25</v>
      </c>
      <c r="I35" s="4" t="s">
        <v>19</v>
      </c>
      <c r="J35" s="4" t="s">
        <v>20</v>
      </c>
      <c r="K35" s="5">
        <v>1100</v>
      </c>
      <c r="L35" s="6">
        <v>2866</v>
      </c>
      <c r="M35" s="9"/>
      <c r="N35" s="8">
        <v>3152600</v>
      </c>
    </row>
    <row r="36" spans="2:14" ht="39.6">
      <c r="B36" s="4">
        <v>2023</v>
      </c>
      <c r="C36" s="4" t="s">
        <v>16</v>
      </c>
      <c r="D36" s="1079" t="s">
        <v>362</v>
      </c>
      <c r="E36" s="1080"/>
      <c r="F36" s="1079" t="s">
        <v>364</v>
      </c>
      <c r="G36" s="1080"/>
      <c r="H36" s="4" t="s">
        <v>26</v>
      </c>
      <c r="I36" s="4" t="s">
        <v>292</v>
      </c>
      <c r="J36" s="4" t="s">
        <v>20</v>
      </c>
      <c r="K36" s="5">
        <v>0</v>
      </c>
      <c r="L36" s="10">
        <v>0</v>
      </c>
      <c r="M36" s="9"/>
      <c r="N36" s="11">
        <v>0</v>
      </c>
    </row>
    <row r="37" spans="2:14" ht="26.4">
      <c r="B37" s="4">
        <v>2023</v>
      </c>
      <c r="C37" s="4" t="s">
        <v>16</v>
      </c>
      <c r="D37" s="1079" t="s">
        <v>362</v>
      </c>
      <c r="E37" s="1080"/>
      <c r="F37" s="1079" t="s">
        <v>364</v>
      </c>
      <c r="G37" s="1080"/>
      <c r="H37" s="4" t="s">
        <v>26</v>
      </c>
      <c r="I37" s="4" t="s">
        <v>19</v>
      </c>
      <c r="J37" s="4" t="s">
        <v>20</v>
      </c>
      <c r="K37" s="5">
        <v>2100</v>
      </c>
      <c r="L37" s="6">
        <v>3976</v>
      </c>
      <c r="M37" s="9"/>
      <c r="N37" s="8">
        <v>8349600</v>
      </c>
    </row>
    <row r="38" spans="2:14" ht="39.6">
      <c r="B38" s="4">
        <v>2023</v>
      </c>
      <c r="C38" s="4" t="s">
        <v>16</v>
      </c>
      <c r="D38" s="1079" t="s">
        <v>362</v>
      </c>
      <c r="E38" s="1080"/>
      <c r="F38" s="1079" t="s">
        <v>364</v>
      </c>
      <c r="G38" s="1080"/>
      <c r="H38" s="4" t="s">
        <v>27</v>
      </c>
      <c r="I38" s="4" t="s">
        <v>292</v>
      </c>
      <c r="J38" s="4" t="s">
        <v>20</v>
      </c>
      <c r="K38" s="5">
        <v>0</v>
      </c>
      <c r="L38" s="6">
        <v>1</v>
      </c>
      <c r="M38" s="9"/>
      <c r="N38" s="11">
        <v>0</v>
      </c>
    </row>
    <row r="39" spans="2:14" ht="26.4">
      <c r="B39" s="4">
        <v>2023</v>
      </c>
      <c r="C39" s="4" t="s">
        <v>16</v>
      </c>
      <c r="D39" s="1079" t="s">
        <v>362</v>
      </c>
      <c r="E39" s="1080"/>
      <c r="F39" s="1079" t="s">
        <v>364</v>
      </c>
      <c r="G39" s="1080"/>
      <c r="H39" s="4" t="s">
        <v>27</v>
      </c>
      <c r="I39" s="4" t="s">
        <v>19</v>
      </c>
      <c r="J39" s="4" t="s">
        <v>20</v>
      </c>
      <c r="K39" s="5">
        <v>200</v>
      </c>
      <c r="L39" s="6">
        <v>1078</v>
      </c>
      <c r="M39" s="9"/>
      <c r="N39" s="8">
        <v>215600</v>
      </c>
    </row>
    <row r="40" spans="2:14">
      <c r="B40" s="12" t="s">
        <v>28</v>
      </c>
      <c r="C40" s="12" t="s">
        <v>28</v>
      </c>
      <c r="D40" s="1083" t="s">
        <v>28</v>
      </c>
      <c r="E40" s="1080"/>
      <c r="F40" s="1083" t="s">
        <v>29</v>
      </c>
      <c r="G40" s="1080"/>
      <c r="H40" s="12" t="s">
        <v>28</v>
      </c>
      <c r="I40" s="12" t="s">
        <v>28</v>
      </c>
      <c r="J40" s="12" t="s">
        <v>28</v>
      </c>
      <c r="K40" s="12" t="s">
        <v>28</v>
      </c>
      <c r="L40" s="13">
        <v>66930</v>
      </c>
      <c r="M40" s="12"/>
      <c r="N40" s="14">
        <v>48428900</v>
      </c>
    </row>
    <row r="41" spans="2:14" ht="39.6">
      <c r="B41" s="4">
        <v>2023</v>
      </c>
      <c r="C41" s="4" t="s">
        <v>16</v>
      </c>
      <c r="D41" s="1079" t="s">
        <v>362</v>
      </c>
      <c r="E41" s="1080"/>
      <c r="F41" s="1079" t="s">
        <v>365</v>
      </c>
      <c r="G41" s="1080"/>
      <c r="H41" s="4" t="s">
        <v>18</v>
      </c>
      <c r="I41" s="4" t="s">
        <v>292</v>
      </c>
      <c r="J41" s="4" t="s">
        <v>20</v>
      </c>
      <c r="K41" s="5">
        <v>0</v>
      </c>
      <c r="L41" s="6">
        <v>1796</v>
      </c>
      <c r="M41" s="9"/>
      <c r="N41" s="11">
        <v>0</v>
      </c>
    </row>
    <row r="42" spans="2:14" ht="26.4">
      <c r="B42" s="4">
        <v>2023</v>
      </c>
      <c r="C42" s="4" t="s">
        <v>16</v>
      </c>
      <c r="D42" s="1079" t="s">
        <v>362</v>
      </c>
      <c r="E42" s="1080"/>
      <c r="F42" s="1079" t="s">
        <v>365</v>
      </c>
      <c r="G42" s="1080"/>
      <c r="H42" s="4" t="s">
        <v>18</v>
      </c>
      <c r="I42" s="4" t="s">
        <v>19</v>
      </c>
      <c r="J42" s="4" t="s">
        <v>20</v>
      </c>
      <c r="K42" s="5">
        <v>2500</v>
      </c>
      <c r="L42" s="6">
        <v>322193</v>
      </c>
      <c r="M42" s="9"/>
      <c r="N42" s="8">
        <v>805482500</v>
      </c>
    </row>
    <row r="43" spans="2:14" ht="39.6">
      <c r="B43" s="4">
        <v>2023</v>
      </c>
      <c r="C43" s="4" t="s">
        <v>16</v>
      </c>
      <c r="D43" s="1079" t="s">
        <v>362</v>
      </c>
      <c r="E43" s="1080"/>
      <c r="F43" s="1079" t="s">
        <v>365</v>
      </c>
      <c r="G43" s="1080"/>
      <c r="H43" s="4" t="s">
        <v>22</v>
      </c>
      <c r="I43" s="4" t="s">
        <v>292</v>
      </c>
      <c r="J43" s="4" t="s">
        <v>20</v>
      </c>
      <c r="K43" s="5">
        <v>0</v>
      </c>
      <c r="L43" s="6">
        <v>4</v>
      </c>
      <c r="M43" s="9"/>
      <c r="N43" s="11">
        <v>0</v>
      </c>
    </row>
    <row r="44" spans="2:14" ht="39.6">
      <c r="B44" s="4">
        <v>2023</v>
      </c>
      <c r="C44" s="4" t="s">
        <v>16</v>
      </c>
      <c r="D44" s="1079" t="s">
        <v>362</v>
      </c>
      <c r="E44" s="1080"/>
      <c r="F44" s="1079" t="s">
        <v>365</v>
      </c>
      <c r="G44" s="1080"/>
      <c r="H44" s="4" t="s">
        <v>22</v>
      </c>
      <c r="I44" s="4" t="s">
        <v>19</v>
      </c>
      <c r="J44" s="4" t="s">
        <v>20</v>
      </c>
      <c r="K44" s="5">
        <v>2500</v>
      </c>
      <c r="L44" s="6">
        <v>3037</v>
      </c>
      <c r="M44" s="9"/>
      <c r="N44" s="8">
        <v>7592500</v>
      </c>
    </row>
    <row r="45" spans="2:14" ht="39.6">
      <c r="B45" s="4">
        <v>2023</v>
      </c>
      <c r="C45" s="4" t="s">
        <v>16</v>
      </c>
      <c r="D45" s="1079" t="s">
        <v>362</v>
      </c>
      <c r="E45" s="1080"/>
      <c r="F45" s="1079" t="s">
        <v>365</v>
      </c>
      <c r="G45" s="1080"/>
      <c r="H45" s="4" t="s">
        <v>23</v>
      </c>
      <c r="I45" s="4" t="s">
        <v>292</v>
      </c>
      <c r="J45" s="4" t="s">
        <v>20</v>
      </c>
      <c r="K45" s="5">
        <v>0</v>
      </c>
      <c r="L45" s="6">
        <v>34</v>
      </c>
      <c r="M45" s="9"/>
      <c r="N45" s="11">
        <v>0</v>
      </c>
    </row>
    <row r="46" spans="2:14" ht="26.4">
      <c r="B46" s="4">
        <v>2023</v>
      </c>
      <c r="C46" s="4" t="s">
        <v>16</v>
      </c>
      <c r="D46" s="1079" t="s">
        <v>362</v>
      </c>
      <c r="E46" s="1080"/>
      <c r="F46" s="1079" t="s">
        <v>365</v>
      </c>
      <c r="G46" s="1080"/>
      <c r="H46" s="4" t="s">
        <v>23</v>
      </c>
      <c r="I46" s="4" t="s">
        <v>19</v>
      </c>
      <c r="J46" s="4" t="s">
        <v>20</v>
      </c>
      <c r="K46" s="5">
        <v>4500</v>
      </c>
      <c r="L46" s="6">
        <v>5808</v>
      </c>
      <c r="M46" s="9"/>
      <c r="N46" s="8">
        <v>26136000</v>
      </c>
    </row>
    <row r="47" spans="2:14" ht="39.6">
      <c r="B47" s="4">
        <v>2023</v>
      </c>
      <c r="C47" s="4" t="s">
        <v>16</v>
      </c>
      <c r="D47" s="1079" t="s">
        <v>362</v>
      </c>
      <c r="E47" s="1080"/>
      <c r="F47" s="1079" t="s">
        <v>365</v>
      </c>
      <c r="G47" s="1080"/>
      <c r="H47" s="4" t="s">
        <v>24</v>
      </c>
      <c r="I47" s="4" t="s">
        <v>292</v>
      </c>
      <c r="J47" s="4" t="s">
        <v>20</v>
      </c>
      <c r="K47" s="5">
        <v>0</v>
      </c>
      <c r="L47" s="6">
        <v>1</v>
      </c>
      <c r="M47" s="9"/>
      <c r="N47" s="11">
        <v>0</v>
      </c>
    </row>
    <row r="48" spans="2:14" ht="26.4">
      <c r="B48" s="4">
        <v>2023</v>
      </c>
      <c r="C48" s="4" t="s">
        <v>16</v>
      </c>
      <c r="D48" s="1079" t="s">
        <v>362</v>
      </c>
      <c r="E48" s="1080"/>
      <c r="F48" s="1079" t="s">
        <v>365</v>
      </c>
      <c r="G48" s="1080"/>
      <c r="H48" s="4" t="s">
        <v>24</v>
      </c>
      <c r="I48" s="4" t="s">
        <v>19</v>
      </c>
      <c r="J48" s="4" t="s">
        <v>20</v>
      </c>
      <c r="K48" s="5">
        <v>8000</v>
      </c>
      <c r="L48" s="6">
        <v>4585</v>
      </c>
      <c r="M48" s="9"/>
      <c r="N48" s="8">
        <v>36680000</v>
      </c>
    </row>
    <row r="49" spans="2:14" ht="39.6">
      <c r="B49" s="4">
        <v>2023</v>
      </c>
      <c r="C49" s="4" t="s">
        <v>16</v>
      </c>
      <c r="D49" s="1079" t="s">
        <v>362</v>
      </c>
      <c r="E49" s="1080"/>
      <c r="F49" s="1079" t="s">
        <v>365</v>
      </c>
      <c r="G49" s="1080"/>
      <c r="H49" s="4" t="s">
        <v>25</v>
      </c>
      <c r="I49" s="4" t="s">
        <v>292</v>
      </c>
      <c r="J49" s="4" t="s">
        <v>20</v>
      </c>
      <c r="K49" s="5">
        <v>0</v>
      </c>
      <c r="L49" s="6">
        <v>89</v>
      </c>
      <c r="M49" s="9"/>
      <c r="N49" s="11">
        <v>0</v>
      </c>
    </row>
    <row r="50" spans="2:14" ht="26.4">
      <c r="B50" s="4">
        <v>2023</v>
      </c>
      <c r="C50" s="4" t="s">
        <v>16</v>
      </c>
      <c r="D50" s="1079" t="s">
        <v>362</v>
      </c>
      <c r="E50" s="1080"/>
      <c r="F50" s="1079" t="s">
        <v>365</v>
      </c>
      <c r="G50" s="1080"/>
      <c r="H50" s="4" t="s">
        <v>25</v>
      </c>
      <c r="I50" s="4" t="s">
        <v>19</v>
      </c>
      <c r="J50" s="4" t="s">
        <v>20</v>
      </c>
      <c r="K50" s="5">
        <v>4500</v>
      </c>
      <c r="L50" s="6">
        <v>18815</v>
      </c>
      <c r="M50" s="9"/>
      <c r="N50" s="8">
        <v>84667500</v>
      </c>
    </row>
    <row r="51" spans="2:14" ht="39.6">
      <c r="B51" s="4">
        <v>2023</v>
      </c>
      <c r="C51" s="4" t="s">
        <v>16</v>
      </c>
      <c r="D51" s="1079" t="s">
        <v>362</v>
      </c>
      <c r="E51" s="1080"/>
      <c r="F51" s="1079" t="s">
        <v>365</v>
      </c>
      <c r="G51" s="1080"/>
      <c r="H51" s="4" t="s">
        <v>26</v>
      </c>
      <c r="I51" s="4" t="s">
        <v>292</v>
      </c>
      <c r="J51" s="4" t="s">
        <v>20</v>
      </c>
      <c r="K51" s="5">
        <v>0</v>
      </c>
      <c r="L51" s="6">
        <v>58</v>
      </c>
      <c r="M51" s="9"/>
      <c r="N51" s="11">
        <v>0</v>
      </c>
    </row>
    <row r="52" spans="2:14" ht="26.4">
      <c r="B52" s="4">
        <v>2023</v>
      </c>
      <c r="C52" s="4" t="s">
        <v>16</v>
      </c>
      <c r="D52" s="1079" t="s">
        <v>362</v>
      </c>
      <c r="E52" s="1080"/>
      <c r="F52" s="1079" t="s">
        <v>365</v>
      </c>
      <c r="G52" s="1080"/>
      <c r="H52" s="4" t="s">
        <v>26</v>
      </c>
      <c r="I52" s="4" t="s">
        <v>19</v>
      </c>
      <c r="J52" s="4" t="s">
        <v>20</v>
      </c>
      <c r="K52" s="5">
        <v>8000</v>
      </c>
      <c r="L52" s="6">
        <v>37420</v>
      </c>
      <c r="M52" s="9"/>
      <c r="N52" s="8">
        <v>299360000</v>
      </c>
    </row>
    <row r="53" spans="2:14" ht="39.6">
      <c r="B53" s="4">
        <v>2023</v>
      </c>
      <c r="C53" s="4" t="s">
        <v>16</v>
      </c>
      <c r="D53" s="1079" t="s">
        <v>362</v>
      </c>
      <c r="E53" s="1080"/>
      <c r="F53" s="1079" t="s">
        <v>365</v>
      </c>
      <c r="G53" s="1080"/>
      <c r="H53" s="4" t="s">
        <v>27</v>
      </c>
      <c r="I53" s="4" t="s">
        <v>292</v>
      </c>
      <c r="J53" s="4" t="s">
        <v>20</v>
      </c>
      <c r="K53" s="5">
        <v>0</v>
      </c>
      <c r="L53" s="6">
        <v>19</v>
      </c>
      <c r="M53" s="9"/>
      <c r="N53" s="11">
        <v>0</v>
      </c>
    </row>
    <row r="54" spans="2:14" ht="26.4">
      <c r="B54" s="4">
        <v>2023</v>
      </c>
      <c r="C54" s="4" t="s">
        <v>16</v>
      </c>
      <c r="D54" s="1079" t="s">
        <v>362</v>
      </c>
      <c r="E54" s="1080"/>
      <c r="F54" s="1079" t="s">
        <v>365</v>
      </c>
      <c r="G54" s="1080"/>
      <c r="H54" s="4" t="s">
        <v>27</v>
      </c>
      <c r="I54" s="4" t="s">
        <v>19</v>
      </c>
      <c r="J54" s="4" t="s">
        <v>20</v>
      </c>
      <c r="K54" s="5">
        <v>700</v>
      </c>
      <c r="L54" s="6">
        <v>6293</v>
      </c>
      <c r="M54" s="9"/>
      <c r="N54" s="8">
        <v>4405100</v>
      </c>
    </row>
    <row r="55" spans="2:14">
      <c r="B55" s="12" t="s">
        <v>28</v>
      </c>
      <c r="C55" s="12" t="s">
        <v>28</v>
      </c>
      <c r="D55" s="1083" t="s">
        <v>28</v>
      </c>
      <c r="E55" s="1080"/>
      <c r="F55" s="1083" t="s">
        <v>29</v>
      </c>
      <c r="G55" s="1080"/>
      <c r="H55" s="12" t="s">
        <v>28</v>
      </c>
      <c r="I55" s="12" t="s">
        <v>28</v>
      </c>
      <c r="J55" s="12" t="s">
        <v>28</v>
      </c>
      <c r="K55" s="12" t="s">
        <v>28</v>
      </c>
      <c r="L55" s="13">
        <v>400152</v>
      </c>
      <c r="M55" s="12"/>
      <c r="N55" s="14">
        <v>1264323600</v>
      </c>
    </row>
    <row r="56" spans="2:14" ht="26.4">
      <c r="B56" s="4">
        <v>2023</v>
      </c>
      <c r="C56" s="4" t="s">
        <v>16</v>
      </c>
      <c r="D56" s="1079" t="s">
        <v>362</v>
      </c>
      <c r="E56" s="1080"/>
      <c r="F56" s="1079" t="s">
        <v>366</v>
      </c>
      <c r="G56" s="1080"/>
      <c r="H56" s="4" t="s">
        <v>18</v>
      </c>
      <c r="I56" s="4" t="s">
        <v>19</v>
      </c>
      <c r="J56" s="4" t="s">
        <v>20</v>
      </c>
      <c r="K56" s="5">
        <v>2500</v>
      </c>
      <c r="L56" s="6">
        <v>322045</v>
      </c>
      <c r="M56" s="9"/>
      <c r="N56" s="8">
        <v>805112500</v>
      </c>
    </row>
    <row r="57" spans="2:14" ht="39.6">
      <c r="B57" s="4">
        <v>2023</v>
      </c>
      <c r="C57" s="4" t="s">
        <v>16</v>
      </c>
      <c r="D57" s="1079" t="s">
        <v>362</v>
      </c>
      <c r="E57" s="1080"/>
      <c r="F57" s="1079" t="s">
        <v>366</v>
      </c>
      <c r="G57" s="1080"/>
      <c r="H57" s="4" t="s">
        <v>22</v>
      </c>
      <c r="I57" s="4" t="s">
        <v>19</v>
      </c>
      <c r="J57" s="4" t="s">
        <v>20</v>
      </c>
      <c r="K57" s="5">
        <v>2500</v>
      </c>
      <c r="L57" s="6">
        <v>180</v>
      </c>
      <c r="M57" s="9"/>
      <c r="N57" s="8">
        <v>450000</v>
      </c>
    </row>
    <row r="58" spans="2:14" ht="26.4">
      <c r="B58" s="4">
        <v>2023</v>
      </c>
      <c r="C58" s="4" t="s">
        <v>16</v>
      </c>
      <c r="D58" s="1079" t="s">
        <v>362</v>
      </c>
      <c r="E58" s="1080"/>
      <c r="F58" s="1079" t="s">
        <v>366</v>
      </c>
      <c r="G58" s="1080"/>
      <c r="H58" s="4" t="s">
        <v>23</v>
      </c>
      <c r="I58" s="4" t="s">
        <v>19</v>
      </c>
      <c r="J58" s="4" t="s">
        <v>20</v>
      </c>
      <c r="K58" s="5">
        <v>4500</v>
      </c>
      <c r="L58" s="6">
        <v>499</v>
      </c>
      <c r="M58" s="9"/>
      <c r="N58" s="8">
        <v>2245500</v>
      </c>
    </row>
    <row r="59" spans="2:14" ht="26.4">
      <c r="B59" s="4">
        <v>2023</v>
      </c>
      <c r="C59" s="4" t="s">
        <v>16</v>
      </c>
      <c r="D59" s="1079" t="s">
        <v>362</v>
      </c>
      <c r="E59" s="1080"/>
      <c r="F59" s="1079" t="s">
        <v>366</v>
      </c>
      <c r="G59" s="1080"/>
      <c r="H59" s="4" t="s">
        <v>24</v>
      </c>
      <c r="I59" s="4" t="s">
        <v>19</v>
      </c>
      <c r="J59" s="4" t="s">
        <v>20</v>
      </c>
      <c r="K59" s="5">
        <v>8000</v>
      </c>
      <c r="L59" s="6">
        <v>4038</v>
      </c>
      <c r="M59" s="9"/>
      <c r="N59" s="8">
        <v>32304000</v>
      </c>
    </row>
    <row r="60" spans="2:14" ht="26.4">
      <c r="B60" s="4">
        <v>2023</v>
      </c>
      <c r="C60" s="4" t="s">
        <v>16</v>
      </c>
      <c r="D60" s="1079" t="s">
        <v>362</v>
      </c>
      <c r="E60" s="1080"/>
      <c r="F60" s="1079" t="s">
        <v>366</v>
      </c>
      <c r="G60" s="1080"/>
      <c r="H60" s="4" t="s">
        <v>25</v>
      </c>
      <c r="I60" s="4" t="s">
        <v>19</v>
      </c>
      <c r="J60" s="4" t="s">
        <v>20</v>
      </c>
      <c r="K60" s="5">
        <v>4500</v>
      </c>
      <c r="L60" s="6">
        <v>17932</v>
      </c>
      <c r="M60" s="9"/>
      <c r="N60" s="8">
        <v>80694000</v>
      </c>
    </row>
    <row r="61" spans="2:14" ht="26.4">
      <c r="B61" s="4">
        <v>2023</v>
      </c>
      <c r="C61" s="4" t="s">
        <v>16</v>
      </c>
      <c r="D61" s="1079" t="s">
        <v>362</v>
      </c>
      <c r="E61" s="1080"/>
      <c r="F61" s="1079" t="s">
        <v>366</v>
      </c>
      <c r="G61" s="1080"/>
      <c r="H61" s="4" t="s">
        <v>26</v>
      </c>
      <c r="I61" s="4" t="s">
        <v>19</v>
      </c>
      <c r="J61" s="4" t="s">
        <v>20</v>
      </c>
      <c r="K61" s="5">
        <v>8000</v>
      </c>
      <c r="L61" s="6">
        <v>34128</v>
      </c>
      <c r="M61" s="9"/>
      <c r="N61" s="8">
        <v>273024000</v>
      </c>
    </row>
    <row r="62" spans="2:14" ht="26.4">
      <c r="B62" s="4">
        <v>2023</v>
      </c>
      <c r="C62" s="4" t="s">
        <v>16</v>
      </c>
      <c r="D62" s="1079" t="s">
        <v>362</v>
      </c>
      <c r="E62" s="1080"/>
      <c r="F62" s="1079" t="s">
        <v>366</v>
      </c>
      <c r="G62" s="1080"/>
      <c r="H62" s="4" t="s">
        <v>27</v>
      </c>
      <c r="I62" s="4" t="s">
        <v>19</v>
      </c>
      <c r="J62" s="4" t="s">
        <v>20</v>
      </c>
      <c r="K62" s="5">
        <v>700</v>
      </c>
      <c r="L62" s="6">
        <v>808</v>
      </c>
      <c r="M62" s="9"/>
      <c r="N62" s="8">
        <v>565600</v>
      </c>
    </row>
    <row r="63" spans="2:14">
      <c r="B63" s="12" t="s">
        <v>28</v>
      </c>
      <c r="C63" s="12" t="s">
        <v>28</v>
      </c>
      <c r="D63" s="1083" t="s">
        <v>28</v>
      </c>
      <c r="E63" s="1080"/>
      <c r="F63" s="1083" t="s">
        <v>29</v>
      </c>
      <c r="G63" s="1080"/>
      <c r="H63" s="12" t="s">
        <v>28</v>
      </c>
      <c r="I63" s="12" t="s">
        <v>28</v>
      </c>
      <c r="J63" s="12" t="s">
        <v>28</v>
      </c>
      <c r="K63" s="12" t="s">
        <v>28</v>
      </c>
      <c r="L63" s="13">
        <v>379630</v>
      </c>
      <c r="M63" s="12"/>
      <c r="N63" s="14">
        <v>1194395600</v>
      </c>
    </row>
    <row r="64" spans="2:14" ht="26.4">
      <c r="B64" s="4">
        <v>2023</v>
      </c>
      <c r="C64" s="4" t="s">
        <v>16</v>
      </c>
      <c r="D64" s="1079" t="s">
        <v>362</v>
      </c>
      <c r="E64" s="1080"/>
      <c r="F64" s="1079" t="s">
        <v>367</v>
      </c>
      <c r="G64" s="1080"/>
      <c r="H64" s="4" t="s">
        <v>18</v>
      </c>
      <c r="I64" s="4" t="s">
        <v>19</v>
      </c>
      <c r="J64" s="4" t="s">
        <v>20</v>
      </c>
      <c r="K64" s="5">
        <v>2500</v>
      </c>
      <c r="L64" s="6">
        <v>337135</v>
      </c>
      <c r="M64" s="9"/>
      <c r="N64" s="8">
        <v>842837500</v>
      </c>
    </row>
    <row r="65" spans="2:14" ht="39.6">
      <c r="B65" s="4">
        <v>2023</v>
      </c>
      <c r="C65" s="4" t="s">
        <v>16</v>
      </c>
      <c r="D65" s="1079" t="s">
        <v>362</v>
      </c>
      <c r="E65" s="1080"/>
      <c r="F65" s="1079" t="s">
        <v>367</v>
      </c>
      <c r="G65" s="1080"/>
      <c r="H65" s="4" t="s">
        <v>22</v>
      </c>
      <c r="I65" s="4" t="s">
        <v>19</v>
      </c>
      <c r="J65" s="4" t="s">
        <v>20</v>
      </c>
      <c r="K65" s="5">
        <v>2500</v>
      </c>
      <c r="L65" s="6">
        <v>72</v>
      </c>
      <c r="M65" s="9"/>
      <c r="N65" s="8">
        <v>180000</v>
      </c>
    </row>
    <row r="66" spans="2:14" ht="26.4">
      <c r="B66" s="4">
        <v>2023</v>
      </c>
      <c r="C66" s="4" t="s">
        <v>16</v>
      </c>
      <c r="D66" s="1079" t="s">
        <v>362</v>
      </c>
      <c r="E66" s="1080"/>
      <c r="F66" s="1079" t="s">
        <v>367</v>
      </c>
      <c r="G66" s="1080"/>
      <c r="H66" s="4" t="s">
        <v>23</v>
      </c>
      <c r="I66" s="4" t="s">
        <v>19</v>
      </c>
      <c r="J66" s="4" t="s">
        <v>20</v>
      </c>
      <c r="K66" s="5">
        <v>4500</v>
      </c>
      <c r="L66" s="6">
        <v>508</v>
      </c>
      <c r="M66" s="9"/>
      <c r="N66" s="8">
        <v>2286000</v>
      </c>
    </row>
    <row r="67" spans="2:14" ht="26.4">
      <c r="B67" s="4">
        <v>2023</v>
      </c>
      <c r="C67" s="4" t="s">
        <v>16</v>
      </c>
      <c r="D67" s="1079" t="s">
        <v>362</v>
      </c>
      <c r="E67" s="1080"/>
      <c r="F67" s="1079" t="s">
        <v>367</v>
      </c>
      <c r="G67" s="1080"/>
      <c r="H67" s="4" t="s">
        <v>24</v>
      </c>
      <c r="I67" s="4" t="s">
        <v>19</v>
      </c>
      <c r="J67" s="4" t="s">
        <v>20</v>
      </c>
      <c r="K67" s="5">
        <v>8000</v>
      </c>
      <c r="L67" s="6">
        <v>3916</v>
      </c>
      <c r="M67" s="9"/>
      <c r="N67" s="8">
        <v>31328000</v>
      </c>
    </row>
    <row r="68" spans="2:14" ht="26.4">
      <c r="B68" s="4">
        <v>2023</v>
      </c>
      <c r="C68" s="4" t="s">
        <v>16</v>
      </c>
      <c r="D68" s="1079" t="s">
        <v>362</v>
      </c>
      <c r="E68" s="1080"/>
      <c r="F68" s="1079" t="s">
        <v>367</v>
      </c>
      <c r="G68" s="1080"/>
      <c r="H68" s="4" t="s">
        <v>25</v>
      </c>
      <c r="I68" s="4" t="s">
        <v>19</v>
      </c>
      <c r="J68" s="4" t="s">
        <v>20</v>
      </c>
      <c r="K68" s="5">
        <v>4500</v>
      </c>
      <c r="L68" s="6">
        <v>18236</v>
      </c>
      <c r="M68" s="9"/>
      <c r="N68" s="8">
        <v>82062000</v>
      </c>
    </row>
    <row r="69" spans="2:14" ht="26.4">
      <c r="B69" s="4">
        <v>2023</v>
      </c>
      <c r="C69" s="4" t="s">
        <v>16</v>
      </c>
      <c r="D69" s="1079" t="s">
        <v>362</v>
      </c>
      <c r="E69" s="1080"/>
      <c r="F69" s="1079" t="s">
        <v>367</v>
      </c>
      <c r="G69" s="1080"/>
      <c r="H69" s="4" t="s">
        <v>26</v>
      </c>
      <c r="I69" s="4" t="s">
        <v>19</v>
      </c>
      <c r="J69" s="4" t="s">
        <v>20</v>
      </c>
      <c r="K69" s="5">
        <v>8000</v>
      </c>
      <c r="L69" s="6">
        <v>32043</v>
      </c>
      <c r="M69" s="9"/>
      <c r="N69" s="8">
        <v>256344000</v>
      </c>
    </row>
    <row r="70" spans="2:14" ht="26.4">
      <c r="B70" s="4">
        <v>2023</v>
      </c>
      <c r="C70" s="4" t="s">
        <v>16</v>
      </c>
      <c r="D70" s="1079" t="s">
        <v>362</v>
      </c>
      <c r="E70" s="1080"/>
      <c r="F70" s="1079" t="s">
        <v>367</v>
      </c>
      <c r="G70" s="1080"/>
      <c r="H70" s="4" t="s">
        <v>27</v>
      </c>
      <c r="I70" s="4" t="s">
        <v>19</v>
      </c>
      <c r="J70" s="4" t="s">
        <v>20</v>
      </c>
      <c r="K70" s="5">
        <v>700</v>
      </c>
      <c r="L70" s="6">
        <v>868</v>
      </c>
      <c r="M70" s="9"/>
      <c r="N70" s="8">
        <v>607600</v>
      </c>
    </row>
    <row r="71" spans="2:14">
      <c r="B71" s="12" t="s">
        <v>28</v>
      </c>
      <c r="C71" s="12" t="s">
        <v>28</v>
      </c>
      <c r="D71" s="1083" t="s">
        <v>28</v>
      </c>
      <c r="E71" s="1080"/>
      <c r="F71" s="1083" t="s">
        <v>29</v>
      </c>
      <c r="G71" s="1080"/>
      <c r="H71" s="12" t="s">
        <v>28</v>
      </c>
      <c r="I71" s="12" t="s">
        <v>28</v>
      </c>
      <c r="J71" s="12" t="s">
        <v>28</v>
      </c>
      <c r="K71" s="12" t="s">
        <v>28</v>
      </c>
      <c r="L71" s="13">
        <v>392778</v>
      </c>
      <c r="M71" s="12"/>
      <c r="N71" s="14">
        <v>1215645100</v>
      </c>
    </row>
    <row r="72" spans="2:14" ht="39.6">
      <c r="B72" s="4">
        <v>2023</v>
      </c>
      <c r="C72" s="4" t="s">
        <v>16</v>
      </c>
      <c r="D72" s="1079" t="s">
        <v>362</v>
      </c>
      <c r="E72" s="1080"/>
      <c r="F72" s="1079" t="s">
        <v>368</v>
      </c>
      <c r="G72" s="1080"/>
      <c r="H72" s="4" t="s">
        <v>18</v>
      </c>
      <c r="I72" s="4" t="s">
        <v>292</v>
      </c>
      <c r="J72" s="4" t="s">
        <v>20</v>
      </c>
      <c r="K72" s="5">
        <v>0</v>
      </c>
      <c r="L72" s="6">
        <v>1015</v>
      </c>
      <c r="M72" s="9"/>
      <c r="N72" s="11">
        <v>0</v>
      </c>
    </row>
    <row r="73" spans="2:14" ht="26.4">
      <c r="B73" s="4">
        <v>2023</v>
      </c>
      <c r="C73" s="4" t="s">
        <v>16</v>
      </c>
      <c r="D73" s="1079" t="s">
        <v>362</v>
      </c>
      <c r="E73" s="1080"/>
      <c r="F73" s="1079" t="s">
        <v>368</v>
      </c>
      <c r="G73" s="1080"/>
      <c r="H73" s="4" t="s">
        <v>18</v>
      </c>
      <c r="I73" s="4" t="s">
        <v>19</v>
      </c>
      <c r="J73" s="4" t="s">
        <v>20</v>
      </c>
      <c r="K73" s="5">
        <v>3700</v>
      </c>
      <c r="L73" s="6">
        <v>342054</v>
      </c>
      <c r="M73" s="9"/>
      <c r="N73" s="8">
        <v>1265599800</v>
      </c>
    </row>
    <row r="74" spans="2:14" ht="39.6">
      <c r="B74" s="4">
        <v>2023</v>
      </c>
      <c r="C74" s="4" t="s">
        <v>16</v>
      </c>
      <c r="D74" s="1079" t="s">
        <v>362</v>
      </c>
      <c r="E74" s="1080"/>
      <c r="F74" s="1079" t="s">
        <v>368</v>
      </c>
      <c r="G74" s="1080"/>
      <c r="H74" s="4" t="s">
        <v>22</v>
      </c>
      <c r="I74" s="4" t="s">
        <v>292</v>
      </c>
      <c r="J74" s="4" t="s">
        <v>20</v>
      </c>
      <c r="K74" s="5">
        <v>0</v>
      </c>
      <c r="L74" s="6">
        <v>3</v>
      </c>
      <c r="M74" s="9"/>
      <c r="N74" s="11">
        <v>0</v>
      </c>
    </row>
    <row r="75" spans="2:14" ht="39.6">
      <c r="B75" s="4">
        <v>2023</v>
      </c>
      <c r="C75" s="4" t="s">
        <v>16</v>
      </c>
      <c r="D75" s="1079" t="s">
        <v>362</v>
      </c>
      <c r="E75" s="1080"/>
      <c r="F75" s="1079" t="s">
        <v>368</v>
      </c>
      <c r="G75" s="1080"/>
      <c r="H75" s="4" t="s">
        <v>22</v>
      </c>
      <c r="I75" s="4" t="s">
        <v>19</v>
      </c>
      <c r="J75" s="4" t="s">
        <v>20</v>
      </c>
      <c r="K75" s="5">
        <v>3700</v>
      </c>
      <c r="L75" s="6">
        <v>3167</v>
      </c>
      <c r="M75" s="9"/>
      <c r="N75" s="8">
        <v>11717900</v>
      </c>
    </row>
    <row r="76" spans="2:14" ht="39.6">
      <c r="B76" s="4">
        <v>2023</v>
      </c>
      <c r="C76" s="4" t="s">
        <v>16</v>
      </c>
      <c r="D76" s="1079" t="s">
        <v>362</v>
      </c>
      <c r="E76" s="1080"/>
      <c r="F76" s="1079" t="s">
        <v>368</v>
      </c>
      <c r="G76" s="1080"/>
      <c r="H76" s="4" t="s">
        <v>23</v>
      </c>
      <c r="I76" s="4" t="s">
        <v>292</v>
      </c>
      <c r="J76" s="4" t="s">
        <v>20</v>
      </c>
      <c r="K76" s="5">
        <v>0</v>
      </c>
      <c r="L76" s="6">
        <v>20</v>
      </c>
      <c r="M76" s="9"/>
      <c r="N76" s="11">
        <v>0</v>
      </c>
    </row>
    <row r="77" spans="2:14" ht="26.4">
      <c r="B77" s="4">
        <v>2023</v>
      </c>
      <c r="C77" s="4" t="s">
        <v>16</v>
      </c>
      <c r="D77" s="1079" t="s">
        <v>362</v>
      </c>
      <c r="E77" s="1080"/>
      <c r="F77" s="1079" t="s">
        <v>368</v>
      </c>
      <c r="G77" s="1080"/>
      <c r="H77" s="4" t="s">
        <v>23</v>
      </c>
      <c r="I77" s="4" t="s">
        <v>19</v>
      </c>
      <c r="J77" s="4" t="s">
        <v>20</v>
      </c>
      <c r="K77" s="5">
        <v>6700</v>
      </c>
      <c r="L77" s="6">
        <v>2492</v>
      </c>
      <c r="M77" s="9"/>
      <c r="N77" s="8">
        <v>16696400</v>
      </c>
    </row>
    <row r="78" spans="2:14" ht="39.6">
      <c r="B78" s="4">
        <v>2023</v>
      </c>
      <c r="C78" s="4" t="s">
        <v>16</v>
      </c>
      <c r="D78" s="1079" t="s">
        <v>362</v>
      </c>
      <c r="E78" s="1080"/>
      <c r="F78" s="1079" t="s">
        <v>368</v>
      </c>
      <c r="G78" s="1080"/>
      <c r="H78" s="4" t="s">
        <v>24</v>
      </c>
      <c r="I78" s="4" t="s">
        <v>292</v>
      </c>
      <c r="J78" s="4" t="s">
        <v>20</v>
      </c>
      <c r="K78" s="5">
        <v>0</v>
      </c>
      <c r="L78" s="6">
        <v>3</v>
      </c>
      <c r="M78" s="9"/>
      <c r="N78" s="11">
        <v>0</v>
      </c>
    </row>
    <row r="79" spans="2:14" ht="26.4">
      <c r="B79" s="4">
        <v>2023</v>
      </c>
      <c r="C79" s="4" t="s">
        <v>16</v>
      </c>
      <c r="D79" s="1079" t="s">
        <v>362</v>
      </c>
      <c r="E79" s="1080"/>
      <c r="F79" s="1079" t="s">
        <v>368</v>
      </c>
      <c r="G79" s="1080"/>
      <c r="H79" s="4" t="s">
        <v>24</v>
      </c>
      <c r="I79" s="4" t="s">
        <v>19</v>
      </c>
      <c r="J79" s="4" t="s">
        <v>20</v>
      </c>
      <c r="K79" s="5">
        <v>12000</v>
      </c>
      <c r="L79" s="6">
        <v>11990</v>
      </c>
      <c r="M79" s="9"/>
      <c r="N79" s="8">
        <v>143880000</v>
      </c>
    </row>
    <row r="80" spans="2:14" ht="39.6">
      <c r="B80" s="4">
        <v>2023</v>
      </c>
      <c r="C80" s="4" t="s">
        <v>16</v>
      </c>
      <c r="D80" s="1079" t="s">
        <v>362</v>
      </c>
      <c r="E80" s="1080"/>
      <c r="F80" s="1079" t="s">
        <v>368</v>
      </c>
      <c r="G80" s="1080"/>
      <c r="H80" s="4" t="s">
        <v>25</v>
      </c>
      <c r="I80" s="4" t="s">
        <v>292</v>
      </c>
      <c r="J80" s="4" t="s">
        <v>20</v>
      </c>
      <c r="K80" s="5">
        <v>0</v>
      </c>
      <c r="L80" s="6">
        <v>81</v>
      </c>
      <c r="M80" s="9"/>
      <c r="N80" s="11">
        <v>0</v>
      </c>
    </row>
    <row r="81" spans="2:14" ht="26.4">
      <c r="B81" s="4">
        <v>2023</v>
      </c>
      <c r="C81" s="4" t="s">
        <v>16</v>
      </c>
      <c r="D81" s="1079" t="s">
        <v>362</v>
      </c>
      <c r="E81" s="1080"/>
      <c r="F81" s="1079" t="s">
        <v>368</v>
      </c>
      <c r="G81" s="1080"/>
      <c r="H81" s="4" t="s">
        <v>25</v>
      </c>
      <c r="I81" s="4" t="s">
        <v>19</v>
      </c>
      <c r="J81" s="4" t="s">
        <v>20</v>
      </c>
      <c r="K81" s="5">
        <v>6700</v>
      </c>
      <c r="L81" s="6">
        <v>16470</v>
      </c>
      <c r="M81" s="9"/>
      <c r="N81" s="8">
        <v>110349000</v>
      </c>
    </row>
    <row r="82" spans="2:14" ht="39.6">
      <c r="B82" s="4">
        <v>2023</v>
      </c>
      <c r="C82" s="4" t="s">
        <v>16</v>
      </c>
      <c r="D82" s="1079" t="s">
        <v>362</v>
      </c>
      <c r="E82" s="1080"/>
      <c r="F82" s="1079" t="s">
        <v>368</v>
      </c>
      <c r="G82" s="1080"/>
      <c r="H82" s="4" t="s">
        <v>26</v>
      </c>
      <c r="I82" s="4" t="s">
        <v>292</v>
      </c>
      <c r="J82" s="4" t="s">
        <v>20</v>
      </c>
      <c r="K82" s="5">
        <v>0</v>
      </c>
      <c r="L82" s="6">
        <v>27</v>
      </c>
      <c r="M82" s="9"/>
      <c r="N82" s="11">
        <v>0</v>
      </c>
    </row>
    <row r="83" spans="2:14" ht="26.4">
      <c r="B83" s="4">
        <v>2023</v>
      </c>
      <c r="C83" s="4" t="s">
        <v>16</v>
      </c>
      <c r="D83" s="1079" t="s">
        <v>362</v>
      </c>
      <c r="E83" s="1080"/>
      <c r="F83" s="1079" t="s">
        <v>368</v>
      </c>
      <c r="G83" s="1080"/>
      <c r="H83" s="4" t="s">
        <v>26</v>
      </c>
      <c r="I83" s="4" t="s">
        <v>19</v>
      </c>
      <c r="J83" s="4" t="s">
        <v>20</v>
      </c>
      <c r="K83" s="5">
        <v>12000</v>
      </c>
      <c r="L83" s="6">
        <v>73885</v>
      </c>
      <c r="M83" s="9"/>
      <c r="N83" s="8">
        <v>886620000</v>
      </c>
    </row>
    <row r="84" spans="2:14" ht="39.6">
      <c r="B84" s="4">
        <v>2023</v>
      </c>
      <c r="C84" s="4" t="s">
        <v>16</v>
      </c>
      <c r="D84" s="1079" t="s">
        <v>362</v>
      </c>
      <c r="E84" s="1080"/>
      <c r="F84" s="1079" t="s">
        <v>368</v>
      </c>
      <c r="G84" s="1080"/>
      <c r="H84" s="4" t="s">
        <v>27</v>
      </c>
      <c r="I84" s="4" t="s">
        <v>292</v>
      </c>
      <c r="J84" s="4" t="s">
        <v>20</v>
      </c>
      <c r="K84" s="5">
        <v>0</v>
      </c>
      <c r="L84" s="10">
        <v>0</v>
      </c>
      <c r="M84" s="9"/>
      <c r="N84" s="11">
        <v>0</v>
      </c>
    </row>
    <row r="85" spans="2:14" ht="26.4">
      <c r="B85" s="4">
        <v>2023</v>
      </c>
      <c r="C85" s="4" t="s">
        <v>16</v>
      </c>
      <c r="D85" s="1079" t="s">
        <v>362</v>
      </c>
      <c r="E85" s="1080"/>
      <c r="F85" s="1079" t="s">
        <v>368</v>
      </c>
      <c r="G85" s="1080"/>
      <c r="H85" s="4" t="s">
        <v>27</v>
      </c>
      <c r="I85" s="4" t="s">
        <v>19</v>
      </c>
      <c r="J85" s="4" t="s">
        <v>20</v>
      </c>
      <c r="K85" s="5">
        <v>1100</v>
      </c>
      <c r="L85" s="6">
        <v>2904</v>
      </c>
      <c r="M85" s="9"/>
      <c r="N85" s="8">
        <v>3194400</v>
      </c>
    </row>
    <row r="86" spans="2:14">
      <c r="B86" s="12" t="s">
        <v>28</v>
      </c>
      <c r="C86" s="12" t="s">
        <v>28</v>
      </c>
      <c r="D86" s="1083" t="s">
        <v>28</v>
      </c>
      <c r="E86" s="1080"/>
      <c r="F86" s="1083" t="s">
        <v>29</v>
      </c>
      <c r="G86" s="1080"/>
      <c r="H86" s="12" t="s">
        <v>28</v>
      </c>
      <c r="I86" s="12" t="s">
        <v>28</v>
      </c>
      <c r="J86" s="12" t="s">
        <v>28</v>
      </c>
      <c r="K86" s="12" t="s">
        <v>28</v>
      </c>
      <c r="L86" s="13">
        <v>454111</v>
      </c>
      <c r="M86" s="12"/>
      <c r="N86" s="14">
        <v>2438057500</v>
      </c>
    </row>
    <row r="87" spans="2:14" ht="52.8">
      <c r="B87" s="4">
        <v>2023</v>
      </c>
      <c r="C87" s="4" t="s">
        <v>16</v>
      </c>
      <c r="D87" s="1079" t="s">
        <v>362</v>
      </c>
      <c r="E87" s="1080"/>
      <c r="F87" s="1079" t="s">
        <v>369</v>
      </c>
      <c r="G87" s="1080"/>
      <c r="H87" s="4" t="s">
        <v>103</v>
      </c>
      <c r="I87" s="4" t="s">
        <v>370</v>
      </c>
      <c r="J87" s="4" t="s">
        <v>20</v>
      </c>
      <c r="K87" s="9" t="s">
        <v>50</v>
      </c>
      <c r="L87" s="6">
        <v>1184</v>
      </c>
      <c r="M87" s="9"/>
      <c r="N87" s="4"/>
    </row>
    <row r="88" spans="2:14" ht="39.6">
      <c r="B88" s="4">
        <v>2023</v>
      </c>
      <c r="C88" s="4" t="s">
        <v>16</v>
      </c>
      <c r="D88" s="1079" t="s">
        <v>362</v>
      </c>
      <c r="E88" s="1080"/>
      <c r="F88" s="1079" t="s">
        <v>369</v>
      </c>
      <c r="G88" s="1080"/>
      <c r="H88" s="4" t="s">
        <v>111</v>
      </c>
      <c r="I88" s="4" t="s">
        <v>370</v>
      </c>
      <c r="J88" s="4" t="s">
        <v>20</v>
      </c>
      <c r="K88" s="9" t="s">
        <v>50</v>
      </c>
      <c r="L88" s="6">
        <v>84</v>
      </c>
      <c r="M88" s="9"/>
      <c r="N88" s="4"/>
    </row>
    <row r="89" spans="2:14" ht="39.6">
      <c r="B89" s="4">
        <v>2023</v>
      </c>
      <c r="C89" s="4" t="s">
        <v>16</v>
      </c>
      <c r="D89" s="1079" t="s">
        <v>362</v>
      </c>
      <c r="E89" s="1080"/>
      <c r="F89" s="1079" t="s">
        <v>369</v>
      </c>
      <c r="G89" s="1080"/>
      <c r="H89" s="4" t="s">
        <v>112</v>
      </c>
      <c r="I89" s="4" t="s">
        <v>370</v>
      </c>
      <c r="J89" s="4" t="s">
        <v>20</v>
      </c>
      <c r="K89" s="9" t="s">
        <v>50</v>
      </c>
      <c r="L89" s="6">
        <v>2</v>
      </c>
      <c r="M89" s="9"/>
      <c r="N89" s="4"/>
    </row>
    <row r="90" spans="2:14" ht="39.6">
      <c r="B90" s="4">
        <v>2023</v>
      </c>
      <c r="C90" s="4" t="s">
        <v>16</v>
      </c>
      <c r="D90" s="1079" t="s">
        <v>362</v>
      </c>
      <c r="E90" s="1080"/>
      <c r="F90" s="1079" t="s">
        <v>369</v>
      </c>
      <c r="G90" s="1080"/>
      <c r="H90" s="4" t="s">
        <v>124</v>
      </c>
      <c r="I90" s="4" t="s">
        <v>370</v>
      </c>
      <c r="J90" s="4" t="s">
        <v>20</v>
      </c>
      <c r="K90" s="9" t="s">
        <v>50</v>
      </c>
      <c r="L90" s="6">
        <v>31</v>
      </c>
      <c r="M90" s="9"/>
      <c r="N90" s="4"/>
    </row>
    <row r="91" spans="2:14" ht="52.8">
      <c r="B91" s="4">
        <v>2023</v>
      </c>
      <c r="C91" s="4" t="s">
        <v>16</v>
      </c>
      <c r="D91" s="1079" t="s">
        <v>362</v>
      </c>
      <c r="E91" s="1080"/>
      <c r="F91" s="1079" t="s">
        <v>369</v>
      </c>
      <c r="G91" s="1080"/>
      <c r="H91" s="4" t="s">
        <v>103</v>
      </c>
      <c r="I91" s="4" t="s">
        <v>90</v>
      </c>
      <c r="J91" s="4" t="s">
        <v>20</v>
      </c>
      <c r="K91" s="5">
        <v>151</v>
      </c>
      <c r="L91" s="6">
        <v>761766</v>
      </c>
      <c r="M91" s="9"/>
      <c r="N91" s="8">
        <v>115026666</v>
      </c>
    </row>
    <row r="92" spans="2:14" ht="52.8">
      <c r="B92" s="4">
        <v>2023</v>
      </c>
      <c r="C92" s="4" t="s">
        <v>16</v>
      </c>
      <c r="D92" s="1079" t="s">
        <v>362</v>
      </c>
      <c r="E92" s="1080"/>
      <c r="F92" s="1079" t="s">
        <v>369</v>
      </c>
      <c r="G92" s="1080"/>
      <c r="H92" s="4" t="s">
        <v>103</v>
      </c>
      <c r="I92" s="4" t="s">
        <v>371</v>
      </c>
      <c r="J92" s="4" t="s">
        <v>20</v>
      </c>
      <c r="K92" s="5">
        <v>303</v>
      </c>
      <c r="L92" s="6">
        <v>354341</v>
      </c>
      <c r="M92" s="9"/>
      <c r="N92" s="8">
        <v>107365323</v>
      </c>
    </row>
    <row r="93" spans="2:14" ht="26.4">
      <c r="B93" s="4">
        <v>2023</v>
      </c>
      <c r="C93" s="4" t="s">
        <v>16</v>
      </c>
      <c r="D93" s="1079" t="s">
        <v>362</v>
      </c>
      <c r="E93" s="1080"/>
      <c r="F93" s="1079" t="s">
        <v>369</v>
      </c>
      <c r="G93" s="1080"/>
      <c r="H93" s="4" t="s">
        <v>111</v>
      </c>
      <c r="I93" s="4" t="s">
        <v>90</v>
      </c>
      <c r="J93" s="4" t="s">
        <v>20</v>
      </c>
      <c r="K93" s="5">
        <v>272</v>
      </c>
      <c r="L93" s="6">
        <v>102808</v>
      </c>
      <c r="M93" s="9"/>
      <c r="N93" s="8">
        <v>27963776</v>
      </c>
    </row>
    <row r="94" spans="2:14" ht="26.4">
      <c r="B94" s="4">
        <v>2023</v>
      </c>
      <c r="C94" s="4" t="s">
        <v>16</v>
      </c>
      <c r="D94" s="1079" t="s">
        <v>362</v>
      </c>
      <c r="E94" s="1080"/>
      <c r="F94" s="1079" t="s">
        <v>369</v>
      </c>
      <c r="G94" s="1080"/>
      <c r="H94" s="4" t="s">
        <v>111</v>
      </c>
      <c r="I94" s="4" t="s">
        <v>371</v>
      </c>
      <c r="J94" s="4" t="s">
        <v>20</v>
      </c>
      <c r="K94" s="5">
        <v>545</v>
      </c>
      <c r="L94" s="6">
        <v>31531</v>
      </c>
      <c r="M94" s="9"/>
      <c r="N94" s="8">
        <v>17184395</v>
      </c>
    </row>
    <row r="95" spans="2:14" ht="26.4">
      <c r="B95" s="4">
        <v>2023</v>
      </c>
      <c r="C95" s="4" t="s">
        <v>16</v>
      </c>
      <c r="D95" s="1079" t="s">
        <v>362</v>
      </c>
      <c r="E95" s="1080"/>
      <c r="F95" s="1079" t="s">
        <v>369</v>
      </c>
      <c r="G95" s="1080"/>
      <c r="H95" s="4" t="s">
        <v>112</v>
      </c>
      <c r="I95" s="4" t="s">
        <v>90</v>
      </c>
      <c r="J95" s="4" t="s">
        <v>20</v>
      </c>
      <c r="K95" s="5">
        <v>484</v>
      </c>
      <c r="L95" s="6">
        <v>78225</v>
      </c>
      <c r="M95" s="9"/>
      <c r="N95" s="8">
        <v>37860900</v>
      </c>
    </row>
    <row r="96" spans="2:14" ht="26.4">
      <c r="B96" s="4">
        <v>2023</v>
      </c>
      <c r="C96" s="4" t="s">
        <v>16</v>
      </c>
      <c r="D96" s="1079" t="s">
        <v>362</v>
      </c>
      <c r="E96" s="1080"/>
      <c r="F96" s="1079" t="s">
        <v>369</v>
      </c>
      <c r="G96" s="1080"/>
      <c r="H96" s="4" t="s">
        <v>112</v>
      </c>
      <c r="I96" s="4" t="s">
        <v>371</v>
      </c>
      <c r="J96" s="4" t="s">
        <v>20</v>
      </c>
      <c r="K96" s="5">
        <v>969</v>
      </c>
      <c r="L96" s="6">
        <v>23197</v>
      </c>
      <c r="M96" s="9"/>
      <c r="N96" s="8">
        <v>22477893</v>
      </c>
    </row>
    <row r="97" spans="2:14" ht="26.4">
      <c r="B97" s="4">
        <v>2023</v>
      </c>
      <c r="C97" s="4" t="s">
        <v>16</v>
      </c>
      <c r="D97" s="1079" t="s">
        <v>362</v>
      </c>
      <c r="E97" s="1080"/>
      <c r="F97" s="1079" t="s">
        <v>369</v>
      </c>
      <c r="G97" s="1080"/>
      <c r="H97" s="4" t="s">
        <v>124</v>
      </c>
      <c r="I97" s="4" t="s">
        <v>90</v>
      </c>
      <c r="J97" s="4" t="s">
        <v>20</v>
      </c>
      <c r="K97" s="5">
        <v>151</v>
      </c>
      <c r="L97" s="6">
        <v>2478</v>
      </c>
      <c r="M97" s="9"/>
      <c r="N97" s="8">
        <v>374178</v>
      </c>
    </row>
    <row r="98" spans="2:14" ht="26.4">
      <c r="B98" s="4">
        <v>2023</v>
      </c>
      <c r="C98" s="4" t="s">
        <v>16</v>
      </c>
      <c r="D98" s="1079" t="s">
        <v>362</v>
      </c>
      <c r="E98" s="1080"/>
      <c r="F98" s="1079" t="s">
        <v>369</v>
      </c>
      <c r="G98" s="1080"/>
      <c r="H98" s="4" t="s">
        <v>124</v>
      </c>
      <c r="I98" s="4" t="s">
        <v>371</v>
      </c>
      <c r="J98" s="4" t="s">
        <v>20</v>
      </c>
      <c r="K98" s="5">
        <v>303</v>
      </c>
      <c r="L98" s="6">
        <v>1838</v>
      </c>
      <c r="M98" s="9"/>
      <c r="N98" s="8">
        <v>556914</v>
      </c>
    </row>
    <row r="99" spans="2:14">
      <c r="B99" s="12" t="s">
        <v>28</v>
      </c>
      <c r="C99" s="12" t="s">
        <v>28</v>
      </c>
      <c r="D99" s="1083" t="s">
        <v>28</v>
      </c>
      <c r="E99" s="1080"/>
      <c r="F99" s="1083" t="s">
        <v>29</v>
      </c>
      <c r="G99" s="1080"/>
      <c r="H99" s="12" t="s">
        <v>28</v>
      </c>
      <c r="I99" s="12" t="s">
        <v>28</v>
      </c>
      <c r="J99" s="12" t="s">
        <v>28</v>
      </c>
      <c r="K99" s="12" t="s">
        <v>28</v>
      </c>
      <c r="L99" s="13">
        <v>1357485</v>
      </c>
      <c r="M99" s="12"/>
      <c r="N99" s="14">
        <v>328810045</v>
      </c>
    </row>
    <row r="100" spans="2:14" ht="52.8">
      <c r="B100" s="4">
        <v>2023</v>
      </c>
      <c r="C100" s="4" t="s">
        <v>16</v>
      </c>
      <c r="D100" s="1079" t="s">
        <v>362</v>
      </c>
      <c r="E100" s="1080"/>
      <c r="F100" s="1079" t="s">
        <v>372</v>
      </c>
      <c r="G100" s="1080"/>
      <c r="H100" s="4" t="s">
        <v>103</v>
      </c>
      <c r="I100" s="4" t="s">
        <v>370</v>
      </c>
      <c r="J100" s="4" t="s">
        <v>20</v>
      </c>
      <c r="K100" s="9" t="s">
        <v>50</v>
      </c>
      <c r="L100" s="6">
        <v>891</v>
      </c>
      <c r="M100" s="9"/>
      <c r="N100" s="4"/>
    </row>
    <row r="101" spans="2:14" ht="39.6">
      <c r="B101" s="4">
        <v>2023</v>
      </c>
      <c r="C101" s="4" t="s">
        <v>16</v>
      </c>
      <c r="D101" s="1079" t="s">
        <v>362</v>
      </c>
      <c r="E101" s="1080"/>
      <c r="F101" s="1079" t="s">
        <v>372</v>
      </c>
      <c r="G101" s="1080"/>
      <c r="H101" s="4" t="s">
        <v>111</v>
      </c>
      <c r="I101" s="4" t="s">
        <v>370</v>
      </c>
      <c r="J101" s="4" t="s">
        <v>20</v>
      </c>
      <c r="K101" s="9" t="s">
        <v>50</v>
      </c>
      <c r="L101" s="6">
        <v>28</v>
      </c>
      <c r="M101" s="9"/>
      <c r="N101" s="4"/>
    </row>
    <row r="102" spans="2:14" ht="39.6">
      <c r="B102" s="4">
        <v>2023</v>
      </c>
      <c r="C102" s="4" t="s">
        <v>16</v>
      </c>
      <c r="D102" s="1079" t="s">
        <v>362</v>
      </c>
      <c r="E102" s="1080"/>
      <c r="F102" s="1079" t="s">
        <v>372</v>
      </c>
      <c r="G102" s="1080"/>
      <c r="H102" s="4" t="s">
        <v>112</v>
      </c>
      <c r="I102" s="4" t="s">
        <v>370</v>
      </c>
      <c r="J102" s="4" t="s">
        <v>20</v>
      </c>
      <c r="K102" s="9" t="s">
        <v>50</v>
      </c>
      <c r="L102" s="6">
        <v>2</v>
      </c>
      <c r="M102" s="9"/>
      <c r="N102" s="4"/>
    </row>
    <row r="103" spans="2:14" ht="39.6">
      <c r="B103" s="4">
        <v>2023</v>
      </c>
      <c r="C103" s="4" t="s">
        <v>16</v>
      </c>
      <c r="D103" s="1079" t="s">
        <v>362</v>
      </c>
      <c r="E103" s="1080"/>
      <c r="F103" s="1079" t="s">
        <v>372</v>
      </c>
      <c r="G103" s="1080"/>
      <c r="H103" s="4" t="s">
        <v>124</v>
      </c>
      <c r="I103" s="4" t="s">
        <v>370</v>
      </c>
      <c r="J103" s="4" t="s">
        <v>20</v>
      </c>
      <c r="K103" s="9" t="s">
        <v>50</v>
      </c>
      <c r="L103" s="6">
        <v>18</v>
      </c>
      <c r="M103" s="9"/>
      <c r="N103" s="4"/>
    </row>
    <row r="104" spans="2:14" ht="52.8">
      <c r="B104" s="4">
        <v>2023</v>
      </c>
      <c r="C104" s="4" t="s">
        <v>16</v>
      </c>
      <c r="D104" s="1079" t="s">
        <v>362</v>
      </c>
      <c r="E104" s="1080"/>
      <c r="F104" s="1079" t="s">
        <v>372</v>
      </c>
      <c r="G104" s="1080"/>
      <c r="H104" s="4" t="s">
        <v>103</v>
      </c>
      <c r="I104" s="4" t="s">
        <v>90</v>
      </c>
      <c r="J104" s="4" t="s">
        <v>20</v>
      </c>
      <c r="K104" s="5">
        <v>600</v>
      </c>
      <c r="L104" s="6">
        <v>490528</v>
      </c>
      <c r="M104" s="9"/>
      <c r="N104" s="8">
        <v>294316800</v>
      </c>
    </row>
    <row r="105" spans="2:14" ht="26.4">
      <c r="B105" s="4">
        <v>2023</v>
      </c>
      <c r="C105" s="4" t="s">
        <v>16</v>
      </c>
      <c r="D105" s="1079" t="s">
        <v>362</v>
      </c>
      <c r="E105" s="1080"/>
      <c r="F105" s="1079" t="s">
        <v>372</v>
      </c>
      <c r="G105" s="1080"/>
      <c r="H105" s="4" t="s">
        <v>111</v>
      </c>
      <c r="I105" s="4" t="s">
        <v>90</v>
      </c>
      <c r="J105" s="4" t="s">
        <v>20</v>
      </c>
      <c r="K105" s="5">
        <v>1100</v>
      </c>
      <c r="L105" s="6">
        <v>25543</v>
      </c>
      <c r="M105" s="9"/>
      <c r="N105" s="8">
        <v>28097300</v>
      </c>
    </row>
    <row r="106" spans="2:14" ht="26.4">
      <c r="B106" s="4">
        <v>2023</v>
      </c>
      <c r="C106" s="4" t="s">
        <v>16</v>
      </c>
      <c r="D106" s="1079" t="s">
        <v>362</v>
      </c>
      <c r="E106" s="1080"/>
      <c r="F106" s="1079" t="s">
        <v>372</v>
      </c>
      <c r="G106" s="1080"/>
      <c r="H106" s="4" t="s">
        <v>112</v>
      </c>
      <c r="I106" s="4" t="s">
        <v>90</v>
      </c>
      <c r="J106" s="4" t="s">
        <v>20</v>
      </c>
      <c r="K106" s="5">
        <v>2100</v>
      </c>
      <c r="L106" s="6">
        <v>77717</v>
      </c>
      <c r="M106" s="9"/>
      <c r="N106" s="8">
        <v>163205700</v>
      </c>
    </row>
    <row r="107" spans="2:14" ht="26.4">
      <c r="B107" s="4">
        <v>2023</v>
      </c>
      <c r="C107" s="4" t="s">
        <v>16</v>
      </c>
      <c r="D107" s="1079" t="s">
        <v>362</v>
      </c>
      <c r="E107" s="1080"/>
      <c r="F107" s="1079" t="s">
        <v>372</v>
      </c>
      <c r="G107" s="1080"/>
      <c r="H107" s="4" t="s">
        <v>124</v>
      </c>
      <c r="I107" s="4" t="s">
        <v>90</v>
      </c>
      <c r="J107" s="4" t="s">
        <v>20</v>
      </c>
      <c r="K107" s="5">
        <v>200</v>
      </c>
      <c r="L107" s="6">
        <v>1588</v>
      </c>
      <c r="M107" s="9"/>
      <c r="N107" s="8">
        <v>317600</v>
      </c>
    </row>
    <row r="108" spans="2:14">
      <c r="B108" s="12" t="s">
        <v>28</v>
      </c>
      <c r="C108" s="12" t="s">
        <v>28</v>
      </c>
      <c r="D108" s="1083" t="s">
        <v>28</v>
      </c>
      <c r="E108" s="1080"/>
      <c r="F108" s="1083" t="s">
        <v>29</v>
      </c>
      <c r="G108" s="1080"/>
      <c r="H108" s="12" t="s">
        <v>28</v>
      </c>
      <c r="I108" s="12" t="s">
        <v>28</v>
      </c>
      <c r="J108" s="12" t="s">
        <v>28</v>
      </c>
      <c r="K108" s="12" t="s">
        <v>28</v>
      </c>
      <c r="L108" s="13">
        <v>596315</v>
      </c>
      <c r="M108" s="12"/>
      <c r="N108" s="14">
        <v>485937400</v>
      </c>
    </row>
    <row r="109" spans="2:14" ht="52.8">
      <c r="B109" s="4">
        <v>2023</v>
      </c>
      <c r="C109" s="4" t="s">
        <v>16</v>
      </c>
      <c r="D109" s="1079" t="s">
        <v>362</v>
      </c>
      <c r="E109" s="1080"/>
      <c r="F109" s="1079" t="s">
        <v>373</v>
      </c>
      <c r="G109" s="1080"/>
      <c r="H109" s="4" t="s">
        <v>103</v>
      </c>
      <c r="I109" s="4" t="s">
        <v>370</v>
      </c>
      <c r="J109" s="4" t="s">
        <v>20</v>
      </c>
      <c r="K109" s="9" t="s">
        <v>50</v>
      </c>
      <c r="L109" s="6">
        <v>1140</v>
      </c>
      <c r="M109" s="9"/>
      <c r="N109" s="4"/>
    </row>
    <row r="110" spans="2:14" ht="39.6">
      <c r="B110" s="4">
        <v>2023</v>
      </c>
      <c r="C110" s="4" t="s">
        <v>16</v>
      </c>
      <c r="D110" s="1079" t="s">
        <v>362</v>
      </c>
      <c r="E110" s="1080"/>
      <c r="F110" s="1079" t="s">
        <v>373</v>
      </c>
      <c r="G110" s="1080"/>
      <c r="H110" s="4" t="s">
        <v>111</v>
      </c>
      <c r="I110" s="4" t="s">
        <v>370</v>
      </c>
      <c r="J110" s="4" t="s">
        <v>20</v>
      </c>
      <c r="K110" s="9" t="s">
        <v>50</v>
      </c>
      <c r="L110" s="6">
        <v>67</v>
      </c>
      <c r="M110" s="9"/>
      <c r="N110" s="4"/>
    </row>
    <row r="111" spans="2:14" ht="39.6">
      <c r="B111" s="4">
        <v>2023</v>
      </c>
      <c r="C111" s="4" t="s">
        <v>16</v>
      </c>
      <c r="D111" s="1079" t="s">
        <v>362</v>
      </c>
      <c r="E111" s="1080"/>
      <c r="F111" s="1079" t="s">
        <v>373</v>
      </c>
      <c r="G111" s="1080"/>
      <c r="H111" s="4" t="s">
        <v>112</v>
      </c>
      <c r="I111" s="4" t="s">
        <v>370</v>
      </c>
      <c r="J111" s="4" t="s">
        <v>20</v>
      </c>
      <c r="K111" s="9" t="s">
        <v>50</v>
      </c>
      <c r="L111" s="6">
        <v>1</v>
      </c>
      <c r="M111" s="9"/>
      <c r="N111" s="4"/>
    </row>
    <row r="112" spans="2:14" ht="39.6">
      <c r="B112" s="4">
        <v>2023</v>
      </c>
      <c r="C112" s="4" t="s">
        <v>16</v>
      </c>
      <c r="D112" s="1079" t="s">
        <v>362</v>
      </c>
      <c r="E112" s="1080"/>
      <c r="F112" s="1079" t="s">
        <v>373</v>
      </c>
      <c r="G112" s="1080"/>
      <c r="H112" s="4" t="s">
        <v>124</v>
      </c>
      <c r="I112" s="4" t="s">
        <v>370</v>
      </c>
      <c r="J112" s="4" t="s">
        <v>20</v>
      </c>
      <c r="K112" s="9" t="s">
        <v>50</v>
      </c>
      <c r="L112" s="6">
        <v>23</v>
      </c>
      <c r="M112" s="9"/>
      <c r="N112" s="4"/>
    </row>
    <row r="113" spans="2:14" ht="52.8">
      <c r="B113" s="4">
        <v>2023</v>
      </c>
      <c r="C113" s="4" t="s">
        <v>16</v>
      </c>
      <c r="D113" s="1079" t="s">
        <v>362</v>
      </c>
      <c r="E113" s="1080"/>
      <c r="F113" s="1079" t="s">
        <v>373</v>
      </c>
      <c r="G113" s="1080"/>
      <c r="H113" s="4" t="s">
        <v>103</v>
      </c>
      <c r="I113" s="4" t="s">
        <v>90</v>
      </c>
      <c r="J113" s="4" t="s">
        <v>20</v>
      </c>
      <c r="K113" s="5">
        <v>151</v>
      </c>
      <c r="L113" s="6">
        <v>766866</v>
      </c>
      <c r="M113" s="9"/>
      <c r="N113" s="8">
        <v>115796766</v>
      </c>
    </row>
    <row r="114" spans="2:14" ht="52.8">
      <c r="B114" s="4">
        <v>2023</v>
      </c>
      <c r="C114" s="4" t="s">
        <v>16</v>
      </c>
      <c r="D114" s="1079" t="s">
        <v>362</v>
      </c>
      <c r="E114" s="1080"/>
      <c r="F114" s="1079" t="s">
        <v>373</v>
      </c>
      <c r="G114" s="1080"/>
      <c r="H114" s="4" t="s">
        <v>103</v>
      </c>
      <c r="I114" s="4" t="s">
        <v>371</v>
      </c>
      <c r="J114" s="4" t="s">
        <v>20</v>
      </c>
      <c r="K114" s="5">
        <v>303</v>
      </c>
      <c r="L114" s="6">
        <v>364469</v>
      </c>
      <c r="M114" s="9"/>
      <c r="N114" s="8">
        <v>110434107</v>
      </c>
    </row>
    <row r="115" spans="2:14" ht="26.4">
      <c r="B115" s="4">
        <v>2023</v>
      </c>
      <c r="C115" s="4" t="s">
        <v>16</v>
      </c>
      <c r="D115" s="1079" t="s">
        <v>362</v>
      </c>
      <c r="E115" s="1080"/>
      <c r="F115" s="1079" t="s">
        <v>373</v>
      </c>
      <c r="G115" s="1080"/>
      <c r="H115" s="4" t="s">
        <v>111</v>
      </c>
      <c r="I115" s="4" t="s">
        <v>90</v>
      </c>
      <c r="J115" s="4" t="s">
        <v>20</v>
      </c>
      <c r="K115" s="5">
        <v>272</v>
      </c>
      <c r="L115" s="6">
        <v>102474</v>
      </c>
      <c r="M115" s="9"/>
      <c r="N115" s="8">
        <v>27872928</v>
      </c>
    </row>
    <row r="116" spans="2:14" ht="26.4">
      <c r="B116" s="4">
        <v>2023</v>
      </c>
      <c r="C116" s="4" t="s">
        <v>16</v>
      </c>
      <c r="D116" s="1079" t="s">
        <v>362</v>
      </c>
      <c r="E116" s="1080"/>
      <c r="F116" s="1079" t="s">
        <v>373</v>
      </c>
      <c r="G116" s="1080"/>
      <c r="H116" s="4" t="s">
        <v>111</v>
      </c>
      <c r="I116" s="4" t="s">
        <v>371</v>
      </c>
      <c r="J116" s="4" t="s">
        <v>20</v>
      </c>
      <c r="K116" s="5">
        <v>545</v>
      </c>
      <c r="L116" s="6">
        <v>30978</v>
      </c>
      <c r="M116" s="9"/>
      <c r="N116" s="8">
        <v>16883010</v>
      </c>
    </row>
    <row r="117" spans="2:14" ht="26.4">
      <c r="B117" s="4">
        <v>2023</v>
      </c>
      <c r="C117" s="4" t="s">
        <v>16</v>
      </c>
      <c r="D117" s="1079" t="s">
        <v>362</v>
      </c>
      <c r="E117" s="1080"/>
      <c r="F117" s="1079" t="s">
        <v>373</v>
      </c>
      <c r="G117" s="1080"/>
      <c r="H117" s="4" t="s">
        <v>112</v>
      </c>
      <c r="I117" s="4" t="s">
        <v>90</v>
      </c>
      <c r="J117" s="4" t="s">
        <v>20</v>
      </c>
      <c r="K117" s="5">
        <v>484</v>
      </c>
      <c r="L117" s="6">
        <v>78515</v>
      </c>
      <c r="M117" s="9"/>
      <c r="N117" s="8">
        <v>38001260</v>
      </c>
    </row>
    <row r="118" spans="2:14" ht="26.4">
      <c r="B118" s="4">
        <v>2023</v>
      </c>
      <c r="C118" s="4" t="s">
        <v>16</v>
      </c>
      <c r="D118" s="1079" t="s">
        <v>362</v>
      </c>
      <c r="E118" s="1080"/>
      <c r="F118" s="1079" t="s">
        <v>373</v>
      </c>
      <c r="G118" s="1080"/>
      <c r="H118" s="4" t="s">
        <v>112</v>
      </c>
      <c r="I118" s="4" t="s">
        <v>371</v>
      </c>
      <c r="J118" s="4" t="s">
        <v>20</v>
      </c>
      <c r="K118" s="5">
        <v>969</v>
      </c>
      <c r="L118" s="6">
        <v>22222</v>
      </c>
      <c r="M118" s="9"/>
      <c r="N118" s="8">
        <v>21533118</v>
      </c>
    </row>
    <row r="119" spans="2:14" ht="26.4">
      <c r="B119" s="4">
        <v>2023</v>
      </c>
      <c r="C119" s="4" t="s">
        <v>16</v>
      </c>
      <c r="D119" s="1079" t="s">
        <v>362</v>
      </c>
      <c r="E119" s="1080"/>
      <c r="F119" s="1079" t="s">
        <v>373</v>
      </c>
      <c r="G119" s="1080"/>
      <c r="H119" s="4" t="s">
        <v>124</v>
      </c>
      <c r="I119" s="4" t="s">
        <v>90</v>
      </c>
      <c r="J119" s="4" t="s">
        <v>20</v>
      </c>
      <c r="K119" s="5">
        <v>151</v>
      </c>
      <c r="L119" s="6">
        <v>2281</v>
      </c>
      <c r="M119" s="9"/>
      <c r="N119" s="8">
        <v>344431</v>
      </c>
    </row>
    <row r="120" spans="2:14" ht="26.4">
      <c r="B120" s="4">
        <v>2023</v>
      </c>
      <c r="C120" s="4" t="s">
        <v>16</v>
      </c>
      <c r="D120" s="1079" t="s">
        <v>362</v>
      </c>
      <c r="E120" s="1080"/>
      <c r="F120" s="1079" t="s">
        <v>373</v>
      </c>
      <c r="G120" s="1080"/>
      <c r="H120" s="4" t="s">
        <v>124</v>
      </c>
      <c r="I120" s="4" t="s">
        <v>371</v>
      </c>
      <c r="J120" s="4" t="s">
        <v>20</v>
      </c>
      <c r="K120" s="5">
        <v>303</v>
      </c>
      <c r="L120" s="6">
        <v>1437</v>
      </c>
      <c r="M120" s="9"/>
      <c r="N120" s="8">
        <v>435411</v>
      </c>
    </row>
    <row r="121" spans="2:14">
      <c r="B121" s="12" t="s">
        <v>28</v>
      </c>
      <c r="C121" s="12" t="s">
        <v>28</v>
      </c>
      <c r="D121" s="1083" t="s">
        <v>28</v>
      </c>
      <c r="E121" s="1080"/>
      <c r="F121" s="1083" t="s">
        <v>29</v>
      </c>
      <c r="G121" s="1080"/>
      <c r="H121" s="12" t="s">
        <v>28</v>
      </c>
      <c r="I121" s="12" t="s">
        <v>28</v>
      </c>
      <c r="J121" s="12" t="s">
        <v>28</v>
      </c>
      <c r="K121" s="12" t="s">
        <v>28</v>
      </c>
      <c r="L121" s="13">
        <v>1370473</v>
      </c>
      <c r="M121" s="12"/>
      <c r="N121" s="14">
        <v>331301031</v>
      </c>
    </row>
    <row r="122" spans="2:14" ht="52.8">
      <c r="B122" s="4">
        <v>2023</v>
      </c>
      <c r="C122" s="4" t="s">
        <v>16</v>
      </c>
      <c r="D122" s="1079" t="s">
        <v>362</v>
      </c>
      <c r="E122" s="1080"/>
      <c r="F122" s="1079" t="s">
        <v>374</v>
      </c>
      <c r="G122" s="1080"/>
      <c r="H122" s="4" t="s">
        <v>103</v>
      </c>
      <c r="I122" s="4" t="s">
        <v>370</v>
      </c>
      <c r="J122" s="4" t="s">
        <v>20</v>
      </c>
      <c r="K122" s="9" t="s">
        <v>50</v>
      </c>
      <c r="L122" s="6">
        <v>1227</v>
      </c>
      <c r="M122" s="9"/>
      <c r="N122" s="4"/>
    </row>
    <row r="123" spans="2:14" ht="39.6">
      <c r="B123" s="4">
        <v>2023</v>
      </c>
      <c r="C123" s="4" t="s">
        <v>16</v>
      </c>
      <c r="D123" s="1079" t="s">
        <v>362</v>
      </c>
      <c r="E123" s="1080"/>
      <c r="F123" s="1079" t="s">
        <v>374</v>
      </c>
      <c r="G123" s="1080"/>
      <c r="H123" s="4" t="s">
        <v>111</v>
      </c>
      <c r="I123" s="4" t="s">
        <v>370</v>
      </c>
      <c r="J123" s="4" t="s">
        <v>20</v>
      </c>
      <c r="K123" s="9" t="s">
        <v>50</v>
      </c>
      <c r="L123" s="6">
        <v>86</v>
      </c>
      <c r="M123" s="9"/>
      <c r="N123" s="4"/>
    </row>
    <row r="124" spans="2:14" ht="39.6">
      <c r="B124" s="4">
        <v>2023</v>
      </c>
      <c r="C124" s="4" t="s">
        <v>16</v>
      </c>
      <c r="D124" s="1079" t="s">
        <v>362</v>
      </c>
      <c r="E124" s="1080"/>
      <c r="F124" s="1079" t="s">
        <v>374</v>
      </c>
      <c r="G124" s="1080"/>
      <c r="H124" s="4" t="s">
        <v>112</v>
      </c>
      <c r="I124" s="4" t="s">
        <v>370</v>
      </c>
      <c r="J124" s="4" t="s">
        <v>20</v>
      </c>
      <c r="K124" s="9" t="s">
        <v>50</v>
      </c>
      <c r="L124" s="6">
        <v>3</v>
      </c>
      <c r="M124" s="9"/>
      <c r="N124" s="4"/>
    </row>
    <row r="125" spans="2:14" ht="39.6">
      <c r="B125" s="4">
        <v>2023</v>
      </c>
      <c r="C125" s="4" t="s">
        <v>16</v>
      </c>
      <c r="D125" s="1079" t="s">
        <v>362</v>
      </c>
      <c r="E125" s="1080"/>
      <c r="F125" s="1079" t="s">
        <v>374</v>
      </c>
      <c r="G125" s="1080"/>
      <c r="H125" s="4" t="s">
        <v>124</v>
      </c>
      <c r="I125" s="4" t="s">
        <v>370</v>
      </c>
      <c r="J125" s="4" t="s">
        <v>20</v>
      </c>
      <c r="K125" s="9" t="s">
        <v>50</v>
      </c>
      <c r="L125" s="6">
        <v>24</v>
      </c>
      <c r="M125" s="9"/>
      <c r="N125" s="4"/>
    </row>
    <row r="126" spans="2:14" ht="52.8">
      <c r="B126" s="4">
        <v>2023</v>
      </c>
      <c r="C126" s="4" t="s">
        <v>16</v>
      </c>
      <c r="D126" s="1079" t="s">
        <v>362</v>
      </c>
      <c r="E126" s="1080"/>
      <c r="F126" s="1079" t="s">
        <v>374</v>
      </c>
      <c r="G126" s="1080"/>
      <c r="H126" s="4" t="s">
        <v>103</v>
      </c>
      <c r="I126" s="4" t="s">
        <v>90</v>
      </c>
      <c r="J126" s="4" t="s">
        <v>20</v>
      </c>
      <c r="K126" s="5">
        <v>184</v>
      </c>
      <c r="L126" s="6">
        <v>777646</v>
      </c>
      <c r="M126" s="9"/>
      <c r="N126" s="8">
        <v>143086864</v>
      </c>
    </row>
    <row r="127" spans="2:14" ht="52.8">
      <c r="B127" s="4">
        <v>2023</v>
      </c>
      <c r="C127" s="4" t="s">
        <v>16</v>
      </c>
      <c r="D127" s="1079" t="s">
        <v>362</v>
      </c>
      <c r="E127" s="1080"/>
      <c r="F127" s="1079" t="s">
        <v>374</v>
      </c>
      <c r="G127" s="1080"/>
      <c r="H127" s="4" t="s">
        <v>103</v>
      </c>
      <c r="I127" s="4" t="s">
        <v>371</v>
      </c>
      <c r="J127" s="4" t="s">
        <v>20</v>
      </c>
      <c r="K127" s="5">
        <v>367</v>
      </c>
      <c r="L127" s="6">
        <v>358056</v>
      </c>
      <c r="M127" s="9"/>
      <c r="N127" s="8">
        <v>131406552</v>
      </c>
    </row>
    <row r="128" spans="2:14" ht="26.4">
      <c r="B128" s="4">
        <v>2023</v>
      </c>
      <c r="C128" s="4" t="s">
        <v>16</v>
      </c>
      <c r="D128" s="1079" t="s">
        <v>362</v>
      </c>
      <c r="E128" s="1080"/>
      <c r="F128" s="1079" t="s">
        <v>374</v>
      </c>
      <c r="G128" s="1080"/>
      <c r="H128" s="4" t="s">
        <v>111</v>
      </c>
      <c r="I128" s="4" t="s">
        <v>90</v>
      </c>
      <c r="J128" s="4" t="s">
        <v>20</v>
      </c>
      <c r="K128" s="5">
        <v>330</v>
      </c>
      <c r="L128" s="6">
        <v>100527</v>
      </c>
      <c r="M128" s="9"/>
      <c r="N128" s="8">
        <v>33173910</v>
      </c>
    </row>
    <row r="129" spans="2:14" ht="26.4">
      <c r="B129" s="4">
        <v>2023</v>
      </c>
      <c r="C129" s="4" t="s">
        <v>16</v>
      </c>
      <c r="D129" s="1079" t="s">
        <v>362</v>
      </c>
      <c r="E129" s="1080"/>
      <c r="F129" s="1079" t="s">
        <v>374</v>
      </c>
      <c r="G129" s="1080"/>
      <c r="H129" s="4" t="s">
        <v>111</v>
      </c>
      <c r="I129" s="4" t="s">
        <v>371</v>
      </c>
      <c r="J129" s="4" t="s">
        <v>20</v>
      </c>
      <c r="K129" s="5">
        <v>661</v>
      </c>
      <c r="L129" s="6">
        <v>30624</v>
      </c>
      <c r="M129" s="9"/>
      <c r="N129" s="8">
        <v>20242464</v>
      </c>
    </row>
    <row r="130" spans="2:14" ht="26.4">
      <c r="B130" s="4">
        <v>2023</v>
      </c>
      <c r="C130" s="4" t="s">
        <v>16</v>
      </c>
      <c r="D130" s="1079" t="s">
        <v>362</v>
      </c>
      <c r="E130" s="1080"/>
      <c r="F130" s="1079" t="s">
        <v>374</v>
      </c>
      <c r="G130" s="1080"/>
      <c r="H130" s="4" t="s">
        <v>112</v>
      </c>
      <c r="I130" s="4" t="s">
        <v>90</v>
      </c>
      <c r="J130" s="4" t="s">
        <v>20</v>
      </c>
      <c r="K130" s="5">
        <v>587</v>
      </c>
      <c r="L130" s="6">
        <v>77730</v>
      </c>
      <c r="M130" s="9"/>
      <c r="N130" s="8">
        <v>45627510</v>
      </c>
    </row>
    <row r="131" spans="2:14" ht="26.4">
      <c r="B131" s="4">
        <v>2023</v>
      </c>
      <c r="C131" s="4" t="s">
        <v>16</v>
      </c>
      <c r="D131" s="1079" t="s">
        <v>362</v>
      </c>
      <c r="E131" s="1080"/>
      <c r="F131" s="1079" t="s">
        <v>374</v>
      </c>
      <c r="G131" s="1080"/>
      <c r="H131" s="4" t="s">
        <v>112</v>
      </c>
      <c r="I131" s="4" t="s">
        <v>371</v>
      </c>
      <c r="J131" s="4" t="s">
        <v>20</v>
      </c>
      <c r="K131" s="5">
        <v>1175</v>
      </c>
      <c r="L131" s="6">
        <v>22606</v>
      </c>
      <c r="M131" s="9"/>
      <c r="N131" s="8">
        <v>26562050</v>
      </c>
    </row>
    <row r="132" spans="2:14" ht="26.4">
      <c r="B132" s="4">
        <v>2023</v>
      </c>
      <c r="C132" s="4" t="s">
        <v>16</v>
      </c>
      <c r="D132" s="1079" t="s">
        <v>362</v>
      </c>
      <c r="E132" s="1080"/>
      <c r="F132" s="1079" t="s">
        <v>374</v>
      </c>
      <c r="G132" s="1080"/>
      <c r="H132" s="4" t="s">
        <v>124</v>
      </c>
      <c r="I132" s="4" t="s">
        <v>90</v>
      </c>
      <c r="J132" s="4" t="s">
        <v>20</v>
      </c>
      <c r="K132" s="5">
        <v>184</v>
      </c>
      <c r="L132" s="6">
        <v>2110</v>
      </c>
      <c r="M132" s="9"/>
      <c r="N132" s="8">
        <v>388240</v>
      </c>
    </row>
    <row r="133" spans="2:14" ht="26.4">
      <c r="B133" s="4">
        <v>2023</v>
      </c>
      <c r="C133" s="4" t="s">
        <v>16</v>
      </c>
      <c r="D133" s="1079" t="s">
        <v>362</v>
      </c>
      <c r="E133" s="1080"/>
      <c r="F133" s="1079" t="s">
        <v>374</v>
      </c>
      <c r="G133" s="1080"/>
      <c r="H133" s="4" t="s">
        <v>124</v>
      </c>
      <c r="I133" s="4" t="s">
        <v>371</v>
      </c>
      <c r="J133" s="4" t="s">
        <v>20</v>
      </c>
      <c r="K133" s="5">
        <v>367</v>
      </c>
      <c r="L133" s="6">
        <v>1502</v>
      </c>
      <c r="M133" s="9"/>
      <c r="N133" s="8">
        <v>551234</v>
      </c>
    </row>
    <row r="134" spans="2:14">
      <c r="B134" s="12" t="s">
        <v>28</v>
      </c>
      <c r="C134" s="12" t="s">
        <v>28</v>
      </c>
      <c r="D134" s="1083" t="s">
        <v>28</v>
      </c>
      <c r="E134" s="1080"/>
      <c r="F134" s="1083" t="s">
        <v>29</v>
      </c>
      <c r="G134" s="1080"/>
      <c r="H134" s="12" t="s">
        <v>28</v>
      </c>
      <c r="I134" s="12" t="s">
        <v>28</v>
      </c>
      <c r="J134" s="12" t="s">
        <v>28</v>
      </c>
      <c r="K134" s="12" t="s">
        <v>28</v>
      </c>
      <c r="L134" s="13">
        <v>1372141</v>
      </c>
      <c r="M134" s="12"/>
      <c r="N134" s="14">
        <v>401038824</v>
      </c>
    </row>
    <row r="135" spans="2:14" ht="52.8">
      <c r="B135" s="4">
        <v>2023</v>
      </c>
      <c r="C135" s="4" t="s">
        <v>16</v>
      </c>
      <c r="D135" s="1079" t="s">
        <v>362</v>
      </c>
      <c r="E135" s="1080"/>
      <c r="F135" s="1079" t="s">
        <v>375</v>
      </c>
      <c r="G135" s="1080"/>
      <c r="H135" s="4" t="s">
        <v>103</v>
      </c>
      <c r="I135" s="4" t="s">
        <v>370</v>
      </c>
      <c r="J135" s="4" t="s">
        <v>20</v>
      </c>
      <c r="K135" s="9" t="s">
        <v>50</v>
      </c>
      <c r="L135" s="6">
        <v>1134</v>
      </c>
      <c r="M135" s="9"/>
      <c r="N135" s="4"/>
    </row>
    <row r="136" spans="2:14" ht="39.6">
      <c r="B136" s="4">
        <v>2023</v>
      </c>
      <c r="C136" s="4" t="s">
        <v>16</v>
      </c>
      <c r="D136" s="1079" t="s">
        <v>362</v>
      </c>
      <c r="E136" s="1080"/>
      <c r="F136" s="1079" t="s">
        <v>375</v>
      </c>
      <c r="G136" s="1080"/>
      <c r="H136" s="4" t="s">
        <v>111</v>
      </c>
      <c r="I136" s="4" t="s">
        <v>370</v>
      </c>
      <c r="J136" s="4" t="s">
        <v>20</v>
      </c>
      <c r="K136" s="9" t="s">
        <v>50</v>
      </c>
      <c r="L136" s="6">
        <v>74</v>
      </c>
      <c r="M136" s="9"/>
      <c r="N136" s="4"/>
    </row>
    <row r="137" spans="2:14" ht="39.6">
      <c r="B137" s="4">
        <v>2023</v>
      </c>
      <c r="C137" s="4" t="s">
        <v>16</v>
      </c>
      <c r="D137" s="1079" t="s">
        <v>362</v>
      </c>
      <c r="E137" s="1080"/>
      <c r="F137" s="1079" t="s">
        <v>375</v>
      </c>
      <c r="G137" s="1080"/>
      <c r="H137" s="4" t="s">
        <v>112</v>
      </c>
      <c r="I137" s="4" t="s">
        <v>370</v>
      </c>
      <c r="J137" s="4" t="s">
        <v>20</v>
      </c>
      <c r="K137" s="9" t="s">
        <v>50</v>
      </c>
      <c r="L137" s="6">
        <v>1</v>
      </c>
      <c r="M137" s="9"/>
      <c r="N137" s="4"/>
    </row>
    <row r="138" spans="2:14" ht="39.6">
      <c r="B138" s="4">
        <v>2023</v>
      </c>
      <c r="C138" s="4" t="s">
        <v>16</v>
      </c>
      <c r="D138" s="1079" t="s">
        <v>362</v>
      </c>
      <c r="E138" s="1080"/>
      <c r="F138" s="1079" t="s">
        <v>375</v>
      </c>
      <c r="G138" s="1080"/>
      <c r="H138" s="4" t="s">
        <v>124</v>
      </c>
      <c r="I138" s="4" t="s">
        <v>370</v>
      </c>
      <c r="J138" s="4" t="s">
        <v>20</v>
      </c>
      <c r="K138" s="9" t="s">
        <v>50</v>
      </c>
      <c r="L138" s="6">
        <v>21</v>
      </c>
      <c r="M138" s="9"/>
      <c r="N138" s="4"/>
    </row>
    <row r="139" spans="2:14" ht="52.8">
      <c r="B139" s="4">
        <v>2023</v>
      </c>
      <c r="C139" s="4" t="s">
        <v>16</v>
      </c>
      <c r="D139" s="1079" t="s">
        <v>362</v>
      </c>
      <c r="E139" s="1080"/>
      <c r="F139" s="1079" t="s">
        <v>375</v>
      </c>
      <c r="G139" s="1080"/>
      <c r="H139" s="4" t="s">
        <v>103</v>
      </c>
      <c r="I139" s="4" t="s">
        <v>90</v>
      </c>
      <c r="J139" s="4" t="s">
        <v>20</v>
      </c>
      <c r="K139" s="5">
        <v>184</v>
      </c>
      <c r="L139" s="6">
        <v>779311</v>
      </c>
      <c r="M139" s="9"/>
      <c r="N139" s="8">
        <v>143393224</v>
      </c>
    </row>
    <row r="140" spans="2:14" ht="52.8">
      <c r="B140" s="4">
        <v>2023</v>
      </c>
      <c r="C140" s="4" t="s">
        <v>16</v>
      </c>
      <c r="D140" s="1079" t="s">
        <v>362</v>
      </c>
      <c r="E140" s="1080"/>
      <c r="F140" s="1079" t="s">
        <v>375</v>
      </c>
      <c r="G140" s="1080"/>
      <c r="H140" s="4" t="s">
        <v>103</v>
      </c>
      <c r="I140" s="4" t="s">
        <v>371</v>
      </c>
      <c r="J140" s="4" t="s">
        <v>20</v>
      </c>
      <c r="K140" s="5">
        <v>367</v>
      </c>
      <c r="L140" s="6">
        <v>369159</v>
      </c>
      <c r="M140" s="9"/>
      <c r="N140" s="8">
        <v>135481353</v>
      </c>
    </row>
    <row r="141" spans="2:14" ht="26.4">
      <c r="B141" s="4">
        <v>2023</v>
      </c>
      <c r="C141" s="4" t="s">
        <v>16</v>
      </c>
      <c r="D141" s="1079" t="s">
        <v>362</v>
      </c>
      <c r="E141" s="1080"/>
      <c r="F141" s="1079" t="s">
        <v>375</v>
      </c>
      <c r="G141" s="1080"/>
      <c r="H141" s="4" t="s">
        <v>111</v>
      </c>
      <c r="I141" s="4" t="s">
        <v>90</v>
      </c>
      <c r="J141" s="4" t="s">
        <v>20</v>
      </c>
      <c r="K141" s="5">
        <v>330</v>
      </c>
      <c r="L141" s="6">
        <v>100508</v>
      </c>
      <c r="M141" s="9"/>
      <c r="N141" s="8">
        <v>33167640</v>
      </c>
    </row>
    <row r="142" spans="2:14" ht="26.4">
      <c r="B142" s="4">
        <v>2023</v>
      </c>
      <c r="C142" s="4" t="s">
        <v>16</v>
      </c>
      <c r="D142" s="1079" t="s">
        <v>362</v>
      </c>
      <c r="E142" s="1080"/>
      <c r="F142" s="1079" t="s">
        <v>375</v>
      </c>
      <c r="G142" s="1080"/>
      <c r="H142" s="4" t="s">
        <v>111</v>
      </c>
      <c r="I142" s="4" t="s">
        <v>371</v>
      </c>
      <c r="J142" s="4" t="s">
        <v>20</v>
      </c>
      <c r="K142" s="5">
        <v>661</v>
      </c>
      <c r="L142" s="6">
        <v>30136</v>
      </c>
      <c r="M142" s="9"/>
      <c r="N142" s="8">
        <v>19919896</v>
      </c>
    </row>
    <row r="143" spans="2:14" ht="26.4">
      <c r="B143" s="4">
        <v>2023</v>
      </c>
      <c r="C143" s="4" t="s">
        <v>16</v>
      </c>
      <c r="D143" s="1079" t="s">
        <v>362</v>
      </c>
      <c r="E143" s="1080"/>
      <c r="F143" s="1079" t="s">
        <v>375</v>
      </c>
      <c r="G143" s="1080"/>
      <c r="H143" s="4" t="s">
        <v>112</v>
      </c>
      <c r="I143" s="4" t="s">
        <v>90</v>
      </c>
      <c r="J143" s="4" t="s">
        <v>20</v>
      </c>
      <c r="K143" s="5">
        <v>587</v>
      </c>
      <c r="L143" s="6">
        <v>78233</v>
      </c>
      <c r="M143" s="9"/>
      <c r="N143" s="8">
        <v>45922771</v>
      </c>
    </row>
    <row r="144" spans="2:14" ht="26.4">
      <c r="B144" s="4">
        <v>2023</v>
      </c>
      <c r="C144" s="4" t="s">
        <v>16</v>
      </c>
      <c r="D144" s="1079" t="s">
        <v>362</v>
      </c>
      <c r="E144" s="1080"/>
      <c r="F144" s="1079" t="s">
        <v>375</v>
      </c>
      <c r="G144" s="1080"/>
      <c r="H144" s="4" t="s">
        <v>112</v>
      </c>
      <c r="I144" s="4" t="s">
        <v>371</v>
      </c>
      <c r="J144" s="4" t="s">
        <v>20</v>
      </c>
      <c r="K144" s="5">
        <v>1175</v>
      </c>
      <c r="L144" s="6">
        <v>22000</v>
      </c>
      <c r="M144" s="9"/>
      <c r="N144" s="8">
        <v>25850000</v>
      </c>
    </row>
    <row r="145" spans="2:14" ht="26.4">
      <c r="B145" s="4">
        <v>2023</v>
      </c>
      <c r="C145" s="4" t="s">
        <v>16</v>
      </c>
      <c r="D145" s="1079" t="s">
        <v>362</v>
      </c>
      <c r="E145" s="1080"/>
      <c r="F145" s="1079" t="s">
        <v>375</v>
      </c>
      <c r="G145" s="1080"/>
      <c r="H145" s="4" t="s">
        <v>124</v>
      </c>
      <c r="I145" s="4" t="s">
        <v>90</v>
      </c>
      <c r="J145" s="4" t="s">
        <v>20</v>
      </c>
      <c r="K145" s="5">
        <v>184</v>
      </c>
      <c r="L145" s="6">
        <v>2021</v>
      </c>
      <c r="M145" s="9"/>
      <c r="N145" s="8">
        <v>371864</v>
      </c>
    </row>
    <row r="146" spans="2:14" ht="26.4">
      <c r="B146" s="4">
        <v>2023</v>
      </c>
      <c r="C146" s="4" t="s">
        <v>16</v>
      </c>
      <c r="D146" s="1079" t="s">
        <v>362</v>
      </c>
      <c r="E146" s="1080"/>
      <c r="F146" s="1079" t="s">
        <v>375</v>
      </c>
      <c r="G146" s="1080"/>
      <c r="H146" s="4" t="s">
        <v>124</v>
      </c>
      <c r="I146" s="4" t="s">
        <v>371</v>
      </c>
      <c r="J146" s="4" t="s">
        <v>20</v>
      </c>
      <c r="K146" s="5">
        <v>367</v>
      </c>
      <c r="L146" s="6">
        <v>1191</v>
      </c>
      <c r="M146" s="9"/>
      <c r="N146" s="8">
        <v>437097</v>
      </c>
    </row>
    <row r="147" spans="2:14">
      <c r="B147" s="12" t="s">
        <v>28</v>
      </c>
      <c r="C147" s="12" t="s">
        <v>28</v>
      </c>
      <c r="D147" s="1083" t="s">
        <v>28</v>
      </c>
      <c r="E147" s="1080"/>
      <c r="F147" s="1083" t="s">
        <v>29</v>
      </c>
      <c r="G147" s="1080"/>
      <c r="H147" s="12" t="s">
        <v>28</v>
      </c>
      <c r="I147" s="12" t="s">
        <v>28</v>
      </c>
      <c r="J147" s="12" t="s">
        <v>28</v>
      </c>
      <c r="K147" s="12" t="s">
        <v>28</v>
      </c>
      <c r="L147" s="13">
        <v>1383789</v>
      </c>
      <c r="M147" s="12"/>
      <c r="N147" s="14">
        <v>404543845</v>
      </c>
    </row>
    <row r="148" spans="2:14" ht="52.8">
      <c r="B148" s="4">
        <v>2023</v>
      </c>
      <c r="C148" s="4" t="s">
        <v>16</v>
      </c>
      <c r="D148" s="1079" t="s">
        <v>362</v>
      </c>
      <c r="E148" s="1080"/>
      <c r="F148" s="1079" t="s">
        <v>376</v>
      </c>
      <c r="G148" s="1080"/>
      <c r="H148" s="4" t="s">
        <v>103</v>
      </c>
      <c r="I148" s="4" t="s">
        <v>370</v>
      </c>
      <c r="J148" s="4" t="s">
        <v>20</v>
      </c>
      <c r="K148" s="9" t="s">
        <v>50</v>
      </c>
      <c r="L148" s="6">
        <v>989</v>
      </c>
      <c r="M148" s="9"/>
      <c r="N148" s="4"/>
    </row>
    <row r="149" spans="2:14" ht="39.6">
      <c r="B149" s="4">
        <v>2023</v>
      </c>
      <c r="C149" s="4" t="s">
        <v>16</v>
      </c>
      <c r="D149" s="1079" t="s">
        <v>362</v>
      </c>
      <c r="E149" s="1080"/>
      <c r="F149" s="1079" t="s">
        <v>376</v>
      </c>
      <c r="G149" s="1080"/>
      <c r="H149" s="4" t="s">
        <v>111</v>
      </c>
      <c r="I149" s="4" t="s">
        <v>370</v>
      </c>
      <c r="J149" s="4" t="s">
        <v>20</v>
      </c>
      <c r="K149" s="9" t="s">
        <v>50</v>
      </c>
      <c r="L149" s="6">
        <v>62</v>
      </c>
      <c r="M149" s="9"/>
      <c r="N149" s="4"/>
    </row>
    <row r="150" spans="2:14" ht="39.6">
      <c r="B150" s="4">
        <v>2023</v>
      </c>
      <c r="C150" s="4" t="s">
        <v>16</v>
      </c>
      <c r="D150" s="1079" t="s">
        <v>362</v>
      </c>
      <c r="E150" s="1080"/>
      <c r="F150" s="1079" t="s">
        <v>376</v>
      </c>
      <c r="G150" s="1080"/>
      <c r="H150" s="4" t="s">
        <v>112</v>
      </c>
      <c r="I150" s="4" t="s">
        <v>370</v>
      </c>
      <c r="J150" s="4" t="s">
        <v>20</v>
      </c>
      <c r="K150" s="9" t="s">
        <v>50</v>
      </c>
      <c r="L150" s="6">
        <v>2</v>
      </c>
      <c r="M150" s="9"/>
      <c r="N150" s="4"/>
    </row>
    <row r="151" spans="2:14" ht="39.6">
      <c r="B151" s="4">
        <v>2023</v>
      </c>
      <c r="C151" s="4" t="s">
        <v>16</v>
      </c>
      <c r="D151" s="1079" t="s">
        <v>362</v>
      </c>
      <c r="E151" s="1080"/>
      <c r="F151" s="1079" t="s">
        <v>376</v>
      </c>
      <c r="G151" s="1080"/>
      <c r="H151" s="4" t="s">
        <v>124</v>
      </c>
      <c r="I151" s="4" t="s">
        <v>370</v>
      </c>
      <c r="J151" s="4" t="s">
        <v>20</v>
      </c>
      <c r="K151" s="9" t="s">
        <v>50</v>
      </c>
      <c r="L151" s="6">
        <v>25</v>
      </c>
      <c r="M151" s="9"/>
      <c r="N151" s="4"/>
    </row>
    <row r="152" spans="2:14" ht="52.8">
      <c r="B152" s="4">
        <v>2023</v>
      </c>
      <c r="C152" s="4" t="s">
        <v>16</v>
      </c>
      <c r="D152" s="1079" t="s">
        <v>362</v>
      </c>
      <c r="E152" s="1080"/>
      <c r="F152" s="1079" t="s">
        <v>376</v>
      </c>
      <c r="G152" s="1080"/>
      <c r="H152" s="4" t="s">
        <v>103</v>
      </c>
      <c r="I152" s="4" t="s">
        <v>90</v>
      </c>
      <c r="J152" s="4" t="s">
        <v>20</v>
      </c>
      <c r="K152" s="5">
        <v>333</v>
      </c>
      <c r="L152" s="6">
        <v>545242</v>
      </c>
      <c r="M152" s="9"/>
      <c r="N152" s="8">
        <v>181565586</v>
      </c>
    </row>
    <row r="153" spans="2:14" ht="52.8">
      <c r="B153" s="4">
        <v>2023</v>
      </c>
      <c r="C153" s="4" t="s">
        <v>16</v>
      </c>
      <c r="D153" s="1079" t="s">
        <v>362</v>
      </c>
      <c r="E153" s="1080"/>
      <c r="F153" s="1079" t="s">
        <v>376</v>
      </c>
      <c r="G153" s="1080"/>
      <c r="H153" s="4" t="s">
        <v>103</v>
      </c>
      <c r="I153" s="4" t="s">
        <v>371</v>
      </c>
      <c r="J153" s="4" t="s">
        <v>20</v>
      </c>
      <c r="K153" s="5">
        <v>667</v>
      </c>
      <c r="L153" s="6">
        <v>268187</v>
      </c>
      <c r="M153" s="9"/>
      <c r="N153" s="8">
        <v>178880729</v>
      </c>
    </row>
    <row r="154" spans="2:14" ht="26.4">
      <c r="B154" s="4">
        <v>2023</v>
      </c>
      <c r="C154" s="4" t="s">
        <v>16</v>
      </c>
      <c r="D154" s="1079" t="s">
        <v>362</v>
      </c>
      <c r="E154" s="1080"/>
      <c r="F154" s="1079" t="s">
        <v>376</v>
      </c>
      <c r="G154" s="1080"/>
      <c r="H154" s="4" t="s">
        <v>111</v>
      </c>
      <c r="I154" s="4" t="s">
        <v>90</v>
      </c>
      <c r="J154" s="4" t="s">
        <v>20</v>
      </c>
      <c r="K154" s="5">
        <v>600</v>
      </c>
      <c r="L154" s="6">
        <v>59590</v>
      </c>
      <c r="M154" s="9"/>
      <c r="N154" s="8">
        <v>35754000</v>
      </c>
    </row>
    <row r="155" spans="2:14" ht="26.4">
      <c r="B155" s="4">
        <v>2023</v>
      </c>
      <c r="C155" s="4" t="s">
        <v>16</v>
      </c>
      <c r="D155" s="1079" t="s">
        <v>362</v>
      </c>
      <c r="E155" s="1080"/>
      <c r="F155" s="1079" t="s">
        <v>376</v>
      </c>
      <c r="G155" s="1080"/>
      <c r="H155" s="4" t="s">
        <v>111</v>
      </c>
      <c r="I155" s="4" t="s">
        <v>371</v>
      </c>
      <c r="J155" s="4" t="s">
        <v>20</v>
      </c>
      <c r="K155" s="5">
        <v>1200</v>
      </c>
      <c r="L155" s="6">
        <v>19377</v>
      </c>
      <c r="M155" s="9"/>
      <c r="N155" s="8">
        <v>23252400</v>
      </c>
    </row>
    <row r="156" spans="2:14" ht="26.4">
      <c r="B156" s="4">
        <v>2023</v>
      </c>
      <c r="C156" s="4" t="s">
        <v>16</v>
      </c>
      <c r="D156" s="1079" t="s">
        <v>362</v>
      </c>
      <c r="E156" s="1080"/>
      <c r="F156" s="1079" t="s">
        <v>376</v>
      </c>
      <c r="G156" s="1080"/>
      <c r="H156" s="4" t="s">
        <v>112</v>
      </c>
      <c r="I156" s="4" t="s">
        <v>90</v>
      </c>
      <c r="J156" s="4" t="s">
        <v>20</v>
      </c>
      <c r="K156" s="5">
        <v>1067</v>
      </c>
      <c r="L156" s="6">
        <v>59660</v>
      </c>
      <c r="M156" s="9"/>
      <c r="N156" s="8">
        <v>63657220</v>
      </c>
    </row>
    <row r="157" spans="2:14" ht="26.4">
      <c r="B157" s="4">
        <v>2023</v>
      </c>
      <c r="C157" s="4" t="s">
        <v>16</v>
      </c>
      <c r="D157" s="1079" t="s">
        <v>362</v>
      </c>
      <c r="E157" s="1080"/>
      <c r="F157" s="1079" t="s">
        <v>376</v>
      </c>
      <c r="G157" s="1080"/>
      <c r="H157" s="4" t="s">
        <v>112</v>
      </c>
      <c r="I157" s="4" t="s">
        <v>371</v>
      </c>
      <c r="J157" s="4" t="s">
        <v>20</v>
      </c>
      <c r="K157" s="5">
        <v>2133</v>
      </c>
      <c r="L157" s="6">
        <v>17932</v>
      </c>
      <c r="M157" s="9"/>
      <c r="N157" s="8">
        <v>38248956</v>
      </c>
    </row>
    <row r="158" spans="2:14" ht="26.4">
      <c r="B158" s="4">
        <v>2023</v>
      </c>
      <c r="C158" s="4" t="s">
        <v>16</v>
      </c>
      <c r="D158" s="1079" t="s">
        <v>362</v>
      </c>
      <c r="E158" s="1080"/>
      <c r="F158" s="1079" t="s">
        <v>376</v>
      </c>
      <c r="G158" s="1080"/>
      <c r="H158" s="4" t="s">
        <v>124</v>
      </c>
      <c r="I158" s="4" t="s">
        <v>90</v>
      </c>
      <c r="J158" s="4" t="s">
        <v>20</v>
      </c>
      <c r="K158" s="5">
        <v>333</v>
      </c>
      <c r="L158" s="6">
        <v>1249</v>
      </c>
      <c r="M158" s="9"/>
      <c r="N158" s="8">
        <v>415917</v>
      </c>
    </row>
    <row r="159" spans="2:14" ht="26.4">
      <c r="B159" s="4">
        <v>2023</v>
      </c>
      <c r="C159" s="4" t="s">
        <v>16</v>
      </c>
      <c r="D159" s="1079" t="s">
        <v>362</v>
      </c>
      <c r="E159" s="1080"/>
      <c r="F159" s="1079" t="s">
        <v>376</v>
      </c>
      <c r="G159" s="1080"/>
      <c r="H159" s="4" t="s">
        <v>124</v>
      </c>
      <c r="I159" s="4" t="s">
        <v>371</v>
      </c>
      <c r="J159" s="4" t="s">
        <v>20</v>
      </c>
      <c r="K159" s="5">
        <v>667</v>
      </c>
      <c r="L159" s="6">
        <v>789</v>
      </c>
      <c r="M159" s="9"/>
      <c r="N159" s="8">
        <v>526263</v>
      </c>
    </row>
    <row r="160" spans="2:14">
      <c r="B160" s="12" t="s">
        <v>28</v>
      </c>
      <c r="C160" s="12" t="s">
        <v>28</v>
      </c>
      <c r="D160" s="1083" t="s">
        <v>28</v>
      </c>
      <c r="E160" s="1080"/>
      <c r="F160" s="1083" t="s">
        <v>29</v>
      </c>
      <c r="G160" s="1080"/>
      <c r="H160" s="12" t="s">
        <v>28</v>
      </c>
      <c r="I160" s="12" t="s">
        <v>28</v>
      </c>
      <c r="J160" s="12" t="s">
        <v>28</v>
      </c>
      <c r="K160" s="12" t="s">
        <v>28</v>
      </c>
      <c r="L160" s="13">
        <v>973104</v>
      </c>
      <c r="M160" s="12"/>
      <c r="N160" s="14">
        <v>522301071</v>
      </c>
    </row>
    <row r="161" spans="2:14" ht="52.8">
      <c r="B161" s="4">
        <v>2023</v>
      </c>
      <c r="C161" s="4" t="s">
        <v>16</v>
      </c>
      <c r="D161" s="1079" t="s">
        <v>362</v>
      </c>
      <c r="E161" s="1080"/>
      <c r="F161" s="1079" t="s">
        <v>377</v>
      </c>
      <c r="G161" s="1080"/>
      <c r="H161" s="4" t="s">
        <v>103</v>
      </c>
      <c r="I161" s="4" t="s">
        <v>370</v>
      </c>
      <c r="J161" s="4" t="s">
        <v>20</v>
      </c>
      <c r="K161" s="9" t="s">
        <v>50</v>
      </c>
      <c r="L161" s="6">
        <v>887</v>
      </c>
      <c r="M161" s="9"/>
      <c r="N161" s="4"/>
    </row>
    <row r="162" spans="2:14" ht="39.6">
      <c r="B162" s="4">
        <v>2023</v>
      </c>
      <c r="C162" s="4" t="s">
        <v>16</v>
      </c>
      <c r="D162" s="1079" t="s">
        <v>362</v>
      </c>
      <c r="E162" s="1080"/>
      <c r="F162" s="1079" t="s">
        <v>377</v>
      </c>
      <c r="G162" s="1080"/>
      <c r="H162" s="4" t="s">
        <v>111</v>
      </c>
      <c r="I162" s="4" t="s">
        <v>370</v>
      </c>
      <c r="J162" s="4" t="s">
        <v>20</v>
      </c>
      <c r="K162" s="9" t="s">
        <v>50</v>
      </c>
      <c r="L162" s="6">
        <v>49</v>
      </c>
      <c r="M162" s="9"/>
      <c r="N162" s="4"/>
    </row>
    <row r="163" spans="2:14" ht="39.6">
      <c r="B163" s="4">
        <v>2023</v>
      </c>
      <c r="C163" s="4" t="s">
        <v>16</v>
      </c>
      <c r="D163" s="1079" t="s">
        <v>362</v>
      </c>
      <c r="E163" s="1080"/>
      <c r="F163" s="1079" t="s">
        <v>377</v>
      </c>
      <c r="G163" s="1080"/>
      <c r="H163" s="4" t="s">
        <v>112</v>
      </c>
      <c r="I163" s="4" t="s">
        <v>370</v>
      </c>
      <c r="J163" s="4" t="s">
        <v>20</v>
      </c>
      <c r="K163" s="9" t="s">
        <v>50</v>
      </c>
      <c r="L163" s="6">
        <v>2</v>
      </c>
      <c r="M163" s="9"/>
      <c r="N163" s="4"/>
    </row>
    <row r="164" spans="2:14" ht="39.6">
      <c r="B164" s="4">
        <v>2023</v>
      </c>
      <c r="C164" s="4" t="s">
        <v>16</v>
      </c>
      <c r="D164" s="1079" t="s">
        <v>362</v>
      </c>
      <c r="E164" s="1080"/>
      <c r="F164" s="1079" t="s">
        <v>377</v>
      </c>
      <c r="G164" s="1080"/>
      <c r="H164" s="4" t="s">
        <v>124</v>
      </c>
      <c r="I164" s="4" t="s">
        <v>370</v>
      </c>
      <c r="J164" s="4" t="s">
        <v>20</v>
      </c>
      <c r="K164" s="9" t="s">
        <v>50</v>
      </c>
      <c r="L164" s="6">
        <v>23</v>
      </c>
      <c r="M164" s="9"/>
      <c r="N164" s="4"/>
    </row>
    <row r="165" spans="2:14" ht="52.8">
      <c r="B165" s="4">
        <v>2023</v>
      </c>
      <c r="C165" s="4" t="s">
        <v>16</v>
      </c>
      <c r="D165" s="1079" t="s">
        <v>362</v>
      </c>
      <c r="E165" s="1080"/>
      <c r="F165" s="1079" t="s">
        <v>377</v>
      </c>
      <c r="G165" s="1080"/>
      <c r="H165" s="4" t="s">
        <v>103</v>
      </c>
      <c r="I165" s="4" t="s">
        <v>90</v>
      </c>
      <c r="J165" s="4" t="s">
        <v>20</v>
      </c>
      <c r="K165" s="5">
        <v>333</v>
      </c>
      <c r="L165" s="6">
        <v>500802</v>
      </c>
      <c r="M165" s="9"/>
      <c r="N165" s="8">
        <v>166767066</v>
      </c>
    </row>
    <row r="166" spans="2:14" ht="52.8">
      <c r="B166" s="4">
        <v>2023</v>
      </c>
      <c r="C166" s="4" t="s">
        <v>16</v>
      </c>
      <c r="D166" s="1079" t="s">
        <v>362</v>
      </c>
      <c r="E166" s="1080"/>
      <c r="F166" s="1079" t="s">
        <v>377</v>
      </c>
      <c r="G166" s="1080"/>
      <c r="H166" s="4" t="s">
        <v>103</v>
      </c>
      <c r="I166" s="4" t="s">
        <v>371</v>
      </c>
      <c r="J166" s="4" t="s">
        <v>20</v>
      </c>
      <c r="K166" s="5">
        <v>667</v>
      </c>
      <c r="L166" s="6">
        <v>259863</v>
      </c>
      <c r="M166" s="9"/>
      <c r="N166" s="8">
        <v>173328621</v>
      </c>
    </row>
    <row r="167" spans="2:14" ht="26.4">
      <c r="B167" s="4">
        <v>2023</v>
      </c>
      <c r="C167" s="4" t="s">
        <v>16</v>
      </c>
      <c r="D167" s="1079" t="s">
        <v>362</v>
      </c>
      <c r="E167" s="1080"/>
      <c r="F167" s="1079" t="s">
        <v>377</v>
      </c>
      <c r="G167" s="1080"/>
      <c r="H167" s="4" t="s">
        <v>111</v>
      </c>
      <c r="I167" s="4" t="s">
        <v>90</v>
      </c>
      <c r="J167" s="4" t="s">
        <v>20</v>
      </c>
      <c r="K167" s="5">
        <v>600</v>
      </c>
      <c r="L167" s="6">
        <v>55474</v>
      </c>
      <c r="M167" s="9"/>
      <c r="N167" s="8">
        <v>33284400</v>
      </c>
    </row>
    <row r="168" spans="2:14" ht="26.4">
      <c r="B168" s="4">
        <v>2023</v>
      </c>
      <c r="C168" s="4" t="s">
        <v>16</v>
      </c>
      <c r="D168" s="1079" t="s">
        <v>362</v>
      </c>
      <c r="E168" s="1080"/>
      <c r="F168" s="1079" t="s">
        <v>377</v>
      </c>
      <c r="G168" s="1080"/>
      <c r="H168" s="4" t="s">
        <v>111</v>
      </c>
      <c r="I168" s="4" t="s">
        <v>371</v>
      </c>
      <c r="J168" s="4" t="s">
        <v>20</v>
      </c>
      <c r="K168" s="5">
        <v>1200</v>
      </c>
      <c r="L168" s="6">
        <v>17988</v>
      </c>
      <c r="M168" s="9"/>
      <c r="N168" s="8">
        <v>21585600</v>
      </c>
    </row>
    <row r="169" spans="2:14" ht="26.4">
      <c r="B169" s="4">
        <v>2023</v>
      </c>
      <c r="C169" s="4" t="s">
        <v>16</v>
      </c>
      <c r="D169" s="1079" t="s">
        <v>362</v>
      </c>
      <c r="E169" s="1080"/>
      <c r="F169" s="1079" t="s">
        <v>377</v>
      </c>
      <c r="G169" s="1080"/>
      <c r="H169" s="4" t="s">
        <v>112</v>
      </c>
      <c r="I169" s="4" t="s">
        <v>90</v>
      </c>
      <c r="J169" s="4" t="s">
        <v>20</v>
      </c>
      <c r="K169" s="5">
        <v>1067</v>
      </c>
      <c r="L169" s="6">
        <v>58353</v>
      </c>
      <c r="M169" s="9"/>
      <c r="N169" s="8">
        <v>62262651</v>
      </c>
    </row>
    <row r="170" spans="2:14" ht="26.4">
      <c r="B170" s="4">
        <v>2023</v>
      </c>
      <c r="C170" s="4" t="s">
        <v>16</v>
      </c>
      <c r="D170" s="1079" t="s">
        <v>362</v>
      </c>
      <c r="E170" s="1080"/>
      <c r="F170" s="1079" t="s">
        <v>377</v>
      </c>
      <c r="G170" s="1080"/>
      <c r="H170" s="4" t="s">
        <v>112</v>
      </c>
      <c r="I170" s="4" t="s">
        <v>371</v>
      </c>
      <c r="J170" s="4" t="s">
        <v>20</v>
      </c>
      <c r="K170" s="5">
        <v>2133</v>
      </c>
      <c r="L170" s="6">
        <v>17319</v>
      </c>
      <c r="M170" s="9"/>
      <c r="N170" s="8">
        <v>36941427</v>
      </c>
    </row>
    <row r="171" spans="2:14" ht="26.4">
      <c r="B171" s="4">
        <v>2023</v>
      </c>
      <c r="C171" s="4" t="s">
        <v>16</v>
      </c>
      <c r="D171" s="1079" t="s">
        <v>362</v>
      </c>
      <c r="E171" s="1080"/>
      <c r="F171" s="1079" t="s">
        <v>377</v>
      </c>
      <c r="G171" s="1080"/>
      <c r="H171" s="4" t="s">
        <v>124</v>
      </c>
      <c r="I171" s="4" t="s">
        <v>90</v>
      </c>
      <c r="J171" s="4" t="s">
        <v>20</v>
      </c>
      <c r="K171" s="5">
        <v>333</v>
      </c>
      <c r="L171" s="6">
        <v>1217</v>
      </c>
      <c r="M171" s="9"/>
      <c r="N171" s="8">
        <v>405261</v>
      </c>
    </row>
    <row r="172" spans="2:14" ht="26.4">
      <c r="B172" s="4">
        <v>2023</v>
      </c>
      <c r="C172" s="4" t="s">
        <v>16</v>
      </c>
      <c r="D172" s="1079" t="s">
        <v>362</v>
      </c>
      <c r="E172" s="1080"/>
      <c r="F172" s="1079" t="s">
        <v>377</v>
      </c>
      <c r="G172" s="1080"/>
      <c r="H172" s="4" t="s">
        <v>124</v>
      </c>
      <c r="I172" s="4" t="s">
        <v>371</v>
      </c>
      <c r="J172" s="4" t="s">
        <v>20</v>
      </c>
      <c r="K172" s="5">
        <v>667</v>
      </c>
      <c r="L172" s="6">
        <v>686</v>
      </c>
      <c r="M172" s="9"/>
      <c r="N172" s="8">
        <v>457562</v>
      </c>
    </row>
    <row r="173" spans="2:14">
      <c r="B173" s="12" t="s">
        <v>28</v>
      </c>
      <c r="C173" s="12" t="s">
        <v>28</v>
      </c>
      <c r="D173" s="1083" t="s">
        <v>28</v>
      </c>
      <c r="E173" s="1080"/>
      <c r="F173" s="1083" t="s">
        <v>29</v>
      </c>
      <c r="G173" s="1080"/>
      <c r="H173" s="12" t="s">
        <v>28</v>
      </c>
      <c r="I173" s="12" t="s">
        <v>28</v>
      </c>
      <c r="J173" s="12" t="s">
        <v>28</v>
      </c>
      <c r="K173" s="12" t="s">
        <v>28</v>
      </c>
      <c r="L173" s="13">
        <v>912663</v>
      </c>
      <c r="M173" s="12"/>
      <c r="N173" s="14">
        <v>495032588</v>
      </c>
    </row>
    <row r="174" spans="2:14" ht="52.8">
      <c r="B174" s="4">
        <v>2023</v>
      </c>
      <c r="C174" s="4" t="s">
        <v>16</v>
      </c>
      <c r="D174" s="1079" t="s">
        <v>362</v>
      </c>
      <c r="E174" s="1080"/>
      <c r="F174" s="1079" t="s">
        <v>378</v>
      </c>
      <c r="G174" s="1080"/>
      <c r="H174" s="4" t="s">
        <v>103</v>
      </c>
      <c r="I174" s="4" t="s">
        <v>370</v>
      </c>
      <c r="J174" s="4" t="s">
        <v>20</v>
      </c>
      <c r="K174" s="9" t="s">
        <v>50</v>
      </c>
      <c r="L174" s="6">
        <v>1028</v>
      </c>
      <c r="M174" s="9"/>
      <c r="N174" s="4"/>
    </row>
    <row r="175" spans="2:14" ht="39.6">
      <c r="B175" s="4">
        <v>2023</v>
      </c>
      <c r="C175" s="4" t="s">
        <v>16</v>
      </c>
      <c r="D175" s="1079" t="s">
        <v>362</v>
      </c>
      <c r="E175" s="1080"/>
      <c r="F175" s="1079" t="s">
        <v>378</v>
      </c>
      <c r="G175" s="1080"/>
      <c r="H175" s="4" t="s">
        <v>111</v>
      </c>
      <c r="I175" s="4" t="s">
        <v>370</v>
      </c>
      <c r="J175" s="4" t="s">
        <v>20</v>
      </c>
      <c r="K175" s="9" t="s">
        <v>50</v>
      </c>
      <c r="L175" s="6">
        <v>96</v>
      </c>
      <c r="M175" s="9"/>
      <c r="N175" s="4"/>
    </row>
    <row r="176" spans="2:14" ht="39.6">
      <c r="B176" s="4">
        <v>2023</v>
      </c>
      <c r="C176" s="4" t="s">
        <v>16</v>
      </c>
      <c r="D176" s="1079" t="s">
        <v>362</v>
      </c>
      <c r="E176" s="1080"/>
      <c r="F176" s="1079" t="s">
        <v>378</v>
      </c>
      <c r="G176" s="1080"/>
      <c r="H176" s="4" t="s">
        <v>112</v>
      </c>
      <c r="I176" s="4" t="s">
        <v>370</v>
      </c>
      <c r="J176" s="4" t="s">
        <v>20</v>
      </c>
      <c r="K176" s="9" t="s">
        <v>50</v>
      </c>
      <c r="L176" s="6">
        <v>2</v>
      </c>
      <c r="M176" s="9"/>
      <c r="N176" s="4"/>
    </row>
    <row r="177" spans="2:14" ht="39.6">
      <c r="B177" s="4">
        <v>2023</v>
      </c>
      <c r="C177" s="4" t="s">
        <v>16</v>
      </c>
      <c r="D177" s="1079" t="s">
        <v>362</v>
      </c>
      <c r="E177" s="1080"/>
      <c r="F177" s="1079" t="s">
        <v>378</v>
      </c>
      <c r="G177" s="1080"/>
      <c r="H177" s="4" t="s">
        <v>124</v>
      </c>
      <c r="I177" s="4" t="s">
        <v>370</v>
      </c>
      <c r="J177" s="4" t="s">
        <v>20</v>
      </c>
      <c r="K177" s="9" t="s">
        <v>50</v>
      </c>
      <c r="L177" s="6">
        <v>27</v>
      </c>
      <c r="M177" s="9"/>
      <c r="N177" s="4"/>
    </row>
    <row r="178" spans="2:14" ht="52.8">
      <c r="B178" s="4">
        <v>2023</v>
      </c>
      <c r="C178" s="4" t="s">
        <v>16</v>
      </c>
      <c r="D178" s="1079" t="s">
        <v>362</v>
      </c>
      <c r="E178" s="1080"/>
      <c r="F178" s="1079" t="s">
        <v>378</v>
      </c>
      <c r="G178" s="1080"/>
      <c r="H178" s="4" t="s">
        <v>103</v>
      </c>
      <c r="I178" s="4" t="s">
        <v>90</v>
      </c>
      <c r="J178" s="4" t="s">
        <v>20</v>
      </c>
      <c r="K178" s="5">
        <v>409</v>
      </c>
      <c r="L178" s="6">
        <v>470396</v>
      </c>
      <c r="M178" s="9"/>
      <c r="N178" s="8">
        <v>192391964</v>
      </c>
    </row>
    <row r="179" spans="2:14" ht="52.8">
      <c r="B179" s="4">
        <v>2023</v>
      </c>
      <c r="C179" s="4" t="s">
        <v>16</v>
      </c>
      <c r="D179" s="1079" t="s">
        <v>362</v>
      </c>
      <c r="E179" s="1080"/>
      <c r="F179" s="1079" t="s">
        <v>378</v>
      </c>
      <c r="G179" s="1080"/>
      <c r="H179" s="4" t="s">
        <v>103</v>
      </c>
      <c r="I179" s="4" t="s">
        <v>371</v>
      </c>
      <c r="J179" s="4" t="s">
        <v>20</v>
      </c>
      <c r="K179" s="5">
        <v>818</v>
      </c>
      <c r="L179" s="6">
        <v>219082</v>
      </c>
      <c r="M179" s="9"/>
      <c r="N179" s="8">
        <v>179209076</v>
      </c>
    </row>
    <row r="180" spans="2:14" ht="26.4">
      <c r="B180" s="4">
        <v>2023</v>
      </c>
      <c r="C180" s="4" t="s">
        <v>16</v>
      </c>
      <c r="D180" s="1079" t="s">
        <v>362</v>
      </c>
      <c r="E180" s="1080"/>
      <c r="F180" s="1079" t="s">
        <v>378</v>
      </c>
      <c r="G180" s="1080"/>
      <c r="H180" s="4" t="s">
        <v>111</v>
      </c>
      <c r="I180" s="4" t="s">
        <v>90</v>
      </c>
      <c r="J180" s="4" t="s">
        <v>20</v>
      </c>
      <c r="K180" s="5">
        <v>736</v>
      </c>
      <c r="L180" s="6">
        <v>49263</v>
      </c>
      <c r="M180" s="9"/>
      <c r="N180" s="8">
        <v>36257568</v>
      </c>
    </row>
    <row r="181" spans="2:14" ht="26.4">
      <c r="B181" s="4">
        <v>2023</v>
      </c>
      <c r="C181" s="4" t="s">
        <v>16</v>
      </c>
      <c r="D181" s="1079" t="s">
        <v>362</v>
      </c>
      <c r="E181" s="1080"/>
      <c r="F181" s="1079" t="s">
        <v>378</v>
      </c>
      <c r="G181" s="1080"/>
      <c r="H181" s="4" t="s">
        <v>111</v>
      </c>
      <c r="I181" s="4" t="s">
        <v>371</v>
      </c>
      <c r="J181" s="4" t="s">
        <v>20</v>
      </c>
      <c r="K181" s="5">
        <v>1472</v>
      </c>
      <c r="L181" s="6">
        <v>15317</v>
      </c>
      <c r="M181" s="9"/>
      <c r="N181" s="8">
        <v>22546624</v>
      </c>
    </row>
    <row r="182" spans="2:14" ht="26.4">
      <c r="B182" s="4">
        <v>2023</v>
      </c>
      <c r="C182" s="4" t="s">
        <v>16</v>
      </c>
      <c r="D182" s="1079" t="s">
        <v>362</v>
      </c>
      <c r="E182" s="1080"/>
      <c r="F182" s="1079" t="s">
        <v>378</v>
      </c>
      <c r="G182" s="1080"/>
      <c r="H182" s="4" t="s">
        <v>112</v>
      </c>
      <c r="I182" s="4" t="s">
        <v>90</v>
      </c>
      <c r="J182" s="4" t="s">
        <v>20</v>
      </c>
      <c r="K182" s="5">
        <v>1308</v>
      </c>
      <c r="L182" s="6">
        <v>59141</v>
      </c>
      <c r="M182" s="9"/>
      <c r="N182" s="8">
        <v>77356428</v>
      </c>
    </row>
    <row r="183" spans="2:14" ht="26.4">
      <c r="B183" s="4">
        <v>2023</v>
      </c>
      <c r="C183" s="4" t="s">
        <v>16</v>
      </c>
      <c r="D183" s="1079" t="s">
        <v>362</v>
      </c>
      <c r="E183" s="1080"/>
      <c r="F183" s="1079" t="s">
        <v>378</v>
      </c>
      <c r="G183" s="1080"/>
      <c r="H183" s="4" t="s">
        <v>112</v>
      </c>
      <c r="I183" s="4" t="s">
        <v>371</v>
      </c>
      <c r="J183" s="4" t="s">
        <v>20</v>
      </c>
      <c r="K183" s="5">
        <v>2617</v>
      </c>
      <c r="L183" s="6">
        <v>17704</v>
      </c>
      <c r="M183" s="9"/>
      <c r="N183" s="8">
        <v>46331368</v>
      </c>
    </row>
    <row r="184" spans="2:14" ht="26.4">
      <c r="B184" s="4">
        <v>2023</v>
      </c>
      <c r="C184" s="4" t="s">
        <v>16</v>
      </c>
      <c r="D184" s="1079" t="s">
        <v>362</v>
      </c>
      <c r="E184" s="1080"/>
      <c r="F184" s="1079" t="s">
        <v>378</v>
      </c>
      <c r="G184" s="1080"/>
      <c r="H184" s="4" t="s">
        <v>124</v>
      </c>
      <c r="I184" s="4" t="s">
        <v>90</v>
      </c>
      <c r="J184" s="4" t="s">
        <v>20</v>
      </c>
      <c r="K184" s="5">
        <v>409</v>
      </c>
      <c r="L184" s="6">
        <v>1088</v>
      </c>
      <c r="M184" s="9"/>
      <c r="N184" s="8">
        <v>444992</v>
      </c>
    </row>
    <row r="185" spans="2:14" ht="26.4">
      <c r="B185" s="4">
        <v>2023</v>
      </c>
      <c r="C185" s="4" t="s">
        <v>16</v>
      </c>
      <c r="D185" s="1079" t="s">
        <v>362</v>
      </c>
      <c r="E185" s="1080"/>
      <c r="F185" s="1079" t="s">
        <v>378</v>
      </c>
      <c r="G185" s="1080"/>
      <c r="H185" s="4" t="s">
        <v>124</v>
      </c>
      <c r="I185" s="4" t="s">
        <v>371</v>
      </c>
      <c r="J185" s="4" t="s">
        <v>20</v>
      </c>
      <c r="K185" s="5">
        <v>409</v>
      </c>
      <c r="L185" s="6">
        <v>639</v>
      </c>
      <c r="M185" s="9"/>
      <c r="N185" s="8">
        <v>261351</v>
      </c>
    </row>
    <row r="186" spans="2:14">
      <c r="B186" s="12" t="s">
        <v>28</v>
      </c>
      <c r="C186" s="12" t="s">
        <v>28</v>
      </c>
      <c r="D186" s="1083" t="s">
        <v>28</v>
      </c>
      <c r="E186" s="1080"/>
      <c r="F186" s="1083" t="s">
        <v>29</v>
      </c>
      <c r="G186" s="1080"/>
      <c r="H186" s="12" t="s">
        <v>28</v>
      </c>
      <c r="I186" s="12" t="s">
        <v>28</v>
      </c>
      <c r="J186" s="12" t="s">
        <v>28</v>
      </c>
      <c r="K186" s="12" t="s">
        <v>28</v>
      </c>
      <c r="L186" s="13">
        <v>833783</v>
      </c>
      <c r="M186" s="12"/>
      <c r="N186" s="14">
        <v>554799371</v>
      </c>
    </row>
    <row r="187" spans="2:14" ht="52.8">
      <c r="B187" s="4">
        <v>2023</v>
      </c>
      <c r="C187" s="4" t="s">
        <v>16</v>
      </c>
      <c r="D187" s="1079" t="s">
        <v>362</v>
      </c>
      <c r="E187" s="1080"/>
      <c r="F187" s="1079" t="s">
        <v>379</v>
      </c>
      <c r="G187" s="1080"/>
      <c r="H187" s="4" t="s">
        <v>103</v>
      </c>
      <c r="I187" s="4" t="s">
        <v>370</v>
      </c>
      <c r="J187" s="4" t="s">
        <v>20</v>
      </c>
      <c r="K187" s="9" t="s">
        <v>50</v>
      </c>
      <c r="L187" s="6">
        <v>1012</v>
      </c>
      <c r="M187" s="9"/>
      <c r="N187" s="4"/>
    </row>
    <row r="188" spans="2:14" ht="39.6">
      <c r="B188" s="4">
        <v>2023</v>
      </c>
      <c r="C188" s="4" t="s">
        <v>16</v>
      </c>
      <c r="D188" s="1079" t="s">
        <v>362</v>
      </c>
      <c r="E188" s="1080"/>
      <c r="F188" s="1079" t="s">
        <v>379</v>
      </c>
      <c r="G188" s="1080"/>
      <c r="H188" s="4" t="s">
        <v>111</v>
      </c>
      <c r="I188" s="4" t="s">
        <v>370</v>
      </c>
      <c r="J188" s="4" t="s">
        <v>20</v>
      </c>
      <c r="K188" s="9" t="s">
        <v>50</v>
      </c>
      <c r="L188" s="6">
        <v>83</v>
      </c>
      <c r="M188" s="9"/>
      <c r="N188" s="4"/>
    </row>
    <row r="189" spans="2:14" ht="39.6">
      <c r="B189" s="4">
        <v>2023</v>
      </c>
      <c r="C189" s="4" t="s">
        <v>16</v>
      </c>
      <c r="D189" s="1079" t="s">
        <v>362</v>
      </c>
      <c r="E189" s="1080"/>
      <c r="F189" s="1079" t="s">
        <v>379</v>
      </c>
      <c r="G189" s="1080"/>
      <c r="H189" s="4" t="s">
        <v>112</v>
      </c>
      <c r="I189" s="4" t="s">
        <v>370</v>
      </c>
      <c r="J189" s="4" t="s">
        <v>20</v>
      </c>
      <c r="K189" s="9" t="s">
        <v>50</v>
      </c>
      <c r="L189" s="6">
        <v>1</v>
      </c>
      <c r="M189" s="9"/>
      <c r="N189" s="4"/>
    </row>
    <row r="190" spans="2:14" ht="39.6">
      <c r="B190" s="4">
        <v>2023</v>
      </c>
      <c r="C190" s="4" t="s">
        <v>16</v>
      </c>
      <c r="D190" s="1079" t="s">
        <v>362</v>
      </c>
      <c r="E190" s="1080"/>
      <c r="F190" s="1079" t="s">
        <v>379</v>
      </c>
      <c r="G190" s="1080"/>
      <c r="H190" s="4" t="s">
        <v>124</v>
      </c>
      <c r="I190" s="4" t="s">
        <v>370</v>
      </c>
      <c r="J190" s="4" t="s">
        <v>20</v>
      </c>
      <c r="K190" s="9" t="s">
        <v>50</v>
      </c>
      <c r="L190" s="6">
        <v>26</v>
      </c>
      <c r="M190" s="9"/>
      <c r="N190" s="4"/>
    </row>
    <row r="191" spans="2:14" ht="52.8">
      <c r="B191" s="4">
        <v>2023</v>
      </c>
      <c r="C191" s="4" t="s">
        <v>16</v>
      </c>
      <c r="D191" s="1079" t="s">
        <v>362</v>
      </c>
      <c r="E191" s="1080"/>
      <c r="F191" s="1079" t="s">
        <v>379</v>
      </c>
      <c r="G191" s="1080"/>
      <c r="H191" s="4" t="s">
        <v>103</v>
      </c>
      <c r="I191" s="4" t="s">
        <v>90</v>
      </c>
      <c r="J191" s="4" t="s">
        <v>20</v>
      </c>
      <c r="K191" s="5">
        <v>409</v>
      </c>
      <c r="L191" s="6">
        <v>478031</v>
      </c>
      <c r="M191" s="9"/>
      <c r="N191" s="8">
        <v>195514679</v>
      </c>
    </row>
    <row r="192" spans="2:14" ht="52.8">
      <c r="B192" s="4">
        <v>2023</v>
      </c>
      <c r="C192" s="4" t="s">
        <v>16</v>
      </c>
      <c r="D192" s="1079" t="s">
        <v>362</v>
      </c>
      <c r="E192" s="1080"/>
      <c r="F192" s="1079" t="s">
        <v>379</v>
      </c>
      <c r="G192" s="1080"/>
      <c r="H192" s="4" t="s">
        <v>103</v>
      </c>
      <c r="I192" s="4" t="s">
        <v>371</v>
      </c>
      <c r="J192" s="4" t="s">
        <v>20</v>
      </c>
      <c r="K192" s="5">
        <v>818</v>
      </c>
      <c r="L192" s="6">
        <v>239062</v>
      </c>
      <c r="M192" s="9"/>
      <c r="N192" s="8">
        <v>195552716</v>
      </c>
    </row>
    <row r="193" spans="2:14" ht="26.4">
      <c r="B193" s="4">
        <v>2023</v>
      </c>
      <c r="C193" s="4" t="s">
        <v>16</v>
      </c>
      <c r="D193" s="1079" t="s">
        <v>362</v>
      </c>
      <c r="E193" s="1080"/>
      <c r="F193" s="1079" t="s">
        <v>379</v>
      </c>
      <c r="G193" s="1080"/>
      <c r="H193" s="4" t="s">
        <v>111</v>
      </c>
      <c r="I193" s="4" t="s">
        <v>90</v>
      </c>
      <c r="J193" s="4" t="s">
        <v>20</v>
      </c>
      <c r="K193" s="5">
        <v>736</v>
      </c>
      <c r="L193" s="6">
        <v>48045</v>
      </c>
      <c r="M193" s="9"/>
      <c r="N193" s="8">
        <v>35361120</v>
      </c>
    </row>
    <row r="194" spans="2:14" ht="26.4">
      <c r="B194" s="4">
        <v>2023</v>
      </c>
      <c r="C194" s="4" t="s">
        <v>16</v>
      </c>
      <c r="D194" s="1079" t="s">
        <v>362</v>
      </c>
      <c r="E194" s="1080"/>
      <c r="F194" s="1079" t="s">
        <v>379</v>
      </c>
      <c r="G194" s="1080"/>
      <c r="H194" s="4" t="s">
        <v>111</v>
      </c>
      <c r="I194" s="4" t="s">
        <v>371</v>
      </c>
      <c r="J194" s="4" t="s">
        <v>20</v>
      </c>
      <c r="K194" s="5">
        <v>1472</v>
      </c>
      <c r="L194" s="6">
        <v>15094</v>
      </c>
      <c r="M194" s="9"/>
      <c r="N194" s="8">
        <v>22218368</v>
      </c>
    </row>
    <row r="195" spans="2:14" ht="26.4">
      <c r="B195" s="4">
        <v>2023</v>
      </c>
      <c r="C195" s="4" t="s">
        <v>16</v>
      </c>
      <c r="D195" s="1079" t="s">
        <v>362</v>
      </c>
      <c r="E195" s="1080"/>
      <c r="F195" s="1079" t="s">
        <v>379</v>
      </c>
      <c r="G195" s="1080"/>
      <c r="H195" s="4" t="s">
        <v>112</v>
      </c>
      <c r="I195" s="4" t="s">
        <v>90</v>
      </c>
      <c r="J195" s="4" t="s">
        <v>20</v>
      </c>
      <c r="K195" s="5">
        <v>1308</v>
      </c>
      <c r="L195" s="6">
        <v>59401</v>
      </c>
      <c r="M195" s="9"/>
      <c r="N195" s="8">
        <v>77696508</v>
      </c>
    </row>
    <row r="196" spans="2:14" ht="26.4">
      <c r="B196" s="4">
        <v>2023</v>
      </c>
      <c r="C196" s="4" t="s">
        <v>16</v>
      </c>
      <c r="D196" s="1079" t="s">
        <v>362</v>
      </c>
      <c r="E196" s="1080"/>
      <c r="F196" s="1079" t="s">
        <v>379</v>
      </c>
      <c r="G196" s="1080"/>
      <c r="H196" s="4" t="s">
        <v>112</v>
      </c>
      <c r="I196" s="4" t="s">
        <v>371</v>
      </c>
      <c r="J196" s="4" t="s">
        <v>20</v>
      </c>
      <c r="K196" s="5">
        <v>2617</v>
      </c>
      <c r="L196" s="6">
        <v>18120</v>
      </c>
      <c r="M196" s="9"/>
      <c r="N196" s="8">
        <v>47420040</v>
      </c>
    </row>
    <row r="197" spans="2:14" ht="26.4">
      <c r="B197" s="4">
        <v>2023</v>
      </c>
      <c r="C197" s="4" t="s">
        <v>16</v>
      </c>
      <c r="D197" s="1079" t="s">
        <v>362</v>
      </c>
      <c r="E197" s="1080"/>
      <c r="F197" s="1079" t="s">
        <v>379</v>
      </c>
      <c r="G197" s="1080"/>
      <c r="H197" s="4" t="s">
        <v>124</v>
      </c>
      <c r="I197" s="4" t="s">
        <v>90</v>
      </c>
      <c r="J197" s="4" t="s">
        <v>20</v>
      </c>
      <c r="K197" s="5">
        <v>409</v>
      </c>
      <c r="L197" s="6">
        <v>1246</v>
      </c>
      <c r="M197" s="9"/>
      <c r="N197" s="8">
        <v>509614</v>
      </c>
    </row>
    <row r="198" spans="2:14" ht="26.4">
      <c r="B198" s="4">
        <v>2023</v>
      </c>
      <c r="C198" s="4" t="s">
        <v>16</v>
      </c>
      <c r="D198" s="1079" t="s">
        <v>362</v>
      </c>
      <c r="E198" s="1080"/>
      <c r="F198" s="1079" t="s">
        <v>379</v>
      </c>
      <c r="G198" s="1080"/>
      <c r="H198" s="4" t="s">
        <v>124</v>
      </c>
      <c r="I198" s="4" t="s">
        <v>371</v>
      </c>
      <c r="J198" s="4" t="s">
        <v>20</v>
      </c>
      <c r="K198" s="5">
        <v>409</v>
      </c>
      <c r="L198" s="6">
        <v>684</v>
      </c>
      <c r="M198" s="9"/>
      <c r="N198" s="8">
        <v>279756</v>
      </c>
    </row>
    <row r="199" spans="2:14">
      <c r="B199" s="12" t="s">
        <v>28</v>
      </c>
      <c r="C199" s="12" t="s">
        <v>28</v>
      </c>
      <c r="D199" s="1083" t="s">
        <v>28</v>
      </c>
      <c r="E199" s="1080"/>
      <c r="F199" s="1083" t="s">
        <v>29</v>
      </c>
      <c r="G199" s="1080"/>
      <c r="H199" s="12" t="s">
        <v>28</v>
      </c>
      <c r="I199" s="12" t="s">
        <v>28</v>
      </c>
      <c r="J199" s="12" t="s">
        <v>28</v>
      </c>
      <c r="K199" s="12" t="s">
        <v>28</v>
      </c>
      <c r="L199" s="13">
        <v>860805</v>
      </c>
      <c r="M199" s="12"/>
      <c r="N199" s="14">
        <v>574552801</v>
      </c>
    </row>
    <row r="200" spans="2:14" ht="52.8">
      <c r="B200" s="4">
        <v>2023</v>
      </c>
      <c r="C200" s="4" t="s">
        <v>16</v>
      </c>
      <c r="D200" s="1079" t="s">
        <v>362</v>
      </c>
      <c r="E200" s="1080"/>
      <c r="F200" s="1079" t="s">
        <v>380</v>
      </c>
      <c r="G200" s="1080"/>
      <c r="H200" s="4" t="s">
        <v>103</v>
      </c>
      <c r="I200" s="4" t="s">
        <v>370</v>
      </c>
      <c r="J200" s="4" t="s">
        <v>20</v>
      </c>
      <c r="K200" s="9" t="s">
        <v>50</v>
      </c>
      <c r="L200" s="6">
        <v>867</v>
      </c>
      <c r="M200" s="9"/>
      <c r="N200" s="4"/>
    </row>
    <row r="201" spans="2:14" ht="39.6">
      <c r="B201" s="4">
        <v>2023</v>
      </c>
      <c r="C201" s="4" t="s">
        <v>16</v>
      </c>
      <c r="D201" s="1079" t="s">
        <v>362</v>
      </c>
      <c r="E201" s="1080"/>
      <c r="F201" s="1079" t="s">
        <v>380</v>
      </c>
      <c r="G201" s="1080"/>
      <c r="H201" s="4" t="s">
        <v>111</v>
      </c>
      <c r="I201" s="4" t="s">
        <v>370</v>
      </c>
      <c r="J201" s="4" t="s">
        <v>20</v>
      </c>
      <c r="K201" s="9" t="s">
        <v>50</v>
      </c>
      <c r="L201" s="6">
        <v>33</v>
      </c>
      <c r="M201" s="9"/>
      <c r="N201" s="4"/>
    </row>
    <row r="202" spans="2:14" ht="39.6">
      <c r="B202" s="4">
        <v>2023</v>
      </c>
      <c r="C202" s="4" t="s">
        <v>16</v>
      </c>
      <c r="D202" s="1079" t="s">
        <v>362</v>
      </c>
      <c r="E202" s="1080"/>
      <c r="F202" s="1079" t="s">
        <v>380</v>
      </c>
      <c r="G202" s="1080"/>
      <c r="H202" s="4" t="s">
        <v>112</v>
      </c>
      <c r="I202" s="4" t="s">
        <v>370</v>
      </c>
      <c r="J202" s="4" t="s">
        <v>20</v>
      </c>
      <c r="K202" s="9" t="s">
        <v>50</v>
      </c>
      <c r="L202" s="10">
        <v>0</v>
      </c>
      <c r="M202" s="9"/>
      <c r="N202" s="4"/>
    </row>
    <row r="203" spans="2:14" ht="39.6">
      <c r="B203" s="4">
        <v>2023</v>
      </c>
      <c r="C203" s="4" t="s">
        <v>16</v>
      </c>
      <c r="D203" s="1079" t="s">
        <v>362</v>
      </c>
      <c r="E203" s="1080"/>
      <c r="F203" s="1079" t="s">
        <v>380</v>
      </c>
      <c r="G203" s="1080"/>
      <c r="H203" s="4" t="s">
        <v>124</v>
      </c>
      <c r="I203" s="4" t="s">
        <v>370</v>
      </c>
      <c r="J203" s="4" t="s">
        <v>20</v>
      </c>
      <c r="K203" s="9" t="s">
        <v>50</v>
      </c>
      <c r="L203" s="6">
        <v>21</v>
      </c>
      <c r="M203" s="9"/>
      <c r="N203" s="4"/>
    </row>
    <row r="204" spans="2:14" ht="52.8">
      <c r="B204" s="4">
        <v>2023</v>
      </c>
      <c r="C204" s="4" t="s">
        <v>16</v>
      </c>
      <c r="D204" s="1079" t="s">
        <v>362</v>
      </c>
      <c r="E204" s="1080"/>
      <c r="F204" s="1079" t="s">
        <v>380</v>
      </c>
      <c r="G204" s="1080"/>
      <c r="H204" s="4" t="s">
        <v>103</v>
      </c>
      <c r="I204" s="4" t="s">
        <v>90</v>
      </c>
      <c r="J204" s="4" t="s">
        <v>20</v>
      </c>
      <c r="K204" s="5">
        <v>600</v>
      </c>
      <c r="L204" s="6">
        <v>473553</v>
      </c>
      <c r="M204" s="9"/>
      <c r="N204" s="8">
        <v>284131800</v>
      </c>
    </row>
    <row r="205" spans="2:14" ht="26.4">
      <c r="B205" s="4">
        <v>2023</v>
      </c>
      <c r="C205" s="4" t="s">
        <v>16</v>
      </c>
      <c r="D205" s="1079" t="s">
        <v>362</v>
      </c>
      <c r="E205" s="1080"/>
      <c r="F205" s="1079" t="s">
        <v>380</v>
      </c>
      <c r="G205" s="1080"/>
      <c r="H205" s="4" t="s">
        <v>111</v>
      </c>
      <c r="I205" s="4" t="s">
        <v>90</v>
      </c>
      <c r="J205" s="4" t="s">
        <v>20</v>
      </c>
      <c r="K205" s="5">
        <v>1100</v>
      </c>
      <c r="L205" s="6">
        <v>25287</v>
      </c>
      <c r="M205" s="9"/>
      <c r="N205" s="8">
        <v>27815700</v>
      </c>
    </row>
    <row r="206" spans="2:14" ht="26.4">
      <c r="B206" s="4">
        <v>2023</v>
      </c>
      <c r="C206" s="4" t="s">
        <v>16</v>
      </c>
      <c r="D206" s="1079" t="s">
        <v>362</v>
      </c>
      <c r="E206" s="1080"/>
      <c r="F206" s="1079" t="s">
        <v>380</v>
      </c>
      <c r="G206" s="1080"/>
      <c r="H206" s="4" t="s">
        <v>112</v>
      </c>
      <c r="I206" s="4" t="s">
        <v>90</v>
      </c>
      <c r="J206" s="4" t="s">
        <v>20</v>
      </c>
      <c r="K206" s="5">
        <v>2100</v>
      </c>
      <c r="L206" s="6">
        <v>80123</v>
      </c>
      <c r="M206" s="9"/>
      <c r="N206" s="8">
        <v>168258300</v>
      </c>
    </row>
    <row r="207" spans="2:14" ht="26.4">
      <c r="B207" s="4">
        <v>2023</v>
      </c>
      <c r="C207" s="4" t="s">
        <v>16</v>
      </c>
      <c r="D207" s="1079" t="s">
        <v>362</v>
      </c>
      <c r="E207" s="1080"/>
      <c r="F207" s="1079" t="s">
        <v>380</v>
      </c>
      <c r="G207" s="1080"/>
      <c r="H207" s="4" t="s">
        <v>124</v>
      </c>
      <c r="I207" s="4" t="s">
        <v>90</v>
      </c>
      <c r="J207" s="4" t="s">
        <v>20</v>
      </c>
      <c r="K207" s="5">
        <v>200</v>
      </c>
      <c r="L207" s="6">
        <v>1617</v>
      </c>
      <c r="M207" s="9"/>
      <c r="N207" s="8">
        <v>323400</v>
      </c>
    </row>
    <row r="208" spans="2:14">
      <c r="B208" s="12" t="s">
        <v>28</v>
      </c>
      <c r="C208" s="12" t="s">
        <v>28</v>
      </c>
      <c r="D208" s="1083" t="s">
        <v>28</v>
      </c>
      <c r="E208" s="1080"/>
      <c r="F208" s="1083" t="s">
        <v>29</v>
      </c>
      <c r="G208" s="1080"/>
      <c r="H208" s="12" t="s">
        <v>28</v>
      </c>
      <c r="I208" s="12" t="s">
        <v>28</v>
      </c>
      <c r="J208" s="12" t="s">
        <v>28</v>
      </c>
      <c r="K208" s="12" t="s">
        <v>28</v>
      </c>
      <c r="L208" s="13">
        <v>581501</v>
      </c>
      <c r="M208" s="12"/>
      <c r="N208" s="14">
        <v>480529200</v>
      </c>
    </row>
    <row r="209" spans="2:14">
      <c r="B209" s="15" t="s">
        <v>28</v>
      </c>
      <c r="C209" s="15" t="s">
        <v>29</v>
      </c>
      <c r="D209" s="1084" t="s">
        <v>28</v>
      </c>
      <c r="E209" s="1080"/>
      <c r="F209" s="1084" t="s">
        <v>28</v>
      </c>
      <c r="G209" s="1080"/>
      <c r="H209" s="15" t="s">
        <v>28</v>
      </c>
      <c r="I209" s="15" t="s">
        <v>28</v>
      </c>
      <c r="J209" s="15" t="s">
        <v>28</v>
      </c>
      <c r="K209" s="15" t="s">
        <v>28</v>
      </c>
      <c r="L209" s="16">
        <v>12002599</v>
      </c>
      <c r="M209" s="15"/>
      <c r="N209" s="17">
        <v>10788092676</v>
      </c>
    </row>
    <row r="210" spans="2:14" ht="39.6">
      <c r="B210" s="4">
        <v>2023</v>
      </c>
      <c r="C210" s="4" t="s">
        <v>32</v>
      </c>
      <c r="D210" s="1079" t="s">
        <v>362</v>
      </c>
      <c r="E210" s="1080"/>
      <c r="F210" s="1079" t="s">
        <v>363</v>
      </c>
      <c r="G210" s="1080"/>
      <c r="H210" s="4" t="s">
        <v>18</v>
      </c>
      <c r="I210" s="4" t="s">
        <v>292</v>
      </c>
      <c r="J210" s="4" t="s">
        <v>33</v>
      </c>
      <c r="K210" s="5">
        <v>0</v>
      </c>
      <c r="L210" s="6">
        <v>27</v>
      </c>
      <c r="M210" s="9"/>
      <c r="N210" s="11">
        <v>0</v>
      </c>
    </row>
    <row r="211" spans="2:14" ht="26.4">
      <c r="B211" s="4">
        <v>2023</v>
      </c>
      <c r="C211" s="4" t="s">
        <v>32</v>
      </c>
      <c r="D211" s="1079" t="s">
        <v>362</v>
      </c>
      <c r="E211" s="1080"/>
      <c r="F211" s="1079" t="s">
        <v>363</v>
      </c>
      <c r="G211" s="1080"/>
      <c r="H211" s="4" t="s">
        <v>18</v>
      </c>
      <c r="I211" s="4" t="s">
        <v>19</v>
      </c>
      <c r="J211" s="4" t="s">
        <v>33</v>
      </c>
      <c r="K211" s="5">
        <v>600</v>
      </c>
      <c r="L211" s="6">
        <v>59200</v>
      </c>
      <c r="M211" s="9"/>
      <c r="N211" s="8">
        <v>35520000</v>
      </c>
    </row>
    <row r="212" spans="2:14" ht="39.6">
      <c r="B212" s="4">
        <v>2023</v>
      </c>
      <c r="C212" s="4" t="s">
        <v>32</v>
      </c>
      <c r="D212" s="1079" t="s">
        <v>362</v>
      </c>
      <c r="E212" s="1080"/>
      <c r="F212" s="1079" t="s">
        <v>363</v>
      </c>
      <c r="G212" s="1080"/>
      <c r="H212" s="4" t="s">
        <v>22</v>
      </c>
      <c r="I212" s="4" t="s">
        <v>292</v>
      </c>
      <c r="J212" s="4" t="s">
        <v>33</v>
      </c>
      <c r="K212" s="5">
        <v>0</v>
      </c>
      <c r="L212" s="6">
        <v>1</v>
      </c>
      <c r="M212" s="9"/>
      <c r="N212" s="11">
        <v>0</v>
      </c>
    </row>
    <row r="213" spans="2:14" ht="39.6">
      <c r="B213" s="4">
        <v>2023</v>
      </c>
      <c r="C213" s="4" t="s">
        <v>32</v>
      </c>
      <c r="D213" s="1079" t="s">
        <v>362</v>
      </c>
      <c r="E213" s="1080"/>
      <c r="F213" s="1079" t="s">
        <v>363</v>
      </c>
      <c r="G213" s="1080"/>
      <c r="H213" s="4" t="s">
        <v>22</v>
      </c>
      <c r="I213" s="4" t="s">
        <v>19</v>
      </c>
      <c r="J213" s="4" t="s">
        <v>33</v>
      </c>
      <c r="K213" s="5">
        <v>600</v>
      </c>
      <c r="L213" s="6">
        <v>250</v>
      </c>
      <c r="M213" s="9"/>
      <c r="N213" s="8">
        <v>150000</v>
      </c>
    </row>
    <row r="214" spans="2:14" ht="39.6">
      <c r="B214" s="4">
        <v>2023</v>
      </c>
      <c r="C214" s="4" t="s">
        <v>32</v>
      </c>
      <c r="D214" s="1079" t="s">
        <v>362</v>
      </c>
      <c r="E214" s="1080"/>
      <c r="F214" s="1079" t="s">
        <v>363</v>
      </c>
      <c r="G214" s="1080"/>
      <c r="H214" s="4" t="s">
        <v>23</v>
      </c>
      <c r="I214" s="4" t="s">
        <v>292</v>
      </c>
      <c r="J214" s="4" t="s">
        <v>33</v>
      </c>
      <c r="K214" s="5">
        <v>0</v>
      </c>
      <c r="L214" s="10">
        <v>0</v>
      </c>
      <c r="M214" s="9"/>
      <c r="N214" s="11">
        <v>0</v>
      </c>
    </row>
    <row r="215" spans="2:14" ht="26.4">
      <c r="B215" s="4">
        <v>2023</v>
      </c>
      <c r="C215" s="4" t="s">
        <v>32</v>
      </c>
      <c r="D215" s="1079" t="s">
        <v>362</v>
      </c>
      <c r="E215" s="1080"/>
      <c r="F215" s="1079" t="s">
        <v>363</v>
      </c>
      <c r="G215" s="1080"/>
      <c r="H215" s="4" t="s">
        <v>23</v>
      </c>
      <c r="I215" s="4" t="s">
        <v>19</v>
      </c>
      <c r="J215" s="4" t="s">
        <v>33</v>
      </c>
      <c r="K215" s="5">
        <v>1100</v>
      </c>
      <c r="L215" s="6">
        <v>2084</v>
      </c>
      <c r="M215" s="9"/>
      <c r="N215" s="8">
        <v>2292400</v>
      </c>
    </row>
    <row r="216" spans="2:14" ht="39.6">
      <c r="B216" s="4">
        <v>2023</v>
      </c>
      <c r="C216" s="4" t="s">
        <v>32</v>
      </c>
      <c r="D216" s="1079" t="s">
        <v>362</v>
      </c>
      <c r="E216" s="1080"/>
      <c r="F216" s="1079" t="s">
        <v>363</v>
      </c>
      <c r="G216" s="1080"/>
      <c r="H216" s="4" t="s">
        <v>24</v>
      </c>
      <c r="I216" s="4" t="s">
        <v>292</v>
      </c>
      <c r="J216" s="4" t="s">
        <v>33</v>
      </c>
      <c r="K216" s="5">
        <v>0</v>
      </c>
      <c r="L216" s="10">
        <v>0</v>
      </c>
      <c r="M216" s="9"/>
      <c r="N216" s="11">
        <v>0</v>
      </c>
    </row>
    <row r="217" spans="2:14" ht="26.4">
      <c r="B217" s="4">
        <v>2023</v>
      </c>
      <c r="C217" s="4" t="s">
        <v>32</v>
      </c>
      <c r="D217" s="1079" t="s">
        <v>362</v>
      </c>
      <c r="E217" s="1080"/>
      <c r="F217" s="1079" t="s">
        <v>363</v>
      </c>
      <c r="G217" s="1080"/>
      <c r="H217" s="4" t="s">
        <v>24</v>
      </c>
      <c r="I217" s="4" t="s">
        <v>19</v>
      </c>
      <c r="J217" s="4" t="s">
        <v>33</v>
      </c>
      <c r="K217" s="5">
        <v>2100</v>
      </c>
      <c r="L217" s="6">
        <v>153</v>
      </c>
      <c r="M217" s="9"/>
      <c r="N217" s="8">
        <v>321300</v>
      </c>
    </row>
    <row r="218" spans="2:14" ht="39.6">
      <c r="B218" s="4">
        <v>2023</v>
      </c>
      <c r="C218" s="4" t="s">
        <v>32</v>
      </c>
      <c r="D218" s="1079" t="s">
        <v>362</v>
      </c>
      <c r="E218" s="1080"/>
      <c r="F218" s="1079" t="s">
        <v>363</v>
      </c>
      <c r="G218" s="1080"/>
      <c r="H218" s="4" t="s">
        <v>25</v>
      </c>
      <c r="I218" s="4" t="s">
        <v>292</v>
      </c>
      <c r="J218" s="4" t="s">
        <v>33</v>
      </c>
      <c r="K218" s="5">
        <v>0</v>
      </c>
      <c r="L218" s="6">
        <v>2</v>
      </c>
      <c r="M218" s="9"/>
      <c r="N218" s="11">
        <v>0</v>
      </c>
    </row>
    <row r="219" spans="2:14" ht="26.4">
      <c r="B219" s="4">
        <v>2023</v>
      </c>
      <c r="C219" s="4" t="s">
        <v>32</v>
      </c>
      <c r="D219" s="1079" t="s">
        <v>362</v>
      </c>
      <c r="E219" s="1080"/>
      <c r="F219" s="1079" t="s">
        <v>363</v>
      </c>
      <c r="G219" s="1080"/>
      <c r="H219" s="4" t="s">
        <v>25</v>
      </c>
      <c r="I219" s="4" t="s">
        <v>19</v>
      </c>
      <c r="J219" s="4" t="s">
        <v>33</v>
      </c>
      <c r="K219" s="5">
        <v>1100</v>
      </c>
      <c r="L219" s="6">
        <v>2670</v>
      </c>
      <c r="M219" s="9"/>
      <c r="N219" s="8">
        <v>2937000</v>
      </c>
    </row>
    <row r="220" spans="2:14" ht="39.6">
      <c r="B220" s="4">
        <v>2023</v>
      </c>
      <c r="C220" s="4" t="s">
        <v>32</v>
      </c>
      <c r="D220" s="1079" t="s">
        <v>362</v>
      </c>
      <c r="E220" s="1080"/>
      <c r="F220" s="1079" t="s">
        <v>363</v>
      </c>
      <c r="G220" s="1080"/>
      <c r="H220" s="4" t="s">
        <v>26</v>
      </c>
      <c r="I220" s="4" t="s">
        <v>292</v>
      </c>
      <c r="J220" s="4" t="s">
        <v>33</v>
      </c>
      <c r="K220" s="5">
        <v>0</v>
      </c>
      <c r="L220" s="10">
        <v>0</v>
      </c>
      <c r="M220" s="9"/>
      <c r="N220" s="11">
        <v>0</v>
      </c>
    </row>
    <row r="221" spans="2:14" ht="26.4">
      <c r="B221" s="4">
        <v>2023</v>
      </c>
      <c r="C221" s="4" t="s">
        <v>32</v>
      </c>
      <c r="D221" s="1079" t="s">
        <v>362</v>
      </c>
      <c r="E221" s="1080"/>
      <c r="F221" s="1079" t="s">
        <v>363</v>
      </c>
      <c r="G221" s="1080"/>
      <c r="H221" s="4" t="s">
        <v>26</v>
      </c>
      <c r="I221" s="4" t="s">
        <v>19</v>
      </c>
      <c r="J221" s="4" t="s">
        <v>33</v>
      </c>
      <c r="K221" s="5">
        <v>2100</v>
      </c>
      <c r="L221" s="6">
        <v>3601</v>
      </c>
      <c r="M221" s="9"/>
      <c r="N221" s="8">
        <v>7562100</v>
      </c>
    </row>
    <row r="222" spans="2:14" ht="39.6">
      <c r="B222" s="4">
        <v>2023</v>
      </c>
      <c r="C222" s="4" t="s">
        <v>32</v>
      </c>
      <c r="D222" s="1079" t="s">
        <v>362</v>
      </c>
      <c r="E222" s="1080"/>
      <c r="F222" s="1079" t="s">
        <v>363</v>
      </c>
      <c r="G222" s="1080"/>
      <c r="H222" s="4" t="s">
        <v>27</v>
      </c>
      <c r="I222" s="4" t="s">
        <v>292</v>
      </c>
      <c r="J222" s="4" t="s">
        <v>33</v>
      </c>
      <c r="K222" s="5">
        <v>0</v>
      </c>
      <c r="L222" s="10">
        <v>0</v>
      </c>
      <c r="M222" s="9"/>
      <c r="N222" s="11">
        <v>0</v>
      </c>
    </row>
    <row r="223" spans="2:14" ht="26.4">
      <c r="B223" s="4">
        <v>2023</v>
      </c>
      <c r="C223" s="4" t="s">
        <v>32</v>
      </c>
      <c r="D223" s="1079" t="s">
        <v>362</v>
      </c>
      <c r="E223" s="1080"/>
      <c r="F223" s="1079" t="s">
        <v>363</v>
      </c>
      <c r="G223" s="1080"/>
      <c r="H223" s="4" t="s">
        <v>27</v>
      </c>
      <c r="I223" s="4" t="s">
        <v>19</v>
      </c>
      <c r="J223" s="4" t="s">
        <v>33</v>
      </c>
      <c r="K223" s="5">
        <v>200</v>
      </c>
      <c r="L223" s="6">
        <v>947</v>
      </c>
      <c r="M223" s="9"/>
      <c r="N223" s="8">
        <v>189400</v>
      </c>
    </row>
    <row r="224" spans="2:14">
      <c r="B224" s="12" t="s">
        <v>28</v>
      </c>
      <c r="C224" s="12" t="s">
        <v>28</v>
      </c>
      <c r="D224" s="1083" t="s">
        <v>28</v>
      </c>
      <c r="E224" s="1080"/>
      <c r="F224" s="1083" t="s">
        <v>29</v>
      </c>
      <c r="G224" s="1080"/>
      <c r="H224" s="12" t="s">
        <v>28</v>
      </c>
      <c r="I224" s="12" t="s">
        <v>28</v>
      </c>
      <c r="J224" s="12" t="s">
        <v>28</v>
      </c>
      <c r="K224" s="12" t="s">
        <v>28</v>
      </c>
      <c r="L224" s="13">
        <v>68935</v>
      </c>
      <c r="M224" s="12"/>
      <c r="N224" s="14">
        <v>48972200</v>
      </c>
    </row>
    <row r="225" spans="2:14" ht="39.6">
      <c r="B225" s="4">
        <v>2023</v>
      </c>
      <c r="C225" s="4" t="s">
        <v>32</v>
      </c>
      <c r="D225" s="1079" t="s">
        <v>362</v>
      </c>
      <c r="E225" s="1080"/>
      <c r="F225" s="1079" t="s">
        <v>364</v>
      </c>
      <c r="G225" s="1080"/>
      <c r="H225" s="4" t="s">
        <v>18</v>
      </c>
      <c r="I225" s="4" t="s">
        <v>292</v>
      </c>
      <c r="J225" s="4" t="s">
        <v>33</v>
      </c>
      <c r="K225" s="5">
        <v>0</v>
      </c>
      <c r="L225" s="6">
        <v>45</v>
      </c>
      <c r="M225" s="9"/>
      <c r="N225" s="11">
        <v>0</v>
      </c>
    </row>
    <row r="226" spans="2:14" ht="26.4">
      <c r="B226" s="4">
        <v>2023</v>
      </c>
      <c r="C226" s="4" t="s">
        <v>32</v>
      </c>
      <c r="D226" s="1079" t="s">
        <v>362</v>
      </c>
      <c r="E226" s="1080"/>
      <c r="F226" s="1079" t="s">
        <v>364</v>
      </c>
      <c r="G226" s="1080"/>
      <c r="H226" s="4" t="s">
        <v>18</v>
      </c>
      <c r="I226" s="4" t="s">
        <v>19</v>
      </c>
      <c r="J226" s="4" t="s">
        <v>33</v>
      </c>
      <c r="K226" s="5">
        <v>600</v>
      </c>
      <c r="L226" s="6">
        <v>57664</v>
      </c>
      <c r="M226" s="9"/>
      <c r="N226" s="8">
        <v>34598400</v>
      </c>
    </row>
    <row r="227" spans="2:14" ht="39.6">
      <c r="B227" s="4">
        <v>2023</v>
      </c>
      <c r="C227" s="4" t="s">
        <v>32</v>
      </c>
      <c r="D227" s="1079" t="s">
        <v>362</v>
      </c>
      <c r="E227" s="1080"/>
      <c r="F227" s="1079" t="s">
        <v>364</v>
      </c>
      <c r="G227" s="1080"/>
      <c r="H227" s="4" t="s">
        <v>22</v>
      </c>
      <c r="I227" s="4" t="s">
        <v>292</v>
      </c>
      <c r="J227" s="4" t="s">
        <v>33</v>
      </c>
      <c r="K227" s="5">
        <v>0</v>
      </c>
      <c r="L227" s="10">
        <v>0</v>
      </c>
      <c r="M227" s="9"/>
      <c r="N227" s="11">
        <v>0</v>
      </c>
    </row>
    <row r="228" spans="2:14" ht="39.6">
      <c r="B228" s="4">
        <v>2023</v>
      </c>
      <c r="C228" s="4" t="s">
        <v>32</v>
      </c>
      <c r="D228" s="1079" t="s">
        <v>362</v>
      </c>
      <c r="E228" s="1080"/>
      <c r="F228" s="1079" t="s">
        <v>364</v>
      </c>
      <c r="G228" s="1080"/>
      <c r="H228" s="4" t="s">
        <v>22</v>
      </c>
      <c r="I228" s="4" t="s">
        <v>19</v>
      </c>
      <c r="J228" s="4" t="s">
        <v>33</v>
      </c>
      <c r="K228" s="5">
        <v>600</v>
      </c>
      <c r="L228" s="6">
        <v>264</v>
      </c>
      <c r="M228" s="9"/>
      <c r="N228" s="8">
        <v>158400</v>
      </c>
    </row>
    <row r="229" spans="2:14" ht="39.6">
      <c r="B229" s="4">
        <v>2023</v>
      </c>
      <c r="C229" s="4" t="s">
        <v>32</v>
      </c>
      <c r="D229" s="1079" t="s">
        <v>362</v>
      </c>
      <c r="E229" s="1080"/>
      <c r="F229" s="1079" t="s">
        <v>364</v>
      </c>
      <c r="G229" s="1080"/>
      <c r="H229" s="4" t="s">
        <v>23</v>
      </c>
      <c r="I229" s="4" t="s">
        <v>292</v>
      </c>
      <c r="J229" s="4" t="s">
        <v>33</v>
      </c>
      <c r="K229" s="5">
        <v>0</v>
      </c>
      <c r="L229" s="10">
        <v>0</v>
      </c>
      <c r="M229" s="9"/>
      <c r="N229" s="11">
        <v>0</v>
      </c>
    </row>
    <row r="230" spans="2:14" ht="26.4">
      <c r="B230" s="4">
        <v>2023</v>
      </c>
      <c r="C230" s="4" t="s">
        <v>32</v>
      </c>
      <c r="D230" s="1079" t="s">
        <v>362</v>
      </c>
      <c r="E230" s="1080"/>
      <c r="F230" s="1079" t="s">
        <v>364</v>
      </c>
      <c r="G230" s="1080"/>
      <c r="H230" s="4" t="s">
        <v>23</v>
      </c>
      <c r="I230" s="4" t="s">
        <v>19</v>
      </c>
      <c r="J230" s="4" t="s">
        <v>33</v>
      </c>
      <c r="K230" s="5">
        <v>1100</v>
      </c>
      <c r="L230" s="6">
        <v>2019</v>
      </c>
      <c r="M230" s="9"/>
      <c r="N230" s="8">
        <v>2220900</v>
      </c>
    </row>
    <row r="231" spans="2:14" ht="39.6">
      <c r="B231" s="4">
        <v>2023</v>
      </c>
      <c r="C231" s="4" t="s">
        <v>32</v>
      </c>
      <c r="D231" s="1079" t="s">
        <v>362</v>
      </c>
      <c r="E231" s="1080"/>
      <c r="F231" s="1079" t="s">
        <v>364</v>
      </c>
      <c r="G231" s="1080"/>
      <c r="H231" s="4" t="s">
        <v>24</v>
      </c>
      <c r="I231" s="4" t="s">
        <v>292</v>
      </c>
      <c r="J231" s="4" t="s">
        <v>33</v>
      </c>
      <c r="K231" s="5">
        <v>0</v>
      </c>
      <c r="L231" s="10">
        <v>0</v>
      </c>
      <c r="M231" s="9"/>
      <c r="N231" s="11">
        <v>0</v>
      </c>
    </row>
    <row r="232" spans="2:14" ht="26.4">
      <c r="B232" s="4">
        <v>2023</v>
      </c>
      <c r="C232" s="4" t="s">
        <v>32</v>
      </c>
      <c r="D232" s="1079" t="s">
        <v>362</v>
      </c>
      <c r="E232" s="1080"/>
      <c r="F232" s="1079" t="s">
        <v>364</v>
      </c>
      <c r="G232" s="1080"/>
      <c r="H232" s="4" t="s">
        <v>24</v>
      </c>
      <c r="I232" s="4" t="s">
        <v>19</v>
      </c>
      <c r="J232" s="4" t="s">
        <v>33</v>
      </c>
      <c r="K232" s="5">
        <v>2100</v>
      </c>
      <c r="L232" s="6">
        <v>153</v>
      </c>
      <c r="M232" s="9"/>
      <c r="N232" s="8">
        <v>321300</v>
      </c>
    </row>
    <row r="233" spans="2:14" ht="39.6">
      <c r="B233" s="4">
        <v>2023</v>
      </c>
      <c r="C233" s="4" t="s">
        <v>32</v>
      </c>
      <c r="D233" s="1079" t="s">
        <v>362</v>
      </c>
      <c r="E233" s="1080"/>
      <c r="F233" s="1079" t="s">
        <v>364</v>
      </c>
      <c r="G233" s="1080"/>
      <c r="H233" s="4" t="s">
        <v>25</v>
      </c>
      <c r="I233" s="4" t="s">
        <v>292</v>
      </c>
      <c r="J233" s="4" t="s">
        <v>33</v>
      </c>
      <c r="K233" s="5">
        <v>0</v>
      </c>
      <c r="L233" s="6">
        <v>6</v>
      </c>
      <c r="M233" s="9"/>
      <c r="N233" s="11">
        <v>0</v>
      </c>
    </row>
    <row r="234" spans="2:14" ht="26.4">
      <c r="B234" s="4">
        <v>2023</v>
      </c>
      <c r="C234" s="4" t="s">
        <v>32</v>
      </c>
      <c r="D234" s="1079" t="s">
        <v>362</v>
      </c>
      <c r="E234" s="1080"/>
      <c r="F234" s="1079" t="s">
        <v>364</v>
      </c>
      <c r="G234" s="1080"/>
      <c r="H234" s="4" t="s">
        <v>25</v>
      </c>
      <c r="I234" s="4" t="s">
        <v>19</v>
      </c>
      <c r="J234" s="4" t="s">
        <v>33</v>
      </c>
      <c r="K234" s="5">
        <v>1100</v>
      </c>
      <c r="L234" s="6">
        <v>2612</v>
      </c>
      <c r="M234" s="9"/>
      <c r="N234" s="8">
        <v>2873200</v>
      </c>
    </row>
    <row r="235" spans="2:14" ht="39.6">
      <c r="B235" s="4">
        <v>2023</v>
      </c>
      <c r="C235" s="4" t="s">
        <v>32</v>
      </c>
      <c r="D235" s="1079" t="s">
        <v>362</v>
      </c>
      <c r="E235" s="1080"/>
      <c r="F235" s="1079" t="s">
        <v>364</v>
      </c>
      <c r="G235" s="1080"/>
      <c r="H235" s="4" t="s">
        <v>26</v>
      </c>
      <c r="I235" s="4" t="s">
        <v>292</v>
      </c>
      <c r="J235" s="4" t="s">
        <v>33</v>
      </c>
      <c r="K235" s="5">
        <v>0</v>
      </c>
      <c r="L235" s="6">
        <v>2</v>
      </c>
      <c r="M235" s="9"/>
      <c r="N235" s="11">
        <v>0</v>
      </c>
    </row>
    <row r="236" spans="2:14" ht="26.4">
      <c r="B236" s="4">
        <v>2023</v>
      </c>
      <c r="C236" s="4" t="s">
        <v>32</v>
      </c>
      <c r="D236" s="1079" t="s">
        <v>362</v>
      </c>
      <c r="E236" s="1080"/>
      <c r="F236" s="1079" t="s">
        <v>364</v>
      </c>
      <c r="G236" s="1080"/>
      <c r="H236" s="4" t="s">
        <v>26</v>
      </c>
      <c r="I236" s="4" t="s">
        <v>19</v>
      </c>
      <c r="J236" s="4" t="s">
        <v>33</v>
      </c>
      <c r="K236" s="5">
        <v>2100</v>
      </c>
      <c r="L236" s="6">
        <v>3702</v>
      </c>
      <c r="M236" s="9"/>
      <c r="N236" s="8">
        <v>7774200</v>
      </c>
    </row>
    <row r="237" spans="2:14" ht="39.6">
      <c r="B237" s="4">
        <v>2023</v>
      </c>
      <c r="C237" s="4" t="s">
        <v>32</v>
      </c>
      <c r="D237" s="1079" t="s">
        <v>362</v>
      </c>
      <c r="E237" s="1080"/>
      <c r="F237" s="1079" t="s">
        <v>364</v>
      </c>
      <c r="G237" s="1080"/>
      <c r="H237" s="4" t="s">
        <v>27</v>
      </c>
      <c r="I237" s="4" t="s">
        <v>292</v>
      </c>
      <c r="J237" s="4" t="s">
        <v>33</v>
      </c>
      <c r="K237" s="5">
        <v>0</v>
      </c>
      <c r="L237" s="10">
        <v>0</v>
      </c>
      <c r="M237" s="9"/>
      <c r="N237" s="11">
        <v>0</v>
      </c>
    </row>
    <row r="238" spans="2:14" ht="26.4">
      <c r="B238" s="4">
        <v>2023</v>
      </c>
      <c r="C238" s="4" t="s">
        <v>32</v>
      </c>
      <c r="D238" s="1079" t="s">
        <v>362</v>
      </c>
      <c r="E238" s="1080"/>
      <c r="F238" s="1079" t="s">
        <v>364</v>
      </c>
      <c r="G238" s="1080"/>
      <c r="H238" s="4" t="s">
        <v>27</v>
      </c>
      <c r="I238" s="4" t="s">
        <v>19</v>
      </c>
      <c r="J238" s="4" t="s">
        <v>33</v>
      </c>
      <c r="K238" s="5">
        <v>200</v>
      </c>
      <c r="L238" s="6">
        <v>914</v>
      </c>
      <c r="M238" s="9"/>
      <c r="N238" s="8">
        <v>182800</v>
      </c>
    </row>
    <row r="239" spans="2:14">
      <c r="B239" s="12" t="s">
        <v>28</v>
      </c>
      <c r="C239" s="12" t="s">
        <v>28</v>
      </c>
      <c r="D239" s="1083" t="s">
        <v>28</v>
      </c>
      <c r="E239" s="1080"/>
      <c r="F239" s="1083" t="s">
        <v>29</v>
      </c>
      <c r="G239" s="1080"/>
      <c r="H239" s="12" t="s">
        <v>28</v>
      </c>
      <c r="I239" s="12" t="s">
        <v>28</v>
      </c>
      <c r="J239" s="12" t="s">
        <v>28</v>
      </c>
      <c r="K239" s="12" t="s">
        <v>28</v>
      </c>
      <c r="L239" s="13">
        <v>67381</v>
      </c>
      <c r="M239" s="12"/>
      <c r="N239" s="14">
        <v>48129200</v>
      </c>
    </row>
    <row r="240" spans="2:14" ht="39.6">
      <c r="B240" s="4">
        <v>2023</v>
      </c>
      <c r="C240" s="4" t="s">
        <v>32</v>
      </c>
      <c r="D240" s="1079" t="s">
        <v>362</v>
      </c>
      <c r="E240" s="1080"/>
      <c r="F240" s="1079" t="s">
        <v>365</v>
      </c>
      <c r="G240" s="1080"/>
      <c r="H240" s="4" t="s">
        <v>18</v>
      </c>
      <c r="I240" s="4" t="s">
        <v>292</v>
      </c>
      <c r="J240" s="4" t="s">
        <v>33</v>
      </c>
      <c r="K240" s="5">
        <v>0</v>
      </c>
      <c r="L240" s="6">
        <v>1493</v>
      </c>
      <c r="M240" s="9"/>
      <c r="N240" s="11">
        <v>0</v>
      </c>
    </row>
    <row r="241" spans="2:14" ht="26.4">
      <c r="B241" s="4">
        <v>2023</v>
      </c>
      <c r="C241" s="4" t="s">
        <v>32</v>
      </c>
      <c r="D241" s="1079" t="s">
        <v>362</v>
      </c>
      <c r="E241" s="1080"/>
      <c r="F241" s="1079" t="s">
        <v>365</v>
      </c>
      <c r="G241" s="1080"/>
      <c r="H241" s="4" t="s">
        <v>18</v>
      </c>
      <c r="I241" s="4" t="s">
        <v>19</v>
      </c>
      <c r="J241" s="4" t="s">
        <v>33</v>
      </c>
      <c r="K241" s="5">
        <v>2500</v>
      </c>
      <c r="L241" s="6">
        <v>308043</v>
      </c>
      <c r="M241" s="9"/>
      <c r="N241" s="8">
        <v>770107500</v>
      </c>
    </row>
    <row r="242" spans="2:14" ht="39.6">
      <c r="B242" s="4">
        <v>2023</v>
      </c>
      <c r="C242" s="4" t="s">
        <v>32</v>
      </c>
      <c r="D242" s="1079" t="s">
        <v>362</v>
      </c>
      <c r="E242" s="1080"/>
      <c r="F242" s="1079" t="s">
        <v>365</v>
      </c>
      <c r="G242" s="1080"/>
      <c r="H242" s="4" t="s">
        <v>22</v>
      </c>
      <c r="I242" s="4" t="s">
        <v>292</v>
      </c>
      <c r="J242" s="4" t="s">
        <v>33</v>
      </c>
      <c r="K242" s="5">
        <v>0</v>
      </c>
      <c r="L242" s="6">
        <v>5</v>
      </c>
      <c r="M242" s="9"/>
      <c r="N242" s="11">
        <v>0</v>
      </c>
    </row>
    <row r="243" spans="2:14" ht="39.6">
      <c r="B243" s="4">
        <v>2023</v>
      </c>
      <c r="C243" s="4" t="s">
        <v>32</v>
      </c>
      <c r="D243" s="1079" t="s">
        <v>362</v>
      </c>
      <c r="E243" s="1080"/>
      <c r="F243" s="1079" t="s">
        <v>365</v>
      </c>
      <c r="G243" s="1080"/>
      <c r="H243" s="4" t="s">
        <v>22</v>
      </c>
      <c r="I243" s="4" t="s">
        <v>19</v>
      </c>
      <c r="J243" s="4" t="s">
        <v>33</v>
      </c>
      <c r="K243" s="5">
        <v>2500</v>
      </c>
      <c r="L243" s="6">
        <v>1420</v>
      </c>
      <c r="M243" s="9"/>
      <c r="N243" s="8">
        <v>3550000</v>
      </c>
    </row>
    <row r="244" spans="2:14" ht="39.6">
      <c r="B244" s="4">
        <v>2023</v>
      </c>
      <c r="C244" s="4" t="s">
        <v>32</v>
      </c>
      <c r="D244" s="1079" t="s">
        <v>362</v>
      </c>
      <c r="E244" s="1080"/>
      <c r="F244" s="1079" t="s">
        <v>365</v>
      </c>
      <c r="G244" s="1080"/>
      <c r="H244" s="4" t="s">
        <v>23</v>
      </c>
      <c r="I244" s="4" t="s">
        <v>292</v>
      </c>
      <c r="J244" s="4" t="s">
        <v>33</v>
      </c>
      <c r="K244" s="5">
        <v>0</v>
      </c>
      <c r="L244" s="6">
        <v>41</v>
      </c>
      <c r="M244" s="9"/>
      <c r="N244" s="11">
        <v>0</v>
      </c>
    </row>
    <row r="245" spans="2:14" ht="26.4">
      <c r="B245" s="4">
        <v>2023</v>
      </c>
      <c r="C245" s="4" t="s">
        <v>32</v>
      </c>
      <c r="D245" s="1079" t="s">
        <v>362</v>
      </c>
      <c r="E245" s="1080"/>
      <c r="F245" s="1079" t="s">
        <v>365</v>
      </c>
      <c r="G245" s="1080"/>
      <c r="H245" s="4" t="s">
        <v>23</v>
      </c>
      <c r="I245" s="4" t="s">
        <v>19</v>
      </c>
      <c r="J245" s="4" t="s">
        <v>33</v>
      </c>
      <c r="K245" s="5">
        <v>4500</v>
      </c>
      <c r="L245" s="6">
        <v>5148</v>
      </c>
      <c r="M245" s="9"/>
      <c r="N245" s="8">
        <v>23166000</v>
      </c>
    </row>
    <row r="246" spans="2:14" ht="39.6">
      <c r="B246" s="4">
        <v>2023</v>
      </c>
      <c r="C246" s="4" t="s">
        <v>32</v>
      </c>
      <c r="D246" s="1079" t="s">
        <v>362</v>
      </c>
      <c r="E246" s="1080"/>
      <c r="F246" s="1079" t="s">
        <v>365</v>
      </c>
      <c r="G246" s="1080"/>
      <c r="H246" s="4" t="s">
        <v>24</v>
      </c>
      <c r="I246" s="4" t="s">
        <v>292</v>
      </c>
      <c r="J246" s="4" t="s">
        <v>33</v>
      </c>
      <c r="K246" s="5">
        <v>0</v>
      </c>
      <c r="L246" s="10">
        <v>0</v>
      </c>
      <c r="M246" s="9"/>
      <c r="N246" s="11">
        <v>0</v>
      </c>
    </row>
    <row r="247" spans="2:14" ht="26.4">
      <c r="B247" s="4">
        <v>2023</v>
      </c>
      <c r="C247" s="4" t="s">
        <v>32</v>
      </c>
      <c r="D247" s="1079" t="s">
        <v>362</v>
      </c>
      <c r="E247" s="1080"/>
      <c r="F247" s="1079" t="s">
        <v>365</v>
      </c>
      <c r="G247" s="1080"/>
      <c r="H247" s="4" t="s">
        <v>24</v>
      </c>
      <c r="I247" s="4" t="s">
        <v>19</v>
      </c>
      <c r="J247" s="4" t="s">
        <v>33</v>
      </c>
      <c r="K247" s="5">
        <v>8000</v>
      </c>
      <c r="L247" s="6">
        <v>4221</v>
      </c>
      <c r="M247" s="9"/>
      <c r="N247" s="8">
        <v>33768000</v>
      </c>
    </row>
    <row r="248" spans="2:14" ht="39.6">
      <c r="B248" s="4">
        <v>2023</v>
      </c>
      <c r="C248" s="4" t="s">
        <v>32</v>
      </c>
      <c r="D248" s="1079" t="s">
        <v>362</v>
      </c>
      <c r="E248" s="1080"/>
      <c r="F248" s="1079" t="s">
        <v>365</v>
      </c>
      <c r="G248" s="1080"/>
      <c r="H248" s="4" t="s">
        <v>25</v>
      </c>
      <c r="I248" s="4" t="s">
        <v>292</v>
      </c>
      <c r="J248" s="4" t="s">
        <v>33</v>
      </c>
      <c r="K248" s="5">
        <v>0</v>
      </c>
      <c r="L248" s="6">
        <v>109</v>
      </c>
      <c r="M248" s="9"/>
      <c r="N248" s="11">
        <v>0</v>
      </c>
    </row>
    <row r="249" spans="2:14" ht="26.4">
      <c r="B249" s="4">
        <v>2023</v>
      </c>
      <c r="C249" s="4" t="s">
        <v>32</v>
      </c>
      <c r="D249" s="1079" t="s">
        <v>362</v>
      </c>
      <c r="E249" s="1080"/>
      <c r="F249" s="1079" t="s">
        <v>365</v>
      </c>
      <c r="G249" s="1080"/>
      <c r="H249" s="4" t="s">
        <v>25</v>
      </c>
      <c r="I249" s="4" t="s">
        <v>19</v>
      </c>
      <c r="J249" s="4" t="s">
        <v>33</v>
      </c>
      <c r="K249" s="5">
        <v>4500</v>
      </c>
      <c r="L249" s="6">
        <v>16935</v>
      </c>
      <c r="M249" s="9"/>
      <c r="N249" s="8">
        <v>76207500</v>
      </c>
    </row>
    <row r="250" spans="2:14" ht="39.6">
      <c r="B250" s="4">
        <v>2023</v>
      </c>
      <c r="C250" s="4" t="s">
        <v>32</v>
      </c>
      <c r="D250" s="1079" t="s">
        <v>362</v>
      </c>
      <c r="E250" s="1080"/>
      <c r="F250" s="1079" t="s">
        <v>365</v>
      </c>
      <c r="G250" s="1080"/>
      <c r="H250" s="4" t="s">
        <v>26</v>
      </c>
      <c r="I250" s="4" t="s">
        <v>292</v>
      </c>
      <c r="J250" s="4" t="s">
        <v>33</v>
      </c>
      <c r="K250" s="5">
        <v>0</v>
      </c>
      <c r="L250" s="6">
        <v>32</v>
      </c>
      <c r="M250" s="9"/>
      <c r="N250" s="11">
        <v>0</v>
      </c>
    </row>
    <row r="251" spans="2:14" ht="26.4">
      <c r="B251" s="4">
        <v>2023</v>
      </c>
      <c r="C251" s="4" t="s">
        <v>32</v>
      </c>
      <c r="D251" s="1079" t="s">
        <v>362</v>
      </c>
      <c r="E251" s="1080"/>
      <c r="F251" s="1079" t="s">
        <v>365</v>
      </c>
      <c r="G251" s="1080"/>
      <c r="H251" s="4" t="s">
        <v>26</v>
      </c>
      <c r="I251" s="4" t="s">
        <v>19</v>
      </c>
      <c r="J251" s="4" t="s">
        <v>33</v>
      </c>
      <c r="K251" s="5">
        <v>8000</v>
      </c>
      <c r="L251" s="6">
        <v>35263</v>
      </c>
      <c r="M251" s="9"/>
      <c r="N251" s="8">
        <v>282104000</v>
      </c>
    </row>
    <row r="252" spans="2:14" ht="39.6">
      <c r="B252" s="4">
        <v>2023</v>
      </c>
      <c r="C252" s="4" t="s">
        <v>32</v>
      </c>
      <c r="D252" s="1079" t="s">
        <v>362</v>
      </c>
      <c r="E252" s="1080"/>
      <c r="F252" s="1079" t="s">
        <v>365</v>
      </c>
      <c r="G252" s="1080"/>
      <c r="H252" s="4" t="s">
        <v>27</v>
      </c>
      <c r="I252" s="4" t="s">
        <v>292</v>
      </c>
      <c r="J252" s="4" t="s">
        <v>33</v>
      </c>
      <c r="K252" s="5">
        <v>0</v>
      </c>
      <c r="L252" s="10">
        <v>0</v>
      </c>
      <c r="M252" s="9"/>
      <c r="N252" s="11">
        <v>0</v>
      </c>
    </row>
    <row r="253" spans="2:14" ht="26.4">
      <c r="B253" s="4">
        <v>2023</v>
      </c>
      <c r="C253" s="4" t="s">
        <v>32</v>
      </c>
      <c r="D253" s="1079" t="s">
        <v>362</v>
      </c>
      <c r="E253" s="1080"/>
      <c r="F253" s="1079" t="s">
        <v>365</v>
      </c>
      <c r="G253" s="1080"/>
      <c r="H253" s="4" t="s">
        <v>27</v>
      </c>
      <c r="I253" s="4" t="s">
        <v>19</v>
      </c>
      <c r="J253" s="4" t="s">
        <v>33</v>
      </c>
      <c r="K253" s="5">
        <v>700</v>
      </c>
      <c r="L253" s="6">
        <v>5663</v>
      </c>
      <c r="M253" s="9"/>
      <c r="N253" s="8">
        <v>3964100</v>
      </c>
    </row>
    <row r="254" spans="2:14">
      <c r="B254" s="12" t="s">
        <v>28</v>
      </c>
      <c r="C254" s="12" t="s">
        <v>28</v>
      </c>
      <c r="D254" s="1083" t="s">
        <v>28</v>
      </c>
      <c r="E254" s="1080"/>
      <c r="F254" s="1083" t="s">
        <v>29</v>
      </c>
      <c r="G254" s="1080"/>
      <c r="H254" s="12" t="s">
        <v>28</v>
      </c>
      <c r="I254" s="12" t="s">
        <v>28</v>
      </c>
      <c r="J254" s="12" t="s">
        <v>28</v>
      </c>
      <c r="K254" s="12" t="s">
        <v>28</v>
      </c>
      <c r="L254" s="13">
        <v>378373</v>
      </c>
      <c r="M254" s="12"/>
      <c r="N254" s="14">
        <v>1192867100</v>
      </c>
    </row>
    <row r="255" spans="2:14" ht="26.4">
      <c r="B255" s="4">
        <v>2023</v>
      </c>
      <c r="C255" s="4" t="s">
        <v>32</v>
      </c>
      <c r="D255" s="1079" t="s">
        <v>362</v>
      </c>
      <c r="E255" s="1080"/>
      <c r="F255" s="1079" t="s">
        <v>366</v>
      </c>
      <c r="G255" s="1080"/>
      <c r="H255" s="4" t="s">
        <v>18</v>
      </c>
      <c r="I255" s="4" t="s">
        <v>19</v>
      </c>
      <c r="J255" s="4" t="s">
        <v>33</v>
      </c>
      <c r="K255" s="5">
        <v>2500</v>
      </c>
      <c r="L255" s="6">
        <v>320649</v>
      </c>
      <c r="M255" s="9"/>
      <c r="N255" s="8">
        <v>801622500</v>
      </c>
    </row>
    <row r="256" spans="2:14" ht="39.6">
      <c r="B256" s="4">
        <v>2023</v>
      </c>
      <c r="C256" s="4" t="s">
        <v>32</v>
      </c>
      <c r="D256" s="1079" t="s">
        <v>362</v>
      </c>
      <c r="E256" s="1080"/>
      <c r="F256" s="1079" t="s">
        <v>366</v>
      </c>
      <c r="G256" s="1080"/>
      <c r="H256" s="4" t="s">
        <v>22</v>
      </c>
      <c r="I256" s="4" t="s">
        <v>19</v>
      </c>
      <c r="J256" s="4" t="s">
        <v>33</v>
      </c>
      <c r="K256" s="5">
        <v>2500</v>
      </c>
      <c r="L256" s="6">
        <v>89</v>
      </c>
      <c r="M256" s="9"/>
      <c r="N256" s="8">
        <v>222500</v>
      </c>
    </row>
    <row r="257" spans="2:14" ht="26.4">
      <c r="B257" s="4">
        <v>2023</v>
      </c>
      <c r="C257" s="4" t="s">
        <v>32</v>
      </c>
      <c r="D257" s="1079" t="s">
        <v>362</v>
      </c>
      <c r="E257" s="1080"/>
      <c r="F257" s="1079" t="s">
        <v>366</v>
      </c>
      <c r="G257" s="1080"/>
      <c r="H257" s="4" t="s">
        <v>23</v>
      </c>
      <c r="I257" s="4" t="s">
        <v>19</v>
      </c>
      <c r="J257" s="4" t="s">
        <v>33</v>
      </c>
      <c r="K257" s="5">
        <v>4500</v>
      </c>
      <c r="L257" s="6">
        <v>147</v>
      </c>
      <c r="M257" s="9"/>
      <c r="N257" s="8">
        <v>661500</v>
      </c>
    </row>
    <row r="258" spans="2:14" ht="26.4">
      <c r="B258" s="4">
        <v>2023</v>
      </c>
      <c r="C258" s="4" t="s">
        <v>32</v>
      </c>
      <c r="D258" s="1079" t="s">
        <v>362</v>
      </c>
      <c r="E258" s="1080"/>
      <c r="F258" s="1079" t="s">
        <v>366</v>
      </c>
      <c r="G258" s="1080"/>
      <c r="H258" s="4" t="s">
        <v>24</v>
      </c>
      <c r="I258" s="4" t="s">
        <v>19</v>
      </c>
      <c r="J258" s="4" t="s">
        <v>33</v>
      </c>
      <c r="K258" s="5">
        <v>8000</v>
      </c>
      <c r="L258" s="6">
        <v>4283</v>
      </c>
      <c r="M258" s="9"/>
      <c r="N258" s="8">
        <v>34264000</v>
      </c>
    </row>
    <row r="259" spans="2:14" ht="26.4">
      <c r="B259" s="4">
        <v>2023</v>
      </c>
      <c r="C259" s="4" t="s">
        <v>32</v>
      </c>
      <c r="D259" s="1079" t="s">
        <v>362</v>
      </c>
      <c r="E259" s="1080"/>
      <c r="F259" s="1079" t="s">
        <v>366</v>
      </c>
      <c r="G259" s="1080"/>
      <c r="H259" s="4" t="s">
        <v>25</v>
      </c>
      <c r="I259" s="4" t="s">
        <v>19</v>
      </c>
      <c r="J259" s="4" t="s">
        <v>33</v>
      </c>
      <c r="K259" s="5">
        <v>4500</v>
      </c>
      <c r="L259" s="6">
        <v>16973</v>
      </c>
      <c r="M259" s="9"/>
      <c r="N259" s="8">
        <v>76378500</v>
      </c>
    </row>
    <row r="260" spans="2:14" ht="26.4">
      <c r="B260" s="4">
        <v>2023</v>
      </c>
      <c r="C260" s="4" t="s">
        <v>32</v>
      </c>
      <c r="D260" s="1079" t="s">
        <v>362</v>
      </c>
      <c r="E260" s="1080"/>
      <c r="F260" s="1079" t="s">
        <v>366</v>
      </c>
      <c r="G260" s="1080"/>
      <c r="H260" s="4" t="s">
        <v>26</v>
      </c>
      <c r="I260" s="4" t="s">
        <v>19</v>
      </c>
      <c r="J260" s="4" t="s">
        <v>33</v>
      </c>
      <c r="K260" s="5">
        <v>8000</v>
      </c>
      <c r="L260" s="6">
        <v>30728</v>
      </c>
      <c r="M260" s="9"/>
      <c r="N260" s="8">
        <v>245824000</v>
      </c>
    </row>
    <row r="261" spans="2:14" ht="26.4">
      <c r="B261" s="4">
        <v>2023</v>
      </c>
      <c r="C261" s="4" t="s">
        <v>32</v>
      </c>
      <c r="D261" s="1079" t="s">
        <v>362</v>
      </c>
      <c r="E261" s="1080"/>
      <c r="F261" s="1079" t="s">
        <v>366</v>
      </c>
      <c r="G261" s="1080"/>
      <c r="H261" s="4" t="s">
        <v>27</v>
      </c>
      <c r="I261" s="4" t="s">
        <v>19</v>
      </c>
      <c r="J261" s="4" t="s">
        <v>33</v>
      </c>
      <c r="K261" s="5">
        <v>700</v>
      </c>
      <c r="L261" s="6">
        <v>856</v>
      </c>
      <c r="M261" s="9"/>
      <c r="N261" s="8">
        <v>599200</v>
      </c>
    </row>
    <row r="262" spans="2:14">
      <c r="B262" s="12" t="s">
        <v>28</v>
      </c>
      <c r="C262" s="12" t="s">
        <v>28</v>
      </c>
      <c r="D262" s="1083" t="s">
        <v>28</v>
      </c>
      <c r="E262" s="1080"/>
      <c r="F262" s="1083" t="s">
        <v>29</v>
      </c>
      <c r="G262" s="1080"/>
      <c r="H262" s="12" t="s">
        <v>28</v>
      </c>
      <c r="I262" s="12" t="s">
        <v>28</v>
      </c>
      <c r="J262" s="12" t="s">
        <v>28</v>
      </c>
      <c r="K262" s="12" t="s">
        <v>28</v>
      </c>
      <c r="L262" s="13">
        <v>373725</v>
      </c>
      <c r="M262" s="12"/>
      <c r="N262" s="14">
        <v>1159572200</v>
      </c>
    </row>
    <row r="263" spans="2:14" ht="26.4">
      <c r="B263" s="4">
        <v>2023</v>
      </c>
      <c r="C263" s="4" t="s">
        <v>32</v>
      </c>
      <c r="D263" s="1079" t="s">
        <v>362</v>
      </c>
      <c r="E263" s="1080"/>
      <c r="F263" s="1079" t="s">
        <v>367</v>
      </c>
      <c r="G263" s="1080"/>
      <c r="H263" s="4" t="s">
        <v>18</v>
      </c>
      <c r="I263" s="4" t="s">
        <v>19</v>
      </c>
      <c r="J263" s="4" t="s">
        <v>33</v>
      </c>
      <c r="K263" s="5">
        <v>2500</v>
      </c>
      <c r="L263" s="6">
        <v>336537</v>
      </c>
      <c r="M263" s="9"/>
      <c r="N263" s="8">
        <v>841342500</v>
      </c>
    </row>
    <row r="264" spans="2:14" ht="39.6">
      <c r="B264" s="4">
        <v>2023</v>
      </c>
      <c r="C264" s="4" t="s">
        <v>32</v>
      </c>
      <c r="D264" s="1079" t="s">
        <v>362</v>
      </c>
      <c r="E264" s="1080"/>
      <c r="F264" s="1079" t="s">
        <v>367</v>
      </c>
      <c r="G264" s="1080"/>
      <c r="H264" s="4" t="s">
        <v>22</v>
      </c>
      <c r="I264" s="4" t="s">
        <v>19</v>
      </c>
      <c r="J264" s="4" t="s">
        <v>33</v>
      </c>
      <c r="K264" s="5">
        <v>2500</v>
      </c>
      <c r="L264" s="6">
        <v>58</v>
      </c>
      <c r="M264" s="9"/>
      <c r="N264" s="8">
        <v>145000</v>
      </c>
    </row>
    <row r="265" spans="2:14" ht="26.4">
      <c r="B265" s="4">
        <v>2023</v>
      </c>
      <c r="C265" s="4" t="s">
        <v>32</v>
      </c>
      <c r="D265" s="1079" t="s">
        <v>362</v>
      </c>
      <c r="E265" s="1080"/>
      <c r="F265" s="1079" t="s">
        <v>367</v>
      </c>
      <c r="G265" s="1080"/>
      <c r="H265" s="4" t="s">
        <v>23</v>
      </c>
      <c r="I265" s="4" t="s">
        <v>19</v>
      </c>
      <c r="J265" s="4" t="s">
        <v>33</v>
      </c>
      <c r="K265" s="5">
        <v>4500</v>
      </c>
      <c r="L265" s="6">
        <v>152</v>
      </c>
      <c r="M265" s="9"/>
      <c r="N265" s="8">
        <v>684000</v>
      </c>
    </row>
    <row r="266" spans="2:14" ht="26.4">
      <c r="B266" s="4">
        <v>2023</v>
      </c>
      <c r="C266" s="4" t="s">
        <v>32</v>
      </c>
      <c r="D266" s="1079" t="s">
        <v>362</v>
      </c>
      <c r="E266" s="1080"/>
      <c r="F266" s="1079" t="s">
        <v>367</v>
      </c>
      <c r="G266" s="1080"/>
      <c r="H266" s="4" t="s">
        <v>24</v>
      </c>
      <c r="I266" s="4" t="s">
        <v>19</v>
      </c>
      <c r="J266" s="4" t="s">
        <v>33</v>
      </c>
      <c r="K266" s="5">
        <v>8000</v>
      </c>
      <c r="L266" s="6">
        <v>2452</v>
      </c>
      <c r="M266" s="9"/>
      <c r="N266" s="8">
        <v>19616000</v>
      </c>
    </row>
    <row r="267" spans="2:14" ht="26.4">
      <c r="B267" s="4">
        <v>2023</v>
      </c>
      <c r="C267" s="4" t="s">
        <v>32</v>
      </c>
      <c r="D267" s="1079" t="s">
        <v>362</v>
      </c>
      <c r="E267" s="1080"/>
      <c r="F267" s="1079" t="s">
        <v>367</v>
      </c>
      <c r="G267" s="1080"/>
      <c r="H267" s="4" t="s">
        <v>25</v>
      </c>
      <c r="I267" s="4" t="s">
        <v>19</v>
      </c>
      <c r="J267" s="4" t="s">
        <v>33</v>
      </c>
      <c r="K267" s="5">
        <v>4500</v>
      </c>
      <c r="L267" s="6">
        <v>19750</v>
      </c>
      <c r="M267" s="9"/>
      <c r="N267" s="8">
        <v>88875000</v>
      </c>
    </row>
    <row r="268" spans="2:14" ht="26.4">
      <c r="B268" s="4">
        <v>2023</v>
      </c>
      <c r="C268" s="4" t="s">
        <v>32</v>
      </c>
      <c r="D268" s="1079" t="s">
        <v>362</v>
      </c>
      <c r="E268" s="1080"/>
      <c r="F268" s="1079" t="s">
        <v>367</v>
      </c>
      <c r="G268" s="1080"/>
      <c r="H268" s="4" t="s">
        <v>26</v>
      </c>
      <c r="I268" s="4" t="s">
        <v>19</v>
      </c>
      <c r="J268" s="4" t="s">
        <v>33</v>
      </c>
      <c r="K268" s="5">
        <v>8000</v>
      </c>
      <c r="L268" s="6">
        <v>29061</v>
      </c>
      <c r="M268" s="9"/>
      <c r="N268" s="8">
        <v>232488000</v>
      </c>
    </row>
    <row r="269" spans="2:14" ht="26.4">
      <c r="B269" s="4">
        <v>2023</v>
      </c>
      <c r="C269" s="4" t="s">
        <v>32</v>
      </c>
      <c r="D269" s="1079" t="s">
        <v>362</v>
      </c>
      <c r="E269" s="1080"/>
      <c r="F269" s="1079" t="s">
        <v>367</v>
      </c>
      <c r="G269" s="1080"/>
      <c r="H269" s="4" t="s">
        <v>27</v>
      </c>
      <c r="I269" s="4" t="s">
        <v>19</v>
      </c>
      <c r="J269" s="4" t="s">
        <v>33</v>
      </c>
      <c r="K269" s="5">
        <v>700</v>
      </c>
      <c r="L269" s="6">
        <v>919</v>
      </c>
      <c r="M269" s="9"/>
      <c r="N269" s="8">
        <v>643300</v>
      </c>
    </row>
    <row r="270" spans="2:14">
      <c r="B270" s="12" t="s">
        <v>28</v>
      </c>
      <c r="C270" s="12" t="s">
        <v>28</v>
      </c>
      <c r="D270" s="1083" t="s">
        <v>28</v>
      </c>
      <c r="E270" s="1080"/>
      <c r="F270" s="1083" t="s">
        <v>29</v>
      </c>
      <c r="G270" s="1080"/>
      <c r="H270" s="12" t="s">
        <v>28</v>
      </c>
      <c r="I270" s="12" t="s">
        <v>28</v>
      </c>
      <c r="J270" s="12" t="s">
        <v>28</v>
      </c>
      <c r="K270" s="12" t="s">
        <v>28</v>
      </c>
      <c r="L270" s="13">
        <v>388929</v>
      </c>
      <c r="M270" s="12"/>
      <c r="N270" s="14">
        <v>1183793800</v>
      </c>
    </row>
    <row r="271" spans="2:14" ht="39.6">
      <c r="B271" s="4">
        <v>2023</v>
      </c>
      <c r="C271" s="4" t="s">
        <v>32</v>
      </c>
      <c r="D271" s="1079" t="s">
        <v>362</v>
      </c>
      <c r="E271" s="1080"/>
      <c r="F271" s="1079" t="s">
        <v>368</v>
      </c>
      <c r="G271" s="1080"/>
      <c r="H271" s="4" t="s">
        <v>18</v>
      </c>
      <c r="I271" s="4" t="s">
        <v>292</v>
      </c>
      <c r="J271" s="4" t="s">
        <v>33</v>
      </c>
      <c r="K271" s="5">
        <v>0</v>
      </c>
      <c r="L271" s="6">
        <v>805</v>
      </c>
      <c r="M271" s="9"/>
      <c r="N271" s="11">
        <v>0</v>
      </c>
    </row>
    <row r="272" spans="2:14" ht="26.4">
      <c r="B272" s="4">
        <v>2023</v>
      </c>
      <c r="C272" s="4" t="s">
        <v>32</v>
      </c>
      <c r="D272" s="1079" t="s">
        <v>362</v>
      </c>
      <c r="E272" s="1080"/>
      <c r="F272" s="1079" t="s">
        <v>368</v>
      </c>
      <c r="G272" s="1080"/>
      <c r="H272" s="4" t="s">
        <v>18</v>
      </c>
      <c r="I272" s="4" t="s">
        <v>19</v>
      </c>
      <c r="J272" s="4" t="s">
        <v>33</v>
      </c>
      <c r="K272" s="5">
        <v>3700</v>
      </c>
      <c r="L272" s="6">
        <v>393330</v>
      </c>
      <c r="M272" s="9"/>
      <c r="N272" s="8">
        <v>1455321000</v>
      </c>
    </row>
    <row r="273" spans="2:14" ht="39.6">
      <c r="B273" s="4">
        <v>2023</v>
      </c>
      <c r="C273" s="4" t="s">
        <v>32</v>
      </c>
      <c r="D273" s="1079" t="s">
        <v>362</v>
      </c>
      <c r="E273" s="1080"/>
      <c r="F273" s="1079" t="s">
        <v>368</v>
      </c>
      <c r="G273" s="1080"/>
      <c r="H273" s="4" t="s">
        <v>22</v>
      </c>
      <c r="I273" s="4" t="s">
        <v>292</v>
      </c>
      <c r="J273" s="4" t="s">
        <v>33</v>
      </c>
      <c r="K273" s="5">
        <v>0</v>
      </c>
      <c r="L273" s="6">
        <v>2</v>
      </c>
      <c r="M273" s="9"/>
      <c r="N273" s="11">
        <v>0</v>
      </c>
    </row>
    <row r="274" spans="2:14" ht="39.6">
      <c r="B274" s="4">
        <v>2023</v>
      </c>
      <c r="C274" s="4" t="s">
        <v>32</v>
      </c>
      <c r="D274" s="1079" t="s">
        <v>362</v>
      </c>
      <c r="E274" s="1080"/>
      <c r="F274" s="1079" t="s">
        <v>368</v>
      </c>
      <c r="G274" s="1080"/>
      <c r="H274" s="4" t="s">
        <v>22</v>
      </c>
      <c r="I274" s="4" t="s">
        <v>19</v>
      </c>
      <c r="J274" s="4" t="s">
        <v>33</v>
      </c>
      <c r="K274" s="5">
        <v>3700</v>
      </c>
      <c r="L274" s="6">
        <v>3215</v>
      </c>
      <c r="M274" s="9"/>
      <c r="N274" s="8">
        <v>11895500</v>
      </c>
    </row>
    <row r="275" spans="2:14" ht="39.6">
      <c r="B275" s="4">
        <v>2023</v>
      </c>
      <c r="C275" s="4" t="s">
        <v>32</v>
      </c>
      <c r="D275" s="1079" t="s">
        <v>362</v>
      </c>
      <c r="E275" s="1080"/>
      <c r="F275" s="1079" t="s">
        <v>368</v>
      </c>
      <c r="G275" s="1080"/>
      <c r="H275" s="4" t="s">
        <v>23</v>
      </c>
      <c r="I275" s="4" t="s">
        <v>292</v>
      </c>
      <c r="J275" s="4" t="s">
        <v>33</v>
      </c>
      <c r="K275" s="5">
        <v>0</v>
      </c>
      <c r="L275" s="6">
        <v>14</v>
      </c>
      <c r="M275" s="9"/>
      <c r="N275" s="11">
        <v>0</v>
      </c>
    </row>
    <row r="276" spans="2:14" ht="26.4">
      <c r="B276" s="4">
        <v>2023</v>
      </c>
      <c r="C276" s="4" t="s">
        <v>32</v>
      </c>
      <c r="D276" s="1079" t="s">
        <v>362</v>
      </c>
      <c r="E276" s="1080"/>
      <c r="F276" s="1079" t="s">
        <v>368</v>
      </c>
      <c r="G276" s="1080"/>
      <c r="H276" s="4" t="s">
        <v>23</v>
      </c>
      <c r="I276" s="4" t="s">
        <v>19</v>
      </c>
      <c r="J276" s="4" t="s">
        <v>33</v>
      </c>
      <c r="K276" s="5">
        <v>6700</v>
      </c>
      <c r="L276" s="6">
        <v>2382</v>
      </c>
      <c r="M276" s="9"/>
      <c r="N276" s="8">
        <v>15959400</v>
      </c>
    </row>
    <row r="277" spans="2:14" ht="39.6">
      <c r="B277" s="4">
        <v>2023</v>
      </c>
      <c r="C277" s="4" t="s">
        <v>32</v>
      </c>
      <c r="D277" s="1079" t="s">
        <v>362</v>
      </c>
      <c r="E277" s="1080"/>
      <c r="F277" s="1079" t="s">
        <v>368</v>
      </c>
      <c r="G277" s="1080"/>
      <c r="H277" s="4" t="s">
        <v>24</v>
      </c>
      <c r="I277" s="4" t="s">
        <v>292</v>
      </c>
      <c r="J277" s="4" t="s">
        <v>33</v>
      </c>
      <c r="K277" s="5">
        <v>0</v>
      </c>
      <c r="L277" s="10">
        <v>0</v>
      </c>
      <c r="M277" s="9"/>
      <c r="N277" s="11">
        <v>0</v>
      </c>
    </row>
    <row r="278" spans="2:14" ht="26.4">
      <c r="B278" s="4">
        <v>2023</v>
      </c>
      <c r="C278" s="4" t="s">
        <v>32</v>
      </c>
      <c r="D278" s="1079" t="s">
        <v>362</v>
      </c>
      <c r="E278" s="1080"/>
      <c r="F278" s="1079" t="s">
        <v>368</v>
      </c>
      <c r="G278" s="1080"/>
      <c r="H278" s="4" t="s">
        <v>24</v>
      </c>
      <c r="I278" s="4" t="s">
        <v>19</v>
      </c>
      <c r="J278" s="4" t="s">
        <v>33</v>
      </c>
      <c r="K278" s="5">
        <v>12000</v>
      </c>
      <c r="L278" s="6">
        <v>11327</v>
      </c>
      <c r="M278" s="9"/>
      <c r="N278" s="8">
        <v>135924000</v>
      </c>
    </row>
    <row r="279" spans="2:14" ht="39.6">
      <c r="B279" s="4">
        <v>2023</v>
      </c>
      <c r="C279" s="4" t="s">
        <v>32</v>
      </c>
      <c r="D279" s="1079" t="s">
        <v>362</v>
      </c>
      <c r="E279" s="1080"/>
      <c r="F279" s="1079" t="s">
        <v>368</v>
      </c>
      <c r="G279" s="1080"/>
      <c r="H279" s="4" t="s">
        <v>25</v>
      </c>
      <c r="I279" s="4" t="s">
        <v>292</v>
      </c>
      <c r="J279" s="4" t="s">
        <v>33</v>
      </c>
      <c r="K279" s="5">
        <v>0</v>
      </c>
      <c r="L279" s="6">
        <v>61</v>
      </c>
      <c r="M279" s="9"/>
      <c r="N279" s="11">
        <v>0</v>
      </c>
    </row>
    <row r="280" spans="2:14" ht="26.4">
      <c r="B280" s="4">
        <v>2023</v>
      </c>
      <c r="C280" s="4" t="s">
        <v>32</v>
      </c>
      <c r="D280" s="1079" t="s">
        <v>362</v>
      </c>
      <c r="E280" s="1080"/>
      <c r="F280" s="1079" t="s">
        <v>368</v>
      </c>
      <c r="G280" s="1080"/>
      <c r="H280" s="4" t="s">
        <v>25</v>
      </c>
      <c r="I280" s="4" t="s">
        <v>19</v>
      </c>
      <c r="J280" s="4" t="s">
        <v>33</v>
      </c>
      <c r="K280" s="5">
        <v>6700</v>
      </c>
      <c r="L280" s="6">
        <v>15682</v>
      </c>
      <c r="M280" s="9"/>
      <c r="N280" s="8">
        <v>105069400</v>
      </c>
    </row>
    <row r="281" spans="2:14" ht="39.6">
      <c r="B281" s="4">
        <v>2023</v>
      </c>
      <c r="C281" s="4" t="s">
        <v>32</v>
      </c>
      <c r="D281" s="1079" t="s">
        <v>362</v>
      </c>
      <c r="E281" s="1080"/>
      <c r="F281" s="1079" t="s">
        <v>368</v>
      </c>
      <c r="G281" s="1080"/>
      <c r="H281" s="4" t="s">
        <v>26</v>
      </c>
      <c r="I281" s="4" t="s">
        <v>292</v>
      </c>
      <c r="J281" s="4" t="s">
        <v>33</v>
      </c>
      <c r="K281" s="5">
        <v>0</v>
      </c>
      <c r="L281" s="6">
        <v>13</v>
      </c>
      <c r="M281" s="9"/>
      <c r="N281" s="11">
        <v>0</v>
      </c>
    </row>
    <row r="282" spans="2:14" ht="26.4">
      <c r="B282" s="4">
        <v>2023</v>
      </c>
      <c r="C282" s="4" t="s">
        <v>32</v>
      </c>
      <c r="D282" s="1079" t="s">
        <v>362</v>
      </c>
      <c r="E282" s="1080"/>
      <c r="F282" s="1079" t="s">
        <v>368</v>
      </c>
      <c r="G282" s="1080"/>
      <c r="H282" s="4" t="s">
        <v>26</v>
      </c>
      <c r="I282" s="4" t="s">
        <v>19</v>
      </c>
      <c r="J282" s="4" t="s">
        <v>33</v>
      </c>
      <c r="K282" s="5">
        <v>12000</v>
      </c>
      <c r="L282" s="6">
        <v>71949</v>
      </c>
      <c r="M282" s="9"/>
      <c r="N282" s="8">
        <v>863388000</v>
      </c>
    </row>
    <row r="283" spans="2:14" ht="39.6">
      <c r="B283" s="4">
        <v>2023</v>
      </c>
      <c r="C283" s="4" t="s">
        <v>32</v>
      </c>
      <c r="D283" s="1079" t="s">
        <v>362</v>
      </c>
      <c r="E283" s="1080"/>
      <c r="F283" s="1079" t="s">
        <v>368</v>
      </c>
      <c r="G283" s="1080"/>
      <c r="H283" s="4" t="s">
        <v>27</v>
      </c>
      <c r="I283" s="4" t="s">
        <v>292</v>
      </c>
      <c r="J283" s="4" t="s">
        <v>33</v>
      </c>
      <c r="K283" s="5">
        <v>0</v>
      </c>
      <c r="L283" s="10">
        <v>0</v>
      </c>
      <c r="M283" s="9"/>
      <c r="N283" s="11">
        <v>0</v>
      </c>
    </row>
    <row r="284" spans="2:14" ht="26.4">
      <c r="B284" s="4">
        <v>2023</v>
      </c>
      <c r="C284" s="4" t="s">
        <v>32</v>
      </c>
      <c r="D284" s="1079" t="s">
        <v>362</v>
      </c>
      <c r="E284" s="1080"/>
      <c r="F284" s="1079" t="s">
        <v>368</v>
      </c>
      <c r="G284" s="1080"/>
      <c r="H284" s="4" t="s">
        <v>27</v>
      </c>
      <c r="I284" s="4" t="s">
        <v>19</v>
      </c>
      <c r="J284" s="4" t="s">
        <v>33</v>
      </c>
      <c r="K284" s="5">
        <v>1100</v>
      </c>
      <c r="L284" s="6">
        <v>2699</v>
      </c>
      <c r="M284" s="9"/>
      <c r="N284" s="8">
        <v>2968900</v>
      </c>
    </row>
    <row r="285" spans="2:14">
      <c r="B285" s="12" t="s">
        <v>28</v>
      </c>
      <c r="C285" s="12" t="s">
        <v>28</v>
      </c>
      <c r="D285" s="1083" t="s">
        <v>28</v>
      </c>
      <c r="E285" s="1080"/>
      <c r="F285" s="1083" t="s">
        <v>29</v>
      </c>
      <c r="G285" s="1080"/>
      <c r="H285" s="12" t="s">
        <v>28</v>
      </c>
      <c r="I285" s="12" t="s">
        <v>28</v>
      </c>
      <c r="J285" s="12" t="s">
        <v>28</v>
      </c>
      <c r="K285" s="12" t="s">
        <v>28</v>
      </c>
      <c r="L285" s="13">
        <v>501479</v>
      </c>
      <c r="M285" s="12"/>
      <c r="N285" s="14">
        <v>2590526200</v>
      </c>
    </row>
    <row r="286" spans="2:14" ht="52.8">
      <c r="B286" s="4">
        <v>2023</v>
      </c>
      <c r="C286" s="4" t="s">
        <v>32</v>
      </c>
      <c r="D286" s="1079" t="s">
        <v>362</v>
      </c>
      <c r="E286" s="1080"/>
      <c r="F286" s="1079" t="s">
        <v>369</v>
      </c>
      <c r="G286" s="1080"/>
      <c r="H286" s="4" t="s">
        <v>103</v>
      </c>
      <c r="I286" s="4" t="s">
        <v>370</v>
      </c>
      <c r="J286" s="4" t="s">
        <v>33</v>
      </c>
      <c r="K286" s="9" t="s">
        <v>50</v>
      </c>
      <c r="L286" s="6">
        <v>1034</v>
      </c>
      <c r="M286" s="9"/>
      <c r="N286" s="4"/>
    </row>
    <row r="287" spans="2:14" ht="39.6">
      <c r="B287" s="4">
        <v>2023</v>
      </c>
      <c r="C287" s="4" t="s">
        <v>32</v>
      </c>
      <c r="D287" s="1079" t="s">
        <v>362</v>
      </c>
      <c r="E287" s="1080"/>
      <c r="F287" s="1079" t="s">
        <v>369</v>
      </c>
      <c r="G287" s="1080"/>
      <c r="H287" s="4" t="s">
        <v>111</v>
      </c>
      <c r="I287" s="4" t="s">
        <v>370</v>
      </c>
      <c r="J287" s="4" t="s">
        <v>33</v>
      </c>
      <c r="K287" s="9" t="s">
        <v>50</v>
      </c>
      <c r="L287" s="6">
        <v>90</v>
      </c>
      <c r="M287" s="9"/>
      <c r="N287" s="4"/>
    </row>
    <row r="288" spans="2:14" ht="39.6">
      <c r="B288" s="4">
        <v>2023</v>
      </c>
      <c r="C288" s="4" t="s">
        <v>32</v>
      </c>
      <c r="D288" s="1079" t="s">
        <v>362</v>
      </c>
      <c r="E288" s="1080"/>
      <c r="F288" s="1079" t="s">
        <v>369</v>
      </c>
      <c r="G288" s="1080"/>
      <c r="H288" s="4" t="s">
        <v>112</v>
      </c>
      <c r="I288" s="4" t="s">
        <v>370</v>
      </c>
      <c r="J288" s="4" t="s">
        <v>33</v>
      </c>
      <c r="K288" s="9" t="s">
        <v>50</v>
      </c>
      <c r="L288" s="10">
        <v>0</v>
      </c>
      <c r="M288" s="9"/>
      <c r="N288" s="4"/>
    </row>
    <row r="289" spans="2:14" ht="39.6">
      <c r="B289" s="4">
        <v>2023</v>
      </c>
      <c r="C289" s="4" t="s">
        <v>32</v>
      </c>
      <c r="D289" s="1079" t="s">
        <v>362</v>
      </c>
      <c r="E289" s="1080"/>
      <c r="F289" s="1079" t="s">
        <v>369</v>
      </c>
      <c r="G289" s="1080"/>
      <c r="H289" s="4" t="s">
        <v>124</v>
      </c>
      <c r="I289" s="4" t="s">
        <v>370</v>
      </c>
      <c r="J289" s="4" t="s">
        <v>33</v>
      </c>
      <c r="K289" s="9" t="s">
        <v>50</v>
      </c>
      <c r="L289" s="6">
        <v>9</v>
      </c>
      <c r="M289" s="9"/>
      <c r="N289" s="4"/>
    </row>
    <row r="290" spans="2:14" ht="52.8">
      <c r="B290" s="4">
        <v>2023</v>
      </c>
      <c r="C290" s="4" t="s">
        <v>32</v>
      </c>
      <c r="D290" s="1079" t="s">
        <v>362</v>
      </c>
      <c r="E290" s="1080"/>
      <c r="F290" s="1079" t="s">
        <v>369</v>
      </c>
      <c r="G290" s="1080"/>
      <c r="H290" s="4" t="s">
        <v>103</v>
      </c>
      <c r="I290" s="4" t="s">
        <v>90</v>
      </c>
      <c r="J290" s="4" t="s">
        <v>33</v>
      </c>
      <c r="K290" s="5">
        <v>151</v>
      </c>
      <c r="L290" s="6">
        <v>702722</v>
      </c>
      <c r="M290" s="9"/>
      <c r="N290" s="8">
        <v>106111022</v>
      </c>
    </row>
    <row r="291" spans="2:14" ht="52.8">
      <c r="B291" s="4">
        <v>2023</v>
      </c>
      <c r="C291" s="4" t="s">
        <v>32</v>
      </c>
      <c r="D291" s="1079" t="s">
        <v>362</v>
      </c>
      <c r="E291" s="1080"/>
      <c r="F291" s="1079" t="s">
        <v>369</v>
      </c>
      <c r="G291" s="1080"/>
      <c r="H291" s="4" t="s">
        <v>103</v>
      </c>
      <c r="I291" s="4" t="s">
        <v>371</v>
      </c>
      <c r="J291" s="4" t="s">
        <v>33</v>
      </c>
      <c r="K291" s="5">
        <v>303</v>
      </c>
      <c r="L291" s="6">
        <v>327666</v>
      </c>
      <c r="M291" s="9"/>
      <c r="N291" s="8">
        <v>99282798</v>
      </c>
    </row>
    <row r="292" spans="2:14" ht="26.4">
      <c r="B292" s="4">
        <v>2023</v>
      </c>
      <c r="C292" s="4" t="s">
        <v>32</v>
      </c>
      <c r="D292" s="1079" t="s">
        <v>362</v>
      </c>
      <c r="E292" s="1080"/>
      <c r="F292" s="1079" t="s">
        <v>369</v>
      </c>
      <c r="G292" s="1080"/>
      <c r="H292" s="4" t="s">
        <v>111</v>
      </c>
      <c r="I292" s="4" t="s">
        <v>90</v>
      </c>
      <c r="J292" s="4" t="s">
        <v>33</v>
      </c>
      <c r="K292" s="5">
        <v>272</v>
      </c>
      <c r="L292" s="6">
        <v>94820</v>
      </c>
      <c r="M292" s="9"/>
      <c r="N292" s="8">
        <v>25791040</v>
      </c>
    </row>
    <row r="293" spans="2:14" ht="26.4">
      <c r="B293" s="4">
        <v>2023</v>
      </c>
      <c r="C293" s="4" t="s">
        <v>32</v>
      </c>
      <c r="D293" s="1079" t="s">
        <v>362</v>
      </c>
      <c r="E293" s="1080"/>
      <c r="F293" s="1079" t="s">
        <v>369</v>
      </c>
      <c r="G293" s="1080"/>
      <c r="H293" s="4" t="s">
        <v>111</v>
      </c>
      <c r="I293" s="4" t="s">
        <v>371</v>
      </c>
      <c r="J293" s="4" t="s">
        <v>33</v>
      </c>
      <c r="K293" s="5">
        <v>545</v>
      </c>
      <c r="L293" s="6">
        <v>29180</v>
      </c>
      <c r="M293" s="9"/>
      <c r="N293" s="8">
        <v>15903100</v>
      </c>
    </row>
    <row r="294" spans="2:14" ht="26.4">
      <c r="B294" s="4">
        <v>2023</v>
      </c>
      <c r="C294" s="4" t="s">
        <v>32</v>
      </c>
      <c r="D294" s="1079" t="s">
        <v>362</v>
      </c>
      <c r="E294" s="1080"/>
      <c r="F294" s="1079" t="s">
        <v>369</v>
      </c>
      <c r="G294" s="1080"/>
      <c r="H294" s="4" t="s">
        <v>112</v>
      </c>
      <c r="I294" s="4" t="s">
        <v>90</v>
      </c>
      <c r="J294" s="4" t="s">
        <v>33</v>
      </c>
      <c r="K294" s="5">
        <v>484</v>
      </c>
      <c r="L294" s="6">
        <v>68405</v>
      </c>
      <c r="M294" s="9"/>
      <c r="N294" s="8">
        <v>33108020</v>
      </c>
    </row>
    <row r="295" spans="2:14" ht="26.4">
      <c r="B295" s="4">
        <v>2023</v>
      </c>
      <c r="C295" s="4" t="s">
        <v>32</v>
      </c>
      <c r="D295" s="1079" t="s">
        <v>362</v>
      </c>
      <c r="E295" s="1080"/>
      <c r="F295" s="1079" t="s">
        <v>369</v>
      </c>
      <c r="G295" s="1080"/>
      <c r="H295" s="4" t="s">
        <v>112</v>
      </c>
      <c r="I295" s="4" t="s">
        <v>371</v>
      </c>
      <c r="J295" s="4" t="s">
        <v>33</v>
      </c>
      <c r="K295" s="5">
        <v>969</v>
      </c>
      <c r="L295" s="6">
        <v>20384</v>
      </c>
      <c r="M295" s="9"/>
      <c r="N295" s="8">
        <v>19752096</v>
      </c>
    </row>
    <row r="296" spans="2:14" ht="26.4">
      <c r="B296" s="4">
        <v>2023</v>
      </c>
      <c r="C296" s="4" t="s">
        <v>32</v>
      </c>
      <c r="D296" s="1079" t="s">
        <v>362</v>
      </c>
      <c r="E296" s="1080"/>
      <c r="F296" s="1079" t="s">
        <v>369</v>
      </c>
      <c r="G296" s="1080"/>
      <c r="H296" s="4" t="s">
        <v>124</v>
      </c>
      <c r="I296" s="4" t="s">
        <v>90</v>
      </c>
      <c r="J296" s="4" t="s">
        <v>33</v>
      </c>
      <c r="K296" s="5">
        <v>151</v>
      </c>
      <c r="L296" s="6">
        <v>2197</v>
      </c>
      <c r="M296" s="9"/>
      <c r="N296" s="8">
        <v>331747</v>
      </c>
    </row>
    <row r="297" spans="2:14" ht="26.4">
      <c r="B297" s="4">
        <v>2023</v>
      </c>
      <c r="C297" s="4" t="s">
        <v>32</v>
      </c>
      <c r="D297" s="1079" t="s">
        <v>362</v>
      </c>
      <c r="E297" s="1080"/>
      <c r="F297" s="1079" t="s">
        <v>369</v>
      </c>
      <c r="G297" s="1080"/>
      <c r="H297" s="4" t="s">
        <v>124</v>
      </c>
      <c r="I297" s="4" t="s">
        <v>371</v>
      </c>
      <c r="J297" s="4" t="s">
        <v>33</v>
      </c>
      <c r="K297" s="5">
        <v>303</v>
      </c>
      <c r="L297" s="6">
        <v>1536</v>
      </c>
      <c r="M297" s="9"/>
      <c r="N297" s="8">
        <v>465408</v>
      </c>
    </row>
    <row r="298" spans="2:14">
      <c r="B298" s="12" t="s">
        <v>28</v>
      </c>
      <c r="C298" s="12" t="s">
        <v>28</v>
      </c>
      <c r="D298" s="1083" t="s">
        <v>28</v>
      </c>
      <c r="E298" s="1080"/>
      <c r="F298" s="1083" t="s">
        <v>29</v>
      </c>
      <c r="G298" s="1080"/>
      <c r="H298" s="12" t="s">
        <v>28</v>
      </c>
      <c r="I298" s="12" t="s">
        <v>28</v>
      </c>
      <c r="J298" s="12" t="s">
        <v>28</v>
      </c>
      <c r="K298" s="12" t="s">
        <v>28</v>
      </c>
      <c r="L298" s="13">
        <v>1248043</v>
      </c>
      <c r="M298" s="12"/>
      <c r="N298" s="14">
        <v>300745231</v>
      </c>
    </row>
    <row r="299" spans="2:14" ht="52.8">
      <c r="B299" s="4">
        <v>2023</v>
      </c>
      <c r="C299" s="4" t="s">
        <v>32</v>
      </c>
      <c r="D299" s="1079" t="s">
        <v>362</v>
      </c>
      <c r="E299" s="1080"/>
      <c r="F299" s="1079" t="s">
        <v>372</v>
      </c>
      <c r="G299" s="1080"/>
      <c r="H299" s="4" t="s">
        <v>103</v>
      </c>
      <c r="I299" s="4" t="s">
        <v>370</v>
      </c>
      <c r="J299" s="4" t="s">
        <v>33</v>
      </c>
      <c r="K299" s="9" t="s">
        <v>50</v>
      </c>
      <c r="L299" s="6">
        <v>719</v>
      </c>
      <c r="M299" s="9"/>
      <c r="N299" s="4"/>
    </row>
    <row r="300" spans="2:14" ht="39.6">
      <c r="B300" s="4">
        <v>2023</v>
      </c>
      <c r="C300" s="4" t="s">
        <v>32</v>
      </c>
      <c r="D300" s="1079" t="s">
        <v>362</v>
      </c>
      <c r="E300" s="1080"/>
      <c r="F300" s="1079" t="s">
        <v>372</v>
      </c>
      <c r="G300" s="1080"/>
      <c r="H300" s="4" t="s">
        <v>111</v>
      </c>
      <c r="I300" s="4" t="s">
        <v>370</v>
      </c>
      <c r="J300" s="4" t="s">
        <v>33</v>
      </c>
      <c r="K300" s="9" t="s">
        <v>50</v>
      </c>
      <c r="L300" s="6">
        <v>43</v>
      </c>
      <c r="M300" s="9"/>
      <c r="N300" s="4"/>
    </row>
    <row r="301" spans="2:14" ht="39.6">
      <c r="B301" s="4">
        <v>2023</v>
      </c>
      <c r="C301" s="4" t="s">
        <v>32</v>
      </c>
      <c r="D301" s="1079" t="s">
        <v>362</v>
      </c>
      <c r="E301" s="1080"/>
      <c r="F301" s="1079" t="s">
        <v>372</v>
      </c>
      <c r="G301" s="1080"/>
      <c r="H301" s="4" t="s">
        <v>112</v>
      </c>
      <c r="I301" s="4" t="s">
        <v>370</v>
      </c>
      <c r="J301" s="4" t="s">
        <v>33</v>
      </c>
      <c r="K301" s="9" t="s">
        <v>50</v>
      </c>
      <c r="L301" s="6">
        <v>5</v>
      </c>
      <c r="M301" s="9"/>
      <c r="N301" s="4"/>
    </row>
    <row r="302" spans="2:14" ht="39.6">
      <c r="B302" s="4">
        <v>2023</v>
      </c>
      <c r="C302" s="4" t="s">
        <v>32</v>
      </c>
      <c r="D302" s="1079" t="s">
        <v>362</v>
      </c>
      <c r="E302" s="1080"/>
      <c r="F302" s="1079" t="s">
        <v>372</v>
      </c>
      <c r="G302" s="1080"/>
      <c r="H302" s="4" t="s">
        <v>124</v>
      </c>
      <c r="I302" s="4" t="s">
        <v>370</v>
      </c>
      <c r="J302" s="4" t="s">
        <v>33</v>
      </c>
      <c r="K302" s="9" t="s">
        <v>50</v>
      </c>
      <c r="L302" s="6">
        <v>8</v>
      </c>
      <c r="M302" s="9"/>
      <c r="N302" s="4"/>
    </row>
    <row r="303" spans="2:14" ht="52.8">
      <c r="B303" s="4">
        <v>2023</v>
      </c>
      <c r="C303" s="4" t="s">
        <v>32</v>
      </c>
      <c r="D303" s="1079" t="s">
        <v>362</v>
      </c>
      <c r="E303" s="1080"/>
      <c r="F303" s="1079" t="s">
        <v>372</v>
      </c>
      <c r="G303" s="1080"/>
      <c r="H303" s="4" t="s">
        <v>103</v>
      </c>
      <c r="I303" s="4" t="s">
        <v>90</v>
      </c>
      <c r="J303" s="4" t="s">
        <v>33</v>
      </c>
      <c r="K303" s="5">
        <v>600</v>
      </c>
      <c r="L303" s="6">
        <v>473735</v>
      </c>
      <c r="M303" s="9"/>
      <c r="N303" s="8">
        <v>284241000</v>
      </c>
    </row>
    <row r="304" spans="2:14" ht="26.4">
      <c r="B304" s="4">
        <v>2023</v>
      </c>
      <c r="C304" s="4" t="s">
        <v>32</v>
      </c>
      <c r="D304" s="1079" t="s">
        <v>362</v>
      </c>
      <c r="E304" s="1080"/>
      <c r="F304" s="1079" t="s">
        <v>372</v>
      </c>
      <c r="G304" s="1080"/>
      <c r="H304" s="4" t="s">
        <v>111</v>
      </c>
      <c r="I304" s="4" t="s">
        <v>90</v>
      </c>
      <c r="J304" s="4" t="s">
        <v>33</v>
      </c>
      <c r="K304" s="5">
        <v>1100</v>
      </c>
      <c r="L304" s="6">
        <v>23250</v>
      </c>
      <c r="M304" s="9"/>
      <c r="N304" s="8">
        <v>25575000</v>
      </c>
    </row>
    <row r="305" spans="2:14" ht="26.4">
      <c r="B305" s="4">
        <v>2023</v>
      </c>
      <c r="C305" s="4" t="s">
        <v>32</v>
      </c>
      <c r="D305" s="1079" t="s">
        <v>362</v>
      </c>
      <c r="E305" s="1080"/>
      <c r="F305" s="1079" t="s">
        <v>372</v>
      </c>
      <c r="G305" s="1080"/>
      <c r="H305" s="4" t="s">
        <v>112</v>
      </c>
      <c r="I305" s="4" t="s">
        <v>90</v>
      </c>
      <c r="J305" s="4" t="s">
        <v>33</v>
      </c>
      <c r="K305" s="5">
        <v>2100</v>
      </c>
      <c r="L305" s="6">
        <v>65899</v>
      </c>
      <c r="M305" s="9"/>
      <c r="N305" s="8">
        <v>138387900</v>
      </c>
    </row>
    <row r="306" spans="2:14" ht="26.4">
      <c r="B306" s="4">
        <v>2023</v>
      </c>
      <c r="C306" s="4" t="s">
        <v>32</v>
      </c>
      <c r="D306" s="1079" t="s">
        <v>362</v>
      </c>
      <c r="E306" s="1080"/>
      <c r="F306" s="1079" t="s">
        <v>372</v>
      </c>
      <c r="G306" s="1080"/>
      <c r="H306" s="4" t="s">
        <v>124</v>
      </c>
      <c r="I306" s="4" t="s">
        <v>90</v>
      </c>
      <c r="J306" s="4" t="s">
        <v>33</v>
      </c>
      <c r="K306" s="5">
        <v>200</v>
      </c>
      <c r="L306" s="6">
        <v>1245</v>
      </c>
      <c r="M306" s="9"/>
      <c r="N306" s="8">
        <v>249000</v>
      </c>
    </row>
    <row r="307" spans="2:14">
      <c r="B307" s="12" t="s">
        <v>28</v>
      </c>
      <c r="C307" s="12" t="s">
        <v>28</v>
      </c>
      <c r="D307" s="1083" t="s">
        <v>28</v>
      </c>
      <c r="E307" s="1080"/>
      <c r="F307" s="1083" t="s">
        <v>29</v>
      </c>
      <c r="G307" s="1080"/>
      <c r="H307" s="12" t="s">
        <v>28</v>
      </c>
      <c r="I307" s="12" t="s">
        <v>28</v>
      </c>
      <c r="J307" s="12" t="s">
        <v>28</v>
      </c>
      <c r="K307" s="12" t="s">
        <v>28</v>
      </c>
      <c r="L307" s="13">
        <v>564904</v>
      </c>
      <c r="M307" s="12"/>
      <c r="N307" s="14">
        <v>448452900</v>
      </c>
    </row>
    <row r="308" spans="2:14" ht="52.8">
      <c r="B308" s="4">
        <v>2023</v>
      </c>
      <c r="C308" s="4" t="s">
        <v>32</v>
      </c>
      <c r="D308" s="1079" t="s">
        <v>362</v>
      </c>
      <c r="E308" s="1080"/>
      <c r="F308" s="1079" t="s">
        <v>373</v>
      </c>
      <c r="G308" s="1080"/>
      <c r="H308" s="4" t="s">
        <v>103</v>
      </c>
      <c r="I308" s="4" t="s">
        <v>370</v>
      </c>
      <c r="J308" s="4" t="s">
        <v>33</v>
      </c>
      <c r="K308" s="9" t="s">
        <v>50</v>
      </c>
      <c r="L308" s="6">
        <v>1016</v>
      </c>
      <c r="M308" s="9"/>
      <c r="N308" s="4"/>
    </row>
    <row r="309" spans="2:14" ht="39.6">
      <c r="B309" s="4">
        <v>2023</v>
      </c>
      <c r="C309" s="4" t="s">
        <v>32</v>
      </c>
      <c r="D309" s="1079" t="s">
        <v>362</v>
      </c>
      <c r="E309" s="1080"/>
      <c r="F309" s="1079" t="s">
        <v>373</v>
      </c>
      <c r="G309" s="1080"/>
      <c r="H309" s="4" t="s">
        <v>111</v>
      </c>
      <c r="I309" s="4" t="s">
        <v>370</v>
      </c>
      <c r="J309" s="4" t="s">
        <v>33</v>
      </c>
      <c r="K309" s="9" t="s">
        <v>50</v>
      </c>
      <c r="L309" s="6">
        <v>87</v>
      </c>
      <c r="M309" s="9"/>
      <c r="N309" s="4"/>
    </row>
    <row r="310" spans="2:14" ht="39.6">
      <c r="B310" s="4">
        <v>2023</v>
      </c>
      <c r="C310" s="4" t="s">
        <v>32</v>
      </c>
      <c r="D310" s="1079" t="s">
        <v>362</v>
      </c>
      <c r="E310" s="1080"/>
      <c r="F310" s="1079" t="s">
        <v>373</v>
      </c>
      <c r="G310" s="1080"/>
      <c r="H310" s="4" t="s">
        <v>112</v>
      </c>
      <c r="I310" s="4" t="s">
        <v>370</v>
      </c>
      <c r="J310" s="4" t="s">
        <v>33</v>
      </c>
      <c r="K310" s="9" t="s">
        <v>50</v>
      </c>
      <c r="L310" s="6">
        <v>3</v>
      </c>
      <c r="M310" s="9"/>
      <c r="N310" s="4"/>
    </row>
    <row r="311" spans="2:14" ht="39.6">
      <c r="B311" s="4">
        <v>2023</v>
      </c>
      <c r="C311" s="4" t="s">
        <v>32</v>
      </c>
      <c r="D311" s="1079" t="s">
        <v>362</v>
      </c>
      <c r="E311" s="1080"/>
      <c r="F311" s="1079" t="s">
        <v>373</v>
      </c>
      <c r="G311" s="1080"/>
      <c r="H311" s="4" t="s">
        <v>124</v>
      </c>
      <c r="I311" s="4" t="s">
        <v>370</v>
      </c>
      <c r="J311" s="4" t="s">
        <v>33</v>
      </c>
      <c r="K311" s="9" t="s">
        <v>50</v>
      </c>
      <c r="L311" s="6">
        <v>11</v>
      </c>
      <c r="M311" s="9"/>
      <c r="N311" s="4"/>
    </row>
    <row r="312" spans="2:14" ht="52.8">
      <c r="B312" s="4">
        <v>2023</v>
      </c>
      <c r="C312" s="4" t="s">
        <v>32</v>
      </c>
      <c r="D312" s="1079" t="s">
        <v>362</v>
      </c>
      <c r="E312" s="1080"/>
      <c r="F312" s="1079" t="s">
        <v>373</v>
      </c>
      <c r="G312" s="1080"/>
      <c r="H312" s="4" t="s">
        <v>103</v>
      </c>
      <c r="I312" s="4" t="s">
        <v>90</v>
      </c>
      <c r="J312" s="4" t="s">
        <v>33</v>
      </c>
      <c r="K312" s="5">
        <v>151</v>
      </c>
      <c r="L312" s="6">
        <v>715047</v>
      </c>
      <c r="M312" s="9"/>
      <c r="N312" s="8">
        <v>107972097</v>
      </c>
    </row>
    <row r="313" spans="2:14" ht="52.8">
      <c r="B313" s="4">
        <v>2023</v>
      </c>
      <c r="C313" s="4" t="s">
        <v>32</v>
      </c>
      <c r="D313" s="1079" t="s">
        <v>362</v>
      </c>
      <c r="E313" s="1080"/>
      <c r="F313" s="1079" t="s">
        <v>373</v>
      </c>
      <c r="G313" s="1080"/>
      <c r="H313" s="4" t="s">
        <v>103</v>
      </c>
      <c r="I313" s="4" t="s">
        <v>371</v>
      </c>
      <c r="J313" s="4" t="s">
        <v>33</v>
      </c>
      <c r="K313" s="5">
        <v>303</v>
      </c>
      <c r="L313" s="6">
        <v>329117</v>
      </c>
      <c r="M313" s="9"/>
      <c r="N313" s="8">
        <v>99722451</v>
      </c>
    </row>
    <row r="314" spans="2:14" ht="26.4">
      <c r="B314" s="4">
        <v>2023</v>
      </c>
      <c r="C314" s="4" t="s">
        <v>32</v>
      </c>
      <c r="D314" s="1079" t="s">
        <v>362</v>
      </c>
      <c r="E314" s="1080"/>
      <c r="F314" s="1079" t="s">
        <v>373</v>
      </c>
      <c r="G314" s="1080"/>
      <c r="H314" s="4" t="s">
        <v>111</v>
      </c>
      <c r="I314" s="4" t="s">
        <v>90</v>
      </c>
      <c r="J314" s="4" t="s">
        <v>33</v>
      </c>
      <c r="K314" s="5">
        <v>272</v>
      </c>
      <c r="L314" s="6">
        <v>94612</v>
      </c>
      <c r="M314" s="9"/>
      <c r="N314" s="8">
        <v>25734464</v>
      </c>
    </row>
    <row r="315" spans="2:14" ht="26.4">
      <c r="B315" s="4">
        <v>2023</v>
      </c>
      <c r="C315" s="4" t="s">
        <v>32</v>
      </c>
      <c r="D315" s="1079" t="s">
        <v>362</v>
      </c>
      <c r="E315" s="1080"/>
      <c r="F315" s="1079" t="s">
        <v>373</v>
      </c>
      <c r="G315" s="1080"/>
      <c r="H315" s="4" t="s">
        <v>111</v>
      </c>
      <c r="I315" s="4" t="s">
        <v>371</v>
      </c>
      <c r="J315" s="4" t="s">
        <v>33</v>
      </c>
      <c r="K315" s="5">
        <v>545</v>
      </c>
      <c r="L315" s="6">
        <v>28597</v>
      </c>
      <c r="M315" s="9"/>
      <c r="N315" s="8">
        <v>15585365</v>
      </c>
    </row>
    <row r="316" spans="2:14" ht="26.4">
      <c r="B316" s="4">
        <v>2023</v>
      </c>
      <c r="C316" s="4" t="s">
        <v>32</v>
      </c>
      <c r="D316" s="1079" t="s">
        <v>362</v>
      </c>
      <c r="E316" s="1080"/>
      <c r="F316" s="1079" t="s">
        <v>373</v>
      </c>
      <c r="G316" s="1080"/>
      <c r="H316" s="4" t="s">
        <v>112</v>
      </c>
      <c r="I316" s="4" t="s">
        <v>90</v>
      </c>
      <c r="J316" s="4" t="s">
        <v>33</v>
      </c>
      <c r="K316" s="5">
        <v>484</v>
      </c>
      <c r="L316" s="6">
        <v>68991</v>
      </c>
      <c r="M316" s="9"/>
      <c r="N316" s="8">
        <v>33391644</v>
      </c>
    </row>
    <row r="317" spans="2:14" ht="26.4">
      <c r="B317" s="4">
        <v>2023</v>
      </c>
      <c r="C317" s="4" t="s">
        <v>32</v>
      </c>
      <c r="D317" s="1079" t="s">
        <v>362</v>
      </c>
      <c r="E317" s="1080"/>
      <c r="F317" s="1079" t="s">
        <v>373</v>
      </c>
      <c r="G317" s="1080"/>
      <c r="H317" s="4" t="s">
        <v>112</v>
      </c>
      <c r="I317" s="4" t="s">
        <v>371</v>
      </c>
      <c r="J317" s="4" t="s">
        <v>33</v>
      </c>
      <c r="K317" s="5">
        <v>969</v>
      </c>
      <c r="L317" s="6">
        <v>19225</v>
      </c>
      <c r="M317" s="9"/>
      <c r="N317" s="8">
        <v>18629025</v>
      </c>
    </row>
    <row r="318" spans="2:14" ht="26.4">
      <c r="B318" s="4">
        <v>2023</v>
      </c>
      <c r="C318" s="4" t="s">
        <v>32</v>
      </c>
      <c r="D318" s="1079" t="s">
        <v>362</v>
      </c>
      <c r="E318" s="1080"/>
      <c r="F318" s="1079" t="s">
        <v>373</v>
      </c>
      <c r="G318" s="1080"/>
      <c r="H318" s="4" t="s">
        <v>124</v>
      </c>
      <c r="I318" s="4" t="s">
        <v>90</v>
      </c>
      <c r="J318" s="4" t="s">
        <v>33</v>
      </c>
      <c r="K318" s="5">
        <v>151</v>
      </c>
      <c r="L318" s="6">
        <v>1906</v>
      </c>
      <c r="M318" s="9"/>
      <c r="N318" s="8">
        <v>287806</v>
      </c>
    </row>
    <row r="319" spans="2:14" ht="26.4">
      <c r="B319" s="4">
        <v>2023</v>
      </c>
      <c r="C319" s="4" t="s">
        <v>32</v>
      </c>
      <c r="D319" s="1079" t="s">
        <v>362</v>
      </c>
      <c r="E319" s="1080"/>
      <c r="F319" s="1079" t="s">
        <v>373</v>
      </c>
      <c r="G319" s="1080"/>
      <c r="H319" s="4" t="s">
        <v>124</v>
      </c>
      <c r="I319" s="4" t="s">
        <v>371</v>
      </c>
      <c r="J319" s="4" t="s">
        <v>33</v>
      </c>
      <c r="K319" s="5">
        <v>303</v>
      </c>
      <c r="L319" s="6">
        <v>1291</v>
      </c>
      <c r="M319" s="9"/>
      <c r="N319" s="8">
        <v>391173</v>
      </c>
    </row>
    <row r="320" spans="2:14">
      <c r="B320" s="12" t="s">
        <v>28</v>
      </c>
      <c r="C320" s="12" t="s">
        <v>28</v>
      </c>
      <c r="D320" s="1083" t="s">
        <v>28</v>
      </c>
      <c r="E320" s="1080"/>
      <c r="F320" s="1083" t="s">
        <v>29</v>
      </c>
      <c r="G320" s="1080"/>
      <c r="H320" s="12" t="s">
        <v>28</v>
      </c>
      <c r="I320" s="12" t="s">
        <v>28</v>
      </c>
      <c r="J320" s="12" t="s">
        <v>28</v>
      </c>
      <c r="K320" s="12" t="s">
        <v>28</v>
      </c>
      <c r="L320" s="13">
        <v>1259903</v>
      </c>
      <c r="M320" s="12"/>
      <c r="N320" s="14">
        <v>301714025</v>
      </c>
    </row>
    <row r="321" spans="2:14" ht="52.8">
      <c r="B321" s="4">
        <v>2023</v>
      </c>
      <c r="C321" s="4" t="s">
        <v>32</v>
      </c>
      <c r="D321" s="1079" t="s">
        <v>362</v>
      </c>
      <c r="E321" s="1080"/>
      <c r="F321" s="1079" t="s">
        <v>374</v>
      </c>
      <c r="G321" s="1080"/>
      <c r="H321" s="4" t="s">
        <v>103</v>
      </c>
      <c r="I321" s="4" t="s">
        <v>370</v>
      </c>
      <c r="J321" s="4" t="s">
        <v>33</v>
      </c>
      <c r="K321" s="9" t="s">
        <v>50</v>
      </c>
      <c r="L321" s="6">
        <v>1117</v>
      </c>
      <c r="M321" s="9"/>
      <c r="N321" s="4"/>
    </row>
    <row r="322" spans="2:14" ht="39.6">
      <c r="B322" s="4">
        <v>2023</v>
      </c>
      <c r="C322" s="4" t="s">
        <v>32</v>
      </c>
      <c r="D322" s="1079" t="s">
        <v>362</v>
      </c>
      <c r="E322" s="1080"/>
      <c r="F322" s="1079" t="s">
        <v>374</v>
      </c>
      <c r="G322" s="1080"/>
      <c r="H322" s="4" t="s">
        <v>111</v>
      </c>
      <c r="I322" s="4" t="s">
        <v>370</v>
      </c>
      <c r="J322" s="4" t="s">
        <v>33</v>
      </c>
      <c r="K322" s="9" t="s">
        <v>50</v>
      </c>
      <c r="L322" s="6">
        <v>93</v>
      </c>
      <c r="M322" s="9"/>
      <c r="N322" s="4"/>
    </row>
    <row r="323" spans="2:14" ht="39.6">
      <c r="B323" s="4">
        <v>2023</v>
      </c>
      <c r="C323" s="4" t="s">
        <v>32</v>
      </c>
      <c r="D323" s="1079" t="s">
        <v>362</v>
      </c>
      <c r="E323" s="1080"/>
      <c r="F323" s="1079" t="s">
        <v>374</v>
      </c>
      <c r="G323" s="1080"/>
      <c r="H323" s="4" t="s">
        <v>112</v>
      </c>
      <c r="I323" s="4" t="s">
        <v>370</v>
      </c>
      <c r="J323" s="4" t="s">
        <v>33</v>
      </c>
      <c r="K323" s="9" t="s">
        <v>50</v>
      </c>
      <c r="L323" s="6">
        <v>2</v>
      </c>
      <c r="M323" s="9"/>
      <c r="N323" s="4"/>
    </row>
    <row r="324" spans="2:14" ht="39.6">
      <c r="B324" s="4">
        <v>2023</v>
      </c>
      <c r="C324" s="4" t="s">
        <v>32</v>
      </c>
      <c r="D324" s="1079" t="s">
        <v>362</v>
      </c>
      <c r="E324" s="1080"/>
      <c r="F324" s="1079" t="s">
        <v>374</v>
      </c>
      <c r="G324" s="1080"/>
      <c r="H324" s="4" t="s">
        <v>124</v>
      </c>
      <c r="I324" s="4" t="s">
        <v>370</v>
      </c>
      <c r="J324" s="4" t="s">
        <v>33</v>
      </c>
      <c r="K324" s="9" t="s">
        <v>50</v>
      </c>
      <c r="L324" s="6">
        <v>11</v>
      </c>
      <c r="M324" s="9"/>
      <c r="N324" s="4"/>
    </row>
    <row r="325" spans="2:14" ht="52.8">
      <c r="B325" s="4">
        <v>2023</v>
      </c>
      <c r="C325" s="4" t="s">
        <v>32</v>
      </c>
      <c r="D325" s="1079" t="s">
        <v>362</v>
      </c>
      <c r="E325" s="1080"/>
      <c r="F325" s="1079" t="s">
        <v>374</v>
      </c>
      <c r="G325" s="1080"/>
      <c r="H325" s="4" t="s">
        <v>103</v>
      </c>
      <c r="I325" s="4" t="s">
        <v>90</v>
      </c>
      <c r="J325" s="4" t="s">
        <v>33</v>
      </c>
      <c r="K325" s="5">
        <v>184</v>
      </c>
      <c r="L325" s="6">
        <v>714195</v>
      </c>
      <c r="M325" s="9"/>
      <c r="N325" s="8">
        <v>131411880</v>
      </c>
    </row>
    <row r="326" spans="2:14" ht="52.8">
      <c r="B326" s="4">
        <v>2023</v>
      </c>
      <c r="C326" s="4" t="s">
        <v>32</v>
      </c>
      <c r="D326" s="1079" t="s">
        <v>362</v>
      </c>
      <c r="E326" s="1080"/>
      <c r="F326" s="1079" t="s">
        <v>374</v>
      </c>
      <c r="G326" s="1080"/>
      <c r="H326" s="4" t="s">
        <v>103</v>
      </c>
      <c r="I326" s="4" t="s">
        <v>371</v>
      </c>
      <c r="J326" s="4" t="s">
        <v>33</v>
      </c>
      <c r="K326" s="5">
        <v>367</v>
      </c>
      <c r="L326" s="6">
        <v>331608</v>
      </c>
      <c r="M326" s="9"/>
      <c r="N326" s="8">
        <v>121700136</v>
      </c>
    </row>
    <row r="327" spans="2:14" ht="26.4">
      <c r="B327" s="4">
        <v>2023</v>
      </c>
      <c r="C327" s="4" t="s">
        <v>32</v>
      </c>
      <c r="D327" s="1079" t="s">
        <v>362</v>
      </c>
      <c r="E327" s="1080"/>
      <c r="F327" s="1079" t="s">
        <v>374</v>
      </c>
      <c r="G327" s="1080"/>
      <c r="H327" s="4" t="s">
        <v>111</v>
      </c>
      <c r="I327" s="4" t="s">
        <v>90</v>
      </c>
      <c r="J327" s="4" t="s">
        <v>33</v>
      </c>
      <c r="K327" s="5">
        <v>330</v>
      </c>
      <c r="L327" s="6">
        <v>92035</v>
      </c>
      <c r="M327" s="9"/>
      <c r="N327" s="8">
        <v>30371550</v>
      </c>
    </row>
    <row r="328" spans="2:14" ht="26.4">
      <c r="B328" s="4">
        <v>2023</v>
      </c>
      <c r="C328" s="4" t="s">
        <v>32</v>
      </c>
      <c r="D328" s="1079" t="s">
        <v>362</v>
      </c>
      <c r="E328" s="1080"/>
      <c r="F328" s="1079" t="s">
        <v>374</v>
      </c>
      <c r="G328" s="1080"/>
      <c r="H328" s="4" t="s">
        <v>111</v>
      </c>
      <c r="I328" s="4" t="s">
        <v>371</v>
      </c>
      <c r="J328" s="4" t="s">
        <v>33</v>
      </c>
      <c r="K328" s="5">
        <v>661</v>
      </c>
      <c r="L328" s="6">
        <v>28364</v>
      </c>
      <c r="M328" s="9"/>
      <c r="N328" s="8">
        <v>18748604</v>
      </c>
    </row>
    <row r="329" spans="2:14" ht="26.4">
      <c r="B329" s="4">
        <v>2023</v>
      </c>
      <c r="C329" s="4" t="s">
        <v>32</v>
      </c>
      <c r="D329" s="1079" t="s">
        <v>362</v>
      </c>
      <c r="E329" s="1080"/>
      <c r="F329" s="1079" t="s">
        <v>374</v>
      </c>
      <c r="G329" s="1080"/>
      <c r="H329" s="4" t="s">
        <v>112</v>
      </c>
      <c r="I329" s="4" t="s">
        <v>90</v>
      </c>
      <c r="J329" s="4" t="s">
        <v>33</v>
      </c>
      <c r="K329" s="5">
        <v>587</v>
      </c>
      <c r="L329" s="6">
        <v>67580</v>
      </c>
      <c r="M329" s="9"/>
      <c r="N329" s="8">
        <v>39669460</v>
      </c>
    </row>
    <row r="330" spans="2:14" ht="26.4">
      <c r="B330" s="4">
        <v>2023</v>
      </c>
      <c r="C330" s="4" t="s">
        <v>32</v>
      </c>
      <c r="D330" s="1079" t="s">
        <v>362</v>
      </c>
      <c r="E330" s="1080"/>
      <c r="F330" s="1079" t="s">
        <v>374</v>
      </c>
      <c r="G330" s="1080"/>
      <c r="H330" s="4" t="s">
        <v>112</v>
      </c>
      <c r="I330" s="4" t="s">
        <v>371</v>
      </c>
      <c r="J330" s="4" t="s">
        <v>33</v>
      </c>
      <c r="K330" s="5">
        <v>1175</v>
      </c>
      <c r="L330" s="6">
        <v>19956</v>
      </c>
      <c r="M330" s="9"/>
      <c r="N330" s="8">
        <v>23448300</v>
      </c>
    </row>
    <row r="331" spans="2:14" ht="26.4">
      <c r="B331" s="4">
        <v>2023</v>
      </c>
      <c r="C331" s="4" t="s">
        <v>32</v>
      </c>
      <c r="D331" s="1079" t="s">
        <v>362</v>
      </c>
      <c r="E331" s="1080"/>
      <c r="F331" s="1079" t="s">
        <v>374</v>
      </c>
      <c r="G331" s="1080"/>
      <c r="H331" s="4" t="s">
        <v>124</v>
      </c>
      <c r="I331" s="4" t="s">
        <v>90</v>
      </c>
      <c r="J331" s="4" t="s">
        <v>33</v>
      </c>
      <c r="K331" s="5">
        <v>184</v>
      </c>
      <c r="L331" s="6">
        <v>1930</v>
      </c>
      <c r="M331" s="9"/>
      <c r="N331" s="8">
        <v>355120</v>
      </c>
    </row>
    <row r="332" spans="2:14" ht="26.4">
      <c r="B332" s="4">
        <v>2023</v>
      </c>
      <c r="C332" s="4" t="s">
        <v>32</v>
      </c>
      <c r="D332" s="1079" t="s">
        <v>362</v>
      </c>
      <c r="E332" s="1080"/>
      <c r="F332" s="1079" t="s">
        <v>374</v>
      </c>
      <c r="G332" s="1080"/>
      <c r="H332" s="4" t="s">
        <v>124</v>
      </c>
      <c r="I332" s="4" t="s">
        <v>371</v>
      </c>
      <c r="J332" s="4" t="s">
        <v>33</v>
      </c>
      <c r="K332" s="5">
        <v>367</v>
      </c>
      <c r="L332" s="6">
        <v>1382</v>
      </c>
      <c r="M332" s="9"/>
      <c r="N332" s="8">
        <v>507194</v>
      </c>
    </row>
    <row r="333" spans="2:14">
      <c r="B333" s="12" t="s">
        <v>28</v>
      </c>
      <c r="C333" s="12" t="s">
        <v>28</v>
      </c>
      <c r="D333" s="1083" t="s">
        <v>28</v>
      </c>
      <c r="E333" s="1080"/>
      <c r="F333" s="1083" t="s">
        <v>29</v>
      </c>
      <c r="G333" s="1080"/>
      <c r="H333" s="12" t="s">
        <v>28</v>
      </c>
      <c r="I333" s="12" t="s">
        <v>28</v>
      </c>
      <c r="J333" s="12" t="s">
        <v>28</v>
      </c>
      <c r="K333" s="12" t="s">
        <v>28</v>
      </c>
      <c r="L333" s="13">
        <v>1258273</v>
      </c>
      <c r="M333" s="12"/>
      <c r="N333" s="14">
        <v>366212244</v>
      </c>
    </row>
    <row r="334" spans="2:14" ht="52.8">
      <c r="B334" s="4">
        <v>2023</v>
      </c>
      <c r="C334" s="4" t="s">
        <v>32</v>
      </c>
      <c r="D334" s="1079" t="s">
        <v>362</v>
      </c>
      <c r="E334" s="1080"/>
      <c r="F334" s="1079" t="s">
        <v>375</v>
      </c>
      <c r="G334" s="1080"/>
      <c r="H334" s="4" t="s">
        <v>103</v>
      </c>
      <c r="I334" s="4" t="s">
        <v>370</v>
      </c>
      <c r="J334" s="4" t="s">
        <v>33</v>
      </c>
      <c r="K334" s="9" t="s">
        <v>50</v>
      </c>
      <c r="L334" s="6">
        <v>1020</v>
      </c>
      <c r="M334" s="9"/>
      <c r="N334" s="4"/>
    </row>
    <row r="335" spans="2:14" ht="39.6">
      <c r="B335" s="4">
        <v>2023</v>
      </c>
      <c r="C335" s="4" t="s">
        <v>32</v>
      </c>
      <c r="D335" s="1079" t="s">
        <v>362</v>
      </c>
      <c r="E335" s="1080"/>
      <c r="F335" s="1079" t="s">
        <v>375</v>
      </c>
      <c r="G335" s="1080"/>
      <c r="H335" s="4" t="s">
        <v>111</v>
      </c>
      <c r="I335" s="4" t="s">
        <v>370</v>
      </c>
      <c r="J335" s="4" t="s">
        <v>33</v>
      </c>
      <c r="K335" s="9" t="s">
        <v>50</v>
      </c>
      <c r="L335" s="6">
        <v>91</v>
      </c>
      <c r="M335" s="9"/>
      <c r="N335" s="4"/>
    </row>
    <row r="336" spans="2:14" ht="39.6">
      <c r="B336" s="4">
        <v>2023</v>
      </c>
      <c r="C336" s="4" t="s">
        <v>32</v>
      </c>
      <c r="D336" s="1079" t="s">
        <v>362</v>
      </c>
      <c r="E336" s="1080"/>
      <c r="F336" s="1079" t="s">
        <v>375</v>
      </c>
      <c r="G336" s="1080"/>
      <c r="H336" s="4" t="s">
        <v>112</v>
      </c>
      <c r="I336" s="4" t="s">
        <v>370</v>
      </c>
      <c r="J336" s="4" t="s">
        <v>33</v>
      </c>
      <c r="K336" s="9" t="s">
        <v>50</v>
      </c>
      <c r="L336" s="6">
        <v>2</v>
      </c>
      <c r="M336" s="9"/>
      <c r="N336" s="4"/>
    </row>
    <row r="337" spans="2:14" ht="39.6">
      <c r="B337" s="4">
        <v>2023</v>
      </c>
      <c r="C337" s="4" t="s">
        <v>32</v>
      </c>
      <c r="D337" s="1079" t="s">
        <v>362</v>
      </c>
      <c r="E337" s="1080"/>
      <c r="F337" s="1079" t="s">
        <v>375</v>
      </c>
      <c r="G337" s="1080"/>
      <c r="H337" s="4" t="s">
        <v>124</v>
      </c>
      <c r="I337" s="4" t="s">
        <v>370</v>
      </c>
      <c r="J337" s="4" t="s">
        <v>33</v>
      </c>
      <c r="K337" s="9" t="s">
        <v>50</v>
      </c>
      <c r="L337" s="6">
        <v>11</v>
      </c>
      <c r="M337" s="9"/>
      <c r="N337" s="4"/>
    </row>
    <row r="338" spans="2:14" ht="52.8">
      <c r="B338" s="4">
        <v>2023</v>
      </c>
      <c r="C338" s="4" t="s">
        <v>32</v>
      </c>
      <c r="D338" s="1079" t="s">
        <v>362</v>
      </c>
      <c r="E338" s="1080"/>
      <c r="F338" s="1079" t="s">
        <v>375</v>
      </c>
      <c r="G338" s="1080"/>
      <c r="H338" s="4" t="s">
        <v>103</v>
      </c>
      <c r="I338" s="4" t="s">
        <v>90</v>
      </c>
      <c r="J338" s="4" t="s">
        <v>33</v>
      </c>
      <c r="K338" s="5">
        <v>184</v>
      </c>
      <c r="L338" s="6">
        <v>723394</v>
      </c>
      <c r="M338" s="9"/>
      <c r="N338" s="8">
        <v>133104496</v>
      </c>
    </row>
    <row r="339" spans="2:14" ht="52.8">
      <c r="B339" s="4">
        <v>2023</v>
      </c>
      <c r="C339" s="4" t="s">
        <v>32</v>
      </c>
      <c r="D339" s="1079" t="s">
        <v>362</v>
      </c>
      <c r="E339" s="1080"/>
      <c r="F339" s="1079" t="s">
        <v>375</v>
      </c>
      <c r="G339" s="1080"/>
      <c r="H339" s="4" t="s">
        <v>103</v>
      </c>
      <c r="I339" s="4" t="s">
        <v>371</v>
      </c>
      <c r="J339" s="4" t="s">
        <v>33</v>
      </c>
      <c r="K339" s="5">
        <v>367</v>
      </c>
      <c r="L339" s="6">
        <v>335789</v>
      </c>
      <c r="M339" s="9"/>
      <c r="N339" s="8">
        <v>123234563</v>
      </c>
    </row>
    <row r="340" spans="2:14" ht="26.4">
      <c r="B340" s="4">
        <v>2023</v>
      </c>
      <c r="C340" s="4" t="s">
        <v>32</v>
      </c>
      <c r="D340" s="1079" t="s">
        <v>362</v>
      </c>
      <c r="E340" s="1080"/>
      <c r="F340" s="1079" t="s">
        <v>375</v>
      </c>
      <c r="G340" s="1080"/>
      <c r="H340" s="4" t="s">
        <v>111</v>
      </c>
      <c r="I340" s="4" t="s">
        <v>90</v>
      </c>
      <c r="J340" s="4" t="s">
        <v>33</v>
      </c>
      <c r="K340" s="5">
        <v>330</v>
      </c>
      <c r="L340" s="6">
        <v>91637</v>
      </c>
      <c r="M340" s="9"/>
      <c r="N340" s="8">
        <v>30240210</v>
      </c>
    </row>
    <row r="341" spans="2:14" ht="26.4">
      <c r="B341" s="4">
        <v>2023</v>
      </c>
      <c r="C341" s="4" t="s">
        <v>32</v>
      </c>
      <c r="D341" s="1079" t="s">
        <v>362</v>
      </c>
      <c r="E341" s="1080"/>
      <c r="F341" s="1079" t="s">
        <v>375</v>
      </c>
      <c r="G341" s="1080"/>
      <c r="H341" s="4" t="s">
        <v>111</v>
      </c>
      <c r="I341" s="4" t="s">
        <v>371</v>
      </c>
      <c r="J341" s="4" t="s">
        <v>33</v>
      </c>
      <c r="K341" s="5">
        <v>661</v>
      </c>
      <c r="L341" s="6">
        <v>27801</v>
      </c>
      <c r="M341" s="9"/>
      <c r="N341" s="8">
        <v>18376461</v>
      </c>
    </row>
    <row r="342" spans="2:14" ht="26.4">
      <c r="B342" s="4">
        <v>2023</v>
      </c>
      <c r="C342" s="4" t="s">
        <v>32</v>
      </c>
      <c r="D342" s="1079" t="s">
        <v>362</v>
      </c>
      <c r="E342" s="1080"/>
      <c r="F342" s="1079" t="s">
        <v>375</v>
      </c>
      <c r="G342" s="1080"/>
      <c r="H342" s="4" t="s">
        <v>112</v>
      </c>
      <c r="I342" s="4" t="s">
        <v>90</v>
      </c>
      <c r="J342" s="4" t="s">
        <v>33</v>
      </c>
      <c r="K342" s="5">
        <v>587</v>
      </c>
      <c r="L342" s="6">
        <v>68256</v>
      </c>
      <c r="M342" s="9"/>
      <c r="N342" s="8">
        <v>40066272</v>
      </c>
    </row>
    <row r="343" spans="2:14" ht="26.4">
      <c r="B343" s="4">
        <v>2023</v>
      </c>
      <c r="C343" s="4" t="s">
        <v>32</v>
      </c>
      <c r="D343" s="1079" t="s">
        <v>362</v>
      </c>
      <c r="E343" s="1080"/>
      <c r="F343" s="1079" t="s">
        <v>375</v>
      </c>
      <c r="G343" s="1080"/>
      <c r="H343" s="4" t="s">
        <v>112</v>
      </c>
      <c r="I343" s="4" t="s">
        <v>371</v>
      </c>
      <c r="J343" s="4" t="s">
        <v>33</v>
      </c>
      <c r="K343" s="5">
        <v>1175</v>
      </c>
      <c r="L343" s="6">
        <v>18887</v>
      </c>
      <c r="M343" s="9"/>
      <c r="N343" s="8">
        <v>22192225</v>
      </c>
    </row>
    <row r="344" spans="2:14" ht="26.4">
      <c r="B344" s="4">
        <v>2023</v>
      </c>
      <c r="C344" s="4" t="s">
        <v>32</v>
      </c>
      <c r="D344" s="1079" t="s">
        <v>362</v>
      </c>
      <c r="E344" s="1080"/>
      <c r="F344" s="1079" t="s">
        <v>375</v>
      </c>
      <c r="G344" s="1080"/>
      <c r="H344" s="4" t="s">
        <v>124</v>
      </c>
      <c r="I344" s="4" t="s">
        <v>90</v>
      </c>
      <c r="J344" s="4" t="s">
        <v>33</v>
      </c>
      <c r="K344" s="5">
        <v>184</v>
      </c>
      <c r="L344" s="6">
        <v>1711</v>
      </c>
      <c r="M344" s="9"/>
      <c r="N344" s="8">
        <v>314824</v>
      </c>
    </row>
    <row r="345" spans="2:14" ht="26.4">
      <c r="B345" s="4">
        <v>2023</v>
      </c>
      <c r="C345" s="4" t="s">
        <v>32</v>
      </c>
      <c r="D345" s="1079" t="s">
        <v>362</v>
      </c>
      <c r="E345" s="1080"/>
      <c r="F345" s="1079" t="s">
        <v>375</v>
      </c>
      <c r="G345" s="1080"/>
      <c r="H345" s="4" t="s">
        <v>124</v>
      </c>
      <c r="I345" s="4" t="s">
        <v>371</v>
      </c>
      <c r="J345" s="4" t="s">
        <v>33</v>
      </c>
      <c r="K345" s="5">
        <v>367</v>
      </c>
      <c r="L345" s="6">
        <v>1037</v>
      </c>
      <c r="M345" s="9"/>
      <c r="N345" s="8">
        <v>380579</v>
      </c>
    </row>
    <row r="346" spans="2:14">
      <c r="B346" s="12" t="s">
        <v>28</v>
      </c>
      <c r="C346" s="12" t="s">
        <v>28</v>
      </c>
      <c r="D346" s="1083" t="s">
        <v>28</v>
      </c>
      <c r="E346" s="1080"/>
      <c r="F346" s="1083" t="s">
        <v>29</v>
      </c>
      <c r="G346" s="1080"/>
      <c r="H346" s="12" t="s">
        <v>28</v>
      </c>
      <c r="I346" s="12" t="s">
        <v>28</v>
      </c>
      <c r="J346" s="12" t="s">
        <v>28</v>
      </c>
      <c r="K346" s="12" t="s">
        <v>28</v>
      </c>
      <c r="L346" s="13">
        <v>1269636</v>
      </c>
      <c r="M346" s="12"/>
      <c r="N346" s="14">
        <v>367909630</v>
      </c>
    </row>
    <row r="347" spans="2:14" ht="52.8">
      <c r="B347" s="4">
        <v>2023</v>
      </c>
      <c r="C347" s="4" t="s">
        <v>32</v>
      </c>
      <c r="D347" s="1079" t="s">
        <v>362</v>
      </c>
      <c r="E347" s="1080"/>
      <c r="F347" s="1079" t="s">
        <v>376</v>
      </c>
      <c r="G347" s="1080"/>
      <c r="H347" s="4" t="s">
        <v>103</v>
      </c>
      <c r="I347" s="4" t="s">
        <v>370</v>
      </c>
      <c r="J347" s="4" t="s">
        <v>33</v>
      </c>
      <c r="K347" s="9" t="s">
        <v>50</v>
      </c>
      <c r="L347" s="6">
        <v>863</v>
      </c>
      <c r="M347" s="9"/>
      <c r="N347" s="4"/>
    </row>
    <row r="348" spans="2:14" ht="39.6">
      <c r="B348" s="4">
        <v>2023</v>
      </c>
      <c r="C348" s="4" t="s">
        <v>32</v>
      </c>
      <c r="D348" s="1079" t="s">
        <v>362</v>
      </c>
      <c r="E348" s="1080"/>
      <c r="F348" s="1079" t="s">
        <v>376</v>
      </c>
      <c r="G348" s="1080"/>
      <c r="H348" s="4" t="s">
        <v>111</v>
      </c>
      <c r="I348" s="4" t="s">
        <v>370</v>
      </c>
      <c r="J348" s="4" t="s">
        <v>33</v>
      </c>
      <c r="K348" s="9" t="s">
        <v>50</v>
      </c>
      <c r="L348" s="6">
        <v>63</v>
      </c>
      <c r="M348" s="9"/>
      <c r="N348" s="4"/>
    </row>
    <row r="349" spans="2:14" ht="39.6">
      <c r="B349" s="4">
        <v>2023</v>
      </c>
      <c r="C349" s="4" t="s">
        <v>32</v>
      </c>
      <c r="D349" s="1079" t="s">
        <v>362</v>
      </c>
      <c r="E349" s="1080"/>
      <c r="F349" s="1079" t="s">
        <v>376</v>
      </c>
      <c r="G349" s="1080"/>
      <c r="H349" s="4" t="s">
        <v>112</v>
      </c>
      <c r="I349" s="4" t="s">
        <v>370</v>
      </c>
      <c r="J349" s="4" t="s">
        <v>33</v>
      </c>
      <c r="K349" s="9" t="s">
        <v>50</v>
      </c>
      <c r="L349" s="10">
        <v>0</v>
      </c>
      <c r="M349" s="9"/>
      <c r="N349" s="4"/>
    </row>
    <row r="350" spans="2:14" ht="39.6">
      <c r="B350" s="4">
        <v>2023</v>
      </c>
      <c r="C350" s="4" t="s">
        <v>32</v>
      </c>
      <c r="D350" s="1079" t="s">
        <v>362</v>
      </c>
      <c r="E350" s="1080"/>
      <c r="F350" s="1079" t="s">
        <v>376</v>
      </c>
      <c r="G350" s="1080"/>
      <c r="H350" s="4" t="s">
        <v>124</v>
      </c>
      <c r="I350" s="4" t="s">
        <v>370</v>
      </c>
      <c r="J350" s="4" t="s">
        <v>33</v>
      </c>
      <c r="K350" s="9" t="s">
        <v>50</v>
      </c>
      <c r="L350" s="6">
        <v>11</v>
      </c>
      <c r="M350" s="9"/>
      <c r="N350" s="4"/>
    </row>
    <row r="351" spans="2:14" ht="52.8">
      <c r="B351" s="4">
        <v>2023</v>
      </c>
      <c r="C351" s="4" t="s">
        <v>32</v>
      </c>
      <c r="D351" s="1079" t="s">
        <v>362</v>
      </c>
      <c r="E351" s="1080"/>
      <c r="F351" s="1079" t="s">
        <v>376</v>
      </c>
      <c r="G351" s="1080"/>
      <c r="H351" s="4" t="s">
        <v>103</v>
      </c>
      <c r="I351" s="4" t="s">
        <v>90</v>
      </c>
      <c r="J351" s="4" t="s">
        <v>33</v>
      </c>
      <c r="K351" s="5">
        <v>333</v>
      </c>
      <c r="L351" s="6">
        <v>502103</v>
      </c>
      <c r="M351" s="9"/>
      <c r="N351" s="8">
        <v>167200299</v>
      </c>
    </row>
    <row r="352" spans="2:14" ht="52.8">
      <c r="B352" s="4">
        <v>2023</v>
      </c>
      <c r="C352" s="4" t="s">
        <v>32</v>
      </c>
      <c r="D352" s="1079" t="s">
        <v>362</v>
      </c>
      <c r="E352" s="1080"/>
      <c r="F352" s="1079" t="s">
        <v>376</v>
      </c>
      <c r="G352" s="1080"/>
      <c r="H352" s="4" t="s">
        <v>103</v>
      </c>
      <c r="I352" s="4" t="s">
        <v>371</v>
      </c>
      <c r="J352" s="4" t="s">
        <v>33</v>
      </c>
      <c r="K352" s="5">
        <v>667</v>
      </c>
      <c r="L352" s="6">
        <v>250013</v>
      </c>
      <c r="M352" s="9"/>
      <c r="N352" s="8">
        <v>166758671</v>
      </c>
    </row>
    <row r="353" spans="2:14" ht="26.4">
      <c r="B353" s="4">
        <v>2023</v>
      </c>
      <c r="C353" s="4" t="s">
        <v>32</v>
      </c>
      <c r="D353" s="1079" t="s">
        <v>362</v>
      </c>
      <c r="E353" s="1080"/>
      <c r="F353" s="1079" t="s">
        <v>376</v>
      </c>
      <c r="G353" s="1080"/>
      <c r="H353" s="4" t="s">
        <v>111</v>
      </c>
      <c r="I353" s="4" t="s">
        <v>90</v>
      </c>
      <c r="J353" s="4" t="s">
        <v>33</v>
      </c>
      <c r="K353" s="5">
        <v>600</v>
      </c>
      <c r="L353" s="6">
        <v>53672</v>
      </c>
      <c r="M353" s="9"/>
      <c r="N353" s="8">
        <v>32203200</v>
      </c>
    </row>
    <row r="354" spans="2:14" ht="26.4">
      <c r="B354" s="4">
        <v>2023</v>
      </c>
      <c r="C354" s="4" t="s">
        <v>32</v>
      </c>
      <c r="D354" s="1079" t="s">
        <v>362</v>
      </c>
      <c r="E354" s="1080"/>
      <c r="F354" s="1079" t="s">
        <v>376</v>
      </c>
      <c r="G354" s="1080"/>
      <c r="H354" s="4" t="s">
        <v>111</v>
      </c>
      <c r="I354" s="4" t="s">
        <v>371</v>
      </c>
      <c r="J354" s="4" t="s">
        <v>33</v>
      </c>
      <c r="K354" s="5">
        <v>1200</v>
      </c>
      <c r="L354" s="6">
        <v>17705</v>
      </c>
      <c r="M354" s="9"/>
      <c r="N354" s="8">
        <v>21246000</v>
      </c>
    </row>
    <row r="355" spans="2:14" ht="26.4">
      <c r="B355" s="4">
        <v>2023</v>
      </c>
      <c r="C355" s="4" t="s">
        <v>32</v>
      </c>
      <c r="D355" s="1079" t="s">
        <v>362</v>
      </c>
      <c r="E355" s="1080"/>
      <c r="F355" s="1079" t="s">
        <v>376</v>
      </c>
      <c r="G355" s="1080"/>
      <c r="H355" s="4" t="s">
        <v>112</v>
      </c>
      <c r="I355" s="4" t="s">
        <v>90</v>
      </c>
      <c r="J355" s="4" t="s">
        <v>33</v>
      </c>
      <c r="K355" s="5">
        <v>1067</v>
      </c>
      <c r="L355" s="6">
        <v>49722</v>
      </c>
      <c r="M355" s="9"/>
      <c r="N355" s="8">
        <v>53053374</v>
      </c>
    </row>
    <row r="356" spans="2:14" ht="26.4">
      <c r="B356" s="4">
        <v>2023</v>
      </c>
      <c r="C356" s="4" t="s">
        <v>32</v>
      </c>
      <c r="D356" s="1079" t="s">
        <v>362</v>
      </c>
      <c r="E356" s="1080"/>
      <c r="F356" s="1079" t="s">
        <v>376</v>
      </c>
      <c r="G356" s="1080"/>
      <c r="H356" s="4" t="s">
        <v>112</v>
      </c>
      <c r="I356" s="4" t="s">
        <v>371</v>
      </c>
      <c r="J356" s="4" t="s">
        <v>33</v>
      </c>
      <c r="K356" s="5">
        <v>2133</v>
      </c>
      <c r="L356" s="6">
        <v>15071</v>
      </c>
      <c r="M356" s="9"/>
      <c r="N356" s="8">
        <v>32146443</v>
      </c>
    </row>
    <row r="357" spans="2:14" ht="26.4">
      <c r="B357" s="4">
        <v>2023</v>
      </c>
      <c r="C357" s="4" t="s">
        <v>32</v>
      </c>
      <c r="D357" s="1079" t="s">
        <v>362</v>
      </c>
      <c r="E357" s="1080"/>
      <c r="F357" s="1079" t="s">
        <v>376</v>
      </c>
      <c r="G357" s="1080"/>
      <c r="H357" s="4" t="s">
        <v>124</v>
      </c>
      <c r="I357" s="4" t="s">
        <v>90</v>
      </c>
      <c r="J357" s="4" t="s">
        <v>33</v>
      </c>
      <c r="K357" s="5">
        <v>333</v>
      </c>
      <c r="L357" s="6">
        <v>1024</v>
      </c>
      <c r="M357" s="9"/>
      <c r="N357" s="8">
        <v>340992</v>
      </c>
    </row>
    <row r="358" spans="2:14" ht="26.4">
      <c r="B358" s="4">
        <v>2023</v>
      </c>
      <c r="C358" s="4" t="s">
        <v>32</v>
      </c>
      <c r="D358" s="1079" t="s">
        <v>362</v>
      </c>
      <c r="E358" s="1080"/>
      <c r="F358" s="1079" t="s">
        <v>376</v>
      </c>
      <c r="G358" s="1080"/>
      <c r="H358" s="4" t="s">
        <v>124</v>
      </c>
      <c r="I358" s="4" t="s">
        <v>371</v>
      </c>
      <c r="J358" s="4" t="s">
        <v>33</v>
      </c>
      <c r="K358" s="5">
        <v>667</v>
      </c>
      <c r="L358" s="6">
        <v>752</v>
      </c>
      <c r="M358" s="9"/>
      <c r="N358" s="8">
        <v>501584</v>
      </c>
    </row>
    <row r="359" spans="2:14">
      <c r="B359" s="12" t="s">
        <v>28</v>
      </c>
      <c r="C359" s="12" t="s">
        <v>28</v>
      </c>
      <c r="D359" s="1083" t="s">
        <v>28</v>
      </c>
      <c r="E359" s="1080"/>
      <c r="F359" s="1083" t="s">
        <v>29</v>
      </c>
      <c r="G359" s="1080"/>
      <c r="H359" s="12" t="s">
        <v>28</v>
      </c>
      <c r="I359" s="12" t="s">
        <v>28</v>
      </c>
      <c r="J359" s="12" t="s">
        <v>28</v>
      </c>
      <c r="K359" s="12" t="s">
        <v>28</v>
      </c>
      <c r="L359" s="13">
        <v>890999</v>
      </c>
      <c r="M359" s="12"/>
      <c r="N359" s="14">
        <v>473450563</v>
      </c>
    </row>
    <row r="360" spans="2:14" ht="52.8">
      <c r="B360" s="4">
        <v>2023</v>
      </c>
      <c r="C360" s="4" t="s">
        <v>32</v>
      </c>
      <c r="D360" s="1079" t="s">
        <v>362</v>
      </c>
      <c r="E360" s="1080"/>
      <c r="F360" s="1079" t="s">
        <v>377</v>
      </c>
      <c r="G360" s="1080"/>
      <c r="H360" s="4" t="s">
        <v>103</v>
      </c>
      <c r="I360" s="4" t="s">
        <v>370</v>
      </c>
      <c r="J360" s="4" t="s">
        <v>33</v>
      </c>
      <c r="K360" s="9" t="s">
        <v>50</v>
      </c>
      <c r="L360" s="6">
        <v>742</v>
      </c>
      <c r="M360" s="9"/>
      <c r="N360" s="4"/>
    </row>
    <row r="361" spans="2:14" ht="39.6">
      <c r="B361" s="4">
        <v>2023</v>
      </c>
      <c r="C361" s="4" t="s">
        <v>32</v>
      </c>
      <c r="D361" s="1079" t="s">
        <v>362</v>
      </c>
      <c r="E361" s="1080"/>
      <c r="F361" s="1079" t="s">
        <v>377</v>
      </c>
      <c r="G361" s="1080"/>
      <c r="H361" s="4" t="s">
        <v>111</v>
      </c>
      <c r="I361" s="4" t="s">
        <v>370</v>
      </c>
      <c r="J361" s="4" t="s">
        <v>33</v>
      </c>
      <c r="K361" s="9" t="s">
        <v>50</v>
      </c>
      <c r="L361" s="6">
        <v>59</v>
      </c>
      <c r="M361" s="9"/>
      <c r="N361" s="4"/>
    </row>
    <row r="362" spans="2:14" ht="39.6">
      <c r="B362" s="4">
        <v>2023</v>
      </c>
      <c r="C362" s="4" t="s">
        <v>32</v>
      </c>
      <c r="D362" s="1079" t="s">
        <v>362</v>
      </c>
      <c r="E362" s="1080"/>
      <c r="F362" s="1079" t="s">
        <v>377</v>
      </c>
      <c r="G362" s="1080"/>
      <c r="H362" s="4" t="s">
        <v>112</v>
      </c>
      <c r="I362" s="4" t="s">
        <v>370</v>
      </c>
      <c r="J362" s="4" t="s">
        <v>33</v>
      </c>
      <c r="K362" s="9" t="s">
        <v>50</v>
      </c>
      <c r="L362" s="6">
        <v>2</v>
      </c>
      <c r="M362" s="9"/>
      <c r="N362" s="4"/>
    </row>
    <row r="363" spans="2:14" ht="39.6">
      <c r="B363" s="4">
        <v>2023</v>
      </c>
      <c r="C363" s="4" t="s">
        <v>32</v>
      </c>
      <c r="D363" s="1079" t="s">
        <v>362</v>
      </c>
      <c r="E363" s="1080"/>
      <c r="F363" s="1079" t="s">
        <v>377</v>
      </c>
      <c r="G363" s="1080"/>
      <c r="H363" s="4" t="s">
        <v>124</v>
      </c>
      <c r="I363" s="4" t="s">
        <v>370</v>
      </c>
      <c r="J363" s="4" t="s">
        <v>33</v>
      </c>
      <c r="K363" s="9" t="s">
        <v>50</v>
      </c>
      <c r="L363" s="6">
        <v>9</v>
      </c>
      <c r="M363" s="9"/>
      <c r="N363" s="4"/>
    </row>
    <row r="364" spans="2:14" ht="52.8">
      <c r="B364" s="4">
        <v>2023</v>
      </c>
      <c r="C364" s="4" t="s">
        <v>32</v>
      </c>
      <c r="D364" s="1079" t="s">
        <v>362</v>
      </c>
      <c r="E364" s="1080"/>
      <c r="F364" s="1079" t="s">
        <v>377</v>
      </c>
      <c r="G364" s="1080"/>
      <c r="H364" s="4" t="s">
        <v>103</v>
      </c>
      <c r="I364" s="4" t="s">
        <v>90</v>
      </c>
      <c r="J364" s="4" t="s">
        <v>33</v>
      </c>
      <c r="K364" s="5">
        <v>333</v>
      </c>
      <c r="L364" s="6">
        <v>473008</v>
      </c>
      <c r="M364" s="9"/>
      <c r="N364" s="8">
        <v>157511664</v>
      </c>
    </row>
    <row r="365" spans="2:14" ht="52.8">
      <c r="B365" s="4">
        <v>2023</v>
      </c>
      <c r="C365" s="4" t="s">
        <v>32</v>
      </c>
      <c r="D365" s="1079" t="s">
        <v>362</v>
      </c>
      <c r="E365" s="1080"/>
      <c r="F365" s="1079" t="s">
        <v>377</v>
      </c>
      <c r="G365" s="1080"/>
      <c r="H365" s="4" t="s">
        <v>103</v>
      </c>
      <c r="I365" s="4" t="s">
        <v>371</v>
      </c>
      <c r="J365" s="4" t="s">
        <v>33</v>
      </c>
      <c r="K365" s="5">
        <v>667</v>
      </c>
      <c r="L365" s="6">
        <v>235934</v>
      </c>
      <c r="M365" s="9"/>
      <c r="N365" s="8">
        <v>157367978</v>
      </c>
    </row>
    <row r="366" spans="2:14" ht="26.4">
      <c r="B366" s="4">
        <v>2023</v>
      </c>
      <c r="C366" s="4" t="s">
        <v>32</v>
      </c>
      <c r="D366" s="1079" t="s">
        <v>362</v>
      </c>
      <c r="E366" s="1080"/>
      <c r="F366" s="1079" t="s">
        <v>377</v>
      </c>
      <c r="G366" s="1080"/>
      <c r="H366" s="4" t="s">
        <v>111</v>
      </c>
      <c r="I366" s="4" t="s">
        <v>90</v>
      </c>
      <c r="J366" s="4" t="s">
        <v>33</v>
      </c>
      <c r="K366" s="5">
        <v>600</v>
      </c>
      <c r="L366" s="6">
        <v>50036</v>
      </c>
      <c r="M366" s="9"/>
      <c r="N366" s="8">
        <v>30021600</v>
      </c>
    </row>
    <row r="367" spans="2:14" ht="26.4">
      <c r="B367" s="4">
        <v>2023</v>
      </c>
      <c r="C367" s="4" t="s">
        <v>32</v>
      </c>
      <c r="D367" s="1079" t="s">
        <v>362</v>
      </c>
      <c r="E367" s="1080"/>
      <c r="F367" s="1079" t="s">
        <v>377</v>
      </c>
      <c r="G367" s="1080"/>
      <c r="H367" s="4" t="s">
        <v>111</v>
      </c>
      <c r="I367" s="4" t="s">
        <v>371</v>
      </c>
      <c r="J367" s="4" t="s">
        <v>33</v>
      </c>
      <c r="K367" s="5">
        <v>1200</v>
      </c>
      <c r="L367" s="6">
        <v>16366</v>
      </c>
      <c r="M367" s="9"/>
      <c r="N367" s="8">
        <v>19639200</v>
      </c>
    </row>
    <row r="368" spans="2:14" ht="26.4">
      <c r="B368" s="4">
        <v>2023</v>
      </c>
      <c r="C368" s="4" t="s">
        <v>32</v>
      </c>
      <c r="D368" s="1079" t="s">
        <v>362</v>
      </c>
      <c r="E368" s="1080"/>
      <c r="F368" s="1079" t="s">
        <v>377</v>
      </c>
      <c r="G368" s="1080"/>
      <c r="H368" s="4" t="s">
        <v>112</v>
      </c>
      <c r="I368" s="4" t="s">
        <v>90</v>
      </c>
      <c r="J368" s="4" t="s">
        <v>33</v>
      </c>
      <c r="K368" s="5">
        <v>1067</v>
      </c>
      <c r="L368" s="6">
        <v>49811</v>
      </c>
      <c r="M368" s="9"/>
      <c r="N368" s="8">
        <v>53148337</v>
      </c>
    </row>
    <row r="369" spans="2:14" ht="26.4">
      <c r="B369" s="4">
        <v>2023</v>
      </c>
      <c r="C369" s="4" t="s">
        <v>32</v>
      </c>
      <c r="D369" s="1079" t="s">
        <v>362</v>
      </c>
      <c r="E369" s="1080"/>
      <c r="F369" s="1079" t="s">
        <v>377</v>
      </c>
      <c r="G369" s="1080"/>
      <c r="H369" s="4" t="s">
        <v>112</v>
      </c>
      <c r="I369" s="4" t="s">
        <v>371</v>
      </c>
      <c r="J369" s="4" t="s">
        <v>33</v>
      </c>
      <c r="K369" s="5">
        <v>2133</v>
      </c>
      <c r="L369" s="6">
        <v>14723</v>
      </c>
      <c r="M369" s="9"/>
      <c r="N369" s="8">
        <v>31404159</v>
      </c>
    </row>
    <row r="370" spans="2:14" ht="26.4">
      <c r="B370" s="4">
        <v>2023</v>
      </c>
      <c r="C370" s="4" t="s">
        <v>32</v>
      </c>
      <c r="D370" s="1079" t="s">
        <v>362</v>
      </c>
      <c r="E370" s="1080"/>
      <c r="F370" s="1079" t="s">
        <v>377</v>
      </c>
      <c r="G370" s="1080"/>
      <c r="H370" s="4" t="s">
        <v>124</v>
      </c>
      <c r="I370" s="4" t="s">
        <v>90</v>
      </c>
      <c r="J370" s="4" t="s">
        <v>33</v>
      </c>
      <c r="K370" s="5">
        <v>333</v>
      </c>
      <c r="L370" s="6">
        <v>985</v>
      </c>
      <c r="M370" s="9"/>
      <c r="N370" s="8">
        <v>328005</v>
      </c>
    </row>
    <row r="371" spans="2:14" ht="26.4">
      <c r="B371" s="4">
        <v>2023</v>
      </c>
      <c r="C371" s="4" t="s">
        <v>32</v>
      </c>
      <c r="D371" s="1079" t="s">
        <v>362</v>
      </c>
      <c r="E371" s="1080"/>
      <c r="F371" s="1079" t="s">
        <v>377</v>
      </c>
      <c r="G371" s="1080"/>
      <c r="H371" s="4" t="s">
        <v>124</v>
      </c>
      <c r="I371" s="4" t="s">
        <v>371</v>
      </c>
      <c r="J371" s="4" t="s">
        <v>33</v>
      </c>
      <c r="K371" s="5">
        <v>667</v>
      </c>
      <c r="L371" s="6">
        <v>564</v>
      </c>
      <c r="M371" s="9"/>
      <c r="N371" s="8">
        <v>376188</v>
      </c>
    </row>
    <row r="372" spans="2:14">
      <c r="B372" s="12" t="s">
        <v>28</v>
      </c>
      <c r="C372" s="12" t="s">
        <v>28</v>
      </c>
      <c r="D372" s="1083" t="s">
        <v>28</v>
      </c>
      <c r="E372" s="1080"/>
      <c r="F372" s="1083" t="s">
        <v>29</v>
      </c>
      <c r="G372" s="1080"/>
      <c r="H372" s="12" t="s">
        <v>28</v>
      </c>
      <c r="I372" s="12" t="s">
        <v>28</v>
      </c>
      <c r="J372" s="12" t="s">
        <v>28</v>
      </c>
      <c r="K372" s="12" t="s">
        <v>28</v>
      </c>
      <c r="L372" s="13">
        <v>842239</v>
      </c>
      <c r="M372" s="12"/>
      <c r="N372" s="14">
        <v>449797131</v>
      </c>
    </row>
    <row r="373" spans="2:14" ht="52.8">
      <c r="B373" s="4">
        <v>2023</v>
      </c>
      <c r="C373" s="4" t="s">
        <v>32</v>
      </c>
      <c r="D373" s="1079" t="s">
        <v>362</v>
      </c>
      <c r="E373" s="1080"/>
      <c r="F373" s="1079" t="s">
        <v>378</v>
      </c>
      <c r="G373" s="1080"/>
      <c r="H373" s="4" t="s">
        <v>103</v>
      </c>
      <c r="I373" s="4" t="s">
        <v>370</v>
      </c>
      <c r="J373" s="4" t="s">
        <v>33</v>
      </c>
      <c r="K373" s="9" t="s">
        <v>50</v>
      </c>
      <c r="L373" s="6">
        <v>962</v>
      </c>
      <c r="M373" s="9"/>
      <c r="N373" s="4"/>
    </row>
    <row r="374" spans="2:14" ht="39.6">
      <c r="B374" s="4">
        <v>2023</v>
      </c>
      <c r="C374" s="4" t="s">
        <v>32</v>
      </c>
      <c r="D374" s="1079" t="s">
        <v>362</v>
      </c>
      <c r="E374" s="1080"/>
      <c r="F374" s="1079" t="s">
        <v>378</v>
      </c>
      <c r="G374" s="1080"/>
      <c r="H374" s="4" t="s">
        <v>111</v>
      </c>
      <c r="I374" s="4" t="s">
        <v>370</v>
      </c>
      <c r="J374" s="4" t="s">
        <v>33</v>
      </c>
      <c r="K374" s="9" t="s">
        <v>50</v>
      </c>
      <c r="L374" s="6">
        <v>69</v>
      </c>
      <c r="M374" s="9"/>
      <c r="N374" s="4"/>
    </row>
    <row r="375" spans="2:14" ht="39.6">
      <c r="B375" s="4">
        <v>2023</v>
      </c>
      <c r="C375" s="4" t="s">
        <v>32</v>
      </c>
      <c r="D375" s="1079" t="s">
        <v>362</v>
      </c>
      <c r="E375" s="1080"/>
      <c r="F375" s="1079" t="s">
        <v>378</v>
      </c>
      <c r="G375" s="1080"/>
      <c r="H375" s="4" t="s">
        <v>112</v>
      </c>
      <c r="I375" s="4" t="s">
        <v>370</v>
      </c>
      <c r="J375" s="4" t="s">
        <v>33</v>
      </c>
      <c r="K375" s="9" t="s">
        <v>50</v>
      </c>
      <c r="L375" s="10">
        <v>0</v>
      </c>
      <c r="M375" s="9"/>
      <c r="N375" s="4"/>
    </row>
    <row r="376" spans="2:14" ht="39.6">
      <c r="B376" s="4">
        <v>2023</v>
      </c>
      <c r="C376" s="4" t="s">
        <v>32</v>
      </c>
      <c r="D376" s="1079" t="s">
        <v>362</v>
      </c>
      <c r="E376" s="1080"/>
      <c r="F376" s="1079" t="s">
        <v>378</v>
      </c>
      <c r="G376" s="1080"/>
      <c r="H376" s="4" t="s">
        <v>124</v>
      </c>
      <c r="I376" s="4" t="s">
        <v>370</v>
      </c>
      <c r="J376" s="4" t="s">
        <v>33</v>
      </c>
      <c r="K376" s="9" t="s">
        <v>50</v>
      </c>
      <c r="L376" s="6">
        <v>12</v>
      </c>
      <c r="M376" s="9"/>
      <c r="N376" s="4"/>
    </row>
    <row r="377" spans="2:14" ht="52.8">
      <c r="B377" s="4">
        <v>2023</v>
      </c>
      <c r="C377" s="4" t="s">
        <v>32</v>
      </c>
      <c r="D377" s="1079" t="s">
        <v>362</v>
      </c>
      <c r="E377" s="1080"/>
      <c r="F377" s="1079" t="s">
        <v>378</v>
      </c>
      <c r="G377" s="1080"/>
      <c r="H377" s="4" t="s">
        <v>103</v>
      </c>
      <c r="I377" s="4" t="s">
        <v>90</v>
      </c>
      <c r="J377" s="4" t="s">
        <v>33</v>
      </c>
      <c r="K377" s="5">
        <v>409</v>
      </c>
      <c r="L377" s="6">
        <v>437837</v>
      </c>
      <c r="M377" s="9"/>
      <c r="N377" s="8">
        <v>179075333</v>
      </c>
    </row>
    <row r="378" spans="2:14" ht="52.8">
      <c r="B378" s="4">
        <v>2023</v>
      </c>
      <c r="C378" s="4" t="s">
        <v>32</v>
      </c>
      <c r="D378" s="1079" t="s">
        <v>362</v>
      </c>
      <c r="E378" s="1080"/>
      <c r="F378" s="1079" t="s">
        <v>378</v>
      </c>
      <c r="G378" s="1080"/>
      <c r="H378" s="4" t="s">
        <v>103</v>
      </c>
      <c r="I378" s="4" t="s">
        <v>371</v>
      </c>
      <c r="J378" s="4" t="s">
        <v>33</v>
      </c>
      <c r="K378" s="5">
        <v>818</v>
      </c>
      <c r="L378" s="6">
        <v>205419</v>
      </c>
      <c r="M378" s="9"/>
      <c r="N378" s="8">
        <v>168032742</v>
      </c>
    </row>
    <row r="379" spans="2:14" ht="26.4">
      <c r="B379" s="4">
        <v>2023</v>
      </c>
      <c r="C379" s="4" t="s">
        <v>32</v>
      </c>
      <c r="D379" s="1079" t="s">
        <v>362</v>
      </c>
      <c r="E379" s="1080"/>
      <c r="F379" s="1079" t="s">
        <v>378</v>
      </c>
      <c r="G379" s="1080"/>
      <c r="H379" s="4" t="s">
        <v>111</v>
      </c>
      <c r="I379" s="4" t="s">
        <v>90</v>
      </c>
      <c r="J379" s="4" t="s">
        <v>33</v>
      </c>
      <c r="K379" s="5">
        <v>736</v>
      </c>
      <c r="L379" s="6">
        <v>43746</v>
      </c>
      <c r="M379" s="9"/>
      <c r="N379" s="8">
        <v>32197056</v>
      </c>
    </row>
    <row r="380" spans="2:14" ht="26.4">
      <c r="B380" s="4">
        <v>2023</v>
      </c>
      <c r="C380" s="4" t="s">
        <v>32</v>
      </c>
      <c r="D380" s="1079" t="s">
        <v>362</v>
      </c>
      <c r="E380" s="1080"/>
      <c r="F380" s="1079" t="s">
        <v>378</v>
      </c>
      <c r="G380" s="1080"/>
      <c r="H380" s="4" t="s">
        <v>111</v>
      </c>
      <c r="I380" s="4" t="s">
        <v>371</v>
      </c>
      <c r="J380" s="4" t="s">
        <v>33</v>
      </c>
      <c r="K380" s="5">
        <v>1472</v>
      </c>
      <c r="L380" s="6">
        <v>14292</v>
      </c>
      <c r="M380" s="9"/>
      <c r="N380" s="8">
        <v>21037824</v>
      </c>
    </row>
    <row r="381" spans="2:14" ht="26.4">
      <c r="B381" s="4">
        <v>2023</v>
      </c>
      <c r="C381" s="4" t="s">
        <v>32</v>
      </c>
      <c r="D381" s="1079" t="s">
        <v>362</v>
      </c>
      <c r="E381" s="1080"/>
      <c r="F381" s="1079" t="s">
        <v>378</v>
      </c>
      <c r="G381" s="1080"/>
      <c r="H381" s="4" t="s">
        <v>112</v>
      </c>
      <c r="I381" s="4" t="s">
        <v>90</v>
      </c>
      <c r="J381" s="4" t="s">
        <v>33</v>
      </c>
      <c r="K381" s="5">
        <v>1308</v>
      </c>
      <c r="L381" s="6">
        <v>49328</v>
      </c>
      <c r="M381" s="9"/>
      <c r="N381" s="8">
        <v>64521024</v>
      </c>
    </row>
    <row r="382" spans="2:14" ht="26.4">
      <c r="B382" s="4">
        <v>2023</v>
      </c>
      <c r="C382" s="4" t="s">
        <v>32</v>
      </c>
      <c r="D382" s="1079" t="s">
        <v>362</v>
      </c>
      <c r="E382" s="1080"/>
      <c r="F382" s="1079" t="s">
        <v>378</v>
      </c>
      <c r="G382" s="1080"/>
      <c r="H382" s="4" t="s">
        <v>112</v>
      </c>
      <c r="I382" s="4" t="s">
        <v>371</v>
      </c>
      <c r="J382" s="4" t="s">
        <v>33</v>
      </c>
      <c r="K382" s="5">
        <v>2617</v>
      </c>
      <c r="L382" s="6">
        <v>14986</v>
      </c>
      <c r="M382" s="9"/>
      <c r="N382" s="8">
        <v>39218362</v>
      </c>
    </row>
    <row r="383" spans="2:14" ht="26.4">
      <c r="B383" s="4">
        <v>2023</v>
      </c>
      <c r="C383" s="4" t="s">
        <v>32</v>
      </c>
      <c r="D383" s="1079" t="s">
        <v>362</v>
      </c>
      <c r="E383" s="1080"/>
      <c r="F383" s="1079" t="s">
        <v>378</v>
      </c>
      <c r="G383" s="1080"/>
      <c r="H383" s="4" t="s">
        <v>124</v>
      </c>
      <c r="I383" s="4" t="s">
        <v>90</v>
      </c>
      <c r="J383" s="4" t="s">
        <v>33</v>
      </c>
      <c r="K383" s="5">
        <v>409</v>
      </c>
      <c r="L383" s="6">
        <v>882</v>
      </c>
      <c r="M383" s="9"/>
      <c r="N383" s="8">
        <v>360738</v>
      </c>
    </row>
    <row r="384" spans="2:14" ht="26.4">
      <c r="B384" s="4">
        <v>2023</v>
      </c>
      <c r="C384" s="4" t="s">
        <v>32</v>
      </c>
      <c r="D384" s="1079" t="s">
        <v>362</v>
      </c>
      <c r="E384" s="1080"/>
      <c r="F384" s="1079" t="s">
        <v>378</v>
      </c>
      <c r="G384" s="1080"/>
      <c r="H384" s="4" t="s">
        <v>124</v>
      </c>
      <c r="I384" s="4" t="s">
        <v>371</v>
      </c>
      <c r="J384" s="4" t="s">
        <v>33</v>
      </c>
      <c r="K384" s="5">
        <v>409</v>
      </c>
      <c r="L384" s="6">
        <v>592</v>
      </c>
      <c r="M384" s="9"/>
      <c r="N384" s="8">
        <v>242128</v>
      </c>
    </row>
    <row r="385" spans="2:14">
      <c r="B385" s="12" t="s">
        <v>28</v>
      </c>
      <c r="C385" s="12" t="s">
        <v>28</v>
      </c>
      <c r="D385" s="1083" t="s">
        <v>28</v>
      </c>
      <c r="E385" s="1080"/>
      <c r="F385" s="1083" t="s">
        <v>29</v>
      </c>
      <c r="G385" s="1080"/>
      <c r="H385" s="12" t="s">
        <v>28</v>
      </c>
      <c r="I385" s="12" t="s">
        <v>28</v>
      </c>
      <c r="J385" s="12" t="s">
        <v>28</v>
      </c>
      <c r="K385" s="12" t="s">
        <v>28</v>
      </c>
      <c r="L385" s="13">
        <v>768125</v>
      </c>
      <c r="M385" s="12"/>
      <c r="N385" s="14">
        <v>504685207</v>
      </c>
    </row>
    <row r="386" spans="2:14" ht="52.8">
      <c r="B386" s="4">
        <v>2023</v>
      </c>
      <c r="C386" s="4" t="s">
        <v>32</v>
      </c>
      <c r="D386" s="1079" t="s">
        <v>362</v>
      </c>
      <c r="E386" s="1080"/>
      <c r="F386" s="1079" t="s">
        <v>379</v>
      </c>
      <c r="G386" s="1080"/>
      <c r="H386" s="4" t="s">
        <v>103</v>
      </c>
      <c r="I386" s="4" t="s">
        <v>370</v>
      </c>
      <c r="J386" s="4" t="s">
        <v>33</v>
      </c>
      <c r="K386" s="9" t="s">
        <v>50</v>
      </c>
      <c r="L386" s="6">
        <v>869</v>
      </c>
      <c r="M386" s="9"/>
      <c r="N386" s="4"/>
    </row>
    <row r="387" spans="2:14" ht="39.6">
      <c r="B387" s="4">
        <v>2023</v>
      </c>
      <c r="C387" s="4" t="s">
        <v>32</v>
      </c>
      <c r="D387" s="1079" t="s">
        <v>362</v>
      </c>
      <c r="E387" s="1080"/>
      <c r="F387" s="1079" t="s">
        <v>379</v>
      </c>
      <c r="G387" s="1080"/>
      <c r="H387" s="4" t="s">
        <v>111</v>
      </c>
      <c r="I387" s="4" t="s">
        <v>370</v>
      </c>
      <c r="J387" s="4" t="s">
        <v>33</v>
      </c>
      <c r="K387" s="9" t="s">
        <v>50</v>
      </c>
      <c r="L387" s="6">
        <v>73</v>
      </c>
      <c r="M387" s="9"/>
      <c r="N387" s="4"/>
    </row>
    <row r="388" spans="2:14" ht="39.6">
      <c r="B388" s="4">
        <v>2023</v>
      </c>
      <c r="C388" s="4" t="s">
        <v>32</v>
      </c>
      <c r="D388" s="1079" t="s">
        <v>362</v>
      </c>
      <c r="E388" s="1080"/>
      <c r="F388" s="1079" t="s">
        <v>379</v>
      </c>
      <c r="G388" s="1080"/>
      <c r="H388" s="4" t="s">
        <v>112</v>
      </c>
      <c r="I388" s="4" t="s">
        <v>370</v>
      </c>
      <c r="J388" s="4" t="s">
        <v>33</v>
      </c>
      <c r="K388" s="9" t="s">
        <v>50</v>
      </c>
      <c r="L388" s="6">
        <v>2</v>
      </c>
      <c r="M388" s="9"/>
      <c r="N388" s="4"/>
    </row>
    <row r="389" spans="2:14" ht="39.6">
      <c r="B389" s="4">
        <v>2023</v>
      </c>
      <c r="C389" s="4" t="s">
        <v>32</v>
      </c>
      <c r="D389" s="1079" t="s">
        <v>362</v>
      </c>
      <c r="E389" s="1080"/>
      <c r="F389" s="1079" t="s">
        <v>379</v>
      </c>
      <c r="G389" s="1080"/>
      <c r="H389" s="4" t="s">
        <v>124</v>
      </c>
      <c r="I389" s="4" t="s">
        <v>370</v>
      </c>
      <c r="J389" s="4" t="s">
        <v>33</v>
      </c>
      <c r="K389" s="9" t="s">
        <v>50</v>
      </c>
      <c r="L389" s="6">
        <v>11</v>
      </c>
      <c r="M389" s="9"/>
      <c r="N389" s="4"/>
    </row>
    <row r="390" spans="2:14" ht="52.8">
      <c r="B390" s="4">
        <v>2023</v>
      </c>
      <c r="C390" s="4" t="s">
        <v>32</v>
      </c>
      <c r="D390" s="1079" t="s">
        <v>362</v>
      </c>
      <c r="E390" s="1080"/>
      <c r="F390" s="1079" t="s">
        <v>379</v>
      </c>
      <c r="G390" s="1080"/>
      <c r="H390" s="4" t="s">
        <v>103</v>
      </c>
      <c r="I390" s="4" t="s">
        <v>90</v>
      </c>
      <c r="J390" s="4" t="s">
        <v>33</v>
      </c>
      <c r="K390" s="5">
        <v>409</v>
      </c>
      <c r="L390" s="6">
        <v>452606</v>
      </c>
      <c r="M390" s="9"/>
      <c r="N390" s="8">
        <v>185115854</v>
      </c>
    </row>
    <row r="391" spans="2:14" ht="52.8">
      <c r="B391" s="4">
        <v>2023</v>
      </c>
      <c r="C391" s="4" t="s">
        <v>32</v>
      </c>
      <c r="D391" s="1079" t="s">
        <v>362</v>
      </c>
      <c r="E391" s="1080"/>
      <c r="F391" s="1079" t="s">
        <v>379</v>
      </c>
      <c r="G391" s="1080"/>
      <c r="H391" s="4" t="s">
        <v>103</v>
      </c>
      <c r="I391" s="4" t="s">
        <v>371</v>
      </c>
      <c r="J391" s="4" t="s">
        <v>33</v>
      </c>
      <c r="K391" s="5">
        <v>818</v>
      </c>
      <c r="L391" s="6">
        <v>216705</v>
      </c>
      <c r="M391" s="9"/>
      <c r="N391" s="8">
        <v>177264690</v>
      </c>
    </row>
    <row r="392" spans="2:14" ht="26.4">
      <c r="B392" s="4">
        <v>2023</v>
      </c>
      <c r="C392" s="4" t="s">
        <v>32</v>
      </c>
      <c r="D392" s="1079" t="s">
        <v>362</v>
      </c>
      <c r="E392" s="1080"/>
      <c r="F392" s="1079" t="s">
        <v>379</v>
      </c>
      <c r="G392" s="1080"/>
      <c r="H392" s="4" t="s">
        <v>111</v>
      </c>
      <c r="I392" s="4" t="s">
        <v>90</v>
      </c>
      <c r="J392" s="4" t="s">
        <v>33</v>
      </c>
      <c r="K392" s="5">
        <v>736</v>
      </c>
      <c r="L392" s="6">
        <v>43393</v>
      </c>
      <c r="M392" s="9"/>
      <c r="N392" s="8">
        <v>31937248</v>
      </c>
    </row>
    <row r="393" spans="2:14" ht="26.4">
      <c r="B393" s="4">
        <v>2023</v>
      </c>
      <c r="C393" s="4" t="s">
        <v>32</v>
      </c>
      <c r="D393" s="1079" t="s">
        <v>362</v>
      </c>
      <c r="E393" s="1080"/>
      <c r="F393" s="1079" t="s">
        <v>379</v>
      </c>
      <c r="G393" s="1080"/>
      <c r="H393" s="4" t="s">
        <v>111</v>
      </c>
      <c r="I393" s="4" t="s">
        <v>371</v>
      </c>
      <c r="J393" s="4" t="s">
        <v>33</v>
      </c>
      <c r="K393" s="5">
        <v>1472</v>
      </c>
      <c r="L393" s="6">
        <v>13644</v>
      </c>
      <c r="M393" s="9"/>
      <c r="N393" s="8">
        <v>20083968</v>
      </c>
    </row>
    <row r="394" spans="2:14" ht="26.4">
      <c r="B394" s="4">
        <v>2023</v>
      </c>
      <c r="C394" s="4" t="s">
        <v>32</v>
      </c>
      <c r="D394" s="1079" t="s">
        <v>362</v>
      </c>
      <c r="E394" s="1080"/>
      <c r="F394" s="1079" t="s">
        <v>379</v>
      </c>
      <c r="G394" s="1080"/>
      <c r="H394" s="4" t="s">
        <v>112</v>
      </c>
      <c r="I394" s="4" t="s">
        <v>90</v>
      </c>
      <c r="J394" s="4" t="s">
        <v>33</v>
      </c>
      <c r="K394" s="5">
        <v>1308</v>
      </c>
      <c r="L394" s="6">
        <v>50614</v>
      </c>
      <c r="M394" s="9"/>
      <c r="N394" s="8">
        <v>66203112</v>
      </c>
    </row>
    <row r="395" spans="2:14" ht="26.4">
      <c r="B395" s="4">
        <v>2023</v>
      </c>
      <c r="C395" s="4" t="s">
        <v>32</v>
      </c>
      <c r="D395" s="1079" t="s">
        <v>362</v>
      </c>
      <c r="E395" s="1080"/>
      <c r="F395" s="1079" t="s">
        <v>379</v>
      </c>
      <c r="G395" s="1080"/>
      <c r="H395" s="4" t="s">
        <v>112</v>
      </c>
      <c r="I395" s="4" t="s">
        <v>371</v>
      </c>
      <c r="J395" s="4" t="s">
        <v>33</v>
      </c>
      <c r="K395" s="5">
        <v>2617</v>
      </c>
      <c r="L395" s="6">
        <v>15371</v>
      </c>
      <c r="M395" s="9"/>
      <c r="N395" s="8">
        <v>40225907</v>
      </c>
    </row>
    <row r="396" spans="2:14" ht="26.4">
      <c r="B396" s="4">
        <v>2023</v>
      </c>
      <c r="C396" s="4" t="s">
        <v>32</v>
      </c>
      <c r="D396" s="1079" t="s">
        <v>362</v>
      </c>
      <c r="E396" s="1080"/>
      <c r="F396" s="1079" t="s">
        <v>379</v>
      </c>
      <c r="G396" s="1080"/>
      <c r="H396" s="4" t="s">
        <v>124</v>
      </c>
      <c r="I396" s="4" t="s">
        <v>90</v>
      </c>
      <c r="J396" s="4" t="s">
        <v>33</v>
      </c>
      <c r="K396" s="5">
        <v>409</v>
      </c>
      <c r="L396" s="6">
        <v>998</v>
      </c>
      <c r="M396" s="9"/>
      <c r="N396" s="8">
        <v>408182</v>
      </c>
    </row>
    <row r="397" spans="2:14" ht="26.4">
      <c r="B397" s="4">
        <v>2023</v>
      </c>
      <c r="C397" s="4" t="s">
        <v>32</v>
      </c>
      <c r="D397" s="1079" t="s">
        <v>362</v>
      </c>
      <c r="E397" s="1080"/>
      <c r="F397" s="1079" t="s">
        <v>379</v>
      </c>
      <c r="G397" s="1080"/>
      <c r="H397" s="4" t="s">
        <v>124</v>
      </c>
      <c r="I397" s="4" t="s">
        <v>371</v>
      </c>
      <c r="J397" s="4" t="s">
        <v>33</v>
      </c>
      <c r="K397" s="5">
        <v>409</v>
      </c>
      <c r="L397" s="6">
        <v>565</v>
      </c>
      <c r="M397" s="9"/>
      <c r="N397" s="8">
        <v>231085</v>
      </c>
    </row>
    <row r="398" spans="2:14">
      <c r="B398" s="12" t="s">
        <v>28</v>
      </c>
      <c r="C398" s="12" t="s">
        <v>28</v>
      </c>
      <c r="D398" s="1083" t="s">
        <v>28</v>
      </c>
      <c r="E398" s="1080"/>
      <c r="F398" s="1083" t="s">
        <v>29</v>
      </c>
      <c r="G398" s="1080"/>
      <c r="H398" s="12" t="s">
        <v>28</v>
      </c>
      <c r="I398" s="12" t="s">
        <v>28</v>
      </c>
      <c r="J398" s="12" t="s">
        <v>28</v>
      </c>
      <c r="K398" s="12" t="s">
        <v>28</v>
      </c>
      <c r="L398" s="13">
        <v>794851</v>
      </c>
      <c r="M398" s="12"/>
      <c r="N398" s="14">
        <v>521470046</v>
      </c>
    </row>
    <row r="399" spans="2:14" ht="52.8">
      <c r="B399" s="4">
        <v>2023</v>
      </c>
      <c r="C399" s="4" t="s">
        <v>32</v>
      </c>
      <c r="D399" s="1079" t="s">
        <v>362</v>
      </c>
      <c r="E399" s="1080"/>
      <c r="F399" s="1079" t="s">
        <v>380</v>
      </c>
      <c r="G399" s="1080"/>
      <c r="H399" s="4" t="s">
        <v>103</v>
      </c>
      <c r="I399" s="4" t="s">
        <v>370</v>
      </c>
      <c r="J399" s="4" t="s">
        <v>33</v>
      </c>
      <c r="K399" s="9" t="s">
        <v>50</v>
      </c>
      <c r="L399" s="6">
        <v>706</v>
      </c>
      <c r="M399" s="9"/>
      <c r="N399" s="4"/>
    </row>
    <row r="400" spans="2:14" ht="39.6">
      <c r="B400" s="4">
        <v>2023</v>
      </c>
      <c r="C400" s="4" t="s">
        <v>32</v>
      </c>
      <c r="D400" s="1079" t="s">
        <v>362</v>
      </c>
      <c r="E400" s="1080"/>
      <c r="F400" s="1079" t="s">
        <v>380</v>
      </c>
      <c r="G400" s="1080"/>
      <c r="H400" s="4" t="s">
        <v>111</v>
      </c>
      <c r="I400" s="4" t="s">
        <v>370</v>
      </c>
      <c r="J400" s="4" t="s">
        <v>33</v>
      </c>
      <c r="K400" s="9" t="s">
        <v>50</v>
      </c>
      <c r="L400" s="6">
        <v>49</v>
      </c>
      <c r="M400" s="9"/>
      <c r="N400" s="4"/>
    </row>
    <row r="401" spans="2:14" ht="39.6">
      <c r="B401" s="4">
        <v>2023</v>
      </c>
      <c r="C401" s="4" t="s">
        <v>32</v>
      </c>
      <c r="D401" s="1079" t="s">
        <v>362</v>
      </c>
      <c r="E401" s="1080"/>
      <c r="F401" s="1079" t="s">
        <v>380</v>
      </c>
      <c r="G401" s="1080"/>
      <c r="H401" s="4" t="s">
        <v>112</v>
      </c>
      <c r="I401" s="4" t="s">
        <v>370</v>
      </c>
      <c r="J401" s="4" t="s">
        <v>33</v>
      </c>
      <c r="K401" s="9" t="s">
        <v>50</v>
      </c>
      <c r="L401" s="6">
        <v>4</v>
      </c>
      <c r="M401" s="9"/>
      <c r="N401" s="4"/>
    </row>
    <row r="402" spans="2:14" ht="39.6">
      <c r="B402" s="4">
        <v>2023</v>
      </c>
      <c r="C402" s="4" t="s">
        <v>32</v>
      </c>
      <c r="D402" s="1079" t="s">
        <v>362</v>
      </c>
      <c r="E402" s="1080"/>
      <c r="F402" s="1079" t="s">
        <v>380</v>
      </c>
      <c r="G402" s="1080"/>
      <c r="H402" s="4" t="s">
        <v>124</v>
      </c>
      <c r="I402" s="4" t="s">
        <v>370</v>
      </c>
      <c r="J402" s="4" t="s">
        <v>33</v>
      </c>
      <c r="K402" s="9" t="s">
        <v>50</v>
      </c>
      <c r="L402" s="6">
        <v>7</v>
      </c>
      <c r="M402" s="9"/>
      <c r="N402" s="4"/>
    </row>
    <row r="403" spans="2:14" ht="52.8">
      <c r="B403" s="4">
        <v>2023</v>
      </c>
      <c r="C403" s="4" t="s">
        <v>32</v>
      </c>
      <c r="D403" s="1079" t="s">
        <v>362</v>
      </c>
      <c r="E403" s="1080"/>
      <c r="F403" s="1079" t="s">
        <v>380</v>
      </c>
      <c r="G403" s="1080"/>
      <c r="H403" s="4" t="s">
        <v>103</v>
      </c>
      <c r="I403" s="4" t="s">
        <v>90</v>
      </c>
      <c r="J403" s="4" t="s">
        <v>33</v>
      </c>
      <c r="K403" s="5">
        <v>600</v>
      </c>
      <c r="L403" s="6">
        <v>457533</v>
      </c>
      <c r="M403" s="9"/>
      <c r="N403" s="8">
        <v>274519800</v>
      </c>
    </row>
    <row r="404" spans="2:14" ht="26.4">
      <c r="B404" s="4">
        <v>2023</v>
      </c>
      <c r="C404" s="4" t="s">
        <v>32</v>
      </c>
      <c r="D404" s="1079" t="s">
        <v>362</v>
      </c>
      <c r="E404" s="1080"/>
      <c r="F404" s="1079" t="s">
        <v>380</v>
      </c>
      <c r="G404" s="1080"/>
      <c r="H404" s="4" t="s">
        <v>111</v>
      </c>
      <c r="I404" s="4" t="s">
        <v>90</v>
      </c>
      <c r="J404" s="4" t="s">
        <v>33</v>
      </c>
      <c r="K404" s="5">
        <v>1100</v>
      </c>
      <c r="L404" s="6">
        <v>22927</v>
      </c>
      <c r="M404" s="9"/>
      <c r="N404" s="8">
        <v>25219700</v>
      </c>
    </row>
    <row r="405" spans="2:14" ht="26.4">
      <c r="B405" s="4">
        <v>2023</v>
      </c>
      <c r="C405" s="4" t="s">
        <v>32</v>
      </c>
      <c r="D405" s="1079" t="s">
        <v>362</v>
      </c>
      <c r="E405" s="1080"/>
      <c r="F405" s="1079" t="s">
        <v>380</v>
      </c>
      <c r="G405" s="1080"/>
      <c r="H405" s="4" t="s">
        <v>112</v>
      </c>
      <c r="I405" s="4" t="s">
        <v>90</v>
      </c>
      <c r="J405" s="4" t="s">
        <v>33</v>
      </c>
      <c r="K405" s="5">
        <v>2100</v>
      </c>
      <c r="L405" s="6">
        <v>67265</v>
      </c>
      <c r="M405" s="9"/>
      <c r="N405" s="8">
        <v>141256500</v>
      </c>
    </row>
    <row r="406" spans="2:14" ht="26.4">
      <c r="B406" s="4">
        <v>2023</v>
      </c>
      <c r="C406" s="4" t="s">
        <v>32</v>
      </c>
      <c r="D406" s="1079" t="s">
        <v>362</v>
      </c>
      <c r="E406" s="1080"/>
      <c r="F406" s="1079" t="s">
        <v>380</v>
      </c>
      <c r="G406" s="1080"/>
      <c r="H406" s="4" t="s">
        <v>124</v>
      </c>
      <c r="I406" s="4" t="s">
        <v>90</v>
      </c>
      <c r="J406" s="4" t="s">
        <v>33</v>
      </c>
      <c r="K406" s="5">
        <v>200</v>
      </c>
      <c r="L406" s="6">
        <v>1225</v>
      </c>
      <c r="M406" s="9"/>
      <c r="N406" s="8">
        <v>245000</v>
      </c>
    </row>
    <row r="407" spans="2:14">
      <c r="B407" s="12" t="s">
        <v>28</v>
      </c>
      <c r="C407" s="12" t="s">
        <v>28</v>
      </c>
      <c r="D407" s="1083" t="s">
        <v>28</v>
      </c>
      <c r="E407" s="1080"/>
      <c r="F407" s="1083" t="s">
        <v>29</v>
      </c>
      <c r="G407" s="1080"/>
      <c r="H407" s="12" t="s">
        <v>28</v>
      </c>
      <c r="I407" s="12" t="s">
        <v>28</v>
      </c>
      <c r="J407" s="12" t="s">
        <v>28</v>
      </c>
      <c r="K407" s="12" t="s">
        <v>28</v>
      </c>
      <c r="L407" s="13">
        <v>549716</v>
      </c>
      <c r="M407" s="12"/>
      <c r="N407" s="14">
        <v>441241000</v>
      </c>
    </row>
    <row r="408" spans="2:14">
      <c r="B408" s="15" t="s">
        <v>28</v>
      </c>
      <c r="C408" s="15" t="s">
        <v>29</v>
      </c>
      <c r="D408" s="1084" t="s">
        <v>28</v>
      </c>
      <c r="E408" s="1080"/>
      <c r="F408" s="1084" t="s">
        <v>28</v>
      </c>
      <c r="G408" s="1080"/>
      <c r="H408" s="15" t="s">
        <v>28</v>
      </c>
      <c r="I408" s="15" t="s">
        <v>28</v>
      </c>
      <c r="J408" s="15" t="s">
        <v>28</v>
      </c>
      <c r="K408" s="15" t="s">
        <v>28</v>
      </c>
      <c r="L408" s="16">
        <v>11225511</v>
      </c>
      <c r="M408" s="15"/>
      <c r="N408" s="17">
        <v>10399538677</v>
      </c>
    </row>
    <row r="409" spans="2:14">
      <c r="B409" s="18" t="s">
        <v>29</v>
      </c>
      <c r="C409" s="18" t="s">
        <v>28</v>
      </c>
      <c r="D409" s="1085" t="s">
        <v>28</v>
      </c>
      <c r="E409" s="1080"/>
      <c r="F409" s="1085" t="s">
        <v>28</v>
      </c>
      <c r="G409" s="1080"/>
      <c r="H409" s="18" t="s">
        <v>28</v>
      </c>
      <c r="I409" s="18" t="s">
        <v>28</v>
      </c>
      <c r="J409" s="18" t="s">
        <v>28</v>
      </c>
      <c r="K409" s="18" t="s">
        <v>28</v>
      </c>
      <c r="L409" s="19">
        <v>23228110</v>
      </c>
      <c r="M409" s="18"/>
      <c r="N409" s="20">
        <v>21187631353</v>
      </c>
    </row>
    <row r="410" spans="2:14" ht="0" hidden="1" customHeight="1"/>
  </sheetData>
  <mergeCells count="806">
    <mergeCell ref="D409:E409"/>
    <mergeCell ref="F409:G409"/>
    <mergeCell ref="D406:E406"/>
    <mergeCell ref="F406:G406"/>
    <mergeCell ref="D407:E407"/>
    <mergeCell ref="F407:G407"/>
    <mergeCell ref="D408:E408"/>
    <mergeCell ref="F408:G408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509"/>
  <sheetViews>
    <sheetView showGridLines="0" topLeftCell="A499" workbookViewId="0">
      <selection activeCell="E505" sqref="E505"/>
    </sheetView>
  </sheetViews>
  <sheetFormatPr baseColWidth="10" defaultRowHeight="13.2"/>
  <cols>
    <col min="1" max="10" width="13.6640625" style="274" customWidth="1"/>
    <col min="11" max="11" width="17.44140625" style="274" bestFit="1" customWidth="1"/>
    <col min="12" max="12" width="1.88671875" style="274" customWidth="1"/>
    <col min="13" max="13" width="11.77734375" style="274" customWidth="1"/>
    <col min="14" max="256" width="8.88671875" style="274" customWidth="1"/>
    <col min="257" max="266" width="13.6640625" style="274" customWidth="1"/>
    <col min="267" max="267" width="17.44140625" style="274" bestFit="1" customWidth="1"/>
    <col min="268" max="268" width="1.88671875" style="274" customWidth="1"/>
    <col min="269" max="269" width="11.77734375" style="274" customWidth="1"/>
    <col min="270" max="512" width="8.88671875" style="274" customWidth="1"/>
    <col min="513" max="522" width="13.6640625" style="274" customWidth="1"/>
    <col min="523" max="523" width="17.44140625" style="274" bestFit="1" customWidth="1"/>
    <col min="524" max="524" width="1.88671875" style="274" customWidth="1"/>
    <col min="525" max="525" width="11.77734375" style="274" customWidth="1"/>
    <col min="526" max="768" width="8.88671875" style="274" customWidth="1"/>
    <col min="769" max="778" width="13.6640625" style="274" customWidth="1"/>
    <col min="779" max="779" width="17.44140625" style="274" bestFit="1" customWidth="1"/>
    <col min="780" max="780" width="1.88671875" style="274" customWidth="1"/>
    <col min="781" max="781" width="11.77734375" style="274" customWidth="1"/>
    <col min="782" max="1024" width="8.88671875" style="274" customWidth="1"/>
    <col min="1025" max="1034" width="13.6640625" style="274" customWidth="1"/>
    <col min="1035" max="1035" width="17.44140625" style="274" bestFit="1" customWidth="1"/>
    <col min="1036" max="1036" width="1.88671875" style="274" customWidth="1"/>
    <col min="1037" max="1037" width="11.77734375" style="274" customWidth="1"/>
    <col min="1038" max="1280" width="8.88671875" style="274" customWidth="1"/>
    <col min="1281" max="1290" width="13.6640625" style="274" customWidth="1"/>
    <col min="1291" max="1291" width="17.44140625" style="274" bestFit="1" customWidth="1"/>
    <col min="1292" max="1292" width="1.88671875" style="274" customWidth="1"/>
    <col min="1293" max="1293" width="11.77734375" style="274" customWidth="1"/>
    <col min="1294" max="1536" width="8.88671875" style="274" customWidth="1"/>
    <col min="1537" max="1546" width="13.6640625" style="274" customWidth="1"/>
    <col min="1547" max="1547" width="17.44140625" style="274" bestFit="1" customWidth="1"/>
    <col min="1548" max="1548" width="1.88671875" style="274" customWidth="1"/>
    <col min="1549" max="1549" width="11.77734375" style="274" customWidth="1"/>
    <col min="1550" max="1792" width="8.88671875" style="274" customWidth="1"/>
    <col min="1793" max="1802" width="13.6640625" style="274" customWidth="1"/>
    <col min="1803" max="1803" width="17.44140625" style="274" bestFit="1" customWidth="1"/>
    <col min="1804" max="1804" width="1.88671875" style="274" customWidth="1"/>
    <col min="1805" max="1805" width="11.77734375" style="274" customWidth="1"/>
    <col min="1806" max="2048" width="8.88671875" style="274" customWidth="1"/>
    <col min="2049" max="2058" width="13.6640625" style="274" customWidth="1"/>
    <col min="2059" max="2059" width="17.44140625" style="274" bestFit="1" customWidth="1"/>
    <col min="2060" max="2060" width="1.88671875" style="274" customWidth="1"/>
    <col min="2061" max="2061" width="11.77734375" style="274" customWidth="1"/>
    <col min="2062" max="2304" width="8.88671875" style="274" customWidth="1"/>
    <col min="2305" max="2314" width="13.6640625" style="274" customWidth="1"/>
    <col min="2315" max="2315" width="17.44140625" style="274" bestFit="1" customWidth="1"/>
    <col min="2316" max="2316" width="1.88671875" style="274" customWidth="1"/>
    <col min="2317" max="2317" width="11.77734375" style="274" customWidth="1"/>
    <col min="2318" max="2560" width="8.88671875" style="274" customWidth="1"/>
    <col min="2561" max="2570" width="13.6640625" style="274" customWidth="1"/>
    <col min="2571" max="2571" width="17.44140625" style="274" bestFit="1" customWidth="1"/>
    <col min="2572" max="2572" width="1.88671875" style="274" customWidth="1"/>
    <col min="2573" max="2573" width="11.77734375" style="274" customWidth="1"/>
    <col min="2574" max="2816" width="8.88671875" style="274" customWidth="1"/>
    <col min="2817" max="2826" width="13.6640625" style="274" customWidth="1"/>
    <col min="2827" max="2827" width="17.44140625" style="274" bestFit="1" customWidth="1"/>
    <col min="2828" max="2828" width="1.88671875" style="274" customWidth="1"/>
    <col min="2829" max="2829" width="11.77734375" style="274" customWidth="1"/>
    <col min="2830" max="3072" width="8.88671875" style="274" customWidth="1"/>
    <col min="3073" max="3082" width="13.6640625" style="274" customWidth="1"/>
    <col min="3083" max="3083" width="17.44140625" style="274" bestFit="1" customWidth="1"/>
    <col min="3084" max="3084" width="1.88671875" style="274" customWidth="1"/>
    <col min="3085" max="3085" width="11.77734375" style="274" customWidth="1"/>
    <col min="3086" max="3328" width="8.88671875" style="274" customWidth="1"/>
    <col min="3329" max="3338" width="13.6640625" style="274" customWidth="1"/>
    <col min="3339" max="3339" width="17.44140625" style="274" bestFit="1" customWidth="1"/>
    <col min="3340" max="3340" width="1.88671875" style="274" customWidth="1"/>
    <col min="3341" max="3341" width="11.77734375" style="274" customWidth="1"/>
    <col min="3342" max="3584" width="8.88671875" style="274" customWidth="1"/>
    <col min="3585" max="3594" width="13.6640625" style="274" customWidth="1"/>
    <col min="3595" max="3595" width="17.44140625" style="274" bestFit="1" customWidth="1"/>
    <col min="3596" max="3596" width="1.88671875" style="274" customWidth="1"/>
    <col min="3597" max="3597" width="11.77734375" style="274" customWidth="1"/>
    <col min="3598" max="3840" width="8.88671875" style="274" customWidth="1"/>
    <col min="3841" max="3850" width="13.6640625" style="274" customWidth="1"/>
    <col min="3851" max="3851" width="17.44140625" style="274" bestFit="1" customWidth="1"/>
    <col min="3852" max="3852" width="1.88671875" style="274" customWidth="1"/>
    <col min="3853" max="3853" width="11.77734375" style="274" customWidth="1"/>
    <col min="3854" max="4096" width="8.88671875" style="274" customWidth="1"/>
    <col min="4097" max="4106" width="13.6640625" style="274" customWidth="1"/>
    <col min="4107" max="4107" width="17.44140625" style="274" bestFit="1" customWidth="1"/>
    <col min="4108" max="4108" width="1.88671875" style="274" customWidth="1"/>
    <col min="4109" max="4109" width="11.77734375" style="274" customWidth="1"/>
    <col min="4110" max="4352" width="8.88671875" style="274" customWidth="1"/>
    <col min="4353" max="4362" width="13.6640625" style="274" customWidth="1"/>
    <col min="4363" max="4363" width="17.44140625" style="274" bestFit="1" customWidth="1"/>
    <col min="4364" max="4364" width="1.88671875" style="274" customWidth="1"/>
    <col min="4365" max="4365" width="11.77734375" style="274" customWidth="1"/>
    <col min="4366" max="4608" width="8.88671875" style="274" customWidth="1"/>
    <col min="4609" max="4618" width="13.6640625" style="274" customWidth="1"/>
    <col min="4619" max="4619" width="17.44140625" style="274" bestFit="1" customWidth="1"/>
    <col min="4620" max="4620" width="1.88671875" style="274" customWidth="1"/>
    <col min="4621" max="4621" width="11.77734375" style="274" customWidth="1"/>
    <col min="4622" max="4864" width="8.88671875" style="274" customWidth="1"/>
    <col min="4865" max="4874" width="13.6640625" style="274" customWidth="1"/>
    <col min="4875" max="4875" width="17.44140625" style="274" bestFit="1" customWidth="1"/>
    <col min="4876" max="4876" width="1.88671875" style="274" customWidth="1"/>
    <col min="4877" max="4877" width="11.77734375" style="274" customWidth="1"/>
    <col min="4878" max="5120" width="8.88671875" style="274" customWidth="1"/>
    <col min="5121" max="5130" width="13.6640625" style="274" customWidth="1"/>
    <col min="5131" max="5131" width="17.44140625" style="274" bestFit="1" customWidth="1"/>
    <col min="5132" max="5132" width="1.88671875" style="274" customWidth="1"/>
    <col min="5133" max="5133" width="11.77734375" style="274" customWidth="1"/>
    <col min="5134" max="5376" width="8.88671875" style="274" customWidth="1"/>
    <col min="5377" max="5386" width="13.6640625" style="274" customWidth="1"/>
    <col min="5387" max="5387" width="17.44140625" style="274" bestFit="1" customWidth="1"/>
    <col min="5388" max="5388" width="1.88671875" style="274" customWidth="1"/>
    <col min="5389" max="5389" width="11.77734375" style="274" customWidth="1"/>
    <col min="5390" max="5632" width="8.88671875" style="274" customWidth="1"/>
    <col min="5633" max="5642" width="13.6640625" style="274" customWidth="1"/>
    <col min="5643" max="5643" width="17.44140625" style="274" bestFit="1" customWidth="1"/>
    <col min="5644" max="5644" width="1.88671875" style="274" customWidth="1"/>
    <col min="5645" max="5645" width="11.77734375" style="274" customWidth="1"/>
    <col min="5646" max="5888" width="8.88671875" style="274" customWidth="1"/>
    <col min="5889" max="5898" width="13.6640625" style="274" customWidth="1"/>
    <col min="5899" max="5899" width="17.44140625" style="274" bestFit="1" customWidth="1"/>
    <col min="5900" max="5900" width="1.88671875" style="274" customWidth="1"/>
    <col min="5901" max="5901" width="11.77734375" style="274" customWidth="1"/>
    <col min="5902" max="6144" width="8.88671875" style="274" customWidth="1"/>
    <col min="6145" max="6154" width="13.6640625" style="274" customWidth="1"/>
    <col min="6155" max="6155" width="17.44140625" style="274" bestFit="1" customWidth="1"/>
    <col min="6156" max="6156" width="1.88671875" style="274" customWidth="1"/>
    <col min="6157" max="6157" width="11.77734375" style="274" customWidth="1"/>
    <col min="6158" max="6400" width="8.88671875" style="274" customWidth="1"/>
    <col min="6401" max="6410" width="13.6640625" style="274" customWidth="1"/>
    <col min="6411" max="6411" width="17.44140625" style="274" bestFit="1" customWidth="1"/>
    <col min="6412" max="6412" width="1.88671875" style="274" customWidth="1"/>
    <col min="6413" max="6413" width="11.77734375" style="274" customWidth="1"/>
    <col min="6414" max="6656" width="8.88671875" style="274" customWidth="1"/>
    <col min="6657" max="6666" width="13.6640625" style="274" customWidth="1"/>
    <col min="6667" max="6667" width="17.44140625" style="274" bestFit="1" customWidth="1"/>
    <col min="6668" max="6668" width="1.88671875" style="274" customWidth="1"/>
    <col min="6669" max="6669" width="11.77734375" style="274" customWidth="1"/>
    <col min="6670" max="6912" width="8.88671875" style="274" customWidth="1"/>
    <col min="6913" max="6922" width="13.6640625" style="274" customWidth="1"/>
    <col min="6923" max="6923" width="17.44140625" style="274" bestFit="1" customWidth="1"/>
    <col min="6924" max="6924" width="1.88671875" style="274" customWidth="1"/>
    <col min="6925" max="6925" width="11.77734375" style="274" customWidth="1"/>
    <col min="6926" max="7168" width="8.88671875" style="274" customWidth="1"/>
    <col min="7169" max="7178" width="13.6640625" style="274" customWidth="1"/>
    <col min="7179" max="7179" width="17.44140625" style="274" bestFit="1" customWidth="1"/>
    <col min="7180" max="7180" width="1.88671875" style="274" customWidth="1"/>
    <col min="7181" max="7181" width="11.77734375" style="274" customWidth="1"/>
    <col min="7182" max="7424" width="8.88671875" style="274" customWidth="1"/>
    <col min="7425" max="7434" width="13.6640625" style="274" customWidth="1"/>
    <col min="7435" max="7435" width="17.44140625" style="274" bestFit="1" customWidth="1"/>
    <col min="7436" max="7436" width="1.88671875" style="274" customWidth="1"/>
    <col min="7437" max="7437" width="11.77734375" style="274" customWidth="1"/>
    <col min="7438" max="7680" width="8.88671875" style="274" customWidth="1"/>
    <col min="7681" max="7690" width="13.6640625" style="274" customWidth="1"/>
    <col min="7691" max="7691" width="17.44140625" style="274" bestFit="1" customWidth="1"/>
    <col min="7692" max="7692" width="1.88671875" style="274" customWidth="1"/>
    <col min="7693" max="7693" width="11.77734375" style="274" customWidth="1"/>
    <col min="7694" max="7936" width="8.88671875" style="274" customWidth="1"/>
    <col min="7937" max="7946" width="13.6640625" style="274" customWidth="1"/>
    <col min="7947" max="7947" width="17.44140625" style="274" bestFit="1" customWidth="1"/>
    <col min="7948" max="7948" width="1.88671875" style="274" customWidth="1"/>
    <col min="7949" max="7949" width="11.77734375" style="274" customWidth="1"/>
    <col min="7950" max="8192" width="8.88671875" style="274" customWidth="1"/>
    <col min="8193" max="8202" width="13.6640625" style="274" customWidth="1"/>
    <col min="8203" max="8203" width="17.44140625" style="274" bestFit="1" customWidth="1"/>
    <col min="8204" max="8204" width="1.88671875" style="274" customWidth="1"/>
    <col min="8205" max="8205" width="11.77734375" style="274" customWidth="1"/>
    <col min="8206" max="8448" width="8.88671875" style="274" customWidth="1"/>
    <col min="8449" max="8458" width="13.6640625" style="274" customWidth="1"/>
    <col min="8459" max="8459" width="17.44140625" style="274" bestFit="1" customWidth="1"/>
    <col min="8460" max="8460" width="1.88671875" style="274" customWidth="1"/>
    <col min="8461" max="8461" width="11.77734375" style="274" customWidth="1"/>
    <col min="8462" max="8704" width="8.88671875" style="274" customWidth="1"/>
    <col min="8705" max="8714" width="13.6640625" style="274" customWidth="1"/>
    <col min="8715" max="8715" width="17.44140625" style="274" bestFit="1" customWidth="1"/>
    <col min="8716" max="8716" width="1.88671875" style="274" customWidth="1"/>
    <col min="8717" max="8717" width="11.77734375" style="274" customWidth="1"/>
    <col min="8718" max="8960" width="8.88671875" style="274" customWidth="1"/>
    <col min="8961" max="8970" width="13.6640625" style="274" customWidth="1"/>
    <col min="8971" max="8971" width="17.44140625" style="274" bestFit="1" customWidth="1"/>
    <col min="8972" max="8972" width="1.88671875" style="274" customWidth="1"/>
    <col min="8973" max="8973" width="11.77734375" style="274" customWidth="1"/>
    <col min="8974" max="9216" width="8.88671875" style="274" customWidth="1"/>
    <col min="9217" max="9226" width="13.6640625" style="274" customWidth="1"/>
    <col min="9227" max="9227" width="17.44140625" style="274" bestFit="1" customWidth="1"/>
    <col min="9228" max="9228" width="1.88671875" style="274" customWidth="1"/>
    <col min="9229" max="9229" width="11.77734375" style="274" customWidth="1"/>
    <col min="9230" max="9472" width="8.88671875" style="274" customWidth="1"/>
    <col min="9473" max="9482" width="13.6640625" style="274" customWidth="1"/>
    <col min="9483" max="9483" width="17.44140625" style="274" bestFit="1" customWidth="1"/>
    <col min="9484" max="9484" width="1.88671875" style="274" customWidth="1"/>
    <col min="9485" max="9485" width="11.77734375" style="274" customWidth="1"/>
    <col min="9486" max="9728" width="8.88671875" style="274" customWidth="1"/>
    <col min="9729" max="9738" width="13.6640625" style="274" customWidth="1"/>
    <col min="9739" max="9739" width="17.44140625" style="274" bestFit="1" customWidth="1"/>
    <col min="9740" max="9740" width="1.88671875" style="274" customWidth="1"/>
    <col min="9741" max="9741" width="11.77734375" style="274" customWidth="1"/>
    <col min="9742" max="9984" width="8.88671875" style="274" customWidth="1"/>
    <col min="9985" max="9994" width="13.6640625" style="274" customWidth="1"/>
    <col min="9995" max="9995" width="17.44140625" style="274" bestFit="1" customWidth="1"/>
    <col min="9996" max="9996" width="1.88671875" style="274" customWidth="1"/>
    <col min="9997" max="9997" width="11.77734375" style="274" customWidth="1"/>
    <col min="9998" max="10240" width="8.88671875" style="274" customWidth="1"/>
    <col min="10241" max="10250" width="13.6640625" style="274" customWidth="1"/>
    <col min="10251" max="10251" width="17.44140625" style="274" bestFit="1" customWidth="1"/>
    <col min="10252" max="10252" width="1.88671875" style="274" customWidth="1"/>
    <col min="10253" max="10253" width="11.77734375" style="274" customWidth="1"/>
    <col min="10254" max="10496" width="8.88671875" style="274" customWidth="1"/>
    <col min="10497" max="10506" width="13.6640625" style="274" customWidth="1"/>
    <col min="10507" max="10507" width="17.44140625" style="274" bestFit="1" customWidth="1"/>
    <col min="10508" max="10508" width="1.88671875" style="274" customWidth="1"/>
    <col min="10509" max="10509" width="11.77734375" style="274" customWidth="1"/>
    <col min="10510" max="10752" width="8.88671875" style="274" customWidth="1"/>
    <col min="10753" max="10762" width="13.6640625" style="274" customWidth="1"/>
    <col min="10763" max="10763" width="17.44140625" style="274" bestFit="1" customWidth="1"/>
    <col min="10764" max="10764" width="1.88671875" style="274" customWidth="1"/>
    <col min="10765" max="10765" width="11.77734375" style="274" customWidth="1"/>
    <col min="10766" max="11008" width="8.88671875" style="274" customWidth="1"/>
    <col min="11009" max="11018" width="13.6640625" style="274" customWidth="1"/>
    <col min="11019" max="11019" width="17.44140625" style="274" bestFit="1" customWidth="1"/>
    <col min="11020" max="11020" width="1.88671875" style="274" customWidth="1"/>
    <col min="11021" max="11021" width="11.77734375" style="274" customWidth="1"/>
    <col min="11022" max="11264" width="8.88671875" style="274" customWidth="1"/>
    <col min="11265" max="11274" width="13.6640625" style="274" customWidth="1"/>
    <col min="11275" max="11275" width="17.44140625" style="274" bestFit="1" customWidth="1"/>
    <col min="11276" max="11276" width="1.88671875" style="274" customWidth="1"/>
    <col min="11277" max="11277" width="11.77734375" style="274" customWidth="1"/>
    <col min="11278" max="11520" width="8.88671875" style="274" customWidth="1"/>
    <col min="11521" max="11530" width="13.6640625" style="274" customWidth="1"/>
    <col min="11531" max="11531" width="17.44140625" style="274" bestFit="1" customWidth="1"/>
    <col min="11532" max="11532" width="1.88671875" style="274" customWidth="1"/>
    <col min="11533" max="11533" width="11.77734375" style="274" customWidth="1"/>
    <col min="11534" max="11776" width="8.88671875" style="274" customWidth="1"/>
    <col min="11777" max="11786" width="13.6640625" style="274" customWidth="1"/>
    <col min="11787" max="11787" width="17.44140625" style="274" bestFit="1" customWidth="1"/>
    <col min="11788" max="11788" width="1.88671875" style="274" customWidth="1"/>
    <col min="11789" max="11789" width="11.77734375" style="274" customWidth="1"/>
    <col min="11790" max="12032" width="8.88671875" style="274" customWidth="1"/>
    <col min="12033" max="12042" width="13.6640625" style="274" customWidth="1"/>
    <col min="12043" max="12043" width="17.44140625" style="274" bestFit="1" customWidth="1"/>
    <col min="12044" max="12044" width="1.88671875" style="274" customWidth="1"/>
    <col min="12045" max="12045" width="11.77734375" style="274" customWidth="1"/>
    <col min="12046" max="12288" width="8.88671875" style="274" customWidth="1"/>
    <col min="12289" max="12298" width="13.6640625" style="274" customWidth="1"/>
    <col min="12299" max="12299" width="17.44140625" style="274" bestFit="1" customWidth="1"/>
    <col min="12300" max="12300" width="1.88671875" style="274" customWidth="1"/>
    <col min="12301" max="12301" width="11.77734375" style="274" customWidth="1"/>
    <col min="12302" max="12544" width="8.88671875" style="274" customWidth="1"/>
    <col min="12545" max="12554" width="13.6640625" style="274" customWidth="1"/>
    <col min="12555" max="12555" width="17.44140625" style="274" bestFit="1" customWidth="1"/>
    <col min="12556" max="12556" width="1.88671875" style="274" customWidth="1"/>
    <col min="12557" max="12557" width="11.77734375" style="274" customWidth="1"/>
    <col min="12558" max="12800" width="8.88671875" style="274" customWidth="1"/>
    <col min="12801" max="12810" width="13.6640625" style="274" customWidth="1"/>
    <col min="12811" max="12811" width="17.44140625" style="274" bestFit="1" customWidth="1"/>
    <col min="12812" max="12812" width="1.88671875" style="274" customWidth="1"/>
    <col min="12813" max="12813" width="11.77734375" style="274" customWidth="1"/>
    <col min="12814" max="13056" width="8.88671875" style="274" customWidth="1"/>
    <col min="13057" max="13066" width="13.6640625" style="274" customWidth="1"/>
    <col min="13067" max="13067" width="17.44140625" style="274" bestFit="1" customWidth="1"/>
    <col min="13068" max="13068" width="1.88671875" style="274" customWidth="1"/>
    <col min="13069" max="13069" width="11.77734375" style="274" customWidth="1"/>
    <col min="13070" max="13312" width="8.88671875" style="274" customWidth="1"/>
    <col min="13313" max="13322" width="13.6640625" style="274" customWidth="1"/>
    <col min="13323" max="13323" width="17.44140625" style="274" bestFit="1" customWidth="1"/>
    <col min="13324" max="13324" width="1.88671875" style="274" customWidth="1"/>
    <col min="13325" max="13325" width="11.77734375" style="274" customWidth="1"/>
    <col min="13326" max="13568" width="8.88671875" style="274" customWidth="1"/>
    <col min="13569" max="13578" width="13.6640625" style="274" customWidth="1"/>
    <col min="13579" max="13579" width="17.44140625" style="274" bestFit="1" customWidth="1"/>
    <col min="13580" max="13580" width="1.88671875" style="274" customWidth="1"/>
    <col min="13581" max="13581" width="11.77734375" style="274" customWidth="1"/>
    <col min="13582" max="13824" width="8.88671875" style="274" customWidth="1"/>
    <col min="13825" max="13834" width="13.6640625" style="274" customWidth="1"/>
    <col min="13835" max="13835" width="17.44140625" style="274" bestFit="1" customWidth="1"/>
    <col min="13836" max="13836" width="1.88671875" style="274" customWidth="1"/>
    <col min="13837" max="13837" width="11.77734375" style="274" customWidth="1"/>
    <col min="13838" max="14080" width="8.88671875" style="274" customWidth="1"/>
    <col min="14081" max="14090" width="13.6640625" style="274" customWidth="1"/>
    <col min="14091" max="14091" width="17.44140625" style="274" bestFit="1" customWidth="1"/>
    <col min="14092" max="14092" width="1.88671875" style="274" customWidth="1"/>
    <col min="14093" max="14093" width="11.77734375" style="274" customWidth="1"/>
    <col min="14094" max="14336" width="8.88671875" style="274" customWidth="1"/>
    <col min="14337" max="14346" width="13.6640625" style="274" customWidth="1"/>
    <col min="14347" max="14347" width="17.44140625" style="274" bestFit="1" customWidth="1"/>
    <col min="14348" max="14348" width="1.88671875" style="274" customWidth="1"/>
    <col min="14349" max="14349" width="11.77734375" style="274" customWidth="1"/>
    <col min="14350" max="14592" width="8.88671875" style="274" customWidth="1"/>
    <col min="14593" max="14602" width="13.6640625" style="274" customWidth="1"/>
    <col min="14603" max="14603" width="17.44140625" style="274" bestFit="1" customWidth="1"/>
    <col min="14604" max="14604" width="1.88671875" style="274" customWidth="1"/>
    <col min="14605" max="14605" width="11.77734375" style="274" customWidth="1"/>
    <col min="14606" max="14848" width="8.88671875" style="274" customWidth="1"/>
    <col min="14849" max="14858" width="13.6640625" style="274" customWidth="1"/>
    <col min="14859" max="14859" width="17.44140625" style="274" bestFit="1" customWidth="1"/>
    <col min="14860" max="14860" width="1.88671875" style="274" customWidth="1"/>
    <col min="14861" max="14861" width="11.77734375" style="274" customWidth="1"/>
    <col min="14862" max="15104" width="8.88671875" style="274" customWidth="1"/>
    <col min="15105" max="15114" width="13.6640625" style="274" customWidth="1"/>
    <col min="15115" max="15115" width="17.44140625" style="274" bestFit="1" customWidth="1"/>
    <col min="15116" max="15116" width="1.88671875" style="274" customWidth="1"/>
    <col min="15117" max="15117" width="11.77734375" style="274" customWidth="1"/>
    <col min="15118" max="15360" width="8.88671875" style="274" customWidth="1"/>
    <col min="15361" max="15370" width="13.6640625" style="274" customWidth="1"/>
    <col min="15371" max="15371" width="17.44140625" style="274" bestFit="1" customWidth="1"/>
    <col min="15372" max="15372" width="1.88671875" style="274" customWidth="1"/>
    <col min="15373" max="15373" width="11.77734375" style="274" customWidth="1"/>
    <col min="15374" max="15616" width="8.88671875" style="274" customWidth="1"/>
    <col min="15617" max="15626" width="13.6640625" style="274" customWidth="1"/>
    <col min="15627" max="15627" width="17.44140625" style="274" bestFit="1" customWidth="1"/>
    <col min="15628" max="15628" width="1.88671875" style="274" customWidth="1"/>
    <col min="15629" max="15629" width="11.77734375" style="274" customWidth="1"/>
    <col min="15630" max="15872" width="8.88671875" style="274" customWidth="1"/>
    <col min="15873" max="15882" width="13.6640625" style="274" customWidth="1"/>
    <col min="15883" max="15883" width="17.44140625" style="274" bestFit="1" customWidth="1"/>
    <col min="15884" max="15884" width="1.88671875" style="274" customWidth="1"/>
    <col min="15885" max="15885" width="11.77734375" style="274" customWidth="1"/>
    <col min="15886" max="16128" width="8.88671875" style="274" customWidth="1"/>
    <col min="16129" max="16138" width="13.6640625" style="274" customWidth="1"/>
    <col min="16139" max="16139" width="17.44140625" style="274" bestFit="1" customWidth="1"/>
    <col min="16140" max="16140" width="1.88671875" style="274" customWidth="1"/>
    <col min="16141" max="16141" width="11.77734375" style="274" customWidth="1"/>
    <col min="16142" max="16384" width="8.88671875" style="274" customWidth="1"/>
  </cols>
  <sheetData>
    <row r="1" spans="1:13" ht="25.95" customHeight="1">
      <c r="A1" s="1086" t="s">
        <v>3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273"/>
    </row>
    <row r="2" spans="1:13" ht="19.350000000000001" customHeight="1">
      <c r="A2" s="1087" t="s">
        <v>381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273"/>
    </row>
    <row r="3" spans="1:13" ht="23.1" customHeight="1" thickBot="1">
      <c r="A3" s="275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5"/>
      <c r="M3" s="273"/>
    </row>
    <row r="4" spans="1:13" ht="69.599999999999994" thickBot="1">
      <c r="A4" s="277" t="s">
        <v>5</v>
      </c>
      <c r="B4" s="278" t="s">
        <v>6</v>
      </c>
      <c r="C4" s="278" t="s">
        <v>7</v>
      </c>
      <c r="D4" s="278" t="s">
        <v>8</v>
      </c>
      <c r="E4" s="278" t="s">
        <v>9</v>
      </c>
      <c r="F4" s="278" t="s">
        <v>10</v>
      </c>
      <c r="G4" s="278" t="s">
        <v>11</v>
      </c>
      <c r="H4" s="277" t="s">
        <v>12</v>
      </c>
      <c r="I4" s="277" t="s">
        <v>13</v>
      </c>
      <c r="J4" s="277" t="s">
        <v>14</v>
      </c>
      <c r="K4" s="277" t="s">
        <v>15</v>
      </c>
      <c r="L4" s="275"/>
      <c r="M4" s="273"/>
    </row>
    <row r="5" spans="1:13" ht="27" thickBot="1">
      <c r="A5" s="279">
        <v>2023</v>
      </c>
      <c r="B5" s="280" t="s">
        <v>16</v>
      </c>
      <c r="C5" s="280" t="s">
        <v>381</v>
      </c>
      <c r="D5" s="280" t="s">
        <v>907</v>
      </c>
      <c r="E5" s="280" t="s">
        <v>18</v>
      </c>
      <c r="F5" s="280" t="s">
        <v>19</v>
      </c>
      <c r="G5" s="280" t="s">
        <v>20</v>
      </c>
      <c r="H5" s="281">
        <v>700</v>
      </c>
      <c r="I5" s="282">
        <v>307162</v>
      </c>
      <c r="J5" s="283">
        <v>43874</v>
      </c>
      <c r="K5" s="281">
        <v>184301600</v>
      </c>
      <c r="L5" s="275"/>
      <c r="M5" s="273"/>
    </row>
    <row r="6" spans="1:13" ht="40.200000000000003" thickBot="1">
      <c r="A6" s="279">
        <v>2023</v>
      </c>
      <c r="B6" s="280" t="s">
        <v>16</v>
      </c>
      <c r="C6" s="280" t="s">
        <v>381</v>
      </c>
      <c r="D6" s="280" t="s">
        <v>907</v>
      </c>
      <c r="E6" s="280" t="s">
        <v>22</v>
      </c>
      <c r="F6" s="280" t="s">
        <v>19</v>
      </c>
      <c r="G6" s="280" t="s">
        <v>20</v>
      </c>
      <c r="H6" s="281">
        <v>1000</v>
      </c>
      <c r="I6" s="282">
        <v>1355</v>
      </c>
      <c r="J6" s="283">
        <v>343</v>
      </c>
      <c r="K6" s="281">
        <v>1012000</v>
      </c>
      <c r="L6" s="275"/>
      <c r="M6" s="273"/>
    </row>
    <row r="7" spans="1:13" ht="27" thickBot="1">
      <c r="A7" s="279">
        <v>2023</v>
      </c>
      <c r="B7" s="280" t="s">
        <v>16</v>
      </c>
      <c r="C7" s="280" t="s">
        <v>381</v>
      </c>
      <c r="D7" s="280" t="s">
        <v>907</v>
      </c>
      <c r="E7" s="280" t="s">
        <v>23</v>
      </c>
      <c r="F7" s="280" t="s">
        <v>19</v>
      </c>
      <c r="G7" s="280" t="s">
        <v>20</v>
      </c>
      <c r="H7" s="281">
        <v>1200</v>
      </c>
      <c r="I7" s="282">
        <v>13317</v>
      </c>
      <c r="J7" s="283">
        <v>3503</v>
      </c>
      <c r="K7" s="281">
        <v>11776800</v>
      </c>
      <c r="L7" s="275"/>
      <c r="M7" s="273"/>
    </row>
    <row r="8" spans="1:13" ht="27" thickBot="1">
      <c r="A8" s="279">
        <v>2023</v>
      </c>
      <c r="B8" s="280" t="s">
        <v>16</v>
      </c>
      <c r="C8" s="280" t="s">
        <v>381</v>
      </c>
      <c r="D8" s="280" t="s">
        <v>907</v>
      </c>
      <c r="E8" s="280" t="s">
        <v>24</v>
      </c>
      <c r="F8" s="280" t="s">
        <v>19</v>
      </c>
      <c r="G8" s="280" t="s">
        <v>20</v>
      </c>
      <c r="H8" s="281">
        <v>2100</v>
      </c>
      <c r="I8" s="282">
        <v>2547</v>
      </c>
      <c r="J8" s="283">
        <v>1834</v>
      </c>
      <c r="K8" s="281">
        <v>1497300</v>
      </c>
      <c r="L8" s="275"/>
      <c r="M8" s="273"/>
    </row>
    <row r="9" spans="1:13" ht="27" thickBot="1">
      <c r="A9" s="279">
        <v>2023</v>
      </c>
      <c r="B9" s="280" t="s">
        <v>16</v>
      </c>
      <c r="C9" s="280" t="s">
        <v>381</v>
      </c>
      <c r="D9" s="280" t="s">
        <v>907</v>
      </c>
      <c r="E9" s="280" t="s">
        <v>25</v>
      </c>
      <c r="F9" s="280" t="s">
        <v>19</v>
      </c>
      <c r="G9" s="280" t="s">
        <v>20</v>
      </c>
      <c r="H9" s="281">
        <v>1200</v>
      </c>
      <c r="I9" s="282">
        <v>13866</v>
      </c>
      <c r="J9" s="283">
        <v>3492</v>
      </c>
      <c r="K9" s="281">
        <v>12448800</v>
      </c>
      <c r="L9" s="275"/>
      <c r="M9" s="273"/>
    </row>
    <row r="10" spans="1:13" ht="27" thickBot="1">
      <c r="A10" s="279">
        <v>2023</v>
      </c>
      <c r="B10" s="280" t="s">
        <v>16</v>
      </c>
      <c r="C10" s="280" t="s">
        <v>381</v>
      </c>
      <c r="D10" s="280" t="s">
        <v>907</v>
      </c>
      <c r="E10" s="280" t="s">
        <v>26</v>
      </c>
      <c r="F10" s="280" t="s">
        <v>19</v>
      </c>
      <c r="G10" s="280" t="s">
        <v>20</v>
      </c>
      <c r="H10" s="281">
        <v>2100</v>
      </c>
      <c r="I10" s="282">
        <v>16333</v>
      </c>
      <c r="J10" s="283">
        <v>6511</v>
      </c>
      <c r="K10" s="281">
        <v>20626200</v>
      </c>
      <c r="L10" s="275"/>
      <c r="M10" s="273"/>
    </row>
    <row r="11" spans="1:13" ht="27" thickBot="1">
      <c r="A11" s="279">
        <v>2023</v>
      </c>
      <c r="B11" s="280" t="s">
        <v>16</v>
      </c>
      <c r="C11" s="280" t="s">
        <v>381</v>
      </c>
      <c r="D11" s="280" t="s">
        <v>907</v>
      </c>
      <c r="E11" s="280" t="s">
        <v>27</v>
      </c>
      <c r="F11" s="280" t="s">
        <v>19</v>
      </c>
      <c r="G11" s="280" t="s">
        <v>20</v>
      </c>
      <c r="H11" s="281">
        <v>200</v>
      </c>
      <c r="I11" s="282">
        <v>2826</v>
      </c>
      <c r="J11" s="283">
        <v>247</v>
      </c>
      <c r="K11" s="281">
        <v>515800</v>
      </c>
      <c r="L11" s="275"/>
      <c r="M11" s="273"/>
    </row>
    <row r="12" spans="1:13" ht="25.2" thickBot="1">
      <c r="A12" s="284"/>
      <c r="B12" s="284"/>
      <c r="C12" s="284"/>
      <c r="D12" s="284" t="s">
        <v>29</v>
      </c>
      <c r="E12" s="284"/>
      <c r="F12" s="284"/>
      <c r="G12" s="284"/>
      <c r="H12" s="284"/>
      <c r="I12" s="285">
        <v>357406</v>
      </c>
      <c r="J12" s="285">
        <v>59804</v>
      </c>
      <c r="K12" s="286">
        <v>232178500</v>
      </c>
      <c r="L12" s="275"/>
      <c r="M12" s="273"/>
    </row>
    <row r="13" spans="1:13" ht="27" thickBot="1">
      <c r="A13" s="279">
        <v>2023</v>
      </c>
      <c r="B13" s="280" t="s">
        <v>16</v>
      </c>
      <c r="C13" s="280" t="s">
        <v>381</v>
      </c>
      <c r="D13" s="280" t="s">
        <v>908</v>
      </c>
      <c r="E13" s="280" t="s">
        <v>18</v>
      </c>
      <c r="F13" s="280" t="s">
        <v>19</v>
      </c>
      <c r="G13" s="280" t="s">
        <v>20</v>
      </c>
      <c r="H13" s="281">
        <v>700</v>
      </c>
      <c r="I13" s="282">
        <v>225804</v>
      </c>
      <c r="J13" s="283">
        <v>13380</v>
      </c>
      <c r="K13" s="281">
        <v>148696800</v>
      </c>
      <c r="L13" s="275"/>
      <c r="M13" s="273"/>
    </row>
    <row r="14" spans="1:13" ht="40.200000000000003" thickBot="1">
      <c r="A14" s="279">
        <v>2023</v>
      </c>
      <c r="B14" s="280" t="s">
        <v>16</v>
      </c>
      <c r="C14" s="280" t="s">
        <v>381</v>
      </c>
      <c r="D14" s="280" t="s">
        <v>908</v>
      </c>
      <c r="E14" s="280" t="s">
        <v>22</v>
      </c>
      <c r="F14" s="280" t="s">
        <v>19</v>
      </c>
      <c r="G14" s="280" t="s">
        <v>20</v>
      </c>
      <c r="H14" s="281">
        <v>1000</v>
      </c>
      <c r="I14" s="282">
        <v>777</v>
      </c>
      <c r="J14" s="283">
        <v>56</v>
      </c>
      <c r="K14" s="281">
        <v>721000</v>
      </c>
      <c r="L14" s="275"/>
      <c r="M14" s="273"/>
    </row>
    <row r="15" spans="1:13" ht="27" thickBot="1">
      <c r="A15" s="279">
        <v>2023</v>
      </c>
      <c r="B15" s="280" t="s">
        <v>16</v>
      </c>
      <c r="C15" s="280" t="s">
        <v>381</v>
      </c>
      <c r="D15" s="280" t="s">
        <v>908</v>
      </c>
      <c r="E15" s="280" t="s">
        <v>23</v>
      </c>
      <c r="F15" s="280" t="s">
        <v>19</v>
      </c>
      <c r="G15" s="280" t="s">
        <v>20</v>
      </c>
      <c r="H15" s="281">
        <v>1200</v>
      </c>
      <c r="I15" s="282">
        <v>6706</v>
      </c>
      <c r="J15" s="283">
        <v>1127</v>
      </c>
      <c r="K15" s="281">
        <v>6694800</v>
      </c>
      <c r="L15" s="275"/>
      <c r="M15" s="273"/>
    </row>
    <row r="16" spans="1:13" ht="27" thickBot="1">
      <c r="A16" s="279">
        <v>2023</v>
      </c>
      <c r="B16" s="280" t="s">
        <v>16</v>
      </c>
      <c r="C16" s="280" t="s">
        <v>381</v>
      </c>
      <c r="D16" s="280" t="s">
        <v>908</v>
      </c>
      <c r="E16" s="280" t="s">
        <v>24</v>
      </c>
      <c r="F16" s="280" t="s">
        <v>19</v>
      </c>
      <c r="G16" s="280" t="s">
        <v>20</v>
      </c>
      <c r="H16" s="281">
        <v>2100</v>
      </c>
      <c r="I16" s="282">
        <v>1100</v>
      </c>
      <c r="J16" s="283">
        <v>180</v>
      </c>
      <c r="K16" s="281">
        <v>1932000</v>
      </c>
      <c r="L16" s="275"/>
      <c r="M16" s="273"/>
    </row>
    <row r="17" spans="1:13" ht="27" thickBot="1">
      <c r="A17" s="279">
        <v>2023</v>
      </c>
      <c r="B17" s="280" t="s">
        <v>16</v>
      </c>
      <c r="C17" s="280" t="s">
        <v>381</v>
      </c>
      <c r="D17" s="280" t="s">
        <v>908</v>
      </c>
      <c r="E17" s="280" t="s">
        <v>25</v>
      </c>
      <c r="F17" s="280" t="s">
        <v>19</v>
      </c>
      <c r="G17" s="280" t="s">
        <v>20</v>
      </c>
      <c r="H17" s="281">
        <v>1200</v>
      </c>
      <c r="I17" s="282">
        <v>10121</v>
      </c>
      <c r="J17" s="283">
        <v>864</v>
      </c>
      <c r="K17" s="281">
        <v>11108400</v>
      </c>
      <c r="L17" s="275"/>
      <c r="M17" s="273"/>
    </row>
    <row r="18" spans="1:13" ht="27" thickBot="1">
      <c r="A18" s="279">
        <v>2023</v>
      </c>
      <c r="B18" s="280" t="s">
        <v>16</v>
      </c>
      <c r="C18" s="280" t="s">
        <v>381</v>
      </c>
      <c r="D18" s="280" t="s">
        <v>908</v>
      </c>
      <c r="E18" s="280" t="s">
        <v>26</v>
      </c>
      <c r="F18" s="280" t="s">
        <v>19</v>
      </c>
      <c r="G18" s="280" t="s">
        <v>20</v>
      </c>
      <c r="H18" s="281">
        <v>2100</v>
      </c>
      <c r="I18" s="282">
        <v>10137</v>
      </c>
      <c r="J18" s="283">
        <v>2122</v>
      </c>
      <c r="K18" s="281">
        <v>16831500</v>
      </c>
      <c r="L18" s="275"/>
      <c r="M18" s="273"/>
    </row>
    <row r="19" spans="1:13" ht="27" thickBot="1">
      <c r="A19" s="279">
        <v>2023</v>
      </c>
      <c r="B19" s="280" t="s">
        <v>16</v>
      </c>
      <c r="C19" s="280" t="s">
        <v>381</v>
      </c>
      <c r="D19" s="280" t="s">
        <v>908</v>
      </c>
      <c r="E19" s="280" t="s">
        <v>27</v>
      </c>
      <c r="F19" s="280" t="s">
        <v>19</v>
      </c>
      <c r="G19" s="280" t="s">
        <v>20</v>
      </c>
      <c r="H19" s="281">
        <v>200</v>
      </c>
      <c r="I19" s="282">
        <v>2733</v>
      </c>
      <c r="J19" s="283">
        <v>114</v>
      </c>
      <c r="K19" s="281">
        <v>523800</v>
      </c>
      <c r="L19" s="275"/>
      <c r="M19" s="273"/>
    </row>
    <row r="20" spans="1:13" ht="25.2" thickBot="1">
      <c r="A20" s="284"/>
      <c r="B20" s="284"/>
      <c r="C20" s="284"/>
      <c r="D20" s="284" t="s">
        <v>29</v>
      </c>
      <c r="E20" s="284"/>
      <c r="F20" s="284"/>
      <c r="G20" s="284"/>
      <c r="H20" s="284"/>
      <c r="I20" s="285">
        <v>257378</v>
      </c>
      <c r="J20" s="285">
        <v>17843</v>
      </c>
      <c r="K20" s="286">
        <v>186508300</v>
      </c>
      <c r="L20" s="275"/>
      <c r="M20" s="273"/>
    </row>
    <row r="21" spans="1:13" ht="27" thickBot="1">
      <c r="A21" s="279">
        <v>2023</v>
      </c>
      <c r="B21" s="280" t="s">
        <v>16</v>
      </c>
      <c r="C21" s="280" t="s">
        <v>381</v>
      </c>
      <c r="D21" s="280" t="s">
        <v>909</v>
      </c>
      <c r="E21" s="280" t="s">
        <v>18</v>
      </c>
      <c r="F21" s="280" t="s">
        <v>19</v>
      </c>
      <c r="G21" s="280" t="s">
        <v>20</v>
      </c>
      <c r="H21" s="281">
        <v>700</v>
      </c>
      <c r="I21" s="282">
        <v>70303</v>
      </c>
      <c r="J21" s="283">
        <v>28408</v>
      </c>
      <c r="K21" s="281">
        <v>29326500</v>
      </c>
      <c r="L21" s="275"/>
      <c r="M21" s="273"/>
    </row>
    <row r="22" spans="1:13" ht="40.200000000000003" thickBot="1">
      <c r="A22" s="279">
        <v>2023</v>
      </c>
      <c r="B22" s="280" t="s">
        <v>16</v>
      </c>
      <c r="C22" s="280" t="s">
        <v>381</v>
      </c>
      <c r="D22" s="280" t="s">
        <v>909</v>
      </c>
      <c r="E22" s="280" t="s">
        <v>22</v>
      </c>
      <c r="F22" s="280" t="s">
        <v>19</v>
      </c>
      <c r="G22" s="280" t="s">
        <v>20</v>
      </c>
      <c r="H22" s="281">
        <v>1000</v>
      </c>
      <c r="I22" s="282">
        <v>391</v>
      </c>
      <c r="J22" s="283">
        <v>76</v>
      </c>
      <c r="K22" s="281">
        <v>315000</v>
      </c>
      <c r="L22" s="275"/>
      <c r="M22" s="273"/>
    </row>
    <row r="23" spans="1:13" ht="27" thickBot="1">
      <c r="A23" s="279">
        <v>2023</v>
      </c>
      <c r="B23" s="280" t="s">
        <v>16</v>
      </c>
      <c r="C23" s="280" t="s">
        <v>381</v>
      </c>
      <c r="D23" s="280" t="s">
        <v>909</v>
      </c>
      <c r="E23" s="280" t="s">
        <v>23</v>
      </c>
      <c r="F23" s="280" t="s">
        <v>19</v>
      </c>
      <c r="G23" s="280" t="s">
        <v>20</v>
      </c>
      <c r="H23" s="281">
        <v>1200</v>
      </c>
      <c r="I23" s="282">
        <v>2012</v>
      </c>
      <c r="J23" s="283">
        <v>1533</v>
      </c>
      <c r="K23" s="281">
        <v>574800</v>
      </c>
      <c r="L23" s="275"/>
      <c r="M23" s="273"/>
    </row>
    <row r="24" spans="1:13" ht="27" thickBot="1">
      <c r="A24" s="279">
        <v>2023</v>
      </c>
      <c r="B24" s="280" t="s">
        <v>16</v>
      </c>
      <c r="C24" s="280" t="s">
        <v>381</v>
      </c>
      <c r="D24" s="280" t="s">
        <v>909</v>
      </c>
      <c r="E24" s="280" t="s">
        <v>24</v>
      </c>
      <c r="F24" s="280" t="s">
        <v>19</v>
      </c>
      <c r="G24" s="280" t="s">
        <v>20</v>
      </c>
      <c r="H24" s="281">
        <v>2100</v>
      </c>
      <c r="I24" s="282">
        <v>83</v>
      </c>
      <c r="J24" s="283">
        <v>82</v>
      </c>
      <c r="K24" s="281">
        <v>2100</v>
      </c>
      <c r="L24" s="275"/>
      <c r="M24" s="273"/>
    </row>
    <row r="25" spans="1:13" ht="27" thickBot="1">
      <c r="A25" s="279">
        <v>2023</v>
      </c>
      <c r="B25" s="280" t="s">
        <v>16</v>
      </c>
      <c r="C25" s="280" t="s">
        <v>381</v>
      </c>
      <c r="D25" s="280" t="s">
        <v>909</v>
      </c>
      <c r="E25" s="280" t="s">
        <v>25</v>
      </c>
      <c r="F25" s="280" t="s">
        <v>19</v>
      </c>
      <c r="G25" s="280" t="s">
        <v>20</v>
      </c>
      <c r="H25" s="281">
        <v>1200</v>
      </c>
      <c r="I25" s="282">
        <v>3573</v>
      </c>
      <c r="J25" s="283">
        <v>1115</v>
      </c>
      <c r="K25" s="281">
        <v>2949600</v>
      </c>
      <c r="L25" s="275"/>
      <c r="M25" s="273"/>
    </row>
    <row r="26" spans="1:13" ht="27" thickBot="1">
      <c r="A26" s="279">
        <v>2023</v>
      </c>
      <c r="B26" s="280" t="s">
        <v>16</v>
      </c>
      <c r="C26" s="280" t="s">
        <v>381</v>
      </c>
      <c r="D26" s="280" t="s">
        <v>909</v>
      </c>
      <c r="E26" s="280" t="s">
        <v>26</v>
      </c>
      <c r="F26" s="280" t="s">
        <v>19</v>
      </c>
      <c r="G26" s="280" t="s">
        <v>20</v>
      </c>
      <c r="H26" s="281">
        <v>2100</v>
      </c>
      <c r="I26" s="282">
        <v>3084</v>
      </c>
      <c r="J26" s="283">
        <v>1024</v>
      </c>
      <c r="K26" s="281">
        <v>4326000</v>
      </c>
      <c r="L26" s="275"/>
      <c r="M26" s="273"/>
    </row>
    <row r="27" spans="1:13" ht="27" thickBot="1">
      <c r="A27" s="279">
        <v>2023</v>
      </c>
      <c r="B27" s="280" t="s">
        <v>16</v>
      </c>
      <c r="C27" s="280" t="s">
        <v>381</v>
      </c>
      <c r="D27" s="280" t="s">
        <v>909</v>
      </c>
      <c r="E27" s="280" t="s">
        <v>27</v>
      </c>
      <c r="F27" s="280" t="s">
        <v>19</v>
      </c>
      <c r="G27" s="280" t="s">
        <v>20</v>
      </c>
      <c r="H27" s="281">
        <v>200</v>
      </c>
      <c r="I27" s="282">
        <v>514</v>
      </c>
      <c r="J27" s="283">
        <v>172</v>
      </c>
      <c r="K27" s="281">
        <v>68400</v>
      </c>
      <c r="L27" s="275"/>
      <c r="M27" s="273"/>
    </row>
    <row r="28" spans="1:13" ht="25.2" thickBot="1">
      <c r="A28" s="284"/>
      <c r="B28" s="284"/>
      <c r="C28" s="284"/>
      <c r="D28" s="284" t="s">
        <v>29</v>
      </c>
      <c r="E28" s="284"/>
      <c r="F28" s="284"/>
      <c r="G28" s="284"/>
      <c r="H28" s="284"/>
      <c r="I28" s="285">
        <v>79960</v>
      </c>
      <c r="J28" s="285">
        <v>32410</v>
      </c>
      <c r="K28" s="286">
        <v>37562400</v>
      </c>
      <c r="L28" s="275"/>
      <c r="M28" s="273"/>
    </row>
    <row r="29" spans="1:13" ht="27" thickBot="1">
      <c r="A29" s="279">
        <v>2023</v>
      </c>
      <c r="B29" s="280" t="s">
        <v>16</v>
      </c>
      <c r="C29" s="280" t="s">
        <v>381</v>
      </c>
      <c r="D29" s="280" t="s">
        <v>910</v>
      </c>
      <c r="E29" s="280" t="s">
        <v>18</v>
      </c>
      <c r="F29" s="280" t="s">
        <v>19</v>
      </c>
      <c r="G29" s="280" t="s">
        <v>20</v>
      </c>
      <c r="H29" s="281">
        <v>700</v>
      </c>
      <c r="I29" s="282">
        <v>44680</v>
      </c>
      <c r="J29" s="283">
        <v>8710</v>
      </c>
      <c r="K29" s="281">
        <v>25179000</v>
      </c>
      <c r="L29" s="275"/>
      <c r="M29" s="273"/>
    </row>
    <row r="30" spans="1:13" ht="40.200000000000003" thickBot="1">
      <c r="A30" s="279">
        <v>2023</v>
      </c>
      <c r="B30" s="280" t="s">
        <v>16</v>
      </c>
      <c r="C30" s="280" t="s">
        <v>381</v>
      </c>
      <c r="D30" s="280" t="s">
        <v>910</v>
      </c>
      <c r="E30" s="280" t="s">
        <v>22</v>
      </c>
      <c r="F30" s="280" t="s">
        <v>19</v>
      </c>
      <c r="G30" s="280" t="s">
        <v>20</v>
      </c>
      <c r="H30" s="281">
        <v>1000</v>
      </c>
      <c r="I30" s="282">
        <v>217</v>
      </c>
      <c r="J30" s="283">
        <v>50</v>
      </c>
      <c r="K30" s="281">
        <v>167000</v>
      </c>
      <c r="L30" s="275"/>
      <c r="M30" s="273"/>
    </row>
    <row r="31" spans="1:13" ht="27" thickBot="1">
      <c r="A31" s="279">
        <v>2023</v>
      </c>
      <c r="B31" s="280" t="s">
        <v>16</v>
      </c>
      <c r="C31" s="280" t="s">
        <v>381</v>
      </c>
      <c r="D31" s="280" t="s">
        <v>910</v>
      </c>
      <c r="E31" s="280" t="s">
        <v>23</v>
      </c>
      <c r="F31" s="280" t="s">
        <v>19</v>
      </c>
      <c r="G31" s="280" t="s">
        <v>20</v>
      </c>
      <c r="H31" s="281">
        <v>1200</v>
      </c>
      <c r="I31" s="282">
        <v>1400</v>
      </c>
      <c r="J31" s="283">
        <v>346</v>
      </c>
      <c r="K31" s="281">
        <v>1264800</v>
      </c>
      <c r="L31" s="275"/>
      <c r="M31" s="273"/>
    </row>
    <row r="32" spans="1:13" ht="27" thickBot="1">
      <c r="A32" s="279">
        <v>2023</v>
      </c>
      <c r="B32" s="280" t="s">
        <v>16</v>
      </c>
      <c r="C32" s="280" t="s">
        <v>381</v>
      </c>
      <c r="D32" s="280" t="s">
        <v>910</v>
      </c>
      <c r="E32" s="280" t="s">
        <v>24</v>
      </c>
      <c r="F32" s="280" t="s">
        <v>19</v>
      </c>
      <c r="G32" s="280" t="s">
        <v>20</v>
      </c>
      <c r="H32" s="281">
        <v>2100</v>
      </c>
      <c r="I32" s="282">
        <v>4</v>
      </c>
      <c r="J32" s="283">
        <v>1</v>
      </c>
      <c r="K32" s="281">
        <v>6300</v>
      </c>
      <c r="L32" s="275"/>
      <c r="M32" s="273"/>
    </row>
    <row r="33" spans="1:13" ht="27" thickBot="1">
      <c r="A33" s="279">
        <v>2023</v>
      </c>
      <c r="B33" s="280" t="s">
        <v>16</v>
      </c>
      <c r="C33" s="280" t="s">
        <v>381</v>
      </c>
      <c r="D33" s="280" t="s">
        <v>910</v>
      </c>
      <c r="E33" s="280" t="s">
        <v>25</v>
      </c>
      <c r="F33" s="280" t="s">
        <v>19</v>
      </c>
      <c r="G33" s="280" t="s">
        <v>20</v>
      </c>
      <c r="H33" s="281">
        <v>1200</v>
      </c>
      <c r="I33" s="282">
        <v>1357</v>
      </c>
      <c r="J33" s="283">
        <v>345</v>
      </c>
      <c r="K33" s="281">
        <v>1214400</v>
      </c>
      <c r="L33" s="275"/>
      <c r="M33" s="273"/>
    </row>
    <row r="34" spans="1:13" ht="27" thickBot="1">
      <c r="A34" s="279">
        <v>2023</v>
      </c>
      <c r="B34" s="280" t="s">
        <v>16</v>
      </c>
      <c r="C34" s="280" t="s">
        <v>381</v>
      </c>
      <c r="D34" s="280" t="s">
        <v>910</v>
      </c>
      <c r="E34" s="280" t="s">
        <v>26</v>
      </c>
      <c r="F34" s="280" t="s">
        <v>19</v>
      </c>
      <c r="G34" s="280" t="s">
        <v>20</v>
      </c>
      <c r="H34" s="281">
        <v>2100</v>
      </c>
      <c r="I34" s="282">
        <v>2560</v>
      </c>
      <c r="J34" s="283">
        <v>1120</v>
      </c>
      <c r="K34" s="281">
        <v>3024000</v>
      </c>
      <c r="L34" s="275"/>
      <c r="M34" s="273"/>
    </row>
    <row r="35" spans="1:13" ht="27" thickBot="1">
      <c r="A35" s="279">
        <v>2023</v>
      </c>
      <c r="B35" s="280" t="s">
        <v>16</v>
      </c>
      <c r="C35" s="280" t="s">
        <v>381</v>
      </c>
      <c r="D35" s="280" t="s">
        <v>910</v>
      </c>
      <c r="E35" s="280" t="s">
        <v>27</v>
      </c>
      <c r="F35" s="280" t="s">
        <v>19</v>
      </c>
      <c r="G35" s="280" t="s">
        <v>20</v>
      </c>
      <c r="H35" s="281">
        <v>200</v>
      </c>
      <c r="I35" s="282">
        <v>242</v>
      </c>
      <c r="J35" s="283">
        <v>38</v>
      </c>
      <c r="K35" s="281">
        <v>40800</v>
      </c>
      <c r="L35" s="275"/>
      <c r="M35" s="273"/>
    </row>
    <row r="36" spans="1:13" ht="25.2" thickBot="1">
      <c r="A36" s="284"/>
      <c r="B36" s="284"/>
      <c r="C36" s="284"/>
      <c r="D36" s="284" t="s">
        <v>29</v>
      </c>
      <c r="E36" s="284"/>
      <c r="F36" s="284"/>
      <c r="G36" s="284"/>
      <c r="H36" s="284"/>
      <c r="I36" s="285">
        <v>50460</v>
      </c>
      <c r="J36" s="285">
        <v>10610</v>
      </c>
      <c r="K36" s="286">
        <v>30896300</v>
      </c>
      <c r="L36" s="275"/>
      <c r="M36" s="273"/>
    </row>
    <row r="37" spans="1:13" ht="27" thickBot="1">
      <c r="A37" s="279">
        <v>2023</v>
      </c>
      <c r="B37" s="280" t="s">
        <v>16</v>
      </c>
      <c r="C37" s="280" t="s">
        <v>381</v>
      </c>
      <c r="D37" s="280" t="s">
        <v>911</v>
      </c>
      <c r="E37" s="280" t="s">
        <v>18</v>
      </c>
      <c r="F37" s="280" t="s">
        <v>19</v>
      </c>
      <c r="G37" s="280" t="s">
        <v>20</v>
      </c>
      <c r="H37" s="281">
        <v>700</v>
      </c>
      <c r="I37" s="282">
        <v>93055</v>
      </c>
      <c r="J37" s="283">
        <v>24119</v>
      </c>
      <c r="K37" s="281">
        <v>48255200</v>
      </c>
      <c r="L37" s="275"/>
      <c r="M37" s="273"/>
    </row>
    <row r="38" spans="1:13" ht="40.200000000000003" thickBot="1">
      <c r="A38" s="279">
        <v>2023</v>
      </c>
      <c r="B38" s="280" t="s">
        <v>16</v>
      </c>
      <c r="C38" s="280" t="s">
        <v>381</v>
      </c>
      <c r="D38" s="280" t="s">
        <v>911</v>
      </c>
      <c r="E38" s="280" t="s">
        <v>22</v>
      </c>
      <c r="F38" s="280" t="s">
        <v>19</v>
      </c>
      <c r="G38" s="280" t="s">
        <v>20</v>
      </c>
      <c r="H38" s="281">
        <v>1000</v>
      </c>
      <c r="I38" s="282">
        <v>764</v>
      </c>
      <c r="J38" s="283">
        <v>217</v>
      </c>
      <c r="K38" s="281">
        <v>547000</v>
      </c>
      <c r="L38" s="275"/>
      <c r="M38" s="273"/>
    </row>
    <row r="39" spans="1:13" ht="27" thickBot="1">
      <c r="A39" s="279">
        <v>2023</v>
      </c>
      <c r="B39" s="280" t="s">
        <v>16</v>
      </c>
      <c r="C39" s="280" t="s">
        <v>381</v>
      </c>
      <c r="D39" s="280" t="s">
        <v>911</v>
      </c>
      <c r="E39" s="280" t="s">
        <v>23</v>
      </c>
      <c r="F39" s="280" t="s">
        <v>19</v>
      </c>
      <c r="G39" s="280" t="s">
        <v>20</v>
      </c>
      <c r="H39" s="281">
        <v>1200</v>
      </c>
      <c r="I39" s="282">
        <v>1223</v>
      </c>
      <c r="J39" s="283">
        <v>949</v>
      </c>
      <c r="K39" s="281">
        <v>328800</v>
      </c>
      <c r="L39" s="275"/>
      <c r="M39" s="273"/>
    </row>
    <row r="40" spans="1:13" ht="27" thickBot="1">
      <c r="A40" s="279">
        <v>2023</v>
      </c>
      <c r="B40" s="280" t="s">
        <v>16</v>
      </c>
      <c r="C40" s="280" t="s">
        <v>381</v>
      </c>
      <c r="D40" s="280" t="s">
        <v>911</v>
      </c>
      <c r="E40" s="280" t="s">
        <v>24</v>
      </c>
      <c r="F40" s="280" t="s">
        <v>19</v>
      </c>
      <c r="G40" s="280" t="s">
        <v>20</v>
      </c>
      <c r="H40" s="281">
        <v>2100</v>
      </c>
      <c r="I40" s="282">
        <v>60</v>
      </c>
      <c r="J40" s="283">
        <v>43</v>
      </c>
      <c r="K40" s="281">
        <v>35700</v>
      </c>
      <c r="L40" s="275"/>
      <c r="M40" s="273"/>
    </row>
    <row r="41" spans="1:13" ht="27" thickBot="1">
      <c r="A41" s="279">
        <v>2023</v>
      </c>
      <c r="B41" s="280" t="s">
        <v>16</v>
      </c>
      <c r="C41" s="280" t="s">
        <v>381</v>
      </c>
      <c r="D41" s="280" t="s">
        <v>911</v>
      </c>
      <c r="E41" s="280" t="s">
        <v>25</v>
      </c>
      <c r="F41" s="280" t="s">
        <v>19</v>
      </c>
      <c r="G41" s="280" t="s">
        <v>20</v>
      </c>
      <c r="H41" s="281">
        <v>1200</v>
      </c>
      <c r="I41" s="282">
        <v>4247</v>
      </c>
      <c r="J41" s="283">
        <v>1285</v>
      </c>
      <c r="K41" s="281">
        <v>3554400</v>
      </c>
      <c r="L41" s="275"/>
      <c r="M41" s="273"/>
    </row>
    <row r="42" spans="1:13" ht="27" thickBot="1">
      <c r="A42" s="279">
        <v>2023</v>
      </c>
      <c r="B42" s="280" t="s">
        <v>16</v>
      </c>
      <c r="C42" s="280" t="s">
        <v>381</v>
      </c>
      <c r="D42" s="280" t="s">
        <v>911</v>
      </c>
      <c r="E42" s="280" t="s">
        <v>26</v>
      </c>
      <c r="F42" s="280" t="s">
        <v>19</v>
      </c>
      <c r="G42" s="280" t="s">
        <v>20</v>
      </c>
      <c r="H42" s="281">
        <v>2100</v>
      </c>
      <c r="I42" s="282">
        <v>10424</v>
      </c>
      <c r="J42" s="283">
        <v>6757</v>
      </c>
      <c r="K42" s="281">
        <v>7700700</v>
      </c>
      <c r="L42" s="275"/>
      <c r="M42" s="273"/>
    </row>
    <row r="43" spans="1:13" ht="27" thickBot="1">
      <c r="A43" s="279">
        <v>2023</v>
      </c>
      <c r="B43" s="280" t="s">
        <v>16</v>
      </c>
      <c r="C43" s="280" t="s">
        <v>381</v>
      </c>
      <c r="D43" s="280" t="s">
        <v>911</v>
      </c>
      <c r="E43" s="280" t="s">
        <v>27</v>
      </c>
      <c r="F43" s="280" t="s">
        <v>19</v>
      </c>
      <c r="G43" s="280" t="s">
        <v>20</v>
      </c>
      <c r="H43" s="281">
        <v>200</v>
      </c>
      <c r="I43" s="282">
        <v>571</v>
      </c>
      <c r="J43" s="283">
        <v>90</v>
      </c>
      <c r="K43" s="281">
        <v>96200</v>
      </c>
      <c r="L43" s="275"/>
      <c r="M43" s="273"/>
    </row>
    <row r="44" spans="1:13" ht="25.2" thickBot="1">
      <c r="A44" s="284"/>
      <c r="B44" s="284"/>
      <c r="C44" s="284"/>
      <c r="D44" s="284" t="s">
        <v>29</v>
      </c>
      <c r="E44" s="284"/>
      <c r="F44" s="284"/>
      <c r="G44" s="284"/>
      <c r="H44" s="284"/>
      <c r="I44" s="285">
        <v>110344</v>
      </c>
      <c r="J44" s="285">
        <v>33460</v>
      </c>
      <c r="K44" s="286">
        <v>60518000</v>
      </c>
      <c r="L44" s="275"/>
      <c r="M44" s="273"/>
    </row>
    <row r="45" spans="1:13" ht="27" thickBot="1">
      <c r="A45" s="279">
        <v>2023</v>
      </c>
      <c r="B45" s="280" t="s">
        <v>16</v>
      </c>
      <c r="C45" s="280" t="s">
        <v>381</v>
      </c>
      <c r="D45" s="280" t="s">
        <v>912</v>
      </c>
      <c r="E45" s="280" t="s">
        <v>18</v>
      </c>
      <c r="F45" s="280" t="s">
        <v>19</v>
      </c>
      <c r="G45" s="280" t="s">
        <v>20</v>
      </c>
      <c r="H45" s="281">
        <v>700</v>
      </c>
      <c r="I45" s="282">
        <v>80547</v>
      </c>
      <c r="J45" s="283">
        <v>21935</v>
      </c>
      <c r="K45" s="281">
        <v>41028400</v>
      </c>
      <c r="L45" s="275"/>
      <c r="M45" s="273"/>
    </row>
    <row r="46" spans="1:13" ht="40.200000000000003" thickBot="1">
      <c r="A46" s="279">
        <v>2023</v>
      </c>
      <c r="B46" s="280" t="s">
        <v>16</v>
      </c>
      <c r="C46" s="280" t="s">
        <v>381</v>
      </c>
      <c r="D46" s="280" t="s">
        <v>912</v>
      </c>
      <c r="E46" s="280" t="s">
        <v>22</v>
      </c>
      <c r="F46" s="280" t="s">
        <v>19</v>
      </c>
      <c r="G46" s="280" t="s">
        <v>20</v>
      </c>
      <c r="H46" s="281">
        <v>1000</v>
      </c>
      <c r="I46" s="282">
        <v>388</v>
      </c>
      <c r="J46" s="283">
        <v>149</v>
      </c>
      <c r="K46" s="281">
        <v>239000</v>
      </c>
      <c r="L46" s="275"/>
      <c r="M46" s="273"/>
    </row>
    <row r="47" spans="1:13" ht="27" thickBot="1">
      <c r="A47" s="279">
        <v>2023</v>
      </c>
      <c r="B47" s="280" t="s">
        <v>16</v>
      </c>
      <c r="C47" s="280" t="s">
        <v>381</v>
      </c>
      <c r="D47" s="280" t="s">
        <v>912</v>
      </c>
      <c r="E47" s="280" t="s">
        <v>23</v>
      </c>
      <c r="F47" s="280" t="s">
        <v>19</v>
      </c>
      <c r="G47" s="280" t="s">
        <v>20</v>
      </c>
      <c r="H47" s="281">
        <v>1200</v>
      </c>
      <c r="I47" s="282">
        <v>3702</v>
      </c>
      <c r="J47" s="283">
        <v>1959</v>
      </c>
      <c r="K47" s="281">
        <v>2091600</v>
      </c>
      <c r="L47" s="275"/>
      <c r="M47" s="273"/>
    </row>
    <row r="48" spans="1:13" ht="27" thickBot="1">
      <c r="A48" s="279">
        <v>2023</v>
      </c>
      <c r="B48" s="280" t="s">
        <v>16</v>
      </c>
      <c r="C48" s="280" t="s">
        <v>381</v>
      </c>
      <c r="D48" s="280" t="s">
        <v>912</v>
      </c>
      <c r="E48" s="280" t="s">
        <v>24</v>
      </c>
      <c r="F48" s="280" t="s">
        <v>19</v>
      </c>
      <c r="G48" s="280" t="s">
        <v>20</v>
      </c>
      <c r="H48" s="281">
        <v>2100</v>
      </c>
      <c r="I48" s="282">
        <v>668</v>
      </c>
      <c r="J48" s="283">
        <v>137</v>
      </c>
      <c r="K48" s="281">
        <v>1115100</v>
      </c>
      <c r="L48" s="275"/>
      <c r="M48" s="273"/>
    </row>
    <row r="49" spans="1:13" ht="27" thickBot="1">
      <c r="A49" s="279">
        <v>2023</v>
      </c>
      <c r="B49" s="280" t="s">
        <v>16</v>
      </c>
      <c r="C49" s="280" t="s">
        <v>381</v>
      </c>
      <c r="D49" s="280" t="s">
        <v>912</v>
      </c>
      <c r="E49" s="280" t="s">
        <v>25</v>
      </c>
      <c r="F49" s="280" t="s">
        <v>19</v>
      </c>
      <c r="G49" s="280" t="s">
        <v>20</v>
      </c>
      <c r="H49" s="281">
        <v>1200</v>
      </c>
      <c r="I49" s="282">
        <v>2881</v>
      </c>
      <c r="J49" s="283">
        <v>1170</v>
      </c>
      <c r="K49" s="281">
        <v>2053200</v>
      </c>
      <c r="L49" s="275"/>
      <c r="M49" s="273"/>
    </row>
    <row r="50" spans="1:13" ht="27" thickBot="1">
      <c r="A50" s="279">
        <v>2023</v>
      </c>
      <c r="B50" s="280" t="s">
        <v>16</v>
      </c>
      <c r="C50" s="280" t="s">
        <v>381</v>
      </c>
      <c r="D50" s="280" t="s">
        <v>912</v>
      </c>
      <c r="E50" s="280" t="s">
        <v>26</v>
      </c>
      <c r="F50" s="280" t="s">
        <v>19</v>
      </c>
      <c r="G50" s="280" t="s">
        <v>20</v>
      </c>
      <c r="H50" s="281">
        <v>2100</v>
      </c>
      <c r="I50" s="282">
        <v>4224</v>
      </c>
      <c r="J50" s="283">
        <v>2947</v>
      </c>
      <c r="K50" s="281">
        <v>2681700</v>
      </c>
      <c r="L50" s="275"/>
      <c r="M50" s="273"/>
    </row>
    <row r="51" spans="1:13" ht="27" thickBot="1">
      <c r="A51" s="279">
        <v>2023</v>
      </c>
      <c r="B51" s="280" t="s">
        <v>16</v>
      </c>
      <c r="C51" s="280" t="s">
        <v>381</v>
      </c>
      <c r="D51" s="280" t="s">
        <v>912</v>
      </c>
      <c r="E51" s="280" t="s">
        <v>27</v>
      </c>
      <c r="F51" s="280" t="s">
        <v>19</v>
      </c>
      <c r="G51" s="280" t="s">
        <v>20</v>
      </c>
      <c r="H51" s="281">
        <v>200</v>
      </c>
      <c r="I51" s="282">
        <v>532</v>
      </c>
      <c r="J51" s="283">
        <v>92</v>
      </c>
      <c r="K51" s="281">
        <v>88000</v>
      </c>
      <c r="L51" s="275"/>
      <c r="M51" s="273"/>
    </row>
    <row r="52" spans="1:13" ht="25.2" thickBot="1">
      <c r="A52" s="284"/>
      <c r="B52" s="284"/>
      <c r="C52" s="284"/>
      <c r="D52" s="284" t="s">
        <v>29</v>
      </c>
      <c r="E52" s="284"/>
      <c r="F52" s="284"/>
      <c r="G52" s="284"/>
      <c r="H52" s="284"/>
      <c r="I52" s="285">
        <v>92942</v>
      </c>
      <c r="J52" s="285">
        <v>28389</v>
      </c>
      <c r="K52" s="286">
        <v>49297000</v>
      </c>
      <c r="L52" s="275"/>
      <c r="M52" s="273"/>
    </row>
    <row r="53" spans="1:13" ht="27" thickBot="1">
      <c r="A53" s="279">
        <v>2023</v>
      </c>
      <c r="B53" s="280" t="s">
        <v>16</v>
      </c>
      <c r="C53" s="280" t="s">
        <v>381</v>
      </c>
      <c r="D53" s="280" t="s">
        <v>913</v>
      </c>
      <c r="E53" s="280" t="s">
        <v>18</v>
      </c>
      <c r="F53" s="280" t="s">
        <v>19</v>
      </c>
      <c r="G53" s="280" t="s">
        <v>20</v>
      </c>
      <c r="H53" s="281">
        <v>700</v>
      </c>
      <c r="I53" s="282">
        <v>18481</v>
      </c>
      <c r="J53" s="283">
        <v>3457</v>
      </c>
      <c r="K53" s="281">
        <v>10516800</v>
      </c>
      <c r="L53" s="275"/>
      <c r="M53" s="273"/>
    </row>
    <row r="54" spans="1:13" ht="40.200000000000003" thickBot="1">
      <c r="A54" s="279">
        <v>2023</v>
      </c>
      <c r="B54" s="280" t="s">
        <v>16</v>
      </c>
      <c r="C54" s="280" t="s">
        <v>381</v>
      </c>
      <c r="D54" s="280" t="s">
        <v>913</v>
      </c>
      <c r="E54" s="280" t="s">
        <v>22</v>
      </c>
      <c r="F54" s="280" t="s">
        <v>19</v>
      </c>
      <c r="G54" s="280" t="s">
        <v>20</v>
      </c>
      <c r="H54" s="281">
        <v>1000</v>
      </c>
      <c r="I54" s="282">
        <v>186</v>
      </c>
      <c r="J54" s="283">
        <v>31</v>
      </c>
      <c r="K54" s="281">
        <v>155000</v>
      </c>
      <c r="L54" s="275"/>
      <c r="M54" s="273"/>
    </row>
    <row r="55" spans="1:13" ht="27" thickBot="1">
      <c r="A55" s="279">
        <v>2023</v>
      </c>
      <c r="B55" s="280" t="s">
        <v>16</v>
      </c>
      <c r="C55" s="280" t="s">
        <v>381</v>
      </c>
      <c r="D55" s="280" t="s">
        <v>913</v>
      </c>
      <c r="E55" s="280" t="s">
        <v>23</v>
      </c>
      <c r="F55" s="280" t="s">
        <v>19</v>
      </c>
      <c r="G55" s="280" t="s">
        <v>20</v>
      </c>
      <c r="H55" s="281">
        <v>1200</v>
      </c>
      <c r="I55" s="282">
        <v>308</v>
      </c>
      <c r="J55" s="283">
        <v>187</v>
      </c>
      <c r="K55" s="281">
        <v>145200</v>
      </c>
      <c r="L55" s="275"/>
      <c r="M55" s="273"/>
    </row>
    <row r="56" spans="1:13" ht="27" thickBot="1">
      <c r="A56" s="279">
        <v>2023</v>
      </c>
      <c r="B56" s="280" t="s">
        <v>16</v>
      </c>
      <c r="C56" s="280" t="s">
        <v>381</v>
      </c>
      <c r="D56" s="280" t="s">
        <v>913</v>
      </c>
      <c r="E56" s="280" t="s">
        <v>24</v>
      </c>
      <c r="F56" s="280" t="s">
        <v>19</v>
      </c>
      <c r="G56" s="280" t="s">
        <v>20</v>
      </c>
      <c r="H56" s="281">
        <v>2100</v>
      </c>
      <c r="I56" s="282">
        <v>2</v>
      </c>
      <c r="J56" s="283">
        <v>1</v>
      </c>
      <c r="K56" s="281">
        <v>2100</v>
      </c>
      <c r="L56" s="275"/>
      <c r="M56" s="273"/>
    </row>
    <row r="57" spans="1:13" ht="27" thickBot="1">
      <c r="A57" s="279">
        <v>2023</v>
      </c>
      <c r="B57" s="280" t="s">
        <v>16</v>
      </c>
      <c r="C57" s="280" t="s">
        <v>381</v>
      </c>
      <c r="D57" s="280" t="s">
        <v>913</v>
      </c>
      <c r="E57" s="280" t="s">
        <v>25</v>
      </c>
      <c r="F57" s="280" t="s">
        <v>19</v>
      </c>
      <c r="G57" s="280" t="s">
        <v>20</v>
      </c>
      <c r="H57" s="281">
        <v>1200</v>
      </c>
      <c r="I57" s="282">
        <v>940</v>
      </c>
      <c r="J57" s="283">
        <v>307</v>
      </c>
      <c r="K57" s="281">
        <v>759600</v>
      </c>
      <c r="L57" s="275"/>
      <c r="M57" s="273"/>
    </row>
    <row r="58" spans="1:13" ht="27" thickBot="1">
      <c r="A58" s="279">
        <v>2023</v>
      </c>
      <c r="B58" s="280" t="s">
        <v>16</v>
      </c>
      <c r="C58" s="280" t="s">
        <v>381</v>
      </c>
      <c r="D58" s="280" t="s">
        <v>913</v>
      </c>
      <c r="E58" s="280" t="s">
        <v>26</v>
      </c>
      <c r="F58" s="280" t="s">
        <v>19</v>
      </c>
      <c r="G58" s="280" t="s">
        <v>20</v>
      </c>
      <c r="H58" s="281">
        <v>2100</v>
      </c>
      <c r="I58" s="282">
        <v>1528</v>
      </c>
      <c r="J58" s="283">
        <v>787</v>
      </c>
      <c r="K58" s="281">
        <v>1556100</v>
      </c>
      <c r="L58" s="275"/>
      <c r="M58" s="273"/>
    </row>
    <row r="59" spans="1:13" ht="27" thickBot="1">
      <c r="A59" s="279">
        <v>2023</v>
      </c>
      <c r="B59" s="280" t="s">
        <v>16</v>
      </c>
      <c r="C59" s="280" t="s">
        <v>381</v>
      </c>
      <c r="D59" s="280" t="s">
        <v>913</v>
      </c>
      <c r="E59" s="280" t="s">
        <v>27</v>
      </c>
      <c r="F59" s="280" t="s">
        <v>19</v>
      </c>
      <c r="G59" s="280" t="s">
        <v>20</v>
      </c>
      <c r="H59" s="281">
        <v>200</v>
      </c>
      <c r="I59" s="282">
        <v>169</v>
      </c>
      <c r="J59" s="283">
        <v>19</v>
      </c>
      <c r="K59" s="281">
        <v>30000</v>
      </c>
      <c r="L59" s="275"/>
      <c r="M59" s="273"/>
    </row>
    <row r="60" spans="1:13" ht="25.2" thickBot="1">
      <c r="A60" s="284"/>
      <c r="B60" s="284"/>
      <c r="C60" s="284"/>
      <c r="D60" s="284" t="s">
        <v>29</v>
      </c>
      <c r="E60" s="284"/>
      <c r="F60" s="284"/>
      <c r="G60" s="284"/>
      <c r="H60" s="284"/>
      <c r="I60" s="285">
        <v>21614</v>
      </c>
      <c r="J60" s="285">
        <v>4789</v>
      </c>
      <c r="K60" s="286">
        <v>13164800</v>
      </c>
      <c r="L60" s="275"/>
      <c r="M60" s="273"/>
    </row>
    <row r="61" spans="1:13" ht="27" thickBot="1">
      <c r="A61" s="279">
        <v>2023</v>
      </c>
      <c r="B61" s="280" t="s">
        <v>16</v>
      </c>
      <c r="C61" s="280" t="s">
        <v>381</v>
      </c>
      <c r="D61" s="280" t="s">
        <v>914</v>
      </c>
      <c r="E61" s="280" t="s">
        <v>18</v>
      </c>
      <c r="F61" s="280" t="s">
        <v>19</v>
      </c>
      <c r="G61" s="280" t="s">
        <v>20</v>
      </c>
      <c r="H61" s="281">
        <v>700</v>
      </c>
      <c r="I61" s="282">
        <v>22096</v>
      </c>
      <c r="J61" s="283">
        <v>2511</v>
      </c>
      <c r="K61" s="281">
        <v>13709500</v>
      </c>
      <c r="L61" s="275"/>
      <c r="M61" s="273"/>
    </row>
    <row r="62" spans="1:13" ht="40.200000000000003" thickBot="1">
      <c r="A62" s="279">
        <v>2023</v>
      </c>
      <c r="B62" s="280" t="s">
        <v>16</v>
      </c>
      <c r="C62" s="280" t="s">
        <v>381</v>
      </c>
      <c r="D62" s="280" t="s">
        <v>914</v>
      </c>
      <c r="E62" s="280" t="s">
        <v>22</v>
      </c>
      <c r="F62" s="280" t="s">
        <v>19</v>
      </c>
      <c r="G62" s="280" t="s">
        <v>20</v>
      </c>
      <c r="H62" s="281">
        <v>1000</v>
      </c>
      <c r="I62" s="282">
        <v>145</v>
      </c>
      <c r="J62" s="283">
        <v>14</v>
      </c>
      <c r="K62" s="281">
        <v>131000</v>
      </c>
      <c r="L62" s="275"/>
      <c r="M62" s="273"/>
    </row>
    <row r="63" spans="1:13" ht="27" thickBot="1">
      <c r="A63" s="279">
        <v>2023</v>
      </c>
      <c r="B63" s="280" t="s">
        <v>16</v>
      </c>
      <c r="C63" s="280" t="s">
        <v>381</v>
      </c>
      <c r="D63" s="280" t="s">
        <v>914</v>
      </c>
      <c r="E63" s="280" t="s">
        <v>23</v>
      </c>
      <c r="F63" s="280" t="s">
        <v>19</v>
      </c>
      <c r="G63" s="280" t="s">
        <v>20</v>
      </c>
      <c r="H63" s="281">
        <v>1200</v>
      </c>
      <c r="I63" s="282">
        <v>461</v>
      </c>
      <c r="J63" s="283">
        <v>333</v>
      </c>
      <c r="K63" s="281">
        <v>153600</v>
      </c>
      <c r="L63" s="275"/>
      <c r="M63" s="273"/>
    </row>
    <row r="64" spans="1:13" ht="27" thickBot="1">
      <c r="A64" s="279">
        <v>2023</v>
      </c>
      <c r="B64" s="280" t="s">
        <v>16</v>
      </c>
      <c r="C64" s="280" t="s">
        <v>381</v>
      </c>
      <c r="D64" s="280" t="s">
        <v>914</v>
      </c>
      <c r="E64" s="280" t="s">
        <v>24</v>
      </c>
      <c r="F64" s="280" t="s">
        <v>19</v>
      </c>
      <c r="G64" s="280" t="s">
        <v>20</v>
      </c>
      <c r="H64" s="281">
        <v>2100</v>
      </c>
      <c r="I64" s="282">
        <v>97</v>
      </c>
      <c r="J64" s="283">
        <v>14</v>
      </c>
      <c r="K64" s="281">
        <v>174300</v>
      </c>
      <c r="L64" s="275"/>
      <c r="M64" s="273"/>
    </row>
    <row r="65" spans="1:13" ht="27" thickBot="1">
      <c r="A65" s="279">
        <v>2023</v>
      </c>
      <c r="B65" s="280" t="s">
        <v>16</v>
      </c>
      <c r="C65" s="280" t="s">
        <v>381</v>
      </c>
      <c r="D65" s="280" t="s">
        <v>914</v>
      </c>
      <c r="E65" s="280" t="s">
        <v>25</v>
      </c>
      <c r="F65" s="280" t="s">
        <v>19</v>
      </c>
      <c r="G65" s="280" t="s">
        <v>20</v>
      </c>
      <c r="H65" s="281">
        <v>1200</v>
      </c>
      <c r="I65" s="282">
        <v>1125</v>
      </c>
      <c r="J65" s="283">
        <v>109</v>
      </c>
      <c r="K65" s="281">
        <v>1219200</v>
      </c>
      <c r="L65" s="275"/>
      <c r="M65" s="273"/>
    </row>
    <row r="66" spans="1:13" ht="27" thickBot="1">
      <c r="A66" s="279">
        <v>2023</v>
      </c>
      <c r="B66" s="280" t="s">
        <v>16</v>
      </c>
      <c r="C66" s="280" t="s">
        <v>381</v>
      </c>
      <c r="D66" s="280" t="s">
        <v>914</v>
      </c>
      <c r="E66" s="280" t="s">
        <v>26</v>
      </c>
      <c r="F66" s="280" t="s">
        <v>19</v>
      </c>
      <c r="G66" s="280" t="s">
        <v>20</v>
      </c>
      <c r="H66" s="281">
        <v>2100</v>
      </c>
      <c r="I66" s="282">
        <v>1431</v>
      </c>
      <c r="J66" s="283">
        <v>537</v>
      </c>
      <c r="K66" s="281">
        <v>1877400</v>
      </c>
      <c r="L66" s="275"/>
      <c r="M66" s="273"/>
    </row>
    <row r="67" spans="1:13" ht="27" thickBot="1">
      <c r="A67" s="279">
        <v>2023</v>
      </c>
      <c r="B67" s="280" t="s">
        <v>16</v>
      </c>
      <c r="C67" s="280" t="s">
        <v>381</v>
      </c>
      <c r="D67" s="280" t="s">
        <v>914</v>
      </c>
      <c r="E67" s="280" t="s">
        <v>27</v>
      </c>
      <c r="F67" s="280" t="s">
        <v>19</v>
      </c>
      <c r="G67" s="280" t="s">
        <v>20</v>
      </c>
      <c r="H67" s="281">
        <v>200</v>
      </c>
      <c r="I67" s="282">
        <v>137</v>
      </c>
      <c r="J67" s="283">
        <v>24</v>
      </c>
      <c r="K67" s="281">
        <v>22600</v>
      </c>
      <c r="L67" s="275"/>
      <c r="M67" s="273"/>
    </row>
    <row r="68" spans="1:13" ht="25.2" thickBot="1">
      <c r="A68" s="284"/>
      <c r="B68" s="284"/>
      <c r="C68" s="284"/>
      <c r="D68" s="284" t="s">
        <v>29</v>
      </c>
      <c r="E68" s="284"/>
      <c r="F68" s="284"/>
      <c r="G68" s="284"/>
      <c r="H68" s="284"/>
      <c r="I68" s="285">
        <v>25492</v>
      </c>
      <c r="J68" s="285">
        <v>3542</v>
      </c>
      <c r="K68" s="286">
        <v>17287600</v>
      </c>
      <c r="L68" s="275"/>
      <c r="M68" s="273"/>
    </row>
    <row r="69" spans="1:13" ht="27" thickBot="1">
      <c r="A69" s="279">
        <v>2023</v>
      </c>
      <c r="B69" s="280" t="s">
        <v>16</v>
      </c>
      <c r="C69" s="280" t="s">
        <v>381</v>
      </c>
      <c r="D69" s="280" t="s">
        <v>382</v>
      </c>
      <c r="E69" s="280" t="s">
        <v>18</v>
      </c>
      <c r="F69" s="280"/>
      <c r="G69" s="280" t="s">
        <v>915</v>
      </c>
      <c r="H69" s="281">
        <v>8400</v>
      </c>
      <c r="I69" s="282">
        <v>585</v>
      </c>
      <c r="J69" s="287"/>
      <c r="K69" s="281">
        <v>4914000</v>
      </c>
      <c r="L69" s="275"/>
      <c r="M69" s="273"/>
    </row>
    <row r="70" spans="1:13" ht="27" thickBot="1">
      <c r="A70" s="279">
        <v>2023</v>
      </c>
      <c r="B70" s="280" t="s">
        <v>16</v>
      </c>
      <c r="C70" s="280" t="s">
        <v>381</v>
      </c>
      <c r="D70" s="280" t="s">
        <v>382</v>
      </c>
      <c r="E70" s="280" t="s">
        <v>18</v>
      </c>
      <c r="F70" s="280"/>
      <c r="G70" s="280" t="s">
        <v>115</v>
      </c>
      <c r="H70" s="281">
        <v>8400</v>
      </c>
      <c r="I70" s="282">
        <v>1552</v>
      </c>
      <c r="J70" s="287"/>
      <c r="K70" s="281">
        <v>13036800</v>
      </c>
      <c r="L70" s="275"/>
      <c r="M70" s="273"/>
    </row>
    <row r="71" spans="1:13" ht="27" thickBot="1">
      <c r="A71" s="279">
        <v>2023</v>
      </c>
      <c r="B71" s="280" t="s">
        <v>16</v>
      </c>
      <c r="C71" s="280" t="s">
        <v>381</v>
      </c>
      <c r="D71" s="280" t="s">
        <v>382</v>
      </c>
      <c r="E71" s="280" t="s">
        <v>18</v>
      </c>
      <c r="F71" s="280"/>
      <c r="G71" s="280" t="s">
        <v>92</v>
      </c>
      <c r="H71" s="281">
        <v>4700</v>
      </c>
      <c r="I71" s="282">
        <v>676</v>
      </c>
      <c r="J71" s="287"/>
      <c r="K71" s="281">
        <v>3177200</v>
      </c>
      <c r="L71" s="275"/>
      <c r="M71" s="273"/>
    </row>
    <row r="72" spans="1:13" ht="27" thickBot="1">
      <c r="A72" s="279">
        <v>2023</v>
      </c>
      <c r="B72" s="280" t="s">
        <v>16</v>
      </c>
      <c r="C72" s="280" t="s">
        <v>381</v>
      </c>
      <c r="D72" s="280" t="s">
        <v>382</v>
      </c>
      <c r="E72" s="280" t="s">
        <v>18</v>
      </c>
      <c r="F72" s="280" t="s">
        <v>90</v>
      </c>
      <c r="G72" s="280" t="s">
        <v>308</v>
      </c>
      <c r="H72" s="281">
        <v>8400</v>
      </c>
      <c r="I72" s="282">
        <v>11496</v>
      </c>
      <c r="J72" s="287"/>
      <c r="K72" s="281">
        <v>96566400</v>
      </c>
      <c r="L72" s="275"/>
      <c r="M72" s="273"/>
    </row>
    <row r="73" spans="1:13" ht="27" thickBot="1">
      <c r="A73" s="279">
        <v>2023</v>
      </c>
      <c r="B73" s="280" t="s">
        <v>16</v>
      </c>
      <c r="C73" s="280" t="s">
        <v>381</v>
      </c>
      <c r="D73" s="280" t="s">
        <v>382</v>
      </c>
      <c r="E73" s="280" t="s">
        <v>18</v>
      </c>
      <c r="F73" s="280" t="s">
        <v>90</v>
      </c>
      <c r="G73" s="280" t="s">
        <v>916</v>
      </c>
      <c r="H73" s="281">
        <v>4700</v>
      </c>
      <c r="I73" s="282">
        <v>229</v>
      </c>
      <c r="J73" s="287"/>
      <c r="K73" s="281">
        <v>1076300</v>
      </c>
      <c r="L73" s="275"/>
      <c r="M73" s="273"/>
    </row>
    <row r="74" spans="1:13" ht="27" thickBot="1">
      <c r="A74" s="279">
        <v>2023</v>
      </c>
      <c r="B74" s="280" t="s">
        <v>16</v>
      </c>
      <c r="C74" s="280" t="s">
        <v>381</v>
      </c>
      <c r="D74" s="280" t="s">
        <v>382</v>
      </c>
      <c r="E74" s="280" t="s">
        <v>18</v>
      </c>
      <c r="F74" s="280" t="s">
        <v>90</v>
      </c>
      <c r="G74" s="280" t="s">
        <v>450</v>
      </c>
      <c r="H74" s="281">
        <v>8400</v>
      </c>
      <c r="I74" s="282">
        <v>1903</v>
      </c>
      <c r="J74" s="287"/>
      <c r="K74" s="281">
        <v>15985200</v>
      </c>
      <c r="L74" s="275"/>
      <c r="M74" s="273"/>
    </row>
    <row r="75" spans="1:13" ht="40.200000000000003" thickBot="1">
      <c r="A75" s="279">
        <v>2023</v>
      </c>
      <c r="B75" s="280" t="s">
        <v>16</v>
      </c>
      <c r="C75" s="280" t="s">
        <v>381</v>
      </c>
      <c r="D75" s="280" t="s">
        <v>382</v>
      </c>
      <c r="E75" s="280" t="s">
        <v>22</v>
      </c>
      <c r="F75" s="280"/>
      <c r="G75" s="280" t="s">
        <v>457</v>
      </c>
      <c r="H75" s="281">
        <v>8400</v>
      </c>
      <c r="I75" s="282">
        <v>711</v>
      </c>
      <c r="J75" s="287"/>
      <c r="K75" s="281">
        <v>5972400</v>
      </c>
      <c r="L75" s="275"/>
      <c r="M75" s="273"/>
    </row>
    <row r="76" spans="1:13" ht="40.200000000000003" thickBot="1">
      <c r="A76" s="279">
        <v>2023</v>
      </c>
      <c r="B76" s="280" t="s">
        <v>16</v>
      </c>
      <c r="C76" s="280" t="s">
        <v>381</v>
      </c>
      <c r="D76" s="280" t="s">
        <v>382</v>
      </c>
      <c r="E76" s="280" t="s">
        <v>22</v>
      </c>
      <c r="F76" s="280"/>
      <c r="G76" s="280" t="s">
        <v>140</v>
      </c>
      <c r="H76" s="281">
        <v>8400</v>
      </c>
      <c r="I76" s="282">
        <v>4309</v>
      </c>
      <c r="J76" s="287"/>
      <c r="K76" s="281">
        <v>36195600</v>
      </c>
      <c r="L76" s="275"/>
      <c r="M76" s="273"/>
    </row>
    <row r="77" spans="1:13" ht="40.200000000000003" thickBot="1">
      <c r="A77" s="279">
        <v>2023</v>
      </c>
      <c r="B77" s="280" t="s">
        <v>16</v>
      </c>
      <c r="C77" s="280" t="s">
        <v>381</v>
      </c>
      <c r="D77" s="280" t="s">
        <v>382</v>
      </c>
      <c r="E77" s="280" t="s">
        <v>22</v>
      </c>
      <c r="F77" s="280"/>
      <c r="G77" s="280" t="s">
        <v>917</v>
      </c>
      <c r="H77" s="281">
        <v>4700</v>
      </c>
      <c r="I77" s="282">
        <v>674</v>
      </c>
      <c r="J77" s="287"/>
      <c r="K77" s="281">
        <v>3167800</v>
      </c>
      <c r="L77" s="275"/>
      <c r="M77" s="273"/>
    </row>
    <row r="78" spans="1:13" ht="40.200000000000003" thickBot="1">
      <c r="A78" s="279">
        <v>2023</v>
      </c>
      <c r="B78" s="280" t="s">
        <v>16</v>
      </c>
      <c r="C78" s="280" t="s">
        <v>381</v>
      </c>
      <c r="D78" s="280" t="s">
        <v>382</v>
      </c>
      <c r="E78" s="280" t="s">
        <v>22</v>
      </c>
      <c r="F78" s="280" t="s">
        <v>90</v>
      </c>
      <c r="G78" s="280" t="s">
        <v>193</v>
      </c>
      <c r="H78" s="281">
        <v>8400</v>
      </c>
      <c r="I78" s="282">
        <v>6758</v>
      </c>
      <c r="J78" s="287"/>
      <c r="K78" s="281">
        <v>56767200</v>
      </c>
      <c r="L78" s="275"/>
      <c r="M78" s="273"/>
    </row>
    <row r="79" spans="1:13" ht="40.200000000000003" thickBot="1">
      <c r="A79" s="279">
        <v>2023</v>
      </c>
      <c r="B79" s="280" t="s">
        <v>16</v>
      </c>
      <c r="C79" s="280" t="s">
        <v>381</v>
      </c>
      <c r="D79" s="280" t="s">
        <v>382</v>
      </c>
      <c r="E79" s="280" t="s">
        <v>22</v>
      </c>
      <c r="F79" s="280" t="s">
        <v>90</v>
      </c>
      <c r="G79" s="280" t="s">
        <v>491</v>
      </c>
      <c r="H79" s="281">
        <v>8400</v>
      </c>
      <c r="I79" s="282">
        <v>596</v>
      </c>
      <c r="J79" s="287"/>
      <c r="K79" s="281">
        <v>5006400</v>
      </c>
      <c r="L79" s="275"/>
      <c r="M79" s="273"/>
    </row>
    <row r="80" spans="1:13" ht="40.200000000000003" thickBot="1">
      <c r="A80" s="279">
        <v>2023</v>
      </c>
      <c r="B80" s="280" t="s">
        <v>16</v>
      </c>
      <c r="C80" s="280" t="s">
        <v>381</v>
      </c>
      <c r="D80" s="280" t="s">
        <v>382</v>
      </c>
      <c r="E80" s="280" t="s">
        <v>22</v>
      </c>
      <c r="F80" s="280" t="s">
        <v>90</v>
      </c>
      <c r="G80" s="280" t="s">
        <v>498</v>
      </c>
      <c r="H80" s="281">
        <v>4700</v>
      </c>
      <c r="I80" s="282">
        <v>1333</v>
      </c>
      <c r="J80" s="287"/>
      <c r="K80" s="281">
        <v>6265100</v>
      </c>
      <c r="L80" s="275"/>
      <c r="M80" s="273"/>
    </row>
    <row r="81" spans="1:13" ht="53.4" thickBot="1">
      <c r="A81" s="279">
        <v>2023</v>
      </c>
      <c r="B81" s="280" t="s">
        <v>16</v>
      </c>
      <c r="C81" s="280" t="s">
        <v>381</v>
      </c>
      <c r="D81" s="280" t="s">
        <v>382</v>
      </c>
      <c r="E81" s="280" t="s">
        <v>103</v>
      </c>
      <c r="F81" s="280"/>
      <c r="G81" s="280" t="s">
        <v>384</v>
      </c>
      <c r="H81" s="281">
        <v>4700</v>
      </c>
      <c r="I81" s="282">
        <v>211</v>
      </c>
      <c r="J81" s="287"/>
      <c r="K81" s="281">
        <v>991700</v>
      </c>
      <c r="L81" s="275"/>
      <c r="M81" s="273"/>
    </row>
    <row r="82" spans="1:13" ht="53.4" thickBot="1">
      <c r="A82" s="279">
        <v>2023</v>
      </c>
      <c r="B82" s="280" t="s">
        <v>16</v>
      </c>
      <c r="C82" s="280" t="s">
        <v>381</v>
      </c>
      <c r="D82" s="280" t="s">
        <v>382</v>
      </c>
      <c r="E82" s="280" t="s">
        <v>103</v>
      </c>
      <c r="F82" s="280"/>
      <c r="G82" s="280" t="s">
        <v>20</v>
      </c>
      <c r="H82" s="281">
        <v>800</v>
      </c>
      <c r="I82" s="282">
        <v>1064</v>
      </c>
      <c r="J82" s="287"/>
      <c r="K82" s="281">
        <v>851200</v>
      </c>
      <c r="L82" s="275"/>
      <c r="M82" s="273"/>
    </row>
    <row r="83" spans="1:13" ht="53.4" thickBot="1">
      <c r="A83" s="279">
        <v>2023</v>
      </c>
      <c r="B83" s="280" t="s">
        <v>16</v>
      </c>
      <c r="C83" s="280" t="s">
        <v>381</v>
      </c>
      <c r="D83" s="280" t="s">
        <v>382</v>
      </c>
      <c r="E83" s="280" t="s">
        <v>103</v>
      </c>
      <c r="F83" s="280"/>
      <c r="G83" s="280" t="s">
        <v>293</v>
      </c>
      <c r="H83" s="281">
        <v>8400</v>
      </c>
      <c r="I83" s="282">
        <v>603</v>
      </c>
      <c r="J83" s="287"/>
      <c r="K83" s="281">
        <v>5065200</v>
      </c>
      <c r="L83" s="275"/>
      <c r="M83" s="273"/>
    </row>
    <row r="84" spans="1:13" ht="53.4" thickBot="1">
      <c r="A84" s="279">
        <v>2023</v>
      </c>
      <c r="B84" s="280" t="s">
        <v>16</v>
      </c>
      <c r="C84" s="280" t="s">
        <v>381</v>
      </c>
      <c r="D84" s="280" t="s">
        <v>382</v>
      </c>
      <c r="E84" s="280" t="s">
        <v>103</v>
      </c>
      <c r="F84" s="280" t="s">
        <v>90</v>
      </c>
      <c r="G84" s="280" t="s">
        <v>183</v>
      </c>
      <c r="H84" s="281">
        <v>8400</v>
      </c>
      <c r="I84" s="282">
        <v>853</v>
      </c>
      <c r="J84" s="287"/>
      <c r="K84" s="281">
        <v>7165200</v>
      </c>
      <c r="L84" s="275"/>
      <c r="M84" s="273"/>
    </row>
    <row r="85" spans="1:13" ht="53.4" thickBot="1">
      <c r="A85" s="279">
        <v>2023</v>
      </c>
      <c r="B85" s="280" t="s">
        <v>16</v>
      </c>
      <c r="C85" s="280" t="s">
        <v>381</v>
      </c>
      <c r="D85" s="280" t="s">
        <v>382</v>
      </c>
      <c r="E85" s="280" t="s">
        <v>103</v>
      </c>
      <c r="F85" s="280" t="s">
        <v>90</v>
      </c>
      <c r="G85" s="280" t="s">
        <v>20</v>
      </c>
      <c r="H85" s="281">
        <v>800</v>
      </c>
      <c r="I85" s="282">
        <v>495</v>
      </c>
      <c r="J85" s="287"/>
      <c r="K85" s="281">
        <v>396000</v>
      </c>
      <c r="L85" s="275"/>
      <c r="M85" s="273"/>
    </row>
    <row r="86" spans="1:13" ht="53.4" thickBot="1">
      <c r="A86" s="279">
        <v>2023</v>
      </c>
      <c r="B86" s="280" t="s">
        <v>16</v>
      </c>
      <c r="C86" s="280" t="s">
        <v>381</v>
      </c>
      <c r="D86" s="280" t="s">
        <v>382</v>
      </c>
      <c r="E86" s="280" t="s">
        <v>103</v>
      </c>
      <c r="F86" s="280" t="s">
        <v>90</v>
      </c>
      <c r="G86" s="280" t="s">
        <v>85</v>
      </c>
      <c r="H86" s="281">
        <v>4700</v>
      </c>
      <c r="I86" s="282">
        <v>198</v>
      </c>
      <c r="J86" s="287"/>
      <c r="K86" s="281">
        <v>930600</v>
      </c>
      <c r="L86" s="275"/>
      <c r="M86" s="273"/>
    </row>
    <row r="87" spans="1:13" ht="27" thickBot="1">
      <c r="A87" s="279">
        <v>2023</v>
      </c>
      <c r="B87" s="280" t="s">
        <v>16</v>
      </c>
      <c r="C87" s="280" t="s">
        <v>381</v>
      </c>
      <c r="D87" s="280" t="s">
        <v>382</v>
      </c>
      <c r="E87" s="280" t="s">
        <v>23</v>
      </c>
      <c r="F87" s="280"/>
      <c r="G87" s="280" t="s">
        <v>918</v>
      </c>
      <c r="H87" s="281">
        <v>8400</v>
      </c>
      <c r="I87" s="282">
        <v>383</v>
      </c>
      <c r="J87" s="287"/>
      <c r="K87" s="281">
        <v>3217200</v>
      </c>
      <c r="L87" s="275"/>
      <c r="M87" s="273"/>
    </row>
    <row r="88" spans="1:13" ht="27" thickBot="1">
      <c r="A88" s="279">
        <v>2023</v>
      </c>
      <c r="B88" s="280" t="s">
        <v>16</v>
      </c>
      <c r="C88" s="280" t="s">
        <v>381</v>
      </c>
      <c r="D88" s="280" t="s">
        <v>382</v>
      </c>
      <c r="E88" s="280" t="s">
        <v>23</v>
      </c>
      <c r="F88" s="280"/>
      <c r="G88" s="280" t="s">
        <v>919</v>
      </c>
      <c r="H88" s="281">
        <v>4700</v>
      </c>
      <c r="I88" s="282">
        <v>396</v>
      </c>
      <c r="J88" s="287"/>
      <c r="K88" s="281">
        <v>1861200</v>
      </c>
      <c r="L88" s="275"/>
      <c r="M88" s="273"/>
    </row>
    <row r="89" spans="1:13" ht="27" thickBot="1">
      <c r="A89" s="279">
        <v>2023</v>
      </c>
      <c r="B89" s="280" t="s">
        <v>16</v>
      </c>
      <c r="C89" s="280" t="s">
        <v>381</v>
      </c>
      <c r="D89" s="280" t="s">
        <v>382</v>
      </c>
      <c r="E89" s="280" t="s">
        <v>23</v>
      </c>
      <c r="F89" s="280"/>
      <c r="G89" s="280" t="s">
        <v>920</v>
      </c>
      <c r="H89" s="281">
        <v>8400</v>
      </c>
      <c r="I89" s="282">
        <v>2666</v>
      </c>
      <c r="J89" s="287"/>
      <c r="K89" s="281">
        <v>22394400</v>
      </c>
      <c r="L89" s="275"/>
      <c r="M89" s="273"/>
    </row>
    <row r="90" spans="1:13" ht="27" thickBot="1">
      <c r="A90" s="279">
        <v>2023</v>
      </c>
      <c r="B90" s="280" t="s">
        <v>16</v>
      </c>
      <c r="C90" s="280" t="s">
        <v>381</v>
      </c>
      <c r="D90" s="280" t="s">
        <v>382</v>
      </c>
      <c r="E90" s="280" t="s">
        <v>23</v>
      </c>
      <c r="F90" s="280" t="s">
        <v>90</v>
      </c>
      <c r="G90" s="280" t="s">
        <v>73</v>
      </c>
      <c r="H90" s="281">
        <v>4700</v>
      </c>
      <c r="I90" s="282">
        <v>1051</v>
      </c>
      <c r="J90" s="287"/>
      <c r="K90" s="281">
        <v>4939700</v>
      </c>
      <c r="L90" s="275"/>
      <c r="M90" s="273"/>
    </row>
    <row r="91" spans="1:13" ht="27" thickBot="1">
      <c r="A91" s="279">
        <v>2023</v>
      </c>
      <c r="B91" s="280" t="s">
        <v>16</v>
      </c>
      <c r="C91" s="280" t="s">
        <v>381</v>
      </c>
      <c r="D91" s="280" t="s">
        <v>382</v>
      </c>
      <c r="E91" s="280" t="s">
        <v>23</v>
      </c>
      <c r="F91" s="280" t="s">
        <v>90</v>
      </c>
      <c r="G91" s="280" t="s">
        <v>921</v>
      </c>
      <c r="H91" s="281">
        <v>8400</v>
      </c>
      <c r="I91" s="282">
        <v>6566</v>
      </c>
      <c r="J91" s="287"/>
      <c r="K91" s="281">
        <v>55154400</v>
      </c>
      <c r="L91" s="275"/>
      <c r="M91" s="273"/>
    </row>
    <row r="92" spans="1:13" ht="27" thickBot="1">
      <c r="A92" s="279">
        <v>2023</v>
      </c>
      <c r="B92" s="280" t="s">
        <v>16</v>
      </c>
      <c r="C92" s="280" t="s">
        <v>381</v>
      </c>
      <c r="D92" s="280" t="s">
        <v>382</v>
      </c>
      <c r="E92" s="280" t="s">
        <v>23</v>
      </c>
      <c r="F92" s="280" t="s">
        <v>90</v>
      </c>
      <c r="G92" s="280" t="s">
        <v>922</v>
      </c>
      <c r="H92" s="281">
        <v>8400</v>
      </c>
      <c r="I92" s="282">
        <v>1455</v>
      </c>
      <c r="J92" s="287"/>
      <c r="K92" s="281">
        <v>12222000</v>
      </c>
      <c r="L92" s="275"/>
      <c r="M92" s="273"/>
    </row>
    <row r="93" spans="1:13" ht="27" thickBot="1">
      <c r="A93" s="279">
        <v>2023</v>
      </c>
      <c r="B93" s="280" t="s">
        <v>16</v>
      </c>
      <c r="C93" s="280" t="s">
        <v>381</v>
      </c>
      <c r="D93" s="280" t="s">
        <v>382</v>
      </c>
      <c r="E93" s="280" t="s">
        <v>24</v>
      </c>
      <c r="F93" s="280"/>
      <c r="G93" s="280" t="s">
        <v>146</v>
      </c>
      <c r="H93" s="281">
        <v>8400</v>
      </c>
      <c r="I93" s="282">
        <v>818</v>
      </c>
      <c r="J93" s="287"/>
      <c r="K93" s="281">
        <v>6871200</v>
      </c>
      <c r="L93" s="275"/>
      <c r="M93" s="273"/>
    </row>
    <row r="94" spans="1:13" ht="27" thickBot="1">
      <c r="A94" s="279">
        <v>2023</v>
      </c>
      <c r="B94" s="280" t="s">
        <v>16</v>
      </c>
      <c r="C94" s="280" t="s">
        <v>381</v>
      </c>
      <c r="D94" s="280" t="s">
        <v>382</v>
      </c>
      <c r="E94" s="280" t="s">
        <v>24</v>
      </c>
      <c r="F94" s="280"/>
      <c r="G94" s="280" t="s">
        <v>530</v>
      </c>
      <c r="H94" s="281">
        <v>4700</v>
      </c>
      <c r="I94" s="282">
        <v>715</v>
      </c>
      <c r="J94" s="287"/>
      <c r="K94" s="281">
        <v>3360500</v>
      </c>
      <c r="L94" s="275"/>
      <c r="M94" s="273"/>
    </row>
    <row r="95" spans="1:13" ht="27" thickBot="1">
      <c r="A95" s="279">
        <v>2023</v>
      </c>
      <c r="B95" s="280" t="s">
        <v>16</v>
      </c>
      <c r="C95" s="280" t="s">
        <v>381</v>
      </c>
      <c r="D95" s="280" t="s">
        <v>382</v>
      </c>
      <c r="E95" s="280" t="s">
        <v>24</v>
      </c>
      <c r="F95" s="280"/>
      <c r="G95" s="280" t="s">
        <v>923</v>
      </c>
      <c r="H95" s="281">
        <v>8400</v>
      </c>
      <c r="I95" s="282">
        <v>394</v>
      </c>
      <c r="J95" s="287"/>
      <c r="K95" s="281">
        <v>3309600</v>
      </c>
      <c r="L95" s="275"/>
      <c r="M95" s="273"/>
    </row>
    <row r="96" spans="1:13" ht="27" thickBot="1">
      <c r="A96" s="279">
        <v>2023</v>
      </c>
      <c r="B96" s="280" t="s">
        <v>16</v>
      </c>
      <c r="C96" s="280" t="s">
        <v>381</v>
      </c>
      <c r="D96" s="280" t="s">
        <v>382</v>
      </c>
      <c r="E96" s="280" t="s">
        <v>24</v>
      </c>
      <c r="F96" s="280" t="s">
        <v>90</v>
      </c>
      <c r="G96" s="280" t="s">
        <v>924</v>
      </c>
      <c r="H96" s="281">
        <v>8400</v>
      </c>
      <c r="I96" s="282">
        <v>560</v>
      </c>
      <c r="J96" s="287"/>
      <c r="K96" s="281">
        <v>4704000</v>
      </c>
      <c r="L96" s="275"/>
      <c r="M96" s="273"/>
    </row>
    <row r="97" spans="1:13" ht="27" thickBot="1">
      <c r="A97" s="279">
        <v>2023</v>
      </c>
      <c r="B97" s="280" t="s">
        <v>16</v>
      </c>
      <c r="C97" s="280" t="s">
        <v>381</v>
      </c>
      <c r="D97" s="280" t="s">
        <v>382</v>
      </c>
      <c r="E97" s="280" t="s">
        <v>24</v>
      </c>
      <c r="F97" s="280" t="s">
        <v>90</v>
      </c>
      <c r="G97" s="280" t="s">
        <v>71</v>
      </c>
      <c r="H97" s="281">
        <v>8400</v>
      </c>
      <c r="I97" s="282">
        <v>12542</v>
      </c>
      <c r="J97" s="287"/>
      <c r="K97" s="281">
        <v>105352800</v>
      </c>
      <c r="L97" s="275"/>
      <c r="M97" s="273"/>
    </row>
    <row r="98" spans="1:13" ht="27" thickBot="1">
      <c r="A98" s="279">
        <v>2023</v>
      </c>
      <c r="B98" s="280" t="s">
        <v>16</v>
      </c>
      <c r="C98" s="280" t="s">
        <v>381</v>
      </c>
      <c r="D98" s="280" t="s">
        <v>382</v>
      </c>
      <c r="E98" s="280" t="s">
        <v>24</v>
      </c>
      <c r="F98" s="280" t="s">
        <v>90</v>
      </c>
      <c r="G98" s="280" t="s">
        <v>127</v>
      </c>
      <c r="H98" s="281">
        <v>4700</v>
      </c>
      <c r="I98" s="282">
        <v>81</v>
      </c>
      <c r="J98" s="287"/>
      <c r="K98" s="281">
        <v>380700</v>
      </c>
      <c r="L98" s="275"/>
      <c r="M98" s="273"/>
    </row>
    <row r="99" spans="1:13" ht="27" thickBot="1">
      <c r="A99" s="279">
        <v>2023</v>
      </c>
      <c r="B99" s="280" t="s">
        <v>16</v>
      </c>
      <c r="C99" s="280" t="s">
        <v>381</v>
      </c>
      <c r="D99" s="280" t="s">
        <v>382</v>
      </c>
      <c r="E99" s="280" t="s">
        <v>111</v>
      </c>
      <c r="F99" s="280"/>
      <c r="G99" s="280" t="s">
        <v>175</v>
      </c>
      <c r="H99" s="281">
        <v>8400</v>
      </c>
      <c r="I99" s="282">
        <v>602</v>
      </c>
      <c r="J99" s="287"/>
      <c r="K99" s="281">
        <v>5056800</v>
      </c>
      <c r="L99" s="275"/>
      <c r="M99" s="273"/>
    </row>
    <row r="100" spans="1:13" ht="27" thickBot="1">
      <c r="A100" s="279">
        <v>2023</v>
      </c>
      <c r="B100" s="280" t="s">
        <v>16</v>
      </c>
      <c r="C100" s="280" t="s">
        <v>381</v>
      </c>
      <c r="D100" s="280" t="s">
        <v>382</v>
      </c>
      <c r="E100" s="280" t="s">
        <v>111</v>
      </c>
      <c r="F100" s="280"/>
      <c r="G100" s="280" t="s">
        <v>438</v>
      </c>
      <c r="H100" s="281">
        <v>8400</v>
      </c>
      <c r="I100" s="282">
        <v>861</v>
      </c>
      <c r="J100" s="287"/>
      <c r="K100" s="281">
        <v>7232400</v>
      </c>
      <c r="L100" s="275"/>
      <c r="M100" s="273"/>
    </row>
    <row r="101" spans="1:13" ht="27" thickBot="1">
      <c r="A101" s="279">
        <v>2023</v>
      </c>
      <c r="B101" s="280" t="s">
        <v>16</v>
      </c>
      <c r="C101" s="280" t="s">
        <v>381</v>
      </c>
      <c r="D101" s="280" t="s">
        <v>382</v>
      </c>
      <c r="E101" s="280" t="s">
        <v>111</v>
      </c>
      <c r="F101" s="280"/>
      <c r="G101" s="280" t="s">
        <v>20</v>
      </c>
      <c r="H101" s="281">
        <v>2600</v>
      </c>
      <c r="I101" s="282">
        <v>64646</v>
      </c>
      <c r="J101" s="287"/>
      <c r="K101" s="281">
        <v>168079600</v>
      </c>
      <c r="L101" s="275"/>
      <c r="M101" s="273"/>
    </row>
    <row r="102" spans="1:13" ht="27" thickBot="1">
      <c r="A102" s="279">
        <v>2023</v>
      </c>
      <c r="B102" s="280" t="s">
        <v>16</v>
      </c>
      <c r="C102" s="280" t="s">
        <v>381</v>
      </c>
      <c r="D102" s="280" t="s">
        <v>382</v>
      </c>
      <c r="E102" s="280" t="s">
        <v>111</v>
      </c>
      <c r="F102" s="280"/>
      <c r="G102" s="280" t="s">
        <v>311</v>
      </c>
      <c r="H102" s="281">
        <v>4700</v>
      </c>
      <c r="I102" s="282">
        <v>203</v>
      </c>
      <c r="J102" s="287"/>
      <c r="K102" s="281">
        <v>954100</v>
      </c>
      <c r="L102" s="275"/>
      <c r="M102" s="273"/>
    </row>
    <row r="103" spans="1:13" ht="27" thickBot="1">
      <c r="A103" s="279">
        <v>2023</v>
      </c>
      <c r="B103" s="280" t="s">
        <v>16</v>
      </c>
      <c r="C103" s="280" t="s">
        <v>381</v>
      </c>
      <c r="D103" s="280" t="s">
        <v>382</v>
      </c>
      <c r="E103" s="280" t="s">
        <v>111</v>
      </c>
      <c r="F103" s="280" t="s">
        <v>90</v>
      </c>
      <c r="G103" s="280" t="s">
        <v>20</v>
      </c>
      <c r="H103" s="281">
        <v>2600</v>
      </c>
      <c r="I103" s="282">
        <v>335723</v>
      </c>
      <c r="J103" s="287"/>
      <c r="K103" s="281">
        <v>872879800</v>
      </c>
      <c r="L103" s="275"/>
      <c r="M103" s="273"/>
    </row>
    <row r="104" spans="1:13" ht="27" thickBot="1">
      <c r="A104" s="279">
        <v>2023</v>
      </c>
      <c r="B104" s="280" t="s">
        <v>16</v>
      </c>
      <c r="C104" s="280" t="s">
        <v>381</v>
      </c>
      <c r="D104" s="280" t="s">
        <v>382</v>
      </c>
      <c r="E104" s="280" t="s">
        <v>111</v>
      </c>
      <c r="F104" s="280" t="s">
        <v>90</v>
      </c>
      <c r="G104" s="280" t="s">
        <v>385</v>
      </c>
      <c r="H104" s="281">
        <v>4700</v>
      </c>
      <c r="I104" s="282">
        <v>77</v>
      </c>
      <c r="J104" s="287"/>
      <c r="K104" s="281">
        <v>361900</v>
      </c>
      <c r="L104" s="275"/>
      <c r="M104" s="273"/>
    </row>
    <row r="105" spans="1:13" ht="27" thickBot="1">
      <c r="A105" s="279">
        <v>2023</v>
      </c>
      <c r="B105" s="280" t="s">
        <v>16</v>
      </c>
      <c r="C105" s="280" t="s">
        <v>381</v>
      </c>
      <c r="D105" s="280" t="s">
        <v>382</v>
      </c>
      <c r="E105" s="280" t="s">
        <v>112</v>
      </c>
      <c r="F105" s="280"/>
      <c r="G105" s="280" t="s">
        <v>925</v>
      </c>
      <c r="H105" s="281">
        <v>4700</v>
      </c>
      <c r="I105" s="282">
        <v>363</v>
      </c>
      <c r="J105" s="287"/>
      <c r="K105" s="281">
        <v>1706100</v>
      </c>
      <c r="L105" s="275"/>
      <c r="M105" s="273"/>
    </row>
    <row r="106" spans="1:13" ht="27" thickBot="1">
      <c r="A106" s="279">
        <v>2023</v>
      </c>
      <c r="B106" s="280" t="s">
        <v>16</v>
      </c>
      <c r="C106" s="280" t="s">
        <v>381</v>
      </c>
      <c r="D106" s="280" t="s">
        <v>382</v>
      </c>
      <c r="E106" s="280" t="s">
        <v>112</v>
      </c>
      <c r="F106" s="280"/>
      <c r="G106" s="280" t="s">
        <v>20</v>
      </c>
      <c r="H106" s="281">
        <v>3900</v>
      </c>
      <c r="I106" s="282">
        <v>850</v>
      </c>
      <c r="J106" s="287"/>
      <c r="K106" s="281">
        <v>3315000</v>
      </c>
      <c r="L106" s="275"/>
      <c r="M106" s="273"/>
    </row>
    <row r="107" spans="1:13" ht="27" thickBot="1">
      <c r="A107" s="279">
        <v>2023</v>
      </c>
      <c r="B107" s="280" t="s">
        <v>16</v>
      </c>
      <c r="C107" s="280" t="s">
        <v>381</v>
      </c>
      <c r="D107" s="280" t="s">
        <v>382</v>
      </c>
      <c r="E107" s="280" t="s">
        <v>112</v>
      </c>
      <c r="F107" s="280"/>
      <c r="G107" s="280" t="s">
        <v>926</v>
      </c>
      <c r="H107" s="281">
        <v>8400</v>
      </c>
      <c r="I107" s="282">
        <v>1529</v>
      </c>
      <c r="J107" s="287"/>
      <c r="K107" s="281">
        <v>12843600</v>
      </c>
      <c r="L107" s="275"/>
      <c r="M107" s="273"/>
    </row>
    <row r="108" spans="1:13" ht="27" thickBot="1">
      <c r="A108" s="279">
        <v>2023</v>
      </c>
      <c r="B108" s="280" t="s">
        <v>16</v>
      </c>
      <c r="C108" s="280" t="s">
        <v>381</v>
      </c>
      <c r="D108" s="280" t="s">
        <v>382</v>
      </c>
      <c r="E108" s="280" t="s">
        <v>112</v>
      </c>
      <c r="F108" s="280" t="s">
        <v>90</v>
      </c>
      <c r="G108" s="280" t="s">
        <v>161</v>
      </c>
      <c r="H108" s="281">
        <v>8400</v>
      </c>
      <c r="I108" s="282">
        <v>587</v>
      </c>
      <c r="J108" s="287"/>
      <c r="K108" s="281">
        <v>4930800</v>
      </c>
      <c r="L108" s="275"/>
      <c r="M108" s="273"/>
    </row>
    <row r="109" spans="1:13" ht="27" thickBot="1">
      <c r="A109" s="279">
        <v>2023</v>
      </c>
      <c r="B109" s="280" t="s">
        <v>16</v>
      </c>
      <c r="C109" s="280" t="s">
        <v>381</v>
      </c>
      <c r="D109" s="280" t="s">
        <v>382</v>
      </c>
      <c r="E109" s="280" t="s">
        <v>112</v>
      </c>
      <c r="F109" s="280" t="s">
        <v>90</v>
      </c>
      <c r="G109" s="280" t="s">
        <v>102</v>
      </c>
      <c r="H109" s="281">
        <v>4700</v>
      </c>
      <c r="I109" s="282">
        <v>77</v>
      </c>
      <c r="J109" s="287"/>
      <c r="K109" s="281">
        <v>361900</v>
      </c>
      <c r="L109" s="275"/>
      <c r="M109" s="273"/>
    </row>
    <row r="110" spans="1:13" ht="27" thickBot="1">
      <c r="A110" s="279">
        <v>2023</v>
      </c>
      <c r="B110" s="280" t="s">
        <v>16</v>
      </c>
      <c r="C110" s="280" t="s">
        <v>381</v>
      </c>
      <c r="D110" s="280" t="s">
        <v>382</v>
      </c>
      <c r="E110" s="280" t="s">
        <v>112</v>
      </c>
      <c r="F110" s="280" t="s">
        <v>90</v>
      </c>
      <c r="G110" s="280" t="s">
        <v>20</v>
      </c>
      <c r="H110" s="281">
        <v>3900</v>
      </c>
      <c r="I110" s="282">
        <v>4519</v>
      </c>
      <c r="J110" s="287"/>
      <c r="K110" s="281">
        <v>17624100</v>
      </c>
      <c r="L110" s="275"/>
      <c r="M110" s="273"/>
    </row>
    <row r="111" spans="1:13" ht="27" thickBot="1">
      <c r="A111" s="279">
        <v>2023</v>
      </c>
      <c r="B111" s="280" t="s">
        <v>16</v>
      </c>
      <c r="C111" s="280" t="s">
        <v>381</v>
      </c>
      <c r="D111" s="280" t="s">
        <v>382</v>
      </c>
      <c r="E111" s="280" t="s">
        <v>25</v>
      </c>
      <c r="F111" s="280"/>
      <c r="G111" s="280" t="s">
        <v>75</v>
      </c>
      <c r="H111" s="281">
        <v>8400</v>
      </c>
      <c r="I111" s="282">
        <v>3106</v>
      </c>
      <c r="J111" s="287"/>
      <c r="K111" s="281">
        <v>26090400</v>
      </c>
      <c r="L111" s="275"/>
      <c r="M111" s="273"/>
    </row>
    <row r="112" spans="1:13" ht="27" thickBot="1">
      <c r="A112" s="279">
        <v>2023</v>
      </c>
      <c r="B112" s="280" t="s">
        <v>16</v>
      </c>
      <c r="C112" s="280" t="s">
        <v>381</v>
      </c>
      <c r="D112" s="280" t="s">
        <v>382</v>
      </c>
      <c r="E112" s="280" t="s">
        <v>25</v>
      </c>
      <c r="F112" s="280"/>
      <c r="G112" s="280" t="s">
        <v>487</v>
      </c>
      <c r="H112" s="281">
        <v>8400</v>
      </c>
      <c r="I112" s="282">
        <v>1225</v>
      </c>
      <c r="J112" s="287"/>
      <c r="K112" s="281">
        <v>10290000</v>
      </c>
      <c r="L112" s="275"/>
      <c r="M112" s="273"/>
    </row>
    <row r="113" spans="1:13" ht="27" thickBot="1">
      <c r="A113" s="279">
        <v>2023</v>
      </c>
      <c r="B113" s="280" t="s">
        <v>16</v>
      </c>
      <c r="C113" s="280" t="s">
        <v>381</v>
      </c>
      <c r="D113" s="280" t="s">
        <v>382</v>
      </c>
      <c r="E113" s="280" t="s">
        <v>25</v>
      </c>
      <c r="F113" s="280"/>
      <c r="G113" s="280" t="s">
        <v>191</v>
      </c>
      <c r="H113" s="281">
        <v>4700</v>
      </c>
      <c r="I113" s="282">
        <v>441</v>
      </c>
      <c r="J113" s="287"/>
      <c r="K113" s="281">
        <v>2072700</v>
      </c>
      <c r="L113" s="275"/>
      <c r="M113" s="273"/>
    </row>
    <row r="114" spans="1:13" ht="27" thickBot="1">
      <c r="A114" s="279">
        <v>2023</v>
      </c>
      <c r="B114" s="280" t="s">
        <v>16</v>
      </c>
      <c r="C114" s="280" t="s">
        <v>381</v>
      </c>
      <c r="D114" s="280" t="s">
        <v>382</v>
      </c>
      <c r="E114" s="280" t="s">
        <v>25</v>
      </c>
      <c r="F114" s="280" t="s">
        <v>90</v>
      </c>
      <c r="G114" s="280" t="s">
        <v>163</v>
      </c>
      <c r="H114" s="281">
        <v>8400</v>
      </c>
      <c r="I114" s="282">
        <v>299</v>
      </c>
      <c r="J114" s="287"/>
      <c r="K114" s="281">
        <v>2511600</v>
      </c>
      <c r="L114" s="275"/>
      <c r="M114" s="273"/>
    </row>
    <row r="115" spans="1:13" ht="27" thickBot="1">
      <c r="A115" s="279">
        <v>2023</v>
      </c>
      <c r="B115" s="280" t="s">
        <v>16</v>
      </c>
      <c r="C115" s="280" t="s">
        <v>381</v>
      </c>
      <c r="D115" s="280" t="s">
        <v>382</v>
      </c>
      <c r="E115" s="280" t="s">
        <v>25</v>
      </c>
      <c r="F115" s="280" t="s">
        <v>90</v>
      </c>
      <c r="G115" s="280" t="s">
        <v>447</v>
      </c>
      <c r="H115" s="281">
        <v>4700</v>
      </c>
      <c r="I115" s="282">
        <v>209</v>
      </c>
      <c r="J115" s="287"/>
      <c r="K115" s="281">
        <v>982300</v>
      </c>
      <c r="L115" s="275"/>
      <c r="M115" s="273"/>
    </row>
    <row r="116" spans="1:13" ht="27" thickBot="1">
      <c r="A116" s="279">
        <v>2023</v>
      </c>
      <c r="B116" s="280" t="s">
        <v>16</v>
      </c>
      <c r="C116" s="280" t="s">
        <v>381</v>
      </c>
      <c r="D116" s="280" t="s">
        <v>382</v>
      </c>
      <c r="E116" s="280" t="s">
        <v>25</v>
      </c>
      <c r="F116" s="280" t="s">
        <v>90</v>
      </c>
      <c r="G116" s="280" t="s">
        <v>481</v>
      </c>
      <c r="H116" s="281">
        <v>8400</v>
      </c>
      <c r="I116" s="282">
        <v>18557</v>
      </c>
      <c r="J116" s="287"/>
      <c r="K116" s="281">
        <v>155878800</v>
      </c>
      <c r="L116" s="275"/>
      <c r="M116" s="273"/>
    </row>
    <row r="117" spans="1:13" ht="27" thickBot="1">
      <c r="A117" s="279">
        <v>2023</v>
      </c>
      <c r="B117" s="280" t="s">
        <v>16</v>
      </c>
      <c r="C117" s="280" t="s">
        <v>381</v>
      </c>
      <c r="D117" s="280" t="s">
        <v>382</v>
      </c>
      <c r="E117" s="280" t="s">
        <v>26</v>
      </c>
      <c r="F117" s="280"/>
      <c r="G117" s="280" t="s">
        <v>75</v>
      </c>
      <c r="H117" s="281">
        <v>4700</v>
      </c>
      <c r="I117" s="282">
        <v>295</v>
      </c>
      <c r="J117" s="287"/>
      <c r="K117" s="281">
        <v>1386500</v>
      </c>
      <c r="L117" s="275"/>
      <c r="M117" s="273"/>
    </row>
    <row r="118" spans="1:13" ht="27" thickBot="1">
      <c r="A118" s="279">
        <v>2023</v>
      </c>
      <c r="B118" s="280" t="s">
        <v>16</v>
      </c>
      <c r="C118" s="280" t="s">
        <v>381</v>
      </c>
      <c r="D118" s="280" t="s">
        <v>382</v>
      </c>
      <c r="E118" s="280" t="s">
        <v>26</v>
      </c>
      <c r="F118" s="280"/>
      <c r="G118" s="280" t="s">
        <v>38</v>
      </c>
      <c r="H118" s="281">
        <v>8400</v>
      </c>
      <c r="I118" s="282">
        <v>1533</v>
      </c>
      <c r="J118" s="287"/>
      <c r="K118" s="281">
        <v>12877200</v>
      </c>
      <c r="L118" s="275"/>
      <c r="M118" s="273"/>
    </row>
    <row r="119" spans="1:13" ht="27" thickBot="1">
      <c r="A119" s="279">
        <v>2023</v>
      </c>
      <c r="B119" s="280" t="s">
        <v>16</v>
      </c>
      <c r="C119" s="280" t="s">
        <v>381</v>
      </c>
      <c r="D119" s="280" t="s">
        <v>382</v>
      </c>
      <c r="E119" s="280" t="s">
        <v>26</v>
      </c>
      <c r="F119" s="280"/>
      <c r="G119" s="280" t="s">
        <v>927</v>
      </c>
      <c r="H119" s="281">
        <v>8400</v>
      </c>
      <c r="I119" s="282">
        <v>2027</v>
      </c>
      <c r="J119" s="287"/>
      <c r="K119" s="281">
        <v>17026800</v>
      </c>
      <c r="L119" s="275"/>
      <c r="M119" s="273"/>
    </row>
    <row r="120" spans="1:13" ht="27" thickBot="1">
      <c r="A120" s="279">
        <v>2023</v>
      </c>
      <c r="B120" s="280" t="s">
        <v>16</v>
      </c>
      <c r="C120" s="280" t="s">
        <v>381</v>
      </c>
      <c r="D120" s="280" t="s">
        <v>382</v>
      </c>
      <c r="E120" s="280" t="s">
        <v>26</v>
      </c>
      <c r="F120" s="280" t="s">
        <v>90</v>
      </c>
      <c r="G120" s="280" t="s">
        <v>76</v>
      </c>
      <c r="H120" s="281">
        <v>4700</v>
      </c>
      <c r="I120" s="282">
        <v>1590</v>
      </c>
      <c r="J120" s="287"/>
      <c r="K120" s="281">
        <v>7473000</v>
      </c>
      <c r="L120" s="275"/>
      <c r="M120" s="273"/>
    </row>
    <row r="121" spans="1:13" ht="27" thickBot="1">
      <c r="A121" s="279">
        <v>2023</v>
      </c>
      <c r="B121" s="280" t="s">
        <v>16</v>
      </c>
      <c r="C121" s="280" t="s">
        <v>381</v>
      </c>
      <c r="D121" s="280" t="s">
        <v>382</v>
      </c>
      <c r="E121" s="280" t="s">
        <v>26</v>
      </c>
      <c r="F121" s="280" t="s">
        <v>90</v>
      </c>
      <c r="G121" s="280" t="s">
        <v>435</v>
      </c>
      <c r="H121" s="281">
        <v>8400</v>
      </c>
      <c r="I121" s="282">
        <v>1105</v>
      </c>
      <c r="J121" s="287"/>
      <c r="K121" s="281">
        <v>9282000</v>
      </c>
      <c r="L121" s="275"/>
      <c r="M121" s="273"/>
    </row>
    <row r="122" spans="1:13" ht="27" thickBot="1">
      <c r="A122" s="279">
        <v>2023</v>
      </c>
      <c r="B122" s="280" t="s">
        <v>16</v>
      </c>
      <c r="C122" s="280" t="s">
        <v>381</v>
      </c>
      <c r="D122" s="280" t="s">
        <v>382</v>
      </c>
      <c r="E122" s="280" t="s">
        <v>26</v>
      </c>
      <c r="F122" s="280" t="s">
        <v>90</v>
      </c>
      <c r="G122" s="280" t="s">
        <v>118</v>
      </c>
      <c r="H122" s="281">
        <v>8400</v>
      </c>
      <c r="I122" s="282">
        <v>5683</v>
      </c>
      <c r="J122" s="287"/>
      <c r="K122" s="281">
        <v>47737200</v>
      </c>
      <c r="L122" s="275"/>
      <c r="M122" s="273"/>
    </row>
    <row r="123" spans="1:13" ht="27" thickBot="1">
      <c r="A123" s="279">
        <v>2023</v>
      </c>
      <c r="B123" s="280" t="s">
        <v>16</v>
      </c>
      <c r="C123" s="280" t="s">
        <v>381</v>
      </c>
      <c r="D123" s="280" t="s">
        <v>382</v>
      </c>
      <c r="E123" s="280" t="s">
        <v>27</v>
      </c>
      <c r="F123" s="280"/>
      <c r="G123" s="280" t="s">
        <v>388</v>
      </c>
      <c r="H123" s="281">
        <v>8400</v>
      </c>
      <c r="I123" s="282">
        <v>583</v>
      </c>
      <c r="J123" s="287"/>
      <c r="K123" s="281">
        <v>4897200</v>
      </c>
      <c r="L123" s="275"/>
      <c r="M123" s="273"/>
    </row>
    <row r="124" spans="1:13" ht="27" thickBot="1">
      <c r="A124" s="279">
        <v>2023</v>
      </c>
      <c r="B124" s="280" t="s">
        <v>16</v>
      </c>
      <c r="C124" s="280" t="s">
        <v>381</v>
      </c>
      <c r="D124" s="280" t="s">
        <v>382</v>
      </c>
      <c r="E124" s="280" t="s">
        <v>27</v>
      </c>
      <c r="F124" s="280"/>
      <c r="G124" s="280" t="s">
        <v>296</v>
      </c>
      <c r="H124" s="281">
        <v>8400</v>
      </c>
      <c r="I124" s="282">
        <v>1743</v>
      </c>
      <c r="J124" s="287"/>
      <c r="K124" s="281">
        <v>14641200</v>
      </c>
      <c r="L124" s="275"/>
      <c r="M124" s="273"/>
    </row>
    <row r="125" spans="1:13" ht="27" thickBot="1">
      <c r="A125" s="279">
        <v>2023</v>
      </c>
      <c r="B125" s="280" t="s">
        <v>16</v>
      </c>
      <c r="C125" s="280" t="s">
        <v>381</v>
      </c>
      <c r="D125" s="280" t="s">
        <v>382</v>
      </c>
      <c r="E125" s="280" t="s">
        <v>27</v>
      </c>
      <c r="F125" s="280"/>
      <c r="G125" s="280" t="s">
        <v>468</v>
      </c>
      <c r="H125" s="281">
        <v>4700</v>
      </c>
      <c r="I125" s="282">
        <v>872</v>
      </c>
      <c r="J125" s="287"/>
      <c r="K125" s="281">
        <v>4098400</v>
      </c>
      <c r="L125" s="275"/>
      <c r="M125" s="273"/>
    </row>
    <row r="126" spans="1:13" ht="27" thickBot="1">
      <c r="A126" s="279">
        <v>2023</v>
      </c>
      <c r="B126" s="280" t="s">
        <v>16</v>
      </c>
      <c r="C126" s="280" t="s">
        <v>381</v>
      </c>
      <c r="D126" s="280" t="s">
        <v>382</v>
      </c>
      <c r="E126" s="280" t="s">
        <v>124</v>
      </c>
      <c r="F126" s="280"/>
      <c r="G126" s="280" t="s">
        <v>20</v>
      </c>
      <c r="H126" s="281">
        <v>4700</v>
      </c>
      <c r="I126" s="282">
        <v>1691</v>
      </c>
      <c r="J126" s="287"/>
      <c r="K126" s="281">
        <v>7947700</v>
      </c>
      <c r="L126" s="275"/>
      <c r="M126" s="273"/>
    </row>
    <row r="127" spans="1:13" ht="27" thickBot="1">
      <c r="A127" s="279">
        <v>2023</v>
      </c>
      <c r="B127" s="280" t="s">
        <v>16</v>
      </c>
      <c r="C127" s="280" t="s">
        <v>381</v>
      </c>
      <c r="D127" s="280" t="s">
        <v>382</v>
      </c>
      <c r="E127" s="280" t="s">
        <v>27</v>
      </c>
      <c r="F127" s="280" t="s">
        <v>90</v>
      </c>
      <c r="G127" s="280" t="s">
        <v>487</v>
      </c>
      <c r="H127" s="281">
        <v>8400</v>
      </c>
      <c r="I127" s="282">
        <v>1973</v>
      </c>
      <c r="J127" s="287"/>
      <c r="K127" s="281">
        <v>16573200</v>
      </c>
      <c r="L127" s="275"/>
      <c r="M127" s="273"/>
    </row>
    <row r="128" spans="1:13" ht="27" thickBot="1">
      <c r="A128" s="279">
        <v>2023</v>
      </c>
      <c r="B128" s="280" t="s">
        <v>16</v>
      </c>
      <c r="C128" s="280" t="s">
        <v>381</v>
      </c>
      <c r="D128" s="280" t="s">
        <v>382</v>
      </c>
      <c r="E128" s="280" t="s">
        <v>124</v>
      </c>
      <c r="F128" s="280" t="s">
        <v>90</v>
      </c>
      <c r="G128" s="280" t="s">
        <v>20</v>
      </c>
      <c r="H128" s="281">
        <v>4700</v>
      </c>
      <c r="I128" s="282">
        <v>2878</v>
      </c>
      <c r="J128" s="287"/>
      <c r="K128" s="281">
        <v>13526600</v>
      </c>
      <c r="L128" s="275"/>
      <c r="M128" s="273"/>
    </row>
    <row r="129" spans="1:13" ht="27" thickBot="1">
      <c r="A129" s="279">
        <v>2023</v>
      </c>
      <c r="B129" s="280" t="s">
        <v>16</v>
      </c>
      <c r="C129" s="280" t="s">
        <v>381</v>
      </c>
      <c r="D129" s="280" t="s">
        <v>382</v>
      </c>
      <c r="E129" s="280" t="s">
        <v>27</v>
      </c>
      <c r="F129" s="280" t="s">
        <v>90</v>
      </c>
      <c r="G129" s="280" t="s">
        <v>96</v>
      </c>
      <c r="H129" s="281">
        <v>4700</v>
      </c>
      <c r="I129" s="282">
        <v>754</v>
      </c>
      <c r="J129" s="287"/>
      <c r="K129" s="281">
        <v>3543800</v>
      </c>
      <c r="L129" s="275"/>
      <c r="M129" s="273"/>
    </row>
    <row r="130" spans="1:13" ht="27" thickBot="1">
      <c r="A130" s="279">
        <v>2023</v>
      </c>
      <c r="B130" s="280" t="s">
        <v>16</v>
      </c>
      <c r="C130" s="280" t="s">
        <v>381</v>
      </c>
      <c r="D130" s="280" t="s">
        <v>382</v>
      </c>
      <c r="E130" s="280" t="s">
        <v>124</v>
      </c>
      <c r="F130" s="280" t="s">
        <v>90</v>
      </c>
      <c r="G130" s="280" t="s">
        <v>928</v>
      </c>
      <c r="H130" s="281">
        <v>8400</v>
      </c>
      <c r="I130" s="282">
        <v>3973</v>
      </c>
      <c r="J130" s="287"/>
      <c r="K130" s="281">
        <v>33373200</v>
      </c>
      <c r="L130" s="275"/>
      <c r="M130" s="273"/>
    </row>
    <row r="131" spans="1:13" ht="25.2" thickBot="1">
      <c r="A131" s="284"/>
      <c r="B131" s="284"/>
      <c r="C131" s="284"/>
      <c r="D131" s="284" t="s">
        <v>29</v>
      </c>
      <c r="E131" s="284"/>
      <c r="F131" s="284"/>
      <c r="G131" s="284"/>
      <c r="H131" s="284"/>
      <c r="I131" s="285">
        <v>522447</v>
      </c>
      <c r="J131" s="288"/>
      <c r="K131" s="286">
        <v>1974853900</v>
      </c>
      <c r="L131" s="275"/>
      <c r="M131" s="273"/>
    </row>
    <row r="132" spans="1:13" ht="27" thickBot="1">
      <c r="A132" s="279">
        <v>2023</v>
      </c>
      <c r="B132" s="280" t="s">
        <v>16</v>
      </c>
      <c r="C132" s="280" t="s">
        <v>381</v>
      </c>
      <c r="D132" s="280" t="s">
        <v>929</v>
      </c>
      <c r="E132" s="280" t="s">
        <v>18</v>
      </c>
      <c r="F132" s="280"/>
      <c r="G132" s="280" t="s">
        <v>76</v>
      </c>
      <c r="H132" s="281">
        <v>8400</v>
      </c>
      <c r="I132" s="282">
        <v>1421</v>
      </c>
      <c r="J132" s="287"/>
      <c r="K132" s="281">
        <v>11936400</v>
      </c>
      <c r="L132" s="275"/>
      <c r="M132" s="273"/>
    </row>
    <row r="133" spans="1:13" ht="27" thickBot="1">
      <c r="A133" s="279">
        <v>2023</v>
      </c>
      <c r="B133" s="280" t="s">
        <v>16</v>
      </c>
      <c r="C133" s="280" t="s">
        <v>381</v>
      </c>
      <c r="D133" s="280" t="s">
        <v>929</v>
      </c>
      <c r="E133" s="280" t="s">
        <v>18</v>
      </c>
      <c r="F133" s="280"/>
      <c r="G133" s="280" t="s">
        <v>495</v>
      </c>
      <c r="H133" s="281">
        <v>4700</v>
      </c>
      <c r="I133" s="282">
        <v>374</v>
      </c>
      <c r="J133" s="287"/>
      <c r="K133" s="281">
        <v>1757800</v>
      </c>
      <c r="L133" s="275"/>
      <c r="M133" s="273"/>
    </row>
    <row r="134" spans="1:13" ht="27" thickBot="1">
      <c r="A134" s="279">
        <v>2023</v>
      </c>
      <c r="B134" s="280" t="s">
        <v>16</v>
      </c>
      <c r="C134" s="280" t="s">
        <v>381</v>
      </c>
      <c r="D134" s="280" t="s">
        <v>929</v>
      </c>
      <c r="E134" s="280" t="s">
        <v>18</v>
      </c>
      <c r="F134" s="280"/>
      <c r="G134" s="280" t="s">
        <v>122</v>
      </c>
      <c r="H134" s="281">
        <v>8400</v>
      </c>
      <c r="I134" s="282">
        <v>1596</v>
      </c>
      <c r="J134" s="287"/>
      <c r="K134" s="281">
        <v>13406400</v>
      </c>
      <c r="L134" s="275"/>
      <c r="M134" s="273"/>
    </row>
    <row r="135" spans="1:13" ht="27" thickBot="1">
      <c r="A135" s="279">
        <v>2023</v>
      </c>
      <c r="B135" s="280" t="s">
        <v>16</v>
      </c>
      <c r="C135" s="280" t="s">
        <v>381</v>
      </c>
      <c r="D135" s="280" t="s">
        <v>929</v>
      </c>
      <c r="E135" s="280" t="s">
        <v>18</v>
      </c>
      <c r="F135" s="280" t="s">
        <v>90</v>
      </c>
      <c r="G135" s="280" t="s">
        <v>930</v>
      </c>
      <c r="H135" s="281">
        <v>8400</v>
      </c>
      <c r="I135" s="282">
        <v>1021</v>
      </c>
      <c r="J135" s="287"/>
      <c r="K135" s="281">
        <v>8576400</v>
      </c>
      <c r="L135" s="275"/>
      <c r="M135" s="273"/>
    </row>
    <row r="136" spans="1:13" ht="27" thickBot="1">
      <c r="A136" s="279">
        <v>2023</v>
      </c>
      <c r="B136" s="280" t="s">
        <v>16</v>
      </c>
      <c r="C136" s="280" t="s">
        <v>381</v>
      </c>
      <c r="D136" s="280" t="s">
        <v>929</v>
      </c>
      <c r="E136" s="280" t="s">
        <v>18</v>
      </c>
      <c r="F136" s="280" t="s">
        <v>90</v>
      </c>
      <c r="G136" s="280" t="s">
        <v>66</v>
      </c>
      <c r="H136" s="281">
        <v>4700</v>
      </c>
      <c r="I136" s="282">
        <v>3584</v>
      </c>
      <c r="J136" s="287"/>
      <c r="K136" s="281">
        <v>16844800</v>
      </c>
      <c r="L136" s="275"/>
      <c r="M136" s="273"/>
    </row>
    <row r="137" spans="1:13" ht="27" thickBot="1">
      <c r="A137" s="279">
        <v>2023</v>
      </c>
      <c r="B137" s="280" t="s">
        <v>16</v>
      </c>
      <c r="C137" s="280" t="s">
        <v>381</v>
      </c>
      <c r="D137" s="280" t="s">
        <v>929</v>
      </c>
      <c r="E137" s="280" t="s">
        <v>18</v>
      </c>
      <c r="F137" s="280" t="s">
        <v>90</v>
      </c>
      <c r="G137" s="280" t="s">
        <v>118</v>
      </c>
      <c r="H137" s="281">
        <v>8400</v>
      </c>
      <c r="I137" s="282">
        <v>15789</v>
      </c>
      <c r="J137" s="287"/>
      <c r="K137" s="281">
        <v>132627600</v>
      </c>
      <c r="L137" s="275"/>
      <c r="M137" s="273"/>
    </row>
    <row r="138" spans="1:13" ht="40.200000000000003" thickBot="1">
      <c r="A138" s="279">
        <v>2023</v>
      </c>
      <c r="B138" s="280" t="s">
        <v>16</v>
      </c>
      <c r="C138" s="280" t="s">
        <v>381</v>
      </c>
      <c r="D138" s="280" t="s">
        <v>929</v>
      </c>
      <c r="E138" s="280" t="s">
        <v>22</v>
      </c>
      <c r="F138" s="280"/>
      <c r="G138" s="280" t="s">
        <v>508</v>
      </c>
      <c r="H138" s="281">
        <v>4700</v>
      </c>
      <c r="I138" s="282">
        <v>696</v>
      </c>
      <c r="J138" s="287"/>
      <c r="K138" s="281">
        <v>3271200</v>
      </c>
      <c r="L138" s="275"/>
      <c r="M138" s="273"/>
    </row>
    <row r="139" spans="1:13" ht="40.200000000000003" thickBot="1">
      <c r="A139" s="279">
        <v>2023</v>
      </c>
      <c r="B139" s="280" t="s">
        <v>16</v>
      </c>
      <c r="C139" s="280" t="s">
        <v>381</v>
      </c>
      <c r="D139" s="280" t="s">
        <v>929</v>
      </c>
      <c r="E139" s="280" t="s">
        <v>22</v>
      </c>
      <c r="F139" s="280"/>
      <c r="G139" s="280" t="s">
        <v>149</v>
      </c>
      <c r="H139" s="281">
        <v>8400</v>
      </c>
      <c r="I139" s="282">
        <v>243</v>
      </c>
      <c r="J139" s="287"/>
      <c r="K139" s="281">
        <v>2041200</v>
      </c>
      <c r="L139" s="275"/>
      <c r="M139" s="273"/>
    </row>
    <row r="140" spans="1:13" ht="40.200000000000003" thickBot="1">
      <c r="A140" s="279">
        <v>2023</v>
      </c>
      <c r="B140" s="280" t="s">
        <v>16</v>
      </c>
      <c r="C140" s="280" t="s">
        <v>381</v>
      </c>
      <c r="D140" s="280" t="s">
        <v>929</v>
      </c>
      <c r="E140" s="280" t="s">
        <v>22</v>
      </c>
      <c r="F140" s="280"/>
      <c r="G140" s="280" t="s">
        <v>510</v>
      </c>
      <c r="H140" s="281">
        <v>8400</v>
      </c>
      <c r="I140" s="282">
        <v>2856</v>
      </c>
      <c r="J140" s="287"/>
      <c r="K140" s="281">
        <v>23990400</v>
      </c>
      <c r="L140" s="275"/>
      <c r="M140" s="273"/>
    </row>
    <row r="141" spans="1:13" ht="40.200000000000003" thickBot="1">
      <c r="A141" s="279">
        <v>2023</v>
      </c>
      <c r="B141" s="280" t="s">
        <v>16</v>
      </c>
      <c r="C141" s="280" t="s">
        <v>381</v>
      </c>
      <c r="D141" s="280" t="s">
        <v>929</v>
      </c>
      <c r="E141" s="280" t="s">
        <v>22</v>
      </c>
      <c r="F141" s="280" t="s">
        <v>90</v>
      </c>
      <c r="G141" s="280" t="s">
        <v>91</v>
      </c>
      <c r="H141" s="281">
        <v>4700</v>
      </c>
      <c r="I141" s="282">
        <v>447</v>
      </c>
      <c r="J141" s="287"/>
      <c r="K141" s="281">
        <v>2100900</v>
      </c>
      <c r="L141" s="275"/>
      <c r="M141" s="273"/>
    </row>
    <row r="142" spans="1:13" ht="40.200000000000003" thickBot="1">
      <c r="A142" s="279">
        <v>2023</v>
      </c>
      <c r="B142" s="280" t="s">
        <v>16</v>
      </c>
      <c r="C142" s="280" t="s">
        <v>381</v>
      </c>
      <c r="D142" s="280" t="s">
        <v>929</v>
      </c>
      <c r="E142" s="280" t="s">
        <v>22</v>
      </c>
      <c r="F142" s="280" t="s">
        <v>90</v>
      </c>
      <c r="G142" s="280" t="s">
        <v>518</v>
      </c>
      <c r="H142" s="281">
        <v>8400</v>
      </c>
      <c r="I142" s="282">
        <v>5723</v>
      </c>
      <c r="J142" s="287"/>
      <c r="K142" s="281">
        <v>48073200</v>
      </c>
      <c r="L142" s="275"/>
      <c r="M142" s="273"/>
    </row>
    <row r="143" spans="1:13" ht="40.200000000000003" thickBot="1">
      <c r="A143" s="279">
        <v>2023</v>
      </c>
      <c r="B143" s="280" t="s">
        <v>16</v>
      </c>
      <c r="C143" s="280" t="s">
        <v>381</v>
      </c>
      <c r="D143" s="280" t="s">
        <v>929</v>
      </c>
      <c r="E143" s="280" t="s">
        <v>22</v>
      </c>
      <c r="F143" s="280" t="s">
        <v>90</v>
      </c>
      <c r="G143" s="280" t="s">
        <v>526</v>
      </c>
      <c r="H143" s="281">
        <v>8400</v>
      </c>
      <c r="I143" s="282">
        <v>762</v>
      </c>
      <c r="J143" s="287"/>
      <c r="K143" s="281">
        <v>6400800</v>
      </c>
      <c r="L143" s="275"/>
      <c r="M143" s="273"/>
    </row>
    <row r="144" spans="1:13" ht="53.4" thickBot="1">
      <c r="A144" s="279">
        <v>2023</v>
      </c>
      <c r="B144" s="280" t="s">
        <v>16</v>
      </c>
      <c r="C144" s="280" t="s">
        <v>381</v>
      </c>
      <c r="D144" s="280" t="s">
        <v>929</v>
      </c>
      <c r="E144" s="280" t="s">
        <v>103</v>
      </c>
      <c r="F144" s="280"/>
      <c r="G144" s="280" t="s">
        <v>142</v>
      </c>
      <c r="H144" s="281">
        <v>8400</v>
      </c>
      <c r="I144" s="282">
        <v>1256</v>
      </c>
      <c r="J144" s="287"/>
      <c r="K144" s="281">
        <v>10550400</v>
      </c>
      <c r="L144" s="275"/>
      <c r="M144" s="273"/>
    </row>
    <row r="145" spans="1:13" ht="53.4" thickBot="1">
      <c r="A145" s="279">
        <v>2023</v>
      </c>
      <c r="B145" s="280" t="s">
        <v>16</v>
      </c>
      <c r="C145" s="280" t="s">
        <v>381</v>
      </c>
      <c r="D145" s="280" t="s">
        <v>929</v>
      </c>
      <c r="E145" s="280" t="s">
        <v>103</v>
      </c>
      <c r="F145" s="280"/>
      <c r="G145" s="280" t="s">
        <v>302</v>
      </c>
      <c r="H145" s="281">
        <v>4700</v>
      </c>
      <c r="I145" s="282">
        <v>13</v>
      </c>
      <c r="J145" s="287"/>
      <c r="K145" s="281">
        <v>61100</v>
      </c>
      <c r="L145" s="275"/>
      <c r="M145" s="273"/>
    </row>
    <row r="146" spans="1:13" ht="53.4" thickBot="1">
      <c r="A146" s="279">
        <v>2023</v>
      </c>
      <c r="B146" s="280" t="s">
        <v>16</v>
      </c>
      <c r="C146" s="280" t="s">
        <v>381</v>
      </c>
      <c r="D146" s="280" t="s">
        <v>929</v>
      </c>
      <c r="E146" s="280" t="s">
        <v>103</v>
      </c>
      <c r="F146" s="280"/>
      <c r="G146" s="280" t="s">
        <v>20</v>
      </c>
      <c r="H146" s="281">
        <v>800</v>
      </c>
      <c r="I146" s="282">
        <v>1266</v>
      </c>
      <c r="J146" s="287"/>
      <c r="K146" s="281">
        <v>1012800</v>
      </c>
      <c r="L146" s="275"/>
      <c r="M146" s="273"/>
    </row>
    <row r="147" spans="1:13" ht="53.4" thickBot="1">
      <c r="A147" s="279">
        <v>2023</v>
      </c>
      <c r="B147" s="280" t="s">
        <v>16</v>
      </c>
      <c r="C147" s="280" t="s">
        <v>381</v>
      </c>
      <c r="D147" s="280" t="s">
        <v>929</v>
      </c>
      <c r="E147" s="280" t="s">
        <v>103</v>
      </c>
      <c r="F147" s="280" t="s">
        <v>90</v>
      </c>
      <c r="G147" s="280" t="s">
        <v>20</v>
      </c>
      <c r="H147" s="281">
        <v>800</v>
      </c>
      <c r="I147" s="282">
        <v>874</v>
      </c>
      <c r="J147" s="287"/>
      <c r="K147" s="281">
        <v>699200</v>
      </c>
      <c r="L147" s="275"/>
      <c r="M147" s="273"/>
    </row>
    <row r="148" spans="1:13" ht="53.4" thickBot="1">
      <c r="A148" s="279">
        <v>2023</v>
      </c>
      <c r="B148" s="280" t="s">
        <v>16</v>
      </c>
      <c r="C148" s="280" t="s">
        <v>381</v>
      </c>
      <c r="D148" s="280" t="s">
        <v>929</v>
      </c>
      <c r="E148" s="280" t="s">
        <v>103</v>
      </c>
      <c r="F148" s="280" t="s">
        <v>90</v>
      </c>
      <c r="G148" s="280" t="s">
        <v>91</v>
      </c>
      <c r="H148" s="281">
        <v>8400</v>
      </c>
      <c r="I148" s="282">
        <v>299</v>
      </c>
      <c r="J148" s="287"/>
      <c r="K148" s="281">
        <v>2511600</v>
      </c>
      <c r="L148" s="275"/>
      <c r="M148" s="273"/>
    </row>
    <row r="149" spans="1:13" ht="53.4" thickBot="1">
      <c r="A149" s="279">
        <v>2023</v>
      </c>
      <c r="B149" s="280" t="s">
        <v>16</v>
      </c>
      <c r="C149" s="280" t="s">
        <v>381</v>
      </c>
      <c r="D149" s="280" t="s">
        <v>929</v>
      </c>
      <c r="E149" s="280" t="s">
        <v>103</v>
      </c>
      <c r="F149" s="280" t="s">
        <v>90</v>
      </c>
      <c r="G149" s="280" t="s">
        <v>178</v>
      </c>
      <c r="H149" s="281">
        <v>4700</v>
      </c>
      <c r="I149" s="282">
        <v>335</v>
      </c>
      <c r="J149" s="287"/>
      <c r="K149" s="281">
        <v>1574500</v>
      </c>
      <c r="L149" s="275"/>
      <c r="M149" s="273"/>
    </row>
    <row r="150" spans="1:13" ht="27" thickBot="1">
      <c r="A150" s="279">
        <v>2023</v>
      </c>
      <c r="B150" s="280" t="s">
        <v>16</v>
      </c>
      <c r="C150" s="280" t="s">
        <v>381</v>
      </c>
      <c r="D150" s="280" t="s">
        <v>929</v>
      </c>
      <c r="E150" s="280" t="s">
        <v>23</v>
      </c>
      <c r="F150" s="280"/>
      <c r="G150" s="280" t="s">
        <v>163</v>
      </c>
      <c r="H150" s="281">
        <v>8400</v>
      </c>
      <c r="I150" s="282">
        <v>235</v>
      </c>
      <c r="J150" s="287"/>
      <c r="K150" s="281">
        <v>1974000</v>
      </c>
      <c r="L150" s="275"/>
      <c r="M150" s="273"/>
    </row>
    <row r="151" spans="1:13" ht="27" thickBot="1">
      <c r="A151" s="279">
        <v>2023</v>
      </c>
      <c r="B151" s="280" t="s">
        <v>16</v>
      </c>
      <c r="C151" s="280" t="s">
        <v>381</v>
      </c>
      <c r="D151" s="280" t="s">
        <v>929</v>
      </c>
      <c r="E151" s="280" t="s">
        <v>23</v>
      </c>
      <c r="F151" s="280"/>
      <c r="G151" s="280" t="s">
        <v>441</v>
      </c>
      <c r="H151" s="281">
        <v>8400</v>
      </c>
      <c r="I151" s="282">
        <v>3190</v>
      </c>
      <c r="J151" s="287"/>
      <c r="K151" s="281">
        <v>26796000</v>
      </c>
      <c r="L151" s="275"/>
      <c r="M151" s="273"/>
    </row>
    <row r="152" spans="1:13" ht="27" thickBot="1">
      <c r="A152" s="279">
        <v>2023</v>
      </c>
      <c r="B152" s="280" t="s">
        <v>16</v>
      </c>
      <c r="C152" s="280" t="s">
        <v>381</v>
      </c>
      <c r="D152" s="280" t="s">
        <v>929</v>
      </c>
      <c r="E152" s="280" t="s">
        <v>23</v>
      </c>
      <c r="F152" s="280"/>
      <c r="G152" s="280" t="s">
        <v>450</v>
      </c>
      <c r="H152" s="281">
        <v>4700</v>
      </c>
      <c r="I152" s="282">
        <v>1226</v>
      </c>
      <c r="J152" s="287"/>
      <c r="K152" s="281">
        <v>5762200</v>
      </c>
      <c r="L152" s="275"/>
      <c r="M152" s="273"/>
    </row>
    <row r="153" spans="1:13" ht="27" thickBot="1">
      <c r="A153" s="279">
        <v>2023</v>
      </c>
      <c r="B153" s="280" t="s">
        <v>16</v>
      </c>
      <c r="C153" s="280" t="s">
        <v>381</v>
      </c>
      <c r="D153" s="280" t="s">
        <v>929</v>
      </c>
      <c r="E153" s="280" t="s">
        <v>23</v>
      </c>
      <c r="F153" s="280" t="s">
        <v>90</v>
      </c>
      <c r="G153" s="280" t="s">
        <v>931</v>
      </c>
      <c r="H153" s="281">
        <v>4700</v>
      </c>
      <c r="I153" s="282">
        <v>834</v>
      </c>
      <c r="J153" s="287"/>
      <c r="K153" s="281">
        <v>3919800</v>
      </c>
      <c r="L153" s="275"/>
      <c r="M153" s="273"/>
    </row>
    <row r="154" spans="1:13" ht="27" thickBot="1">
      <c r="A154" s="279">
        <v>2023</v>
      </c>
      <c r="B154" s="280" t="s">
        <v>16</v>
      </c>
      <c r="C154" s="280" t="s">
        <v>381</v>
      </c>
      <c r="D154" s="280" t="s">
        <v>929</v>
      </c>
      <c r="E154" s="280" t="s">
        <v>23</v>
      </c>
      <c r="F154" s="280" t="s">
        <v>90</v>
      </c>
      <c r="G154" s="280" t="s">
        <v>133</v>
      </c>
      <c r="H154" s="281">
        <v>8400</v>
      </c>
      <c r="I154" s="282">
        <v>12804</v>
      </c>
      <c r="J154" s="287"/>
      <c r="K154" s="281">
        <v>107553600</v>
      </c>
      <c r="L154" s="275"/>
      <c r="M154" s="273"/>
    </row>
    <row r="155" spans="1:13" ht="27" thickBot="1">
      <c r="A155" s="279">
        <v>2023</v>
      </c>
      <c r="B155" s="280" t="s">
        <v>16</v>
      </c>
      <c r="C155" s="280" t="s">
        <v>381</v>
      </c>
      <c r="D155" s="280" t="s">
        <v>929</v>
      </c>
      <c r="E155" s="280" t="s">
        <v>23</v>
      </c>
      <c r="F155" s="280" t="s">
        <v>90</v>
      </c>
      <c r="G155" s="280" t="s">
        <v>435</v>
      </c>
      <c r="H155" s="281">
        <v>8400</v>
      </c>
      <c r="I155" s="282">
        <v>998</v>
      </c>
      <c r="J155" s="287"/>
      <c r="K155" s="281">
        <v>8383200</v>
      </c>
      <c r="L155" s="275"/>
      <c r="M155" s="273"/>
    </row>
    <row r="156" spans="1:13" ht="27" thickBot="1">
      <c r="A156" s="279">
        <v>2023</v>
      </c>
      <c r="B156" s="280" t="s">
        <v>16</v>
      </c>
      <c r="C156" s="280" t="s">
        <v>381</v>
      </c>
      <c r="D156" s="280" t="s">
        <v>929</v>
      </c>
      <c r="E156" s="280" t="s">
        <v>24</v>
      </c>
      <c r="F156" s="280"/>
      <c r="G156" s="280" t="s">
        <v>476</v>
      </c>
      <c r="H156" s="281">
        <v>4700</v>
      </c>
      <c r="I156" s="282">
        <v>545</v>
      </c>
      <c r="J156" s="287"/>
      <c r="K156" s="281">
        <v>2561500</v>
      </c>
      <c r="L156" s="275"/>
      <c r="M156" s="273"/>
    </row>
    <row r="157" spans="1:13" ht="27" thickBot="1">
      <c r="A157" s="279">
        <v>2023</v>
      </c>
      <c r="B157" s="280" t="s">
        <v>16</v>
      </c>
      <c r="C157" s="280" t="s">
        <v>381</v>
      </c>
      <c r="D157" s="280" t="s">
        <v>929</v>
      </c>
      <c r="E157" s="280" t="s">
        <v>24</v>
      </c>
      <c r="F157" s="280"/>
      <c r="G157" s="280" t="s">
        <v>481</v>
      </c>
      <c r="H157" s="281">
        <v>8400</v>
      </c>
      <c r="I157" s="282">
        <v>1193</v>
      </c>
      <c r="J157" s="287"/>
      <c r="K157" s="281">
        <v>10021200</v>
      </c>
      <c r="L157" s="275"/>
      <c r="M157" s="273"/>
    </row>
    <row r="158" spans="1:13" ht="27" thickBot="1">
      <c r="A158" s="279">
        <v>2023</v>
      </c>
      <c r="B158" s="280" t="s">
        <v>16</v>
      </c>
      <c r="C158" s="280" t="s">
        <v>381</v>
      </c>
      <c r="D158" s="280" t="s">
        <v>929</v>
      </c>
      <c r="E158" s="280" t="s">
        <v>24</v>
      </c>
      <c r="F158" s="280"/>
      <c r="G158" s="280" t="s">
        <v>508</v>
      </c>
      <c r="H158" s="281">
        <v>8400</v>
      </c>
      <c r="I158" s="282">
        <v>3520</v>
      </c>
      <c r="J158" s="287"/>
      <c r="K158" s="281">
        <v>29568000</v>
      </c>
      <c r="L158" s="275"/>
      <c r="M158" s="273"/>
    </row>
    <row r="159" spans="1:13" ht="27" thickBot="1">
      <c r="A159" s="279">
        <v>2023</v>
      </c>
      <c r="B159" s="280" t="s">
        <v>16</v>
      </c>
      <c r="C159" s="280" t="s">
        <v>381</v>
      </c>
      <c r="D159" s="280" t="s">
        <v>929</v>
      </c>
      <c r="E159" s="280" t="s">
        <v>24</v>
      </c>
      <c r="F159" s="280" t="s">
        <v>90</v>
      </c>
      <c r="G159" s="280" t="s">
        <v>701</v>
      </c>
      <c r="H159" s="281">
        <v>8400</v>
      </c>
      <c r="I159" s="282">
        <v>11536</v>
      </c>
      <c r="J159" s="287"/>
      <c r="K159" s="281">
        <v>96902400</v>
      </c>
      <c r="L159" s="275"/>
      <c r="M159" s="273"/>
    </row>
    <row r="160" spans="1:13" ht="27" thickBot="1">
      <c r="A160" s="279">
        <v>2023</v>
      </c>
      <c r="B160" s="280" t="s">
        <v>16</v>
      </c>
      <c r="C160" s="280" t="s">
        <v>381</v>
      </c>
      <c r="D160" s="280" t="s">
        <v>929</v>
      </c>
      <c r="E160" s="280" t="s">
        <v>24</v>
      </c>
      <c r="F160" s="280" t="s">
        <v>90</v>
      </c>
      <c r="G160" s="280" t="s">
        <v>495</v>
      </c>
      <c r="H160" s="281">
        <v>8400</v>
      </c>
      <c r="I160" s="282">
        <v>657</v>
      </c>
      <c r="J160" s="287"/>
      <c r="K160" s="281">
        <v>5518800</v>
      </c>
      <c r="L160" s="275"/>
      <c r="M160" s="273"/>
    </row>
    <row r="161" spans="1:13" ht="27" thickBot="1">
      <c r="A161" s="279">
        <v>2023</v>
      </c>
      <c r="B161" s="280" t="s">
        <v>16</v>
      </c>
      <c r="C161" s="280" t="s">
        <v>381</v>
      </c>
      <c r="D161" s="280" t="s">
        <v>929</v>
      </c>
      <c r="E161" s="280" t="s">
        <v>24</v>
      </c>
      <c r="F161" s="280" t="s">
        <v>90</v>
      </c>
      <c r="G161" s="280" t="s">
        <v>932</v>
      </c>
      <c r="H161" s="281">
        <v>4700</v>
      </c>
      <c r="I161" s="282">
        <v>488</v>
      </c>
      <c r="J161" s="287"/>
      <c r="K161" s="281">
        <v>2293600</v>
      </c>
      <c r="L161" s="275"/>
      <c r="M161" s="273"/>
    </row>
    <row r="162" spans="1:13" ht="27" thickBot="1">
      <c r="A162" s="279">
        <v>2023</v>
      </c>
      <c r="B162" s="280" t="s">
        <v>16</v>
      </c>
      <c r="C162" s="280" t="s">
        <v>381</v>
      </c>
      <c r="D162" s="280" t="s">
        <v>929</v>
      </c>
      <c r="E162" s="280" t="s">
        <v>111</v>
      </c>
      <c r="F162" s="280"/>
      <c r="G162" s="280" t="s">
        <v>20</v>
      </c>
      <c r="H162" s="281">
        <v>2600</v>
      </c>
      <c r="I162" s="282">
        <v>75794</v>
      </c>
      <c r="J162" s="287"/>
      <c r="K162" s="281">
        <v>197064400</v>
      </c>
      <c r="L162" s="275"/>
      <c r="M162" s="273"/>
    </row>
    <row r="163" spans="1:13" ht="27" thickBot="1">
      <c r="A163" s="279">
        <v>2023</v>
      </c>
      <c r="B163" s="280" t="s">
        <v>16</v>
      </c>
      <c r="C163" s="280" t="s">
        <v>381</v>
      </c>
      <c r="D163" s="280" t="s">
        <v>929</v>
      </c>
      <c r="E163" s="280" t="s">
        <v>111</v>
      </c>
      <c r="F163" s="280"/>
      <c r="G163" s="280" t="s">
        <v>933</v>
      </c>
      <c r="H163" s="281">
        <v>8400</v>
      </c>
      <c r="I163" s="282">
        <v>1810</v>
      </c>
      <c r="J163" s="287"/>
      <c r="K163" s="281">
        <v>15204000</v>
      </c>
      <c r="L163" s="275"/>
      <c r="M163" s="273"/>
    </row>
    <row r="164" spans="1:13" ht="27" thickBot="1">
      <c r="A164" s="279">
        <v>2023</v>
      </c>
      <c r="B164" s="280" t="s">
        <v>16</v>
      </c>
      <c r="C164" s="280" t="s">
        <v>381</v>
      </c>
      <c r="D164" s="280" t="s">
        <v>929</v>
      </c>
      <c r="E164" s="280" t="s">
        <v>111</v>
      </c>
      <c r="F164" s="280"/>
      <c r="G164" s="280" t="s">
        <v>456</v>
      </c>
      <c r="H164" s="281">
        <v>4700</v>
      </c>
      <c r="I164" s="282">
        <v>354</v>
      </c>
      <c r="J164" s="287"/>
      <c r="K164" s="281">
        <v>1663800</v>
      </c>
      <c r="L164" s="275"/>
      <c r="M164" s="273"/>
    </row>
    <row r="165" spans="1:13" ht="27" thickBot="1">
      <c r="A165" s="279">
        <v>2023</v>
      </c>
      <c r="B165" s="280" t="s">
        <v>16</v>
      </c>
      <c r="C165" s="280" t="s">
        <v>381</v>
      </c>
      <c r="D165" s="280" t="s">
        <v>929</v>
      </c>
      <c r="E165" s="280" t="s">
        <v>111</v>
      </c>
      <c r="F165" s="280" t="s">
        <v>90</v>
      </c>
      <c r="G165" s="280" t="s">
        <v>127</v>
      </c>
      <c r="H165" s="281">
        <v>8400</v>
      </c>
      <c r="I165" s="282">
        <v>920</v>
      </c>
      <c r="J165" s="287"/>
      <c r="K165" s="281">
        <v>7728000</v>
      </c>
      <c r="L165" s="275"/>
      <c r="M165" s="273"/>
    </row>
    <row r="166" spans="1:13" ht="27" thickBot="1">
      <c r="A166" s="279">
        <v>2023</v>
      </c>
      <c r="B166" s="280" t="s">
        <v>16</v>
      </c>
      <c r="C166" s="280" t="s">
        <v>381</v>
      </c>
      <c r="D166" s="280" t="s">
        <v>929</v>
      </c>
      <c r="E166" s="280" t="s">
        <v>111</v>
      </c>
      <c r="F166" s="280" t="s">
        <v>90</v>
      </c>
      <c r="G166" s="280" t="s">
        <v>20</v>
      </c>
      <c r="H166" s="281">
        <v>2600</v>
      </c>
      <c r="I166" s="282">
        <v>499024</v>
      </c>
      <c r="J166" s="287"/>
      <c r="K166" s="281">
        <v>1297462400</v>
      </c>
      <c r="L166" s="275"/>
      <c r="M166" s="273"/>
    </row>
    <row r="167" spans="1:13" ht="27" thickBot="1">
      <c r="A167" s="279">
        <v>2023</v>
      </c>
      <c r="B167" s="280" t="s">
        <v>16</v>
      </c>
      <c r="C167" s="280" t="s">
        <v>381</v>
      </c>
      <c r="D167" s="280" t="s">
        <v>929</v>
      </c>
      <c r="E167" s="280" t="s">
        <v>111</v>
      </c>
      <c r="F167" s="280" t="s">
        <v>90</v>
      </c>
      <c r="G167" s="280" t="s">
        <v>934</v>
      </c>
      <c r="H167" s="281">
        <v>8400</v>
      </c>
      <c r="I167" s="282">
        <v>625</v>
      </c>
      <c r="J167" s="287"/>
      <c r="K167" s="281">
        <v>5250000</v>
      </c>
      <c r="L167" s="275"/>
      <c r="M167" s="273"/>
    </row>
    <row r="168" spans="1:13" ht="27" thickBot="1">
      <c r="A168" s="279">
        <v>2023</v>
      </c>
      <c r="B168" s="280" t="s">
        <v>16</v>
      </c>
      <c r="C168" s="280" t="s">
        <v>381</v>
      </c>
      <c r="D168" s="280" t="s">
        <v>929</v>
      </c>
      <c r="E168" s="280" t="s">
        <v>112</v>
      </c>
      <c r="F168" s="280"/>
      <c r="G168" s="280" t="s">
        <v>311</v>
      </c>
      <c r="H168" s="281">
        <v>4700</v>
      </c>
      <c r="I168" s="282">
        <v>312</v>
      </c>
      <c r="J168" s="287"/>
      <c r="K168" s="281">
        <v>1466400</v>
      </c>
      <c r="L168" s="275"/>
      <c r="M168" s="273"/>
    </row>
    <row r="169" spans="1:13" ht="27" thickBot="1">
      <c r="A169" s="279">
        <v>2023</v>
      </c>
      <c r="B169" s="280" t="s">
        <v>16</v>
      </c>
      <c r="C169" s="280" t="s">
        <v>381</v>
      </c>
      <c r="D169" s="280" t="s">
        <v>929</v>
      </c>
      <c r="E169" s="280" t="s">
        <v>112</v>
      </c>
      <c r="F169" s="280"/>
      <c r="G169" s="280" t="s">
        <v>133</v>
      </c>
      <c r="H169" s="281">
        <v>8400</v>
      </c>
      <c r="I169" s="282">
        <v>451</v>
      </c>
      <c r="J169" s="287"/>
      <c r="K169" s="281">
        <v>3788400</v>
      </c>
      <c r="L169" s="275"/>
      <c r="M169" s="273"/>
    </row>
    <row r="170" spans="1:13" ht="27" thickBot="1">
      <c r="A170" s="279">
        <v>2023</v>
      </c>
      <c r="B170" s="280" t="s">
        <v>16</v>
      </c>
      <c r="C170" s="280" t="s">
        <v>381</v>
      </c>
      <c r="D170" s="280" t="s">
        <v>929</v>
      </c>
      <c r="E170" s="280" t="s">
        <v>112</v>
      </c>
      <c r="F170" s="280"/>
      <c r="G170" s="280" t="s">
        <v>20</v>
      </c>
      <c r="H170" s="281">
        <v>3900</v>
      </c>
      <c r="I170" s="282">
        <v>864</v>
      </c>
      <c r="J170" s="287"/>
      <c r="K170" s="281">
        <v>3369600</v>
      </c>
      <c r="L170" s="275"/>
      <c r="M170" s="273"/>
    </row>
    <row r="171" spans="1:13" ht="27" thickBot="1">
      <c r="A171" s="279">
        <v>2023</v>
      </c>
      <c r="B171" s="280" t="s">
        <v>16</v>
      </c>
      <c r="C171" s="280" t="s">
        <v>381</v>
      </c>
      <c r="D171" s="280" t="s">
        <v>929</v>
      </c>
      <c r="E171" s="280" t="s">
        <v>112</v>
      </c>
      <c r="F171" s="280" t="s">
        <v>90</v>
      </c>
      <c r="G171" s="280" t="s">
        <v>465</v>
      </c>
      <c r="H171" s="281">
        <v>4700</v>
      </c>
      <c r="I171" s="282">
        <v>946</v>
      </c>
      <c r="J171" s="287"/>
      <c r="K171" s="281">
        <v>4446200</v>
      </c>
      <c r="L171" s="275"/>
      <c r="M171" s="273"/>
    </row>
    <row r="172" spans="1:13" ht="27" thickBot="1">
      <c r="A172" s="279">
        <v>2023</v>
      </c>
      <c r="B172" s="280" t="s">
        <v>16</v>
      </c>
      <c r="C172" s="280" t="s">
        <v>381</v>
      </c>
      <c r="D172" s="280" t="s">
        <v>929</v>
      </c>
      <c r="E172" s="280" t="s">
        <v>112</v>
      </c>
      <c r="F172" s="280" t="s">
        <v>90</v>
      </c>
      <c r="G172" s="280" t="s">
        <v>922</v>
      </c>
      <c r="H172" s="281">
        <v>8400</v>
      </c>
      <c r="I172" s="282">
        <v>3430</v>
      </c>
      <c r="J172" s="287"/>
      <c r="K172" s="281">
        <v>28812000</v>
      </c>
      <c r="L172" s="275"/>
      <c r="M172" s="273"/>
    </row>
    <row r="173" spans="1:13" ht="27" thickBot="1">
      <c r="A173" s="279">
        <v>2023</v>
      </c>
      <c r="B173" s="280" t="s">
        <v>16</v>
      </c>
      <c r="C173" s="280" t="s">
        <v>381</v>
      </c>
      <c r="D173" s="280" t="s">
        <v>929</v>
      </c>
      <c r="E173" s="280" t="s">
        <v>112</v>
      </c>
      <c r="F173" s="280" t="s">
        <v>90</v>
      </c>
      <c r="G173" s="280" t="s">
        <v>20</v>
      </c>
      <c r="H173" s="281">
        <v>3900</v>
      </c>
      <c r="I173" s="282">
        <v>5324</v>
      </c>
      <c r="J173" s="287"/>
      <c r="K173" s="281">
        <v>20763600</v>
      </c>
      <c r="L173" s="275"/>
      <c r="M173" s="273"/>
    </row>
    <row r="174" spans="1:13" ht="27" thickBot="1">
      <c r="A174" s="279">
        <v>2023</v>
      </c>
      <c r="B174" s="280" t="s">
        <v>16</v>
      </c>
      <c r="C174" s="280" t="s">
        <v>381</v>
      </c>
      <c r="D174" s="280" t="s">
        <v>929</v>
      </c>
      <c r="E174" s="280" t="s">
        <v>112</v>
      </c>
      <c r="F174" s="280" t="s">
        <v>90</v>
      </c>
      <c r="G174" s="280" t="s">
        <v>105</v>
      </c>
      <c r="H174" s="281">
        <v>8400</v>
      </c>
      <c r="I174" s="282">
        <v>649</v>
      </c>
      <c r="J174" s="287"/>
      <c r="K174" s="281">
        <v>5451600</v>
      </c>
      <c r="L174" s="275"/>
      <c r="M174" s="273"/>
    </row>
    <row r="175" spans="1:13" ht="27" thickBot="1">
      <c r="A175" s="279">
        <v>2023</v>
      </c>
      <c r="B175" s="280" t="s">
        <v>16</v>
      </c>
      <c r="C175" s="280" t="s">
        <v>381</v>
      </c>
      <c r="D175" s="280" t="s">
        <v>929</v>
      </c>
      <c r="E175" s="280" t="s">
        <v>25</v>
      </c>
      <c r="F175" s="280"/>
      <c r="G175" s="280" t="s">
        <v>303</v>
      </c>
      <c r="H175" s="281">
        <v>8400</v>
      </c>
      <c r="I175" s="282">
        <v>3244</v>
      </c>
      <c r="J175" s="287"/>
      <c r="K175" s="281">
        <v>27249600</v>
      </c>
      <c r="L175" s="275"/>
      <c r="M175" s="273"/>
    </row>
    <row r="176" spans="1:13" ht="27" thickBot="1">
      <c r="A176" s="279">
        <v>2023</v>
      </c>
      <c r="B176" s="280" t="s">
        <v>16</v>
      </c>
      <c r="C176" s="280" t="s">
        <v>381</v>
      </c>
      <c r="D176" s="280" t="s">
        <v>929</v>
      </c>
      <c r="E176" s="280" t="s">
        <v>25</v>
      </c>
      <c r="F176" s="280"/>
      <c r="G176" s="280" t="s">
        <v>146</v>
      </c>
      <c r="H176" s="281">
        <v>8400</v>
      </c>
      <c r="I176" s="282">
        <v>224</v>
      </c>
      <c r="J176" s="287"/>
      <c r="K176" s="281">
        <v>1881600</v>
      </c>
      <c r="L176" s="275"/>
      <c r="M176" s="273"/>
    </row>
    <row r="177" spans="1:13" ht="27" thickBot="1">
      <c r="A177" s="279">
        <v>2023</v>
      </c>
      <c r="B177" s="280" t="s">
        <v>16</v>
      </c>
      <c r="C177" s="280" t="s">
        <v>381</v>
      </c>
      <c r="D177" s="280" t="s">
        <v>929</v>
      </c>
      <c r="E177" s="280" t="s">
        <v>25</v>
      </c>
      <c r="F177" s="280"/>
      <c r="G177" s="280" t="s">
        <v>303</v>
      </c>
      <c r="H177" s="281">
        <v>4700</v>
      </c>
      <c r="I177" s="282">
        <v>564</v>
      </c>
      <c r="J177" s="287"/>
      <c r="K177" s="281">
        <v>2650800</v>
      </c>
      <c r="L177" s="275"/>
      <c r="M177" s="273"/>
    </row>
    <row r="178" spans="1:13" ht="27" thickBot="1">
      <c r="A178" s="279">
        <v>2023</v>
      </c>
      <c r="B178" s="280" t="s">
        <v>16</v>
      </c>
      <c r="C178" s="280" t="s">
        <v>381</v>
      </c>
      <c r="D178" s="280" t="s">
        <v>929</v>
      </c>
      <c r="E178" s="280" t="s">
        <v>25</v>
      </c>
      <c r="F178" s="280" t="s">
        <v>90</v>
      </c>
      <c r="G178" s="280" t="s">
        <v>38</v>
      </c>
      <c r="H178" s="281">
        <v>8400</v>
      </c>
      <c r="I178" s="282">
        <v>1912</v>
      </c>
      <c r="J178" s="287"/>
      <c r="K178" s="281">
        <v>16060800</v>
      </c>
      <c r="L178" s="275"/>
      <c r="M178" s="273"/>
    </row>
    <row r="179" spans="1:13" ht="27" thickBot="1">
      <c r="A179" s="279">
        <v>2023</v>
      </c>
      <c r="B179" s="280" t="s">
        <v>16</v>
      </c>
      <c r="C179" s="280" t="s">
        <v>381</v>
      </c>
      <c r="D179" s="280" t="s">
        <v>929</v>
      </c>
      <c r="E179" s="280" t="s">
        <v>25</v>
      </c>
      <c r="F179" s="280" t="s">
        <v>90</v>
      </c>
      <c r="G179" s="280" t="s">
        <v>172</v>
      </c>
      <c r="H179" s="281">
        <v>8400</v>
      </c>
      <c r="I179" s="282">
        <v>13235</v>
      </c>
      <c r="J179" s="287"/>
      <c r="K179" s="281">
        <v>111174000</v>
      </c>
      <c r="L179" s="275"/>
      <c r="M179" s="273"/>
    </row>
    <row r="180" spans="1:13" ht="27" thickBot="1">
      <c r="A180" s="279">
        <v>2023</v>
      </c>
      <c r="B180" s="280" t="s">
        <v>16</v>
      </c>
      <c r="C180" s="280" t="s">
        <v>381</v>
      </c>
      <c r="D180" s="280" t="s">
        <v>929</v>
      </c>
      <c r="E180" s="280" t="s">
        <v>25</v>
      </c>
      <c r="F180" s="280" t="s">
        <v>90</v>
      </c>
      <c r="G180" s="280" t="s">
        <v>180</v>
      </c>
      <c r="H180" s="281">
        <v>4700</v>
      </c>
      <c r="I180" s="282">
        <v>348</v>
      </c>
      <c r="J180" s="287"/>
      <c r="K180" s="281">
        <v>1635600</v>
      </c>
      <c r="L180" s="275"/>
      <c r="M180" s="273"/>
    </row>
    <row r="181" spans="1:13" ht="27" thickBot="1">
      <c r="A181" s="279">
        <v>2023</v>
      </c>
      <c r="B181" s="280" t="s">
        <v>16</v>
      </c>
      <c r="C181" s="280" t="s">
        <v>381</v>
      </c>
      <c r="D181" s="280" t="s">
        <v>929</v>
      </c>
      <c r="E181" s="280" t="s">
        <v>26</v>
      </c>
      <c r="F181" s="280"/>
      <c r="G181" s="280" t="s">
        <v>452</v>
      </c>
      <c r="H181" s="281">
        <v>4700</v>
      </c>
      <c r="I181" s="282">
        <v>653</v>
      </c>
      <c r="J181" s="287"/>
      <c r="K181" s="281">
        <v>3069100</v>
      </c>
      <c r="L181" s="275"/>
      <c r="M181" s="273"/>
    </row>
    <row r="182" spans="1:13" ht="27" thickBot="1">
      <c r="A182" s="279">
        <v>2023</v>
      </c>
      <c r="B182" s="280" t="s">
        <v>16</v>
      </c>
      <c r="C182" s="280" t="s">
        <v>381</v>
      </c>
      <c r="D182" s="280" t="s">
        <v>929</v>
      </c>
      <c r="E182" s="280" t="s">
        <v>26</v>
      </c>
      <c r="F182" s="280"/>
      <c r="G182" s="280" t="s">
        <v>684</v>
      </c>
      <c r="H182" s="281">
        <v>8400</v>
      </c>
      <c r="I182" s="282">
        <v>4204</v>
      </c>
      <c r="J182" s="287"/>
      <c r="K182" s="281">
        <v>35313600</v>
      </c>
      <c r="L182" s="275"/>
      <c r="M182" s="273"/>
    </row>
    <row r="183" spans="1:13" ht="27" thickBot="1">
      <c r="A183" s="279">
        <v>2023</v>
      </c>
      <c r="B183" s="280" t="s">
        <v>16</v>
      </c>
      <c r="C183" s="280" t="s">
        <v>381</v>
      </c>
      <c r="D183" s="280" t="s">
        <v>929</v>
      </c>
      <c r="E183" s="280" t="s">
        <v>26</v>
      </c>
      <c r="F183" s="280"/>
      <c r="G183" s="280" t="s">
        <v>447</v>
      </c>
      <c r="H183" s="281">
        <v>8400</v>
      </c>
      <c r="I183" s="282">
        <v>268</v>
      </c>
      <c r="J183" s="287"/>
      <c r="K183" s="281">
        <v>2251200</v>
      </c>
      <c r="L183" s="275"/>
      <c r="M183" s="273"/>
    </row>
    <row r="184" spans="1:13" ht="27" thickBot="1">
      <c r="A184" s="279">
        <v>2023</v>
      </c>
      <c r="B184" s="280" t="s">
        <v>16</v>
      </c>
      <c r="C184" s="280" t="s">
        <v>381</v>
      </c>
      <c r="D184" s="280" t="s">
        <v>929</v>
      </c>
      <c r="E184" s="280" t="s">
        <v>26</v>
      </c>
      <c r="F184" s="280" t="s">
        <v>90</v>
      </c>
      <c r="G184" s="280" t="s">
        <v>172</v>
      </c>
      <c r="H184" s="281">
        <v>8400</v>
      </c>
      <c r="I184" s="282">
        <v>980</v>
      </c>
      <c r="J184" s="287"/>
      <c r="K184" s="281">
        <v>8232000</v>
      </c>
      <c r="L184" s="275"/>
      <c r="M184" s="273"/>
    </row>
    <row r="185" spans="1:13" ht="27" thickBot="1">
      <c r="A185" s="279">
        <v>2023</v>
      </c>
      <c r="B185" s="280" t="s">
        <v>16</v>
      </c>
      <c r="C185" s="280" t="s">
        <v>381</v>
      </c>
      <c r="D185" s="280" t="s">
        <v>929</v>
      </c>
      <c r="E185" s="280" t="s">
        <v>26</v>
      </c>
      <c r="F185" s="280" t="s">
        <v>90</v>
      </c>
      <c r="G185" s="280" t="s">
        <v>177</v>
      </c>
      <c r="H185" s="281">
        <v>8400</v>
      </c>
      <c r="I185" s="282">
        <v>7868</v>
      </c>
      <c r="J185" s="287"/>
      <c r="K185" s="281">
        <v>66091200</v>
      </c>
      <c r="L185" s="275"/>
      <c r="M185" s="273"/>
    </row>
    <row r="186" spans="1:13" ht="27" thickBot="1">
      <c r="A186" s="279">
        <v>2023</v>
      </c>
      <c r="B186" s="280" t="s">
        <v>16</v>
      </c>
      <c r="C186" s="280" t="s">
        <v>381</v>
      </c>
      <c r="D186" s="280" t="s">
        <v>929</v>
      </c>
      <c r="E186" s="280" t="s">
        <v>26</v>
      </c>
      <c r="F186" s="280" t="s">
        <v>90</v>
      </c>
      <c r="G186" s="280" t="s">
        <v>20</v>
      </c>
      <c r="H186" s="281">
        <v>4700</v>
      </c>
      <c r="I186" s="282">
        <v>709</v>
      </c>
      <c r="J186" s="287"/>
      <c r="K186" s="281">
        <v>3332300</v>
      </c>
      <c r="L186" s="275"/>
      <c r="M186" s="273"/>
    </row>
    <row r="187" spans="1:13" ht="27" thickBot="1">
      <c r="A187" s="279">
        <v>2023</v>
      </c>
      <c r="B187" s="280" t="s">
        <v>16</v>
      </c>
      <c r="C187" s="280" t="s">
        <v>381</v>
      </c>
      <c r="D187" s="280" t="s">
        <v>929</v>
      </c>
      <c r="E187" s="280" t="s">
        <v>27</v>
      </c>
      <c r="F187" s="280"/>
      <c r="G187" s="280" t="s">
        <v>935</v>
      </c>
      <c r="H187" s="281">
        <v>8400</v>
      </c>
      <c r="I187" s="282">
        <v>1238</v>
      </c>
      <c r="J187" s="287"/>
      <c r="K187" s="281">
        <v>10399200</v>
      </c>
      <c r="L187" s="275"/>
      <c r="M187" s="273"/>
    </row>
    <row r="188" spans="1:13" ht="27" thickBot="1">
      <c r="A188" s="279">
        <v>2023</v>
      </c>
      <c r="B188" s="280" t="s">
        <v>16</v>
      </c>
      <c r="C188" s="280" t="s">
        <v>381</v>
      </c>
      <c r="D188" s="280" t="s">
        <v>929</v>
      </c>
      <c r="E188" s="280" t="s">
        <v>27</v>
      </c>
      <c r="F188" s="280"/>
      <c r="G188" s="280" t="s">
        <v>129</v>
      </c>
      <c r="H188" s="281">
        <v>8400</v>
      </c>
      <c r="I188" s="282">
        <v>1810</v>
      </c>
      <c r="J188" s="287"/>
      <c r="K188" s="281">
        <v>15204000</v>
      </c>
      <c r="L188" s="275"/>
      <c r="M188" s="273"/>
    </row>
    <row r="189" spans="1:13" ht="27" thickBot="1">
      <c r="A189" s="279">
        <v>2023</v>
      </c>
      <c r="B189" s="280" t="s">
        <v>16</v>
      </c>
      <c r="C189" s="280" t="s">
        <v>381</v>
      </c>
      <c r="D189" s="280" t="s">
        <v>929</v>
      </c>
      <c r="E189" s="280" t="s">
        <v>27</v>
      </c>
      <c r="F189" s="280"/>
      <c r="G189" s="280" t="s">
        <v>151</v>
      </c>
      <c r="H189" s="281">
        <v>4700</v>
      </c>
      <c r="I189" s="282">
        <v>1919</v>
      </c>
      <c r="J189" s="287"/>
      <c r="K189" s="281">
        <v>9019300</v>
      </c>
      <c r="L189" s="275"/>
      <c r="M189" s="273"/>
    </row>
    <row r="190" spans="1:13" ht="27" thickBot="1">
      <c r="A190" s="279">
        <v>2023</v>
      </c>
      <c r="B190" s="280" t="s">
        <v>16</v>
      </c>
      <c r="C190" s="280" t="s">
        <v>381</v>
      </c>
      <c r="D190" s="280" t="s">
        <v>929</v>
      </c>
      <c r="E190" s="280" t="s">
        <v>124</v>
      </c>
      <c r="F190" s="280"/>
      <c r="G190" s="280" t="s">
        <v>20</v>
      </c>
      <c r="H190" s="281">
        <v>4700</v>
      </c>
      <c r="I190" s="282">
        <v>1980</v>
      </c>
      <c r="J190" s="287"/>
      <c r="K190" s="281">
        <v>9306000</v>
      </c>
      <c r="L190" s="275"/>
      <c r="M190" s="273"/>
    </row>
    <row r="191" spans="1:13" ht="27" thickBot="1">
      <c r="A191" s="279">
        <v>2023</v>
      </c>
      <c r="B191" s="280" t="s">
        <v>16</v>
      </c>
      <c r="C191" s="280" t="s">
        <v>381</v>
      </c>
      <c r="D191" s="280" t="s">
        <v>929</v>
      </c>
      <c r="E191" s="280" t="s">
        <v>124</v>
      </c>
      <c r="F191" s="280" t="s">
        <v>90</v>
      </c>
      <c r="G191" s="280" t="s">
        <v>20</v>
      </c>
      <c r="H191" s="281">
        <v>4700</v>
      </c>
      <c r="I191" s="282">
        <v>3656</v>
      </c>
      <c r="J191" s="287"/>
      <c r="K191" s="281">
        <v>17183200</v>
      </c>
      <c r="L191" s="275"/>
      <c r="M191" s="273"/>
    </row>
    <row r="192" spans="1:13" ht="27" thickBot="1">
      <c r="A192" s="279">
        <v>2023</v>
      </c>
      <c r="B192" s="280" t="s">
        <v>16</v>
      </c>
      <c r="C192" s="280" t="s">
        <v>381</v>
      </c>
      <c r="D192" s="280" t="s">
        <v>929</v>
      </c>
      <c r="E192" s="280" t="s">
        <v>27</v>
      </c>
      <c r="F192" s="280" t="s">
        <v>90</v>
      </c>
      <c r="G192" s="280" t="s">
        <v>471</v>
      </c>
      <c r="H192" s="281">
        <v>8400</v>
      </c>
      <c r="I192" s="282">
        <v>1880</v>
      </c>
      <c r="J192" s="287"/>
      <c r="K192" s="281">
        <v>15792000</v>
      </c>
      <c r="L192" s="275"/>
      <c r="M192" s="273"/>
    </row>
    <row r="193" spans="1:13" ht="27" thickBot="1">
      <c r="A193" s="279">
        <v>2023</v>
      </c>
      <c r="B193" s="280" t="s">
        <v>16</v>
      </c>
      <c r="C193" s="280" t="s">
        <v>381</v>
      </c>
      <c r="D193" s="280" t="s">
        <v>929</v>
      </c>
      <c r="E193" s="280" t="s">
        <v>124</v>
      </c>
      <c r="F193" s="280" t="s">
        <v>90</v>
      </c>
      <c r="G193" s="280" t="s">
        <v>160</v>
      </c>
      <c r="H193" s="281">
        <v>8400</v>
      </c>
      <c r="I193" s="282">
        <v>3226</v>
      </c>
      <c r="J193" s="287"/>
      <c r="K193" s="281">
        <v>27098400</v>
      </c>
      <c r="L193" s="275"/>
      <c r="M193" s="273"/>
    </row>
    <row r="194" spans="1:13" ht="27" thickBot="1">
      <c r="A194" s="279">
        <v>2023</v>
      </c>
      <c r="B194" s="280" t="s">
        <v>16</v>
      </c>
      <c r="C194" s="280" t="s">
        <v>381</v>
      </c>
      <c r="D194" s="280" t="s">
        <v>929</v>
      </c>
      <c r="E194" s="280" t="s">
        <v>124</v>
      </c>
      <c r="F194" s="280" t="s">
        <v>90</v>
      </c>
      <c r="G194" s="280" t="s">
        <v>95</v>
      </c>
      <c r="H194" s="281">
        <v>4700</v>
      </c>
      <c r="I194" s="282">
        <v>1750</v>
      </c>
      <c r="J194" s="287"/>
      <c r="K194" s="281">
        <v>8225000</v>
      </c>
      <c r="L194" s="275"/>
      <c r="M194" s="273"/>
    </row>
    <row r="195" spans="1:13" ht="25.2" thickBot="1">
      <c r="A195" s="284"/>
      <c r="B195" s="284"/>
      <c r="C195" s="284"/>
      <c r="D195" s="284" t="s">
        <v>29</v>
      </c>
      <c r="E195" s="284"/>
      <c r="F195" s="284"/>
      <c r="G195" s="284"/>
      <c r="H195" s="284"/>
      <c r="I195" s="285">
        <v>717952</v>
      </c>
      <c r="J195" s="288"/>
      <c r="K195" s="286">
        <v>2572330300</v>
      </c>
      <c r="L195" s="275"/>
      <c r="M195" s="273"/>
    </row>
    <row r="196" spans="1:13" ht="27" thickBot="1">
      <c r="A196" s="279">
        <v>2023</v>
      </c>
      <c r="B196" s="280" t="s">
        <v>16</v>
      </c>
      <c r="C196" s="280" t="s">
        <v>381</v>
      </c>
      <c r="D196" s="280" t="s">
        <v>936</v>
      </c>
      <c r="E196" s="280" t="s">
        <v>18</v>
      </c>
      <c r="F196" s="280" t="s">
        <v>19</v>
      </c>
      <c r="G196" s="280" t="s">
        <v>20</v>
      </c>
      <c r="H196" s="281">
        <v>2600</v>
      </c>
      <c r="I196" s="282">
        <v>253789</v>
      </c>
      <c r="J196" s="283">
        <v>402</v>
      </c>
      <c r="K196" s="281">
        <v>658806200</v>
      </c>
      <c r="L196" s="275"/>
      <c r="M196" s="273"/>
    </row>
    <row r="197" spans="1:13" ht="40.200000000000003" thickBot="1">
      <c r="A197" s="279">
        <v>2023</v>
      </c>
      <c r="B197" s="280" t="s">
        <v>16</v>
      </c>
      <c r="C197" s="280" t="s">
        <v>381</v>
      </c>
      <c r="D197" s="280" t="s">
        <v>936</v>
      </c>
      <c r="E197" s="280" t="s">
        <v>22</v>
      </c>
      <c r="F197" s="280" t="s">
        <v>19</v>
      </c>
      <c r="G197" s="280" t="s">
        <v>20</v>
      </c>
      <c r="H197" s="281">
        <v>3900</v>
      </c>
      <c r="I197" s="282">
        <v>2948</v>
      </c>
      <c r="J197" s="283">
        <v>25</v>
      </c>
      <c r="K197" s="281">
        <v>11399700</v>
      </c>
      <c r="L197" s="275"/>
      <c r="M197" s="273"/>
    </row>
    <row r="198" spans="1:13" ht="27" thickBot="1">
      <c r="A198" s="279">
        <v>2023</v>
      </c>
      <c r="B198" s="280" t="s">
        <v>16</v>
      </c>
      <c r="C198" s="280" t="s">
        <v>381</v>
      </c>
      <c r="D198" s="280" t="s">
        <v>936</v>
      </c>
      <c r="E198" s="280" t="s">
        <v>23</v>
      </c>
      <c r="F198" s="280" t="s">
        <v>19</v>
      </c>
      <c r="G198" s="280" t="s">
        <v>20</v>
      </c>
      <c r="H198" s="281">
        <v>4700</v>
      </c>
      <c r="I198" s="282">
        <v>4003</v>
      </c>
      <c r="J198" s="283">
        <v>15</v>
      </c>
      <c r="K198" s="281">
        <v>18743600</v>
      </c>
      <c r="L198" s="275"/>
      <c r="M198" s="273"/>
    </row>
    <row r="199" spans="1:13" ht="27" thickBot="1">
      <c r="A199" s="279">
        <v>2023</v>
      </c>
      <c r="B199" s="280" t="s">
        <v>16</v>
      </c>
      <c r="C199" s="280" t="s">
        <v>381</v>
      </c>
      <c r="D199" s="280" t="s">
        <v>936</v>
      </c>
      <c r="E199" s="280" t="s">
        <v>24</v>
      </c>
      <c r="F199" s="280" t="s">
        <v>19</v>
      </c>
      <c r="G199" s="280" t="s">
        <v>20</v>
      </c>
      <c r="H199" s="281">
        <v>8400</v>
      </c>
      <c r="I199" s="282">
        <v>1335</v>
      </c>
      <c r="J199" s="283">
        <v>28</v>
      </c>
      <c r="K199" s="281">
        <v>10978800</v>
      </c>
      <c r="L199" s="275"/>
      <c r="M199" s="273"/>
    </row>
    <row r="200" spans="1:13" ht="27" thickBot="1">
      <c r="A200" s="279">
        <v>2023</v>
      </c>
      <c r="B200" s="280" t="s">
        <v>16</v>
      </c>
      <c r="C200" s="280" t="s">
        <v>381</v>
      </c>
      <c r="D200" s="280" t="s">
        <v>936</v>
      </c>
      <c r="E200" s="280" t="s">
        <v>25</v>
      </c>
      <c r="F200" s="280" t="s">
        <v>19</v>
      </c>
      <c r="G200" s="280" t="s">
        <v>20</v>
      </c>
      <c r="H200" s="281">
        <v>4700</v>
      </c>
      <c r="I200" s="282">
        <v>21801</v>
      </c>
      <c r="J200" s="283">
        <v>31</v>
      </c>
      <c r="K200" s="281">
        <v>102319000</v>
      </c>
      <c r="L200" s="275"/>
      <c r="M200" s="273"/>
    </row>
    <row r="201" spans="1:13" ht="27" thickBot="1">
      <c r="A201" s="279">
        <v>2023</v>
      </c>
      <c r="B201" s="280" t="s">
        <v>16</v>
      </c>
      <c r="C201" s="280" t="s">
        <v>381</v>
      </c>
      <c r="D201" s="280" t="s">
        <v>936</v>
      </c>
      <c r="E201" s="280" t="s">
        <v>26</v>
      </c>
      <c r="F201" s="280" t="s">
        <v>19</v>
      </c>
      <c r="G201" s="280" t="s">
        <v>20</v>
      </c>
      <c r="H201" s="281">
        <v>8400</v>
      </c>
      <c r="I201" s="282">
        <v>30138</v>
      </c>
      <c r="J201" s="283">
        <v>33</v>
      </c>
      <c r="K201" s="281">
        <v>252882000</v>
      </c>
      <c r="L201" s="275"/>
      <c r="M201" s="273"/>
    </row>
    <row r="202" spans="1:13" ht="27" thickBot="1">
      <c r="A202" s="279">
        <v>2023</v>
      </c>
      <c r="B202" s="280" t="s">
        <v>16</v>
      </c>
      <c r="C202" s="280" t="s">
        <v>381</v>
      </c>
      <c r="D202" s="280" t="s">
        <v>936</v>
      </c>
      <c r="E202" s="280" t="s">
        <v>27</v>
      </c>
      <c r="F202" s="280" t="s">
        <v>19</v>
      </c>
      <c r="G202" s="280" t="s">
        <v>20</v>
      </c>
      <c r="H202" s="281">
        <v>800</v>
      </c>
      <c r="I202" s="282">
        <v>2366</v>
      </c>
      <c r="J202" s="287">
        <v>0</v>
      </c>
      <c r="K202" s="281">
        <v>1892800</v>
      </c>
      <c r="L202" s="275"/>
      <c r="M202" s="273"/>
    </row>
    <row r="203" spans="1:13" ht="25.2" thickBot="1">
      <c r="A203" s="284"/>
      <c r="B203" s="284"/>
      <c r="C203" s="284"/>
      <c r="D203" s="284" t="s">
        <v>29</v>
      </c>
      <c r="E203" s="284"/>
      <c r="F203" s="284"/>
      <c r="G203" s="284"/>
      <c r="H203" s="284"/>
      <c r="I203" s="285">
        <v>316380</v>
      </c>
      <c r="J203" s="285">
        <v>534</v>
      </c>
      <c r="K203" s="286">
        <v>1057022100</v>
      </c>
      <c r="L203" s="275"/>
      <c r="M203" s="273"/>
    </row>
    <row r="204" spans="1:13" ht="27" thickBot="1">
      <c r="A204" s="279">
        <v>2023</v>
      </c>
      <c r="B204" s="280" t="s">
        <v>16</v>
      </c>
      <c r="C204" s="280" t="s">
        <v>381</v>
      </c>
      <c r="D204" s="280" t="s">
        <v>937</v>
      </c>
      <c r="E204" s="280" t="s">
        <v>18</v>
      </c>
      <c r="F204" s="280" t="s">
        <v>19</v>
      </c>
      <c r="G204" s="280" t="s">
        <v>20</v>
      </c>
      <c r="H204" s="281">
        <v>2600</v>
      </c>
      <c r="I204" s="282">
        <v>266551</v>
      </c>
      <c r="J204" s="283">
        <v>514</v>
      </c>
      <c r="K204" s="281">
        <v>691696200</v>
      </c>
      <c r="L204" s="275"/>
      <c r="M204" s="273"/>
    </row>
    <row r="205" spans="1:13" ht="40.200000000000003" thickBot="1">
      <c r="A205" s="279">
        <v>2023</v>
      </c>
      <c r="B205" s="280" t="s">
        <v>16</v>
      </c>
      <c r="C205" s="280" t="s">
        <v>381</v>
      </c>
      <c r="D205" s="280" t="s">
        <v>937</v>
      </c>
      <c r="E205" s="280" t="s">
        <v>22</v>
      </c>
      <c r="F205" s="280" t="s">
        <v>19</v>
      </c>
      <c r="G205" s="280" t="s">
        <v>20</v>
      </c>
      <c r="H205" s="281">
        <v>3900</v>
      </c>
      <c r="I205" s="282">
        <v>2563</v>
      </c>
      <c r="J205" s="283">
        <v>22</v>
      </c>
      <c r="K205" s="281">
        <v>9909900</v>
      </c>
      <c r="L205" s="275"/>
      <c r="M205" s="273"/>
    </row>
    <row r="206" spans="1:13" ht="27" thickBot="1">
      <c r="A206" s="279">
        <v>2023</v>
      </c>
      <c r="B206" s="280" t="s">
        <v>16</v>
      </c>
      <c r="C206" s="280" t="s">
        <v>381</v>
      </c>
      <c r="D206" s="280" t="s">
        <v>937</v>
      </c>
      <c r="E206" s="280" t="s">
        <v>23</v>
      </c>
      <c r="F206" s="280" t="s">
        <v>19</v>
      </c>
      <c r="G206" s="280" t="s">
        <v>20</v>
      </c>
      <c r="H206" s="281">
        <v>4700</v>
      </c>
      <c r="I206" s="282">
        <v>4632</v>
      </c>
      <c r="J206" s="283">
        <v>14</v>
      </c>
      <c r="K206" s="281">
        <v>21704600</v>
      </c>
      <c r="L206" s="275"/>
      <c r="M206" s="273"/>
    </row>
    <row r="207" spans="1:13" ht="27" thickBot="1">
      <c r="A207" s="279">
        <v>2023</v>
      </c>
      <c r="B207" s="280" t="s">
        <v>16</v>
      </c>
      <c r="C207" s="280" t="s">
        <v>381</v>
      </c>
      <c r="D207" s="280" t="s">
        <v>937</v>
      </c>
      <c r="E207" s="280" t="s">
        <v>24</v>
      </c>
      <c r="F207" s="280" t="s">
        <v>19</v>
      </c>
      <c r="G207" s="280" t="s">
        <v>20</v>
      </c>
      <c r="H207" s="281">
        <v>8400</v>
      </c>
      <c r="I207" s="282">
        <v>1410</v>
      </c>
      <c r="J207" s="283">
        <v>38</v>
      </c>
      <c r="K207" s="281">
        <v>11524800</v>
      </c>
      <c r="L207" s="275"/>
      <c r="M207" s="273"/>
    </row>
    <row r="208" spans="1:13" ht="27" thickBot="1">
      <c r="A208" s="279">
        <v>2023</v>
      </c>
      <c r="B208" s="280" t="s">
        <v>16</v>
      </c>
      <c r="C208" s="280" t="s">
        <v>381</v>
      </c>
      <c r="D208" s="280" t="s">
        <v>937</v>
      </c>
      <c r="E208" s="280" t="s">
        <v>25</v>
      </c>
      <c r="F208" s="280" t="s">
        <v>19</v>
      </c>
      <c r="G208" s="280" t="s">
        <v>20</v>
      </c>
      <c r="H208" s="281">
        <v>4700</v>
      </c>
      <c r="I208" s="282">
        <v>18648</v>
      </c>
      <c r="J208" s="283">
        <v>33</v>
      </c>
      <c r="K208" s="281">
        <v>87490500</v>
      </c>
      <c r="L208" s="275"/>
      <c r="M208" s="273"/>
    </row>
    <row r="209" spans="1:13" ht="27" thickBot="1">
      <c r="A209" s="279">
        <v>2023</v>
      </c>
      <c r="B209" s="280" t="s">
        <v>16</v>
      </c>
      <c r="C209" s="280" t="s">
        <v>381</v>
      </c>
      <c r="D209" s="280" t="s">
        <v>937</v>
      </c>
      <c r="E209" s="280" t="s">
        <v>26</v>
      </c>
      <c r="F209" s="280" t="s">
        <v>19</v>
      </c>
      <c r="G209" s="280" t="s">
        <v>20</v>
      </c>
      <c r="H209" s="281">
        <v>8400</v>
      </c>
      <c r="I209" s="282">
        <v>23506</v>
      </c>
      <c r="J209" s="283">
        <v>1</v>
      </c>
      <c r="K209" s="281">
        <v>197442000</v>
      </c>
      <c r="L209" s="275"/>
      <c r="M209" s="273"/>
    </row>
    <row r="210" spans="1:13" ht="27" thickBot="1">
      <c r="A210" s="279">
        <v>2023</v>
      </c>
      <c r="B210" s="280" t="s">
        <v>16</v>
      </c>
      <c r="C210" s="280" t="s">
        <v>381</v>
      </c>
      <c r="D210" s="280" t="s">
        <v>937</v>
      </c>
      <c r="E210" s="280" t="s">
        <v>27</v>
      </c>
      <c r="F210" s="280" t="s">
        <v>19</v>
      </c>
      <c r="G210" s="280" t="s">
        <v>20</v>
      </c>
      <c r="H210" s="281">
        <v>800</v>
      </c>
      <c r="I210" s="282">
        <v>2914</v>
      </c>
      <c r="J210" s="283">
        <v>4</v>
      </c>
      <c r="K210" s="281">
        <v>2328000</v>
      </c>
      <c r="L210" s="275"/>
      <c r="M210" s="273"/>
    </row>
    <row r="211" spans="1:13" ht="25.2" thickBot="1">
      <c r="A211" s="284"/>
      <c r="B211" s="284"/>
      <c r="C211" s="284"/>
      <c r="D211" s="284" t="s">
        <v>29</v>
      </c>
      <c r="E211" s="284"/>
      <c r="F211" s="284"/>
      <c r="G211" s="284"/>
      <c r="H211" s="284"/>
      <c r="I211" s="285">
        <v>320224</v>
      </c>
      <c r="J211" s="285">
        <v>626</v>
      </c>
      <c r="K211" s="286">
        <v>1022096000</v>
      </c>
      <c r="L211" s="275"/>
      <c r="M211" s="273"/>
    </row>
    <row r="212" spans="1:13" ht="27" thickBot="1">
      <c r="A212" s="279">
        <v>2023</v>
      </c>
      <c r="B212" s="280" t="s">
        <v>16</v>
      </c>
      <c r="C212" s="280" t="s">
        <v>381</v>
      </c>
      <c r="D212" s="280" t="s">
        <v>938</v>
      </c>
      <c r="E212" s="280" t="s">
        <v>18</v>
      </c>
      <c r="F212" s="280" t="s">
        <v>19</v>
      </c>
      <c r="G212" s="280" t="s">
        <v>20</v>
      </c>
      <c r="H212" s="281">
        <v>700</v>
      </c>
      <c r="I212" s="282">
        <v>32789</v>
      </c>
      <c r="J212" s="283">
        <v>9937</v>
      </c>
      <c r="K212" s="281">
        <v>15996400</v>
      </c>
      <c r="L212" s="275"/>
      <c r="M212" s="273"/>
    </row>
    <row r="213" spans="1:13" ht="40.200000000000003" thickBot="1">
      <c r="A213" s="279">
        <v>2023</v>
      </c>
      <c r="B213" s="280" t="s">
        <v>16</v>
      </c>
      <c r="C213" s="280" t="s">
        <v>381</v>
      </c>
      <c r="D213" s="280" t="s">
        <v>938</v>
      </c>
      <c r="E213" s="280" t="s">
        <v>22</v>
      </c>
      <c r="F213" s="280" t="s">
        <v>19</v>
      </c>
      <c r="G213" s="280" t="s">
        <v>20</v>
      </c>
      <c r="H213" s="281">
        <v>1000</v>
      </c>
      <c r="I213" s="282">
        <v>225</v>
      </c>
      <c r="J213" s="283">
        <v>94</v>
      </c>
      <c r="K213" s="281">
        <v>131000</v>
      </c>
      <c r="L213" s="275"/>
      <c r="M213" s="273"/>
    </row>
    <row r="214" spans="1:13" ht="27" thickBot="1">
      <c r="A214" s="279">
        <v>2023</v>
      </c>
      <c r="B214" s="280" t="s">
        <v>16</v>
      </c>
      <c r="C214" s="280" t="s">
        <v>381</v>
      </c>
      <c r="D214" s="280" t="s">
        <v>938</v>
      </c>
      <c r="E214" s="280" t="s">
        <v>23</v>
      </c>
      <c r="F214" s="280" t="s">
        <v>19</v>
      </c>
      <c r="G214" s="280" t="s">
        <v>20</v>
      </c>
      <c r="H214" s="281">
        <v>1200</v>
      </c>
      <c r="I214" s="282">
        <v>1054</v>
      </c>
      <c r="J214" s="283">
        <v>861</v>
      </c>
      <c r="K214" s="281">
        <v>231600</v>
      </c>
      <c r="L214" s="275"/>
      <c r="M214" s="273"/>
    </row>
    <row r="215" spans="1:13" ht="27" thickBot="1">
      <c r="A215" s="279">
        <v>2023</v>
      </c>
      <c r="B215" s="280" t="s">
        <v>16</v>
      </c>
      <c r="C215" s="280" t="s">
        <v>381</v>
      </c>
      <c r="D215" s="280" t="s">
        <v>938</v>
      </c>
      <c r="E215" s="280" t="s">
        <v>24</v>
      </c>
      <c r="F215" s="280" t="s">
        <v>19</v>
      </c>
      <c r="G215" s="280" t="s">
        <v>20</v>
      </c>
      <c r="H215" s="281">
        <v>2100</v>
      </c>
      <c r="I215" s="282">
        <v>816</v>
      </c>
      <c r="J215" s="283">
        <v>784</v>
      </c>
      <c r="K215" s="281">
        <v>67200</v>
      </c>
      <c r="L215" s="275"/>
      <c r="M215" s="273"/>
    </row>
    <row r="216" spans="1:13" ht="27" thickBot="1">
      <c r="A216" s="279">
        <v>2023</v>
      </c>
      <c r="B216" s="280" t="s">
        <v>16</v>
      </c>
      <c r="C216" s="280" t="s">
        <v>381</v>
      </c>
      <c r="D216" s="280" t="s">
        <v>938</v>
      </c>
      <c r="E216" s="280" t="s">
        <v>25</v>
      </c>
      <c r="F216" s="280" t="s">
        <v>19</v>
      </c>
      <c r="G216" s="280" t="s">
        <v>20</v>
      </c>
      <c r="H216" s="281">
        <v>1200</v>
      </c>
      <c r="I216" s="282">
        <v>1044</v>
      </c>
      <c r="J216" s="283">
        <v>558</v>
      </c>
      <c r="K216" s="281">
        <v>583200</v>
      </c>
      <c r="L216" s="275"/>
      <c r="M216" s="273"/>
    </row>
    <row r="217" spans="1:13" ht="27" thickBot="1">
      <c r="A217" s="279">
        <v>2023</v>
      </c>
      <c r="B217" s="280" t="s">
        <v>16</v>
      </c>
      <c r="C217" s="280" t="s">
        <v>381</v>
      </c>
      <c r="D217" s="280" t="s">
        <v>938</v>
      </c>
      <c r="E217" s="280" t="s">
        <v>26</v>
      </c>
      <c r="F217" s="280" t="s">
        <v>19</v>
      </c>
      <c r="G217" s="280" t="s">
        <v>20</v>
      </c>
      <c r="H217" s="281">
        <v>2100</v>
      </c>
      <c r="I217" s="282">
        <v>926</v>
      </c>
      <c r="J217" s="283">
        <v>650</v>
      </c>
      <c r="K217" s="281">
        <v>579600</v>
      </c>
      <c r="L217" s="275"/>
      <c r="M217" s="273"/>
    </row>
    <row r="218" spans="1:13" ht="27" thickBot="1">
      <c r="A218" s="279">
        <v>2023</v>
      </c>
      <c r="B218" s="280" t="s">
        <v>16</v>
      </c>
      <c r="C218" s="280" t="s">
        <v>381</v>
      </c>
      <c r="D218" s="280" t="s">
        <v>938</v>
      </c>
      <c r="E218" s="280" t="s">
        <v>27</v>
      </c>
      <c r="F218" s="280" t="s">
        <v>19</v>
      </c>
      <c r="G218" s="280" t="s">
        <v>20</v>
      </c>
      <c r="H218" s="281">
        <v>200</v>
      </c>
      <c r="I218" s="282">
        <v>200</v>
      </c>
      <c r="J218" s="283">
        <v>37</v>
      </c>
      <c r="K218" s="281">
        <v>32600</v>
      </c>
      <c r="L218" s="275"/>
      <c r="M218" s="273"/>
    </row>
    <row r="219" spans="1:13" ht="25.2" thickBot="1">
      <c r="A219" s="284"/>
      <c r="B219" s="284"/>
      <c r="C219" s="284"/>
      <c r="D219" s="284" t="s">
        <v>29</v>
      </c>
      <c r="E219" s="284"/>
      <c r="F219" s="284"/>
      <c r="G219" s="284"/>
      <c r="H219" s="284"/>
      <c r="I219" s="285">
        <v>37054</v>
      </c>
      <c r="J219" s="285">
        <v>12921</v>
      </c>
      <c r="K219" s="286">
        <v>17621600</v>
      </c>
      <c r="L219" s="275"/>
      <c r="M219" s="273"/>
    </row>
    <row r="220" spans="1:13" ht="27" thickBot="1">
      <c r="A220" s="279">
        <v>2023</v>
      </c>
      <c r="B220" s="280" t="s">
        <v>16</v>
      </c>
      <c r="C220" s="280" t="s">
        <v>381</v>
      </c>
      <c r="D220" s="280" t="s">
        <v>939</v>
      </c>
      <c r="E220" s="280" t="s">
        <v>18</v>
      </c>
      <c r="F220" s="280" t="s">
        <v>19</v>
      </c>
      <c r="G220" s="280" t="s">
        <v>20</v>
      </c>
      <c r="H220" s="281">
        <v>700</v>
      </c>
      <c r="I220" s="282">
        <v>143832</v>
      </c>
      <c r="J220" s="283">
        <v>9552</v>
      </c>
      <c r="K220" s="281">
        <v>93996000</v>
      </c>
      <c r="L220" s="275"/>
      <c r="M220" s="273"/>
    </row>
    <row r="221" spans="1:13" ht="40.200000000000003" thickBot="1">
      <c r="A221" s="279">
        <v>2023</v>
      </c>
      <c r="B221" s="280" t="s">
        <v>16</v>
      </c>
      <c r="C221" s="280" t="s">
        <v>381</v>
      </c>
      <c r="D221" s="280" t="s">
        <v>939</v>
      </c>
      <c r="E221" s="280" t="s">
        <v>22</v>
      </c>
      <c r="F221" s="280" t="s">
        <v>19</v>
      </c>
      <c r="G221" s="280" t="s">
        <v>20</v>
      </c>
      <c r="H221" s="281">
        <v>1000</v>
      </c>
      <c r="I221" s="282">
        <v>608</v>
      </c>
      <c r="J221" s="283">
        <v>26</v>
      </c>
      <c r="K221" s="281">
        <v>582000</v>
      </c>
      <c r="L221" s="275"/>
      <c r="M221" s="273"/>
    </row>
    <row r="222" spans="1:13" ht="27" thickBot="1">
      <c r="A222" s="279">
        <v>2023</v>
      </c>
      <c r="B222" s="280" t="s">
        <v>16</v>
      </c>
      <c r="C222" s="280" t="s">
        <v>381</v>
      </c>
      <c r="D222" s="280" t="s">
        <v>939</v>
      </c>
      <c r="E222" s="280" t="s">
        <v>23</v>
      </c>
      <c r="F222" s="280" t="s">
        <v>19</v>
      </c>
      <c r="G222" s="280" t="s">
        <v>20</v>
      </c>
      <c r="H222" s="281">
        <v>1200</v>
      </c>
      <c r="I222" s="282">
        <v>5518</v>
      </c>
      <c r="J222" s="283">
        <v>664</v>
      </c>
      <c r="K222" s="281">
        <v>5824800</v>
      </c>
      <c r="L222" s="275"/>
      <c r="M222" s="273"/>
    </row>
    <row r="223" spans="1:13" ht="27" thickBot="1">
      <c r="A223" s="279">
        <v>2023</v>
      </c>
      <c r="B223" s="280" t="s">
        <v>16</v>
      </c>
      <c r="C223" s="280" t="s">
        <v>381</v>
      </c>
      <c r="D223" s="280" t="s">
        <v>939</v>
      </c>
      <c r="E223" s="280" t="s">
        <v>24</v>
      </c>
      <c r="F223" s="280" t="s">
        <v>19</v>
      </c>
      <c r="G223" s="280" t="s">
        <v>20</v>
      </c>
      <c r="H223" s="281">
        <v>2100</v>
      </c>
      <c r="I223" s="282">
        <v>572</v>
      </c>
      <c r="J223" s="283">
        <v>325</v>
      </c>
      <c r="K223" s="281">
        <v>518700</v>
      </c>
      <c r="L223" s="275"/>
      <c r="M223" s="273"/>
    </row>
    <row r="224" spans="1:13" ht="27" thickBot="1">
      <c r="A224" s="279">
        <v>2023</v>
      </c>
      <c r="B224" s="280" t="s">
        <v>16</v>
      </c>
      <c r="C224" s="280" t="s">
        <v>381</v>
      </c>
      <c r="D224" s="280" t="s">
        <v>939</v>
      </c>
      <c r="E224" s="280" t="s">
        <v>25</v>
      </c>
      <c r="F224" s="280" t="s">
        <v>19</v>
      </c>
      <c r="G224" s="280" t="s">
        <v>20</v>
      </c>
      <c r="H224" s="281">
        <v>1200</v>
      </c>
      <c r="I224" s="282">
        <v>5893</v>
      </c>
      <c r="J224" s="283">
        <v>400</v>
      </c>
      <c r="K224" s="281">
        <v>6591600</v>
      </c>
      <c r="L224" s="275"/>
      <c r="M224" s="273"/>
    </row>
    <row r="225" spans="1:13" ht="27" thickBot="1">
      <c r="A225" s="279">
        <v>2023</v>
      </c>
      <c r="B225" s="280" t="s">
        <v>16</v>
      </c>
      <c r="C225" s="280" t="s">
        <v>381</v>
      </c>
      <c r="D225" s="280" t="s">
        <v>939</v>
      </c>
      <c r="E225" s="280" t="s">
        <v>26</v>
      </c>
      <c r="F225" s="280" t="s">
        <v>19</v>
      </c>
      <c r="G225" s="280" t="s">
        <v>20</v>
      </c>
      <c r="H225" s="281">
        <v>2100</v>
      </c>
      <c r="I225" s="282">
        <v>4834</v>
      </c>
      <c r="J225" s="283">
        <v>1158</v>
      </c>
      <c r="K225" s="281">
        <v>7719600</v>
      </c>
      <c r="L225" s="275"/>
      <c r="M225" s="273"/>
    </row>
    <row r="226" spans="1:13" ht="27" thickBot="1">
      <c r="A226" s="279">
        <v>2023</v>
      </c>
      <c r="B226" s="280" t="s">
        <v>16</v>
      </c>
      <c r="C226" s="280" t="s">
        <v>381</v>
      </c>
      <c r="D226" s="280" t="s">
        <v>939</v>
      </c>
      <c r="E226" s="280" t="s">
        <v>27</v>
      </c>
      <c r="F226" s="280" t="s">
        <v>19</v>
      </c>
      <c r="G226" s="280" t="s">
        <v>20</v>
      </c>
      <c r="H226" s="281">
        <v>200</v>
      </c>
      <c r="I226" s="282">
        <v>1132</v>
      </c>
      <c r="J226" s="283">
        <v>8</v>
      </c>
      <c r="K226" s="281">
        <v>224800</v>
      </c>
      <c r="L226" s="275"/>
      <c r="M226" s="273"/>
    </row>
    <row r="227" spans="1:13" ht="25.2" thickBot="1">
      <c r="A227" s="284"/>
      <c r="B227" s="284"/>
      <c r="C227" s="284"/>
      <c r="D227" s="284" t="s">
        <v>29</v>
      </c>
      <c r="E227" s="284"/>
      <c r="F227" s="284"/>
      <c r="G227" s="284"/>
      <c r="H227" s="284"/>
      <c r="I227" s="285">
        <v>162389</v>
      </c>
      <c r="J227" s="285">
        <v>12133</v>
      </c>
      <c r="K227" s="286">
        <v>115457500</v>
      </c>
      <c r="L227" s="275"/>
      <c r="M227" s="273"/>
    </row>
    <row r="228" spans="1:13" ht="27" thickBot="1">
      <c r="A228" s="279">
        <v>2023</v>
      </c>
      <c r="B228" s="280" t="s">
        <v>16</v>
      </c>
      <c r="C228" s="280" t="s">
        <v>381</v>
      </c>
      <c r="D228" s="280" t="s">
        <v>940</v>
      </c>
      <c r="E228" s="280" t="s">
        <v>18</v>
      </c>
      <c r="F228" s="280" t="s">
        <v>19</v>
      </c>
      <c r="G228" s="280" t="s">
        <v>20</v>
      </c>
      <c r="H228" s="281">
        <v>700</v>
      </c>
      <c r="I228" s="282">
        <v>39457</v>
      </c>
      <c r="J228" s="283">
        <v>8273</v>
      </c>
      <c r="K228" s="281">
        <v>21828800</v>
      </c>
      <c r="L228" s="275"/>
      <c r="M228" s="273"/>
    </row>
    <row r="229" spans="1:13" ht="40.200000000000003" thickBot="1">
      <c r="A229" s="279">
        <v>2023</v>
      </c>
      <c r="B229" s="280" t="s">
        <v>16</v>
      </c>
      <c r="C229" s="280" t="s">
        <v>381</v>
      </c>
      <c r="D229" s="280" t="s">
        <v>940</v>
      </c>
      <c r="E229" s="280" t="s">
        <v>22</v>
      </c>
      <c r="F229" s="280" t="s">
        <v>19</v>
      </c>
      <c r="G229" s="280" t="s">
        <v>20</v>
      </c>
      <c r="H229" s="281">
        <v>1000</v>
      </c>
      <c r="I229" s="282">
        <v>141</v>
      </c>
      <c r="J229" s="283">
        <v>23</v>
      </c>
      <c r="K229" s="281">
        <v>118000</v>
      </c>
      <c r="L229" s="275"/>
      <c r="M229" s="273"/>
    </row>
    <row r="230" spans="1:13" ht="27" thickBot="1">
      <c r="A230" s="279">
        <v>2023</v>
      </c>
      <c r="B230" s="280" t="s">
        <v>16</v>
      </c>
      <c r="C230" s="280" t="s">
        <v>381</v>
      </c>
      <c r="D230" s="280" t="s">
        <v>940</v>
      </c>
      <c r="E230" s="280" t="s">
        <v>23</v>
      </c>
      <c r="F230" s="280" t="s">
        <v>19</v>
      </c>
      <c r="G230" s="280" t="s">
        <v>20</v>
      </c>
      <c r="H230" s="281">
        <v>1200</v>
      </c>
      <c r="I230" s="282">
        <v>5865</v>
      </c>
      <c r="J230" s="283">
        <v>2158</v>
      </c>
      <c r="K230" s="281">
        <v>4448400</v>
      </c>
      <c r="L230" s="275"/>
      <c r="M230" s="273"/>
    </row>
    <row r="231" spans="1:13" ht="27" thickBot="1">
      <c r="A231" s="279">
        <v>2023</v>
      </c>
      <c r="B231" s="280" t="s">
        <v>16</v>
      </c>
      <c r="C231" s="280" t="s">
        <v>381</v>
      </c>
      <c r="D231" s="280" t="s">
        <v>940</v>
      </c>
      <c r="E231" s="280" t="s">
        <v>24</v>
      </c>
      <c r="F231" s="280" t="s">
        <v>19</v>
      </c>
      <c r="G231" s="280" t="s">
        <v>20</v>
      </c>
      <c r="H231" s="281">
        <v>2100</v>
      </c>
      <c r="I231" s="282">
        <v>801</v>
      </c>
      <c r="J231" s="283">
        <v>374</v>
      </c>
      <c r="K231" s="281">
        <v>896700</v>
      </c>
      <c r="L231" s="275"/>
      <c r="M231" s="273"/>
    </row>
    <row r="232" spans="1:13" ht="27" thickBot="1">
      <c r="A232" s="279">
        <v>2023</v>
      </c>
      <c r="B232" s="280" t="s">
        <v>16</v>
      </c>
      <c r="C232" s="280" t="s">
        <v>381</v>
      </c>
      <c r="D232" s="280" t="s">
        <v>940</v>
      </c>
      <c r="E232" s="280" t="s">
        <v>25</v>
      </c>
      <c r="F232" s="280" t="s">
        <v>19</v>
      </c>
      <c r="G232" s="280" t="s">
        <v>20</v>
      </c>
      <c r="H232" s="281">
        <v>1200</v>
      </c>
      <c r="I232" s="282">
        <v>1022</v>
      </c>
      <c r="J232" s="283">
        <v>265</v>
      </c>
      <c r="K232" s="281">
        <v>908400</v>
      </c>
      <c r="L232" s="275"/>
      <c r="M232" s="273"/>
    </row>
    <row r="233" spans="1:13" ht="27" thickBot="1">
      <c r="A233" s="279">
        <v>2023</v>
      </c>
      <c r="B233" s="280" t="s">
        <v>16</v>
      </c>
      <c r="C233" s="280" t="s">
        <v>381</v>
      </c>
      <c r="D233" s="280" t="s">
        <v>940</v>
      </c>
      <c r="E233" s="280" t="s">
        <v>26</v>
      </c>
      <c r="F233" s="280" t="s">
        <v>19</v>
      </c>
      <c r="G233" s="280" t="s">
        <v>20</v>
      </c>
      <c r="H233" s="281">
        <v>2100</v>
      </c>
      <c r="I233" s="282">
        <v>1732</v>
      </c>
      <c r="J233" s="283">
        <v>1364</v>
      </c>
      <c r="K233" s="281">
        <v>772800</v>
      </c>
      <c r="L233" s="275"/>
      <c r="M233" s="273"/>
    </row>
    <row r="234" spans="1:13" ht="27" thickBot="1">
      <c r="A234" s="279">
        <v>2023</v>
      </c>
      <c r="B234" s="280" t="s">
        <v>16</v>
      </c>
      <c r="C234" s="280" t="s">
        <v>381</v>
      </c>
      <c r="D234" s="280" t="s">
        <v>940</v>
      </c>
      <c r="E234" s="280" t="s">
        <v>27</v>
      </c>
      <c r="F234" s="280" t="s">
        <v>19</v>
      </c>
      <c r="G234" s="280" t="s">
        <v>20</v>
      </c>
      <c r="H234" s="281">
        <v>200</v>
      </c>
      <c r="I234" s="282">
        <v>201</v>
      </c>
      <c r="J234" s="283">
        <v>36</v>
      </c>
      <c r="K234" s="281">
        <v>33000</v>
      </c>
      <c r="L234" s="275"/>
      <c r="M234" s="273"/>
    </row>
    <row r="235" spans="1:13" ht="25.2" thickBot="1">
      <c r="A235" s="284"/>
      <c r="B235" s="284"/>
      <c r="C235" s="284"/>
      <c r="D235" s="284" t="s">
        <v>29</v>
      </c>
      <c r="E235" s="284"/>
      <c r="F235" s="284"/>
      <c r="G235" s="284"/>
      <c r="H235" s="284"/>
      <c r="I235" s="285">
        <v>49219</v>
      </c>
      <c r="J235" s="285">
        <v>12493</v>
      </c>
      <c r="K235" s="286">
        <v>29006100</v>
      </c>
      <c r="L235" s="275"/>
      <c r="M235" s="273"/>
    </row>
    <row r="236" spans="1:13" ht="27" thickBot="1">
      <c r="A236" s="279">
        <v>2023</v>
      </c>
      <c r="B236" s="280" t="s">
        <v>16</v>
      </c>
      <c r="C236" s="280" t="s">
        <v>381</v>
      </c>
      <c r="D236" s="280" t="s">
        <v>941</v>
      </c>
      <c r="E236" s="280" t="s">
        <v>18</v>
      </c>
      <c r="F236" s="280" t="s">
        <v>19</v>
      </c>
      <c r="G236" s="280" t="s">
        <v>20</v>
      </c>
      <c r="H236" s="281">
        <v>700</v>
      </c>
      <c r="I236" s="282">
        <v>62671</v>
      </c>
      <c r="J236" s="283">
        <v>10265</v>
      </c>
      <c r="K236" s="281">
        <v>36684200</v>
      </c>
      <c r="L236" s="275"/>
      <c r="M236" s="273"/>
    </row>
    <row r="237" spans="1:13" ht="40.200000000000003" thickBot="1">
      <c r="A237" s="279">
        <v>2023</v>
      </c>
      <c r="B237" s="280" t="s">
        <v>16</v>
      </c>
      <c r="C237" s="280" t="s">
        <v>381</v>
      </c>
      <c r="D237" s="280" t="s">
        <v>941</v>
      </c>
      <c r="E237" s="280" t="s">
        <v>22</v>
      </c>
      <c r="F237" s="280" t="s">
        <v>19</v>
      </c>
      <c r="G237" s="280" t="s">
        <v>20</v>
      </c>
      <c r="H237" s="281">
        <v>1000</v>
      </c>
      <c r="I237" s="282">
        <v>137</v>
      </c>
      <c r="J237" s="283">
        <v>33</v>
      </c>
      <c r="K237" s="281">
        <v>104000</v>
      </c>
      <c r="L237" s="275"/>
      <c r="M237" s="273"/>
    </row>
    <row r="238" spans="1:13" ht="27" thickBot="1">
      <c r="A238" s="279">
        <v>2023</v>
      </c>
      <c r="B238" s="280" t="s">
        <v>16</v>
      </c>
      <c r="C238" s="280" t="s">
        <v>381</v>
      </c>
      <c r="D238" s="280" t="s">
        <v>941</v>
      </c>
      <c r="E238" s="280" t="s">
        <v>23</v>
      </c>
      <c r="F238" s="280" t="s">
        <v>19</v>
      </c>
      <c r="G238" s="280" t="s">
        <v>20</v>
      </c>
      <c r="H238" s="281">
        <v>1200</v>
      </c>
      <c r="I238" s="282">
        <v>1510</v>
      </c>
      <c r="J238" s="283">
        <v>361</v>
      </c>
      <c r="K238" s="281">
        <v>1378800</v>
      </c>
      <c r="L238" s="275"/>
      <c r="M238" s="273"/>
    </row>
    <row r="239" spans="1:13" ht="27" thickBot="1">
      <c r="A239" s="279">
        <v>2023</v>
      </c>
      <c r="B239" s="280" t="s">
        <v>16</v>
      </c>
      <c r="C239" s="280" t="s">
        <v>381</v>
      </c>
      <c r="D239" s="280" t="s">
        <v>941</v>
      </c>
      <c r="E239" s="280" t="s">
        <v>24</v>
      </c>
      <c r="F239" s="280" t="s">
        <v>19</v>
      </c>
      <c r="G239" s="280" t="s">
        <v>20</v>
      </c>
      <c r="H239" s="281">
        <v>2100</v>
      </c>
      <c r="I239" s="282">
        <v>13</v>
      </c>
      <c r="J239" s="287">
        <v>0</v>
      </c>
      <c r="K239" s="281">
        <v>27300</v>
      </c>
      <c r="L239" s="275"/>
      <c r="M239" s="273"/>
    </row>
    <row r="240" spans="1:13" ht="27" thickBot="1">
      <c r="A240" s="279">
        <v>2023</v>
      </c>
      <c r="B240" s="280" t="s">
        <v>16</v>
      </c>
      <c r="C240" s="280" t="s">
        <v>381</v>
      </c>
      <c r="D240" s="280" t="s">
        <v>941</v>
      </c>
      <c r="E240" s="280" t="s">
        <v>25</v>
      </c>
      <c r="F240" s="280" t="s">
        <v>19</v>
      </c>
      <c r="G240" s="280" t="s">
        <v>20</v>
      </c>
      <c r="H240" s="281">
        <v>1200</v>
      </c>
      <c r="I240" s="282">
        <v>1226</v>
      </c>
      <c r="J240" s="283">
        <v>248</v>
      </c>
      <c r="K240" s="281">
        <v>1173600</v>
      </c>
      <c r="L240" s="275"/>
      <c r="M240" s="273"/>
    </row>
    <row r="241" spans="1:13" ht="27" thickBot="1">
      <c r="A241" s="279">
        <v>2023</v>
      </c>
      <c r="B241" s="280" t="s">
        <v>16</v>
      </c>
      <c r="C241" s="280" t="s">
        <v>381</v>
      </c>
      <c r="D241" s="280" t="s">
        <v>941</v>
      </c>
      <c r="E241" s="280" t="s">
        <v>26</v>
      </c>
      <c r="F241" s="280" t="s">
        <v>19</v>
      </c>
      <c r="G241" s="280" t="s">
        <v>20</v>
      </c>
      <c r="H241" s="281">
        <v>2100</v>
      </c>
      <c r="I241" s="282">
        <v>320</v>
      </c>
      <c r="J241" s="283">
        <v>113</v>
      </c>
      <c r="K241" s="281">
        <v>434700</v>
      </c>
      <c r="L241" s="275"/>
      <c r="M241" s="273"/>
    </row>
    <row r="242" spans="1:13" ht="27" thickBot="1">
      <c r="A242" s="279">
        <v>2023</v>
      </c>
      <c r="B242" s="280" t="s">
        <v>16</v>
      </c>
      <c r="C242" s="280" t="s">
        <v>381</v>
      </c>
      <c r="D242" s="280" t="s">
        <v>941</v>
      </c>
      <c r="E242" s="280" t="s">
        <v>27</v>
      </c>
      <c r="F242" s="280" t="s">
        <v>19</v>
      </c>
      <c r="G242" s="280" t="s">
        <v>20</v>
      </c>
      <c r="H242" s="281">
        <v>200</v>
      </c>
      <c r="I242" s="282">
        <v>212</v>
      </c>
      <c r="J242" s="283">
        <v>31</v>
      </c>
      <c r="K242" s="281">
        <v>36200</v>
      </c>
      <c r="L242" s="275"/>
      <c r="M242" s="273"/>
    </row>
    <row r="243" spans="1:13" ht="25.2" thickBot="1">
      <c r="A243" s="284"/>
      <c r="B243" s="284"/>
      <c r="C243" s="284"/>
      <c r="D243" s="284" t="s">
        <v>29</v>
      </c>
      <c r="E243" s="284"/>
      <c r="F243" s="284"/>
      <c r="G243" s="284"/>
      <c r="H243" s="284"/>
      <c r="I243" s="285">
        <v>66089</v>
      </c>
      <c r="J243" s="285">
        <v>11051</v>
      </c>
      <c r="K243" s="286">
        <v>39838800</v>
      </c>
      <c r="L243" s="275"/>
      <c r="M243" s="273"/>
    </row>
    <row r="244" spans="1:13" ht="27" thickBot="1">
      <c r="A244" s="279">
        <v>2023</v>
      </c>
      <c r="B244" s="280" t="s">
        <v>16</v>
      </c>
      <c r="C244" s="280" t="s">
        <v>381</v>
      </c>
      <c r="D244" s="280" t="s">
        <v>942</v>
      </c>
      <c r="E244" s="280" t="s">
        <v>18</v>
      </c>
      <c r="F244" s="280" t="s">
        <v>19</v>
      </c>
      <c r="G244" s="280" t="s">
        <v>20</v>
      </c>
      <c r="H244" s="281">
        <v>700</v>
      </c>
      <c r="I244" s="282">
        <v>54020</v>
      </c>
      <c r="J244" s="283">
        <v>11153</v>
      </c>
      <c r="K244" s="281">
        <v>30006900</v>
      </c>
      <c r="L244" s="275"/>
      <c r="M244" s="273"/>
    </row>
    <row r="245" spans="1:13" ht="40.200000000000003" thickBot="1">
      <c r="A245" s="279">
        <v>2023</v>
      </c>
      <c r="B245" s="280" t="s">
        <v>16</v>
      </c>
      <c r="C245" s="280" t="s">
        <v>381</v>
      </c>
      <c r="D245" s="280" t="s">
        <v>942</v>
      </c>
      <c r="E245" s="280" t="s">
        <v>22</v>
      </c>
      <c r="F245" s="280" t="s">
        <v>19</v>
      </c>
      <c r="G245" s="280" t="s">
        <v>20</v>
      </c>
      <c r="H245" s="281">
        <v>1000</v>
      </c>
      <c r="I245" s="282">
        <v>246</v>
      </c>
      <c r="J245" s="283">
        <v>70</v>
      </c>
      <c r="K245" s="281">
        <v>176000</v>
      </c>
      <c r="L245" s="275"/>
      <c r="M245" s="273"/>
    </row>
    <row r="246" spans="1:13" ht="27" thickBot="1">
      <c r="A246" s="279">
        <v>2023</v>
      </c>
      <c r="B246" s="280" t="s">
        <v>16</v>
      </c>
      <c r="C246" s="280" t="s">
        <v>381</v>
      </c>
      <c r="D246" s="280" t="s">
        <v>942</v>
      </c>
      <c r="E246" s="280" t="s">
        <v>23</v>
      </c>
      <c r="F246" s="280" t="s">
        <v>19</v>
      </c>
      <c r="G246" s="280" t="s">
        <v>20</v>
      </c>
      <c r="H246" s="281">
        <v>1200</v>
      </c>
      <c r="I246" s="282">
        <v>542</v>
      </c>
      <c r="J246" s="283">
        <v>252</v>
      </c>
      <c r="K246" s="281">
        <v>348000</v>
      </c>
      <c r="L246" s="275"/>
      <c r="M246" s="273"/>
    </row>
    <row r="247" spans="1:13" ht="27" thickBot="1">
      <c r="A247" s="279">
        <v>2023</v>
      </c>
      <c r="B247" s="280" t="s">
        <v>16</v>
      </c>
      <c r="C247" s="280" t="s">
        <v>381</v>
      </c>
      <c r="D247" s="280" t="s">
        <v>942</v>
      </c>
      <c r="E247" s="280" t="s">
        <v>24</v>
      </c>
      <c r="F247" s="280" t="s">
        <v>19</v>
      </c>
      <c r="G247" s="280" t="s">
        <v>20</v>
      </c>
      <c r="H247" s="281">
        <v>2100</v>
      </c>
      <c r="I247" s="282">
        <v>17</v>
      </c>
      <c r="J247" s="283">
        <v>17</v>
      </c>
      <c r="K247" s="289">
        <v>0</v>
      </c>
      <c r="L247" s="275"/>
      <c r="M247" s="273"/>
    </row>
    <row r="248" spans="1:13" ht="27" thickBot="1">
      <c r="A248" s="279">
        <v>2023</v>
      </c>
      <c r="B248" s="280" t="s">
        <v>16</v>
      </c>
      <c r="C248" s="280" t="s">
        <v>381</v>
      </c>
      <c r="D248" s="280" t="s">
        <v>942</v>
      </c>
      <c r="E248" s="280" t="s">
        <v>25</v>
      </c>
      <c r="F248" s="280" t="s">
        <v>19</v>
      </c>
      <c r="G248" s="280" t="s">
        <v>20</v>
      </c>
      <c r="H248" s="281">
        <v>1200</v>
      </c>
      <c r="I248" s="282">
        <v>1897</v>
      </c>
      <c r="J248" s="283">
        <v>682</v>
      </c>
      <c r="K248" s="281">
        <v>1458000</v>
      </c>
      <c r="L248" s="275"/>
      <c r="M248" s="273"/>
    </row>
    <row r="249" spans="1:13" ht="27" thickBot="1">
      <c r="A249" s="279">
        <v>2023</v>
      </c>
      <c r="B249" s="280" t="s">
        <v>16</v>
      </c>
      <c r="C249" s="280" t="s">
        <v>381</v>
      </c>
      <c r="D249" s="280" t="s">
        <v>942</v>
      </c>
      <c r="E249" s="280" t="s">
        <v>26</v>
      </c>
      <c r="F249" s="280" t="s">
        <v>19</v>
      </c>
      <c r="G249" s="280" t="s">
        <v>20</v>
      </c>
      <c r="H249" s="281">
        <v>2100</v>
      </c>
      <c r="I249" s="282">
        <v>2288</v>
      </c>
      <c r="J249" s="283">
        <v>986</v>
      </c>
      <c r="K249" s="281">
        <v>2734200</v>
      </c>
      <c r="L249" s="275"/>
      <c r="M249" s="273"/>
    </row>
    <row r="250" spans="1:13" ht="27" thickBot="1">
      <c r="A250" s="279">
        <v>2023</v>
      </c>
      <c r="B250" s="280" t="s">
        <v>16</v>
      </c>
      <c r="C250" s="280" t="s">
        <v>381</v>
      </c>
      <c r="D250" s="280" t="s">
        <v>942</v>
      </c>
      <c r="E250" s="280" t="s">
        <v>27</v>
      </c>
      <c r="F250" s="280" t="s">
        <v>19</v>
      </c>
      <c r="G250" s="280" t="s">
        <v>20</v>
      </c>
      <c r="H250" s="281">
        <v>200</v>
      </c>
      <c r="I250" s="282">
        <v>312</v>
      </c>
      <c r="J250" s="283">
        <v>33</v>
      </c>
      <c r="K250" s="281">
        <v>55800</v>
      </c>
      <c r="L250" s="275"/>
      <c r="M250" s="273"/>
    </row>
    <row r="251" spans="1:13" ht="25.2" thickBot="1">
      <c r="A251" s="284"/>
      <c r="B251" s="284"/>
      <c r="C251" s="284"/>
      <c r="D251" s="284" t="s">
        <v>29</v>
      </c>
      <c r="E251" s="284"/>
      <c r="F251" s="284"/>
      <c r="G251" s="284"/>
      <c r="H251" s="284"/>
      <c r="I251" s="285">
        <v>59322</v>
      </c>
      <c r="J251" s="285">
        <v>13193</v>
      </c>
      <c r="K251" s="286">
        <v>34778900</v>
      </c>
      <c r="L251" s="275"/>
      <c r="M251" s="273"/>
    </row>
    <row r="252" spans="1:13" ht="27" thickBot="1">
      <c r="A252" s="279">
        <v>2023</v>
      </c>
      <c r="B252" s="280" t="s">
        <v>16</v>
      </c>
      <c r="C252" s="280" t="s">
        <v>381</v>
      </c>
      <c r="D252" s="280" t="s">
        <v>943</v>
      </c>
      <c r="E252" s="280" t="s">
        <v>18</v>
      </c>
      <c r="F252" s="280" t="s">
        <v>19</v>
      </c>
      <c r="G252" s="280" t="s">
        <v>20</v>
      </c>
      <c r="H252" s="281">
        <v>700</v>
      </c>
      <c r="I252" s="282">
        <v>14303</v>
      </c>
      <c r="J252" s="283">
        <v>4030</v>
      </c>
      <c r="K252" s="281">
        <v>7191100</v>
      </c>
      <c r="L252" s="275"/>
      <c r="M252" s="273"/>
    </row>
    <row r="253" spans="1:13" ht="40.200000000000003" thickBot="1">
      <c r="A253" s="279">
        <v>2023</v>
      </c>
      <c r="B253" s="280" t="s">
        <v>16</v>
      </c>
      <c r="C253" s="280" t="s">
        <v>381</v>
      </c>
      <c r="D253" s="280" t="s">
        <v>943</v>
      </c>
      <c r="E253" s="280" t="s">
        <v>22</v>
      </c>
      <c r="F253" s="280" t="s">
        <v>19</v>
      </c>
      <c r="G253" s="280" t="s">
        <v>20</v>
      </c>
      <c r="H253" s="281">
        <v>1000</v>
      </c>
      <c r="I253" s="282">
        <v>102</v>
      </c>
      <c r="J253" s="283">
        <v>22</v>
      </c>
      <c r="K253" s="281">
        <v>80000</v>
      </c>
      <c r="L253" s="275"/>
      <c r="M253" s="273"/>
    </row>
    <row r="254" spans="1:13" ht="27" thickBot="1">
      <c r="A254" s="279">
        <v>2023</v>
      </c>
      <c r="B254" s="280" t="s">
        <v>16</v>
      </c>
      <c r="C254" s="280" t="s">
        <v>381</v>
      </c>
      <c r="D254" s="280" t="s">
        <v>943</v>
      </c>
      <c r="E254" s="280" t="s">
        <v>23</v>
      </c>
      <c r="F254" s="280" t="s">
        <v>19</v>
      </c>
      <c r="G254" s="280" t="s">
        <v>20</v>
      </c>
      <c r="H254" s="281">
        <v>1200</v>
      </c>
      <c r="I254" s="282">
        <v>153</v>
      </c>
      <c r="J254" s="283">
        <v>112</v>
      </c>
      <c r="K254" s="281">
        <v>49200</v>
      </c>
      <c r="L254" s="275"/>
      <c r="M254" s="273"/>
    </row>
    <row r="255" spans="1:13" ht="27" thickBot="1">
      <c r="A255" s="279">
        <v>2023</v>
      </c>
      <c r="B255" s="280" t="s">
        <v>16</v>
      </c>
      <c r="C255" s="280" t="s">
        <v>381</v>
      </c>
      <c r="D255" s="280" t="s">
        <v>943</v>
      </c>
      <c r="E255" s="280" t="s">
        <v>24</v>
      </c>
      <c r="F255" s="280" t="s">
        <v>19</v>
      </c>
      <c r="G255" s="280" t="s">
        <v>20</v>
      </c>
      <c r="H255" s="281">
        <v>2100</v>
      </c>
      <c r="I255" s="289">
        <v>0</v>
      </c>
      <c r="J255" s="287">
        <v>0</v>
      </c>
      <c r="K255" s="289">
        <v>0</v>
      </c>
      <c r="L255" s="275"/>
      <c r="M255" s="273"/>
    </row>
    <row r="256" spans="1:13" ht="27" thickBot="1">
      <c r="A256" s="279">
        <v>2023</v>
      </c>
      <c r="B256" s="280" t="s">
        <v>16</v>
      </c>
      <c r="C256" s="280" t="s">
        <v>381</v>
      </c>
      <c r="D256" s="280" t="s">
        <v>943</v>
      </c>
      <c r="E256" s="280" t="s">
        <v>25</v>
      </c>
      <c r="F256" s="280" t="s">
        <v>19</v>
      </c>
      <c r="G256" s="280" t="s">
        <v>20</v>
      </c>
      <c r="H256" s="281">
        <v>1200</v>
      </c>
      <c r="I256" s="282">
        <v>532</v>
      </c>
      <c r="J256" s="283">
        <v>146</v>
      </c>
      <c r="K256" s="281">
        <v>463200</v>
      </c>
      <c r="L256" s="275"/>
      <c r="M256" s="273"/>
    </row>
    <row r="257" spans="1:13" ht="27" thickBot="1">
      <c r="A257" s="279">
        <v>2023</v>
      </c>
      <c r="B257" s="280" t="s">
        <v>16</v>
      </c>
      <c r="C257" s="280" t="s">
        <v>381</v>
      </c>
      <c r="D257" s="280" t="s">
        <v>943</v>
      </c>
      <c r="E257" s="280" t="s">
        <v>26</v>
      </c>
      <c r="F257" s="280" t="s">
        <v>19</v>
      </c>
      <c r="G257" s="280" t="s">
        <v>20</v>
      </c>
      <c r="H257" s="281">
        <v>2100</v>
      </c>
      <c r="I257" s="282">
        <v>506</v>
      </c>
      <c r="J257" s="283">
        <v>237</v>
      </c>
      <c r="K257" s="281">
        <v>564900</v>
      </c>
      <c r="L257" s="275"/>
      <c r="M257" s="273"/>
    </row>
    <row r="258" spans="1:13" ht="27" thickBot="1">
      <c r="A258" s="279">
        <v>2023</v>
      </c>
      <c r="B258" s="280" t="s">
        <v>16</v>
      </c>
      <c r="C258" s="280" t="s">
        <v>381</v>
      </c>
      <c r="D258" s="280" t="s">
        <v>943</v>
      </c>
      <c r="E258" s="280" t="s">
        <v>27</v>
      </c>
      <c r="F258" s="280" t="s">
        <v>19</v>
      </c>
      <c r="G258" s="280" t="s">
        <v>20</v>
      </c>
      <c r="H258" s="281">
        <v>200</v>
      </c>
      <c r="I258" s="282">
        <v>92</v>
      </c>
      <c r="J258" s="283">
        <v>20</v>
      </c>
      <c r="K258" s="281">
        <v>14400</v>
      </c>
      <c r="L258" s="275"/>
      <c r="M258" s="273"/>
    </row>
    <row r="259" spans="1:13" ht="25.2" thickBot="1">
      <c r="A259" s="284"/>
      <c r="B259" s="284"/>
      <c r="C259" s="284"/>
      <c r="D259" s="284" t="s">
        <v>29</v>
      </c>
      <c r="E259" s="284"/>
      <c r="F259" s="284"/>
      <c r="G259" s="284"/>
      <c r="H259" s="284"/>
      <c r="I259" s="285">
        <v>15688</v>
      </c>
      <c r="J259" s="285">
        <v>4567</v>
      </c>
      <c r="K259" s="286">
        <v>8362800</v>
      </c>
      <c r="L259" s="275"/>
      <c r="M259" s="273"/>
    </row>
    <row r="260" spans="1:13" ht="25.2" thickBot="1">
      <c r="A260" s="290"/>
      <c r="B260" s="290" t="s">
        <v>29</v>
      </c>
      <c r="C260" s="290"/>
      <c r="D260" s="290"/>
      <c r="E260" s="290"/>
      <c r="F260" s="290"/>
      <c r="G260" s="290"/>
      <c r="H260" s="290"/>
      <c r="I260" s="291">
        <v>3262360</v>
      </c>
      <c r="J260" s="291">
        <v>258365</v>
      </c>
      <c r="K260" s="292">
        <v>7498780900</v>
      </c>
      <c r="L260" s="275"/>
      <c r="M260" s="273"/>
    </row>
    <row r="261" spans="1:13" ht="27" thickBot="1">
      <c r="A261" s="279">
        <v>2023</v>
      </c>
      <c r="B261" s="280" t="s">
        <v>32</v>
      </c>
      <c r="C261" s="280" t="s">
        <v>381</v>
      </c>
      <c r="D261" s="280" t="s">
        <v>907</v>
      </c>
      <c r="E261" s="280" t="s">
        <v>18</v>
      </c>
      <c r="F261" s="280" t="s">
        <v>19</v>
      </c>
      <c r="G261" s="280" t="s">
        <v>33</v>
      </c>
      <c r="H261" s="281">
        <v>700</v>
      </c>
      <c r="I261" s="282">
        <v>271535</v>
      </c>
      <c r="J261" s="283">
        <v>49333</v>
      </c>
      <c r="K261" s="281">
        <v>155541400</v>
      </c>
      <c r="L261" s="275"/>
      <c r="M261" s="273"/>
    </row>
    <row r="262" spans="1:13" ht="40.200000000000003" thickBot="1">
      <c r="A262" s="279">
        <v>2023</v>
      </c>
      <c r="B262" s="280" t="s">
        <v>32</v>
      </c>
      <c r="C262" s="280" t="s">
        <v>381</v>
      </c>
      <c r="D262" s="280" t="s">
        <v>907</v>
      </c>
      <c r="E262" s="280" t="s">
        <v>22</v>
      </c>
      <c r="F262" s="280" t="s">
        <v>19</v>
      </c>
      <c r="G262" s="280" t="s">
        <v>33</v>
      </c>
      <c r="H262" s="281">
        <v>1000</v>
      </c>
      <c r="I262" s="282">
        <v>1088</v>
      </c>
      <c r="J262" s="283">
        <v>317</v>
      </c>
      <c r="K262" s="281">
        <v>771000</v>
      </c>
      <c r="L262" s="275"/>
      <c r="M262" s="273"/>
    </row>
    <row r="263" spans="1:13" ht="27" thickBot="1">
      <c r="A263" s="279">
        <v>2023</v>
      </c>
      <c r="B263" s="280" t="s">
        <v>32</v>
      </c>
      <c r="C263" s="280" t="s">
        <v>381</v>
      </c>
      <c r="D263" s="280" t="s">
        <v>907</v>
      </c>
      <c r="E263" s="280" t="s">
        <v>23</v>
      </c>
      <c r="F263" s="280" t="s">
        <v>19</v>
      </c>
      <c r="G263" s="280" t="s">
        <v>33</v>
      </c>
      <c r="H263" s="281">
        <v>1200</v>
      </c>
      <c r="I263" s="282">
        <v>12502</v>
      </c>
      <c r="J263" s="283">
        <v>3891</v>
      </c>
      <c r="K263" s="281">
        <v>10333200</v>
      </c>
      <c r="L263" s="275"/>
      <c r="M263" s="273"/>
    </row>
    <row r="264" spans="1:13" ht="27" thickBot="1">
      <c r="A264" s="279">
        <v>2023</v>
      </c>
      <c r="B264" s="280" t="s">
        <v>32</v>
      </c>
      <c r="C264" s="280" t="s">
        <v>381</v>
      </c>
      <c r="D264" s="280" t="s">
        <v>907</v>
      </c>
      <c r="E264" s="280" t="s">
        <v>24</v>
      </c>
      <c r="F264" s="280" t="s">
        <v>19</v>
      </c>
      <c r="G264" s="280" t="s">
        <v>33</v>
      </c>
      <c r="H264" s="281">
        <v>2100</v>
      </c>
      <c r="I264" s="282">
        <v>1811</v>
      </c>
      <c r="J264" s="283">
        <v>1624</v>
      </c>
      <c r="K264" s="281">
        <v>392700</v>
      </c>
      <c r="L264" s="275"/>
      <c r="M264" s="273"/>
    </row>
    <row r="265" spans="1:13" ht="27" thickBot="1">
      <c r="A265" s="279">
        <v>2023</v>
      </c>
      <c r="B265" s="280" t="s">
        <v>32</v>
      </c>
      <c r="C265" s="280" t="s">
        <v>381</v>
      </c>
      <c r="D265" s="280" t="s">
        <v>907</v>
      </c>
      <c r="E265" s="280" t="s">
        <v>25</v>
      </c>
      <c r="F265" s="280" t="s">
        <v>19</v>
      </c>
      <c r="G265" s="280" t="s">
        <v>33</v>
      </c>
      <c r="H265" s="281">
        <v>1200</v>
      </c>
      <c r="I265" s="282">
        <v>11878</v>
      </c>
      <c r="J265" s="283">
        <v>3405</v>
      </c>
      <c r="K265" s="281">
        <v>10167600</v>
      </c>
      <c r="L265" s="275"/>
      <c r="M265" s="273"/>
    </row>
    <row r="266" spans="1:13" ht="27" thickBot="1">
      <c r="A266" s="279">
        <v>2023</v>
      </c>
      <c r="B266" s="280" t="s">
        <v>32</v>
      </c>
      <c r="C266" s="280" t="s">
        <v>381</v>
      </c>
      <c r="D266" s="280" t="s">
        <v>907</v>
      </c>
      <c r="E266" s="280" t="s">
        <v>26</v>
      </c>
      <c r="F266" s="280" t="s">
        <v>19</v>
      </c>
      <c r="G266" s="280" t="s">
        <v>33</v>
      </c>
      <c r="H266" s="281">
        <v>2100</v>
      </c>
      <c r="I266" s="282">
        <v>13386</v>
      </c>
      <c r="J266" s="283">
        <v>6363</v>
      </c>
      <c r="K266" s="281">
        <v>14748300</v>
      </c>
      <c r="L266" s="275"/>
      <c r="M266" s="273"/>
    </row>
    <row r="267" spans="1:13" ht="27" thickBot="1">
      <c r="A267" s="279">
        <v>2023</v>
      </c>
      <c r="B267" s="280" t="s">
        <v>32</v>
      </c>
      <c r="C267" s="280" t="s">
        <v>381</v>
      </c>
      <c r="D267" s="280" t="s">
        <v>907</v>
      </c>
      <c r="E267" s="280" t="s">
        <v>27</v>
      </c>
      <c r="F267" s="280" t="s">
        <v>19</v>
      </c>
      <c r="G267" s="280" t="s">
        <v>33</v>
      </c>
      <c r="H267" s="281">
        <v>200</v>
      </c>
      <c r="I267" s="282">
        <v>2194</v>
      </c>
      <c r="J267" s="283">
        <v>93</v>
      </c>
      <c r="K267" s="281">
        <v>420200</v>
      </c>
      <c r="L267" s="275"/>
      <c r="M267" s="273"/>
    </row>
    <row r="268" spans="1:13" ht="25.2" thickBot="1">
      <c r="A268" s="284"/>
      <c r="B268" s="284"/>
      <c r="C268" s="284"/>
      <c r="D268" s="284" t="s">
        <v>29</v>
      </c>
      <c r="E268" s="284"/>
      <c r="F268" s="284"/>
      <c r="G268" s="284"/>
      <c r="H268" s="284"/>
      <c r="I268" s="285">
        <v>314394</v>
      </c>
      <c r="J268" s="285">
        <v>65026</v>
      </c>
      <c r="K268" s="286">
        <v>192374400</v>
      </c>
      <c r="L268" s="275"/>
      <c r="M268" s="273"/>
    </row>
    <row r="269" spans="1:13" ht="27" thickBot="1">
      <c r="A269" s="279">
        <v>2023</v>
      </c>
      <c r="B269" s="280" t="s">
        <v>32</v>
      </c>
      <c r="C269" s="280" t="s">
        <v>381</v>
      </c>
      <c r="D269" s="280" t="s">
        <v>908</v>
      </c>
      <c r="E269" s="280" t="s">
        <v>18</v>
      </c>
      <c r="F269" s="280" t="s">
        <v>19</v>
      </c>
      <c r="G269" s="280" t="s">
        <v>33</v>
      </c>
      <c r="H269" s="281">
        <v>700</v>
      </c>
      <c r="I269" s="282">
        <v>197526</v>
      </c>
      <c r="J269" s="283">
        <v>20742</v>
      </c>
      <c r="K269" s="281">
        <v>123748800</v>
      </c>
      <c r="L269" s="275"/>
      <c r="M269" s="273"/>
    </row>
    <row r="270" spans="1:13" ht="40.200000000000003" thickBot="1">
      <c r="A270" s="279">
        <v>2023</v>
      </c>
      <c r="B270" s="280" t="s">
        <v>32</v>
      </c>
      <c r="C270" s="280" t="s">
        <v>381</v>
      </c>
      <c r="D270" s="280" t="s">
        <v>908</v>
      </c>
      <c r="E270" s="280" t="s">
        <v>22</v>
      </c>
      <c r="F270" s="280" t="s">
        <v>19</v>
      </c>
      <c r="G270" s="280" t="s">
        <v>33</v>
      </c>
      <c r="H270" s="281">
        <v>1000</v>
      </c>
      <c r="I270" s="282">
        <v>672</v>
      </c>
      <c r="J270" s="283">
        <v>87</v>
      </c>
      <c r="K270" s="281">
        <v>585000</v>
      </c>
      <c r="L270" s="275"/>
      <c r="M270" s="273"/>
    </row>
    <row r="271" spans="1:13" ht="27" thickBot="1">
      <c r="A271" s="279">
        <v>2023</v>
      </c>
      <c r="B271" s="280" t="s">
        <v>32</v>
      </c>
      <c r="C271" s="280" t="s">
        <v>381</v>
      </c>
      <c r="D271" s="280" t="s">
        <v>908</v>
      </c>
      <c r="E271" s="280" t="s">
        <v>23</v>
      </c>
      <c r="F271" s="280" t="s">
        <v>19</v>
      </c>
      <c r="G271" s="280" t="s">
        <v>33</v>
      </c>
      <c r="H271" s="281">
        <v>1200</v>
      </c>
      <c r="I271" s="282">
        <v>6423</v>
      </c>
      <c r="J271" s="283">
        <v>2175</v>
      </c>
      <c r="K271" s="281">
        <v>5097600</v>
      </c>
      <c r="L271" s="275"/>
      <c r="M271" s="273"/>
    </row>
    <row r="272" spans="1:13" ht="27" thickBot="1">
      <c r="A272" s="279">
        <v>2023</v>
      </c>
      <c r="B272" s="280" t="s">
        <v>32</v>
      </c>
      <c r="C272" s="280" t="s">
        <v>381</v>
      </c>
      <c r="D272" s="280" t="s">
        <v>908</v>
      </c>
      <c r="E272" s="280" t="s">
        <v>24</v>
      </c>
      <c r="F272" s="280" t="s">
        <v>19</v>
      </c>
      <c r="G272" s="280" t="s">
        <v>33</v>
      </c>
      <c r="H272" s="281">
        <v>2100</v>
      </c>
      <c r="I272" s="282">
        <v>664</v>
      </c>
      <c r="J272" s="283">
        <v>183</v>
      </c>
      <c r="K272" s="281">
        <v>1010100</v>
      </c>
      <c r="L272" s="275"/>
      <c r="M272" s="273"/>
    </row>
    <row r="273" spans="1:13" ht="27" thickBot="1">
      <c r="A273" s="279">
        <v>2023</v>
      </c>
      <c r="B273" s="280" t="s">
        <v>32</v>
      </c>
      <c r="C273" s="280" t="s">
        <v>381</v>
      </c>
      <c r="D273" s="280" t="s">
        <v>908</v>
      </c>
      <c r="E273" s="280" t="s">
        <v>25</v>
      </c>
      <c r="F273" s="280" t="s">
        <v>19</v>
      </c>
      <c r="G273" s="280" t="s">
        <v>33</v>
      </c>
      <c r="H273" s="281">
        <v>1200</v>
      </c>
      <c r="I273" s="282">
        <v>9110</v>
      </c>
      <c r="J273" s="283">
        <v>1256</v>
      </c>
      <c r="K273" s="281">
        <v>9424800</v>
      </c>
      <c r="L273" s="275"/>
      <c r="M273" s="273"/>
    </row>
    <row r="274" spans="1:13" ht="27" thickBot="1">
      <c r="A274" s="279">
        <v>2023</v>
      </c>
      <c r="B274" s="280" t="s">
        <v>32</v>
      </c>
      <c r="C274" s="280" t="s">
        <v>381</v>
      </c>
      <c r="D274" s="280" t="s">
        <v>908</v>
      </c>
      <c r="E274" s="280" t="s">
        <v>26</v>
      </c>
      <c r="F274" s="280" t="s">
        <v>19</v>
      </c>
      <c r="G274" s="280" t="s">
        <v>33</v>
      </c>
      <c r="H274" s="281">
        <v>2100</v>
      </c>
      <c r="I274" s="282">
        <v>8747</v>
      </c>
      <c r="J274" s="283">
        <v>2443</v>
      </c>
      <c r="K274" s="281">
        <v>13238400</v>
      </c>
      <c r="L274" s="275"/>
      <c r="M274" s="273"/>
    </row>
    <row r="275" spans="1:13" ht="27" thickBot="1">
      <c r="A275" s="279">
        <v>2023</v>
      </c>
      <c r="B275" s="280" t="s">
        <v>32</v>
      </c>
      <c r="C275" s="280" t="s">
        <v>381</v>
      </c>
      <c r="D275" s="280" t="s">
        <v>908</v>
      </c>
      <c r="E275" s="280" t="s">
        <v>27</v>
      </c>
      <c r="F275" s="280" t="s">
        <v>19</v>
      </c>
      <c r="G275" s="280" t="s">
        <v>33</v>
      </c>
      <c r="H275" s="281">
        <v>200</v>
      </c>
      <c r="I275" s="282">
        <v>2036</v>
      </c>
      <c r="J275" s="283">
        <v>21</v>
      </c>
      <c r="K275" s="281">
        <v>403000</v>
      </c>
      <c r="L275" s="275"/>
      <c r="M275" s="273"/>
    </row>
    <row r="276" spans="1:13" ht="25.2" thickBot="1">
      <c r="A276" s="284"/>
      <c r="B276" s="284"/>
      <c r="C276" s="284"/>
      <c r="D276" s="284" t="s">
        <v>29</v>
      </c>
      <c r="E276" s="284"/>
      <c r="F276" s="284"/>
      <c r="G276" s="284"/>
      <c r="H276" s="284"/>
      <c r="I276" s="285">
        <v>225178</v>
      </c>
      <c r="J276" s="285">
        <v>26907</v>
      </c>
      <c r="K276" s="286">
        <v>153507700</v>
      </c>
      <c r="L276" s="275"/>
      <c r="M276" s="273"/>
    </row>
    <row r="277" spans="1:13" ht="27" thickBot="1">
      <c r="A277" s="279">
        <v>2023</v>
      </c>
      <c r="B277" s="280" t="s">
        <v>32</v>
      </c>
      <c r="C277" s="280" t="s">
        <v>381</v>
      </c>
      <c r="D277" s="280" t="s">
        <v>909</v>
      </c>
      <c r="E277" s="280" t="s">
        <v>18</v>
      </c>
      <c r="F277" s="280" t="s">
        <v>19</v>
      </c>
      <c r="G277" s="280" t="s">
        <v>33</v>
      </c>
      <c r="H277" s="281">
        <v>700</v>
      </c>
      <c r="I277" s="282">
        <v>64791</v>
      </c>
      <c r="J277" s="283">
        <v>27774</v>
      </c>
      <c r="K277" s="281">
        <v>25911900</v>
      </c>
      <c r="L277" s="275"/>
      <c r="M277" s="273"/>
    </row>
    <row r="278" spans="1:13" ht="40.200000000000003" thickBot="1">
      <c r="A278" s="279">
        <v>2023</v>
      </c>
      <c r="B278" s="280" t="s">
        <v>32</v>
      </c>
      <c r="C278" s="280" t="s">
        <v>381</v>
      </c>
      <c r="D278" s="280" t="s">
        <v>909</v>
      </c>
      <c r="E278" s="280" t="s">
        <v>22</v>
      </c>
      <c r="F278" s="280" t="s">
        <v>19</v>
      </c>
      <c r="G278" s="280" t="s">
        <v>33</v>
      </c>
      <c r="H278" s="281">
        <v>1000</v>
      </c>
      <c r="I278" s="282">
        <v>328</v>
      </c>
      <c r="J278" s="283">
        <v>93</v>
      </c>
      <c r="K278" s="281">
        <v>235000</v>
      </c>
      <c r="L278" s="275"/>
      <c r="M278" s="273"/>
    </row>
    <row r="279" spans="1:13" ht="27" thickBot="1">
      <c r="A279" s="279">
        <v>2023</v>
      </c>
      <c r="B279" s="280" t="s">
        <v>32</v>
      </c>
      <c r="C279" s="280" t="s">
        <v>381</v>
      </c>
      <c r="D279" s="280" t="s">
        <v>909</v>
      </c>
      <c r="E279" s="280" t="s">
        <v>23</v>
      </c>
      <c r="F279" s="280" t="s">
        <v>19</v>
      </c>
      <c r="G279" s="280" t="s">
        <v>33</v>
      </c>
      <c r="H279" s="281">
        <v>1200</v>
      </c>
      <c r="I279" s="282">
        <v>1630</v>
      </c>
      <c r="J279" s="283">
        <v>1221</v>
      </c>
      <c r="K279" s="281">
        <v>490800</v>
      </c>
      <c r="L279" s="275"/>
      <c r="M279" s="273"/>
    </row>
    <row r="280" spans="1:13" ht="27" thickBot="1">
      <c r="A280" s="279">
        <v>2023</v>
      </c>
      <c r="B280" s="280" t="s">
        <v>32</v>
      </c>
      <c r="C280" s="280" t="s">
        <v>381</v>
      </c>
      <c r="D280" s="280" t="s">
        <v>909</v>
      </c>
      <c r="E280" s="280" t="s">
        <v>24</v>
      </c>
      <c r="F280" s="280" t="s">
        <v>19</v>
      </c>
      <c r="G280" s="280" t="s">
        <v>33</v>
      </c>
      <c r="H280" s="281">
        <v>2100</v>
      </c>
      <c r="I280" s="282">
        <v>99</v>
      </c>
      <c r="J280" s="283">
        <v>90</v>
      </c>
      <c r="K280" s="281">
        <v>18900</v>
      </c>
      <c r="L280" s="275"/>
      <c r="M280" s="273"/>
    </row>
    <row r="281" spans="1:13" ht="27" thickBot="1">
      <c r="A281" s="279">
        <v>2023</v>
      </c>
      <c r="B281" s="280" t="s">
        <v>32</v>
      </c>
      <c r="C281" s="280" t="s">
        <v>381</v>
      </c>
      <c r="D281" s="280" t="s">
        <v>909</v>
      </c>
      <c r="E281" s="280" t="s">
        <v>25</v>
      </c>
      <c r="F281" s="280" t="s">
        <v>19</v>
      </c>
      <c r="G281" s="280" t="s">
        <v>33</v>
      </c>
      <c r="H281" s="281">
        <v>1200</v>
      </c>
      <c r="I281" s="282">
        <v>3117</v>
      </c>
      <c r="J281" s="283">
        <v>1168</v>
      </c>
      <c r="K281" s="281">
        <v>2338800</v>
      </c>
      <c r="L281" s="275"/>
      <c r="M281" s="273"/>
    </row>
    <row r="282" spans="1:13" ht="27" thickBot="1">
      <c r="A282" s="279">
        <v>2023</v>
      </c>
      <c r="B282" s="280" t="s">
        <v>32</v>
      </c>
      <c r="C282" s="280" t="s">
        <v>381</v>
      </c>
      <c r="D282" s="280" t="s">
        <v>909</v>
      </c>
      <c r="E282" s="280" t="s">
        <v>26</v>
      </c>
      <c r="F282" s="280" t="s">
        <v>19</v>
      </c>
      <c r="G282" s="280" t="s">
        <v>33</v>
      </c>
      <c r="H282" s="281">
        <v>2100</v>
      </c>
      <c r="I282" s="282">
        <v>3183</v>
      </c>
      <c r="J282" s="283">
        <v>1132</v>
      </c>
      <c r="K282" s="281">
        <v>4307100</v>
      </c>
      <c r="L282" s="275"/>
      <c r="M282" s="273"/>
    </row>
    <row r="283" spans="1:13" ht="27" thickBot="1">
      <c r="A283" s="279">
        <v>2023</v>
      </c>
      <c r="B283" s="280" t="s">
        <v>32</v>
      </c>
      <c r="C283" s="280" t="s">
        <v>381</v>
      </c>
      <c r="D283" s="280" t="s">
        <v>909</v>
      </c>
      <c r="E283" s="280" t="s">
        <v>27</v>
      </c>
      <c r="F283" s="280" t="s">
        <v>19</v>
      </c>
      <c r="G283" s="280" t="s">
        <v>33</v>
      </c>
      <c r="H283" s="281">
        <v>200</v>
      </c>
      <c r="I283" s="282">
        <v>386</v>
      </c>
      <c r="J283" s="283">
        <v>130</v>
      </c>
      <c r="K283" s="281">
        <v>51200</v>
      </c>
      <c r="L283" s="275"/>
      <c r="M283" s="273"/>
    </row>
    <row r="284" spans="1:13" ht="25.2" thickBot="1">
      <c r="A284" s="284"/>
      <c r="B284" s="284"/>
      <c r="C284" s="284"/>
      <c r="D284" s="284" t="s">
        <v>29</v>
      </c>
      <c r="E284" s="284"/>
      <c r="F284" s="284"/>
      <c r="G284" s="284"/>
      <c r="H284" s="284"/>
      <c r="I284" s="285">
        <v>73534</v>
      </c>
      <c r="J284" s="285">
        <v>31608</v>
      </c>
      <c r="K284" s="286">
        <v>33353700</v>
      </c>
      <c r="L284" s="275"/>
      <c r="M284" s="273"/>
    </row>
    <row r="285" spans="1:13" ht="27" thickBot="1">
      <c r="A285" s="279">
        <v>2023</v>
      </c>
      <c r="B285" s="280" t="s">
        <v>32</v>
      </c>
      <c r="C285" s="280" t="s">
        <v>381</v>
      </c>
      <c r="D285" s="280" t="s">
        <v>910</v>
      </c>
      <c r="E285" s="280" t="s">
        <v>18</v>
      </c>
      <c r="F285" s="280" t="s">
        <v>19</v>
      </c>
      <c r="G285" s="280" t="s">
        <v>33</v>
      </c>
      <c r="H285" s="281">
        <v>700</v>
      </c>
      <c r="I285" s="282">
        <v>41974</v>
      </c>
      <c r="J285" s="283">
        <v>10986</v>
      </c>
      <c r="K285" s="281">
        <v>21691600</v>
      </c>
      <c r="L285" s="275"/>
      <c r="M285" s="273"/>
    </row>
    <row r="286" spans="1:13" ht="40.200000000000003" thickBot="1">
      <c r="A286" s="279">
        <v>2023</v>
      </c>
      <c r="B286" s="280" t="s">
        <v>32</v>
      </c>
      <c r="C286" s="280" t="s">
        <v>381</v>
      </c>
      <c r="D286" s="280" t="s">
        <v>910</v>
      </c>
      <c r="E286" s="280" t="s">
        <v>22</v>
      </c>
      <c r="F286" s="280" t="s">
        <v>19</v>
      </c>
      <c r="G286" s="280" t="s">
        <v>33</v>
      </c>
      <c r="H286" s="281">
        <v>1000</v>
      </c>
      <c r="I286" s="282">
        <v>177</v>
      </c>
      <c r="J286" s="283">
        <v>40</v>
      </c>
      <c r="K286" s="281">
        <v>137000</v>
      </c>
      <c r="L286" s="275"/>
      <c r="M286" s="273"/>
    </row>
    <row r="287" spans="1:13" ht="27" thickBot="1">
      <c r="A287" s="279">
        <v>2023</v>
      </c>
      <c r="B287" s="280" t="s">
        <v>32</v>
      </c>
      <c r="C287" s="280" t="s">
        <v>381</v>
      </c>
      <c r="D287" s="280" t="s">
        <v>910</v>
      </c>
      <c r="E287" s="280" t="s">
        <v>23</v>
      </c>
      <c r="F287" s="280" t="s">
        <v>19</v>
      </c>
      <c r="G287" s="280" t="s">
        <v>33</v>
      </c>
      <c r="H287" s="281">
        <v>1200</v>
      </c>
      <c r="I287" s="282">
        <v>1256</v>
      </c>
      <c r="J287" s="283">
        <v>504</v>
      </c>
      <c r="K287" s="281">
        <v>902400</v>
      </c>
      <c r="L287" s="275"/>
      <c r="M287" s="273"/>
    </row>
    <row r="288" spans="1:13" ht="27" thickBot="1">
      <c r="A288" s="279">
        <v>2023</v>
      </c>
      <c r="B288" s="280" t="s">
        <v>32</v>
      </c>
      <c r="C288" s="280" t="s">
        <v>381</v>
      </c>
      <c r="D288" s="280" t="s">
        <v>910</v>
      </c>
      <c r="E288" s="280" t="s">
        <v>24</v>
      </c>
      <c r="F288" s="280" t="s">
        <v>19</v>
      </c>
      <c r="G288" s="280" t="s">
        <v>33</v>
      </c>
      <c r="H288" s="281">
        <v>2100</v>
      </c>
      <c r="I288" s="289">
        <v>0</v>
      </c>
      <c r="J288" s="287">
        <v>0</v>
      </c>
      <c r="K288" s="289">
        <v>0</v>
      </c>
      <c r="L288" s="275"/>
      <c r="M288" s="273"/>
    </row>
    <row r="289" spans="1:13" ht="27" thickBot="1">
      <c r="A289" s="279">
        <v>2023</v>
      </c>
      <c r="B289" s="280" t="s">
        <v>32</v>
      </c>
      <c r="C289" s="280" t="s">
        <v>381</v>
      </c>
      <c r="D289" s="280" t="s">
        <v>910</v>
      </c>
      <c r="E289" s="280" t="s">
        <v>25</v>
      </c>
      <c r="F289" s="280" t="s">
        <v>19</v>
      </c>
      <c r="G289" s="280" t="s">
        <v>33</v>
      </c>
      <c r="H289" s="281">
        <v>1200</v>
      </c>
      <c r="I289" s="282">
        <v>1237</v>
      </c>
      <c r="J289" s="283">
        <v>356</v>
      </c>
      <c r="K289" s="281">
        <v>1057200</v>
      </c>
      <c r="L289" s="275"/>
      <c r="M289" s="273"/>
    </row>
    <row r="290" spans="1:13" ht="27" thickBot="1">
      <c r="A290" s="279">
        <v>2023</v>
      </c>
      <c r="B290" s="280" t="s">
        <v>32</v>
      </c>
      <c r="C290" s="280" t="s">
        <v>381</v>
      </c>
      <c r="D290" s="280" t="s">
        <v>910</v>
      </c>
      <c r="E290" s="280" t="s">
        <v>26</v>
      </c>
      <c r="F290" s="280" t="s">
        <v>19</v>
      </c>
      <c r="G290" s="280" t="s">
        <v>33</v>
      </c>
      <c r="H290" s="281">
        <v>2100</v>
      </c>
      <c r="I290" s="282">
        <v>2988</v>
      </c>
      <c r="J290" s="283">
        <v>1632</v>
      </c>
      <c r="K290" s="281">
        <v>2847600</v>
      </c>
      <c r="L290" s="275"/>
      <c r="M290" s="273"/>
    </row>
    <row r="291" spans="1:13" ht="27" thickBot="1">
      <c r="A291" s="279">
        <v>2023</v>
      </c>
      <c r="B291" s="280" t="s">
        <v>32</v>
      </c>
      <c r="C291" s="280" t="s">
        <v>381</v>
      </c>
      <c r="D291" s="280" t="s">
        <v>910</v>
      </c>
      <c r="E291" s="280" t="s">
        <v>27</v>
      </c>
      <c r="F291" s="280" t="s">
        <v>19</v>
      </c>
      <c r="G291" s="280" t="s">
        <v>33</v>
      </c>
      <c r="H291" s="281">
        <v>200</v>
      </c>
      <c r="I291" s="282">
        <v>194</v>
      </c>
      <c r="J291" s="283">
        <v>9</v>
      </c>
      <c r="K291" s="281">
        <v>37000</v>
      </c>
      <c r="L291" s="275"/>
      <c r="M291" s="273"/>
    </row>
    <row r="292" spans="1:13" ht="25.2" thickBot="1">
      <c r="A292" s="284"/>
      <c r="B292" s="284"/>
      <c r="C292" s="284"/>
      <c r="D292" s="284" t="s">
        <v>29</v>
      </c>
      <c r="E292" s="284"/>
      <c r="F292" s="284"/>
      <c r="G292" s="284"/>
      <c r="H292" s="284"/>
      <c r="I292" s="285">
        <v>47826</v>
      </c>
      <c r="J292" s="285">
        <v>13527</v>
      </c>
      <c r="K292" s="286">
        <v>26672800</v>
      </c>
      <c r="L292" s="275"/>
      <c r="M292" s="273"/>
    </row>
    <row r="293" spans="1:13" ht="27" thickBot="1">
      <c r="A293" s="279">
        <v>2023</v>
      </c>
      <c r="B293" s="280" t="s">
        <v>32</v>
      </c>
      <c r="C293" s="280" t="s">
        <v>381</v>
      </c>
      <c r="D293" s="280" t="s">
        <v>911</v>
      </c>
      <c r="E293" s="280" t="s">
        <v>18</v>
      </c>
      <c r="F293" s="280" t="s">
        <v>19</v>
      </c>
      <c r="G293" s="280" t="s">
        <v>33</v>
      </c>
      <c r="H293" s="281">
        <v>700</v>
      </c>
      <c r="I293" s="282">
        <v>95010</v>
      </c>
      <c r="J293" s="283">
        <v>31725</v>
      </c>
      <c r="K293" s="281">
        <v>44299500</v>
      </c>
      <c r="L293" s="275"/>
      <c r="M293" s="273"/>
    </row>
    <row r="294" spans="1:13" ht="40.200000000000003" thickBot="1">
      <c r="A294" s="279">
        <v>2023</v>
      </c>
      <c r="B294" s="280" t="s">
        <v>32</v>
      </c>
      <c r="C294" s="280" t="s">
        <v>381</v>
      </c>
      <c r="D294" s="280" t="s">
        <v>911</v>
      </c>
      <c r="E294" s="280" t="s">
        <v>22</v>
      </c>
      <c r="F294" s="280" t="s">
        <v>19</v>
      </c>
      <c r="G294" s="280" t="s">
        <v>33</v>
      </c>
      <c r="H294" s="281">
        <v>1000</v>
      </c>
      <c r="I294" s="282">
        <v>680</v>
      </c>
      <c r="J294" s="283">
        <v>205</v>
      </c>
      <c r="K294" s="281">
        <v>475000</v>
      </c>
      <c r="L294" s="275"/>
      <c r="M294" s="273"/>
    </row>
    <row r="295" spans="1:13" ht="27" thickBot="1">
      <c r="A295" s="279">
        <v>2023</v>
      </c>
      <c r="B295" s="280" t="s">
        <v>32</v>
      </c>
      <c r="C295" s="280" t="s">
        <v>381</v>
      </c>
      <c r="D295" s="280" t="s">
        <v>911</v>
      </c>
      <c r="E295" s="280" t="s">
        <v>23</v>
      </c>
      <c r="F295" s="280" t="s">
        <v>19</v>
      </c>
      <c r="G295" s="280" t="s">
        <v>33</v>
      </c>
      <c r="H295" s="281">
        <v>1200</v>
      </c>
      <c r="I295" s="282">
        <v>1466</v>
      </c>
      <c r="J295" s="283">
        <v>1304</v>
      </c>
      <c r="K295" s="281">
        <v>194400</v>
      </c>
      <c r="L295" s="275"/>
      <c r="M295" s="273"/>
    </row>
    <row r="296" spans="1:13" ht="27" thickBot="1">
      <c r="A296" s="279">
        <v>2023</v>
      </c>
      <c r="B296" s="280" t="s">
        <v>32</v>
      </c>
      <c r="C296" s="280" t="s">
        <v>381</v>
      </c>
      <c r="D296" s="280" t="s">
        <v>911</v>
      </c>
      <c r="E296" s="280" t="s">
        <v>24</v>
      </c>
      <c r="F296" s="280" t="s">
        <v>19</v>
      </c>
      <c r="G296" s="280" t="s">
        <v>33</v>
      </c>
      <c r="H296" s="281">
        <v>2100</v>
      </c>
      <c r="I296" s="282">
        <v>88</v>
      </c>
      <c r="J296" s="283">
        <v>74</v>
      </c>
      <c r="K296" s="281">
        <v>29400</v>
      </c>
      <c r="L296" s="275"/>
      <c r="M296" s="273"/>
    </row>
    <row r="297" spans="1:13" ht="27" thickBot="1">
      <c r="A297" s="279">
        <v>2023</v>
      </c>
      <c r="B297" s="280" t="s">
        <v>32</v>
      </c>
      <c r="C297" s="280" t="s">
        <v>381</v>
      </c>
      <c r="D297" s="280" t="s">
        <v>911</v>
      </c>
      <c r="E297" s="280" t="s">
        <v>25</v>
      </c>
      <c r="F297" s="280" t="s">
        <v>19</v>
      </c>
      <c r="G297" s="280" t="s">
        <v>33</v>
      </c>
      <c r="H297" s="281">
        <v>1200</v>
      </c>
      <c r="I297" s="282">
        <v>3847</v>
      </c>
      <c r="J297" s="283">
        <v>1234</v>
      </c>
      <c r="K297" s="281">
        <v>3135600</v>
      </c>
      <c r="L297" s="275"/>
      <c r="M297" s="273"/>
    </row>
    <row r="298" spans="1:13" ht="27" thickBot="1">
      <c r="A298" s="279">
        <v>2023</v>
      </c>
      <c r="B298" s="280" t="s">
        <v>32</v>
      </c>
      <c r="C298" s="280" t="s">
        <v>381</v>
      </c>
      <c r="D298" s="280" t="s">
        <v>911</v>
      </c>
      <c r="E298" s="280" t="s">
        <v>26</v>
      </c>
      <c r="F298" s="280" t="s">
        <v>19</v>
      </c>
      <c r="G298" s="280" t="s">
        <v>33</v>
      </c>
      <c r="H298" s="281">
        <v>2100</v>
      </c>
      <c r="I298" s="282">
        <v>11254</v>
      </c>
      <c r="J298" s="283">
        <v>7410</v>
      </c>
      <c r="K298" s="281">
        <v>8072400</v>
      </c>
      <c r="L298" s="275"/>
      <c r="M298" s="273"/>
    </row>
    <row r="299" spans="1:13" ht="27" thickBot="1">
      <c r="A299" s="279">
        <v>2023</v>
      </c>
      <c r="B299" s="280" t="s">
        <v>32</v>
      </c>
      <c r="C299" s="280" t="s">
        <v>381</v>
      </c>
      <c r="D299" s="280" t="s">
        <v>911</v>
      </c>
      <c r="E299" s="280" t="s">
        <v>27</v>
      </c>
      <c r="F299" s="280" t="s">
        <v>19</v>
      </c>
      <c r="G299" s="280" t="s">
        <v>33</v>
      </c>
      <c r="H299" s="281">
        <v>200</v>
      </c>
      <c r="I299" s="282">
        <v>491</v>
      </c>
      <c r="J299" s="283">
        <v>53</v>
      </c>
      <c r="K299" s="281">
        <v>87600</v>
      </c>
      <c r="L299" s="275"/>
      <c r="M299" s="273"/>
    </row>
    <row r="300" spans="1:13" ht="25.2" thickBot="1">
      <c r="A300" s="284"/>
      <c r="B300" s="284"/>
      <c r="C300" s="284"/>
      <c r="D300" s="284" t="s">
        <v>29</v>
      </c>
      <c r="E300" s="284"/>
      <c r="F300" s="284"/>
      <c r="G300" s="284"/>
      <c r="H300" s="284"/>
      <c r="I300" s="285">
        <v>112836</v>
      </c>
      <c r="J300" s="285">
        <v>42005</v>
      </c>
      <c r="K300" s="286">
        <v>56293900</v>
      </c>
      <c r="L300" s="275"/>
      <c r="M300" s="273"/>
    </row>
    <row r="301" spans="1:13" ht="27" thickBot="1">
      <c r="A301" s="279">
        <v>2023</v>
      </c>
      <c r="B301" s="280" t="s">
        <v>32</v>
      </c>
      <c r="C301" s="280" t="s">
        <v>381</v>
      </c>
      <c r="D301" s="280" t="s">
        <v>912</v>
      </c>
      <c r="E301" s="280" t="s">
        <v>18</v>
      </c>
      <c r="F301" s="280" t="s">
        <v>19</v>
      </c>
      <c r="G301" s="280" t="s">
        <v>33</v>
      </c>
      <c r="H301" s="281">
        <v>700</v>
      </c>
      <c r="I301" s="282">
        <v>76246</v>
      </c>
      <c r="J301" s="283">
        <v>29603</v>
      </c>
      <c r="K301" s="281">
        <v>32650100</v>
      </c>
      <c r="L301" s="275"/>
      <c r="M301" s="273"/>
    </row>
    <row r="302" spans="1:13" ht="40.200000000000003" thickBot="1">
      <c r="A302" s="279">
        <v>2023</v>
      </c>
      <c r="B302" s="280" t="s">
        <v>32</v>
      </c>
      <c r="C302" s="280" t="s">
        <v>381</v>
      </c>
      <c r="D302" s="280" t="s">
        <v>912</v>
      </c>
      <c r="E302" s="280" t="s">
        <v>22</v>
      </c>
      <c r="F302" s="280" t="s">
        <v>19</v>
      </c>
      <c r="G302" s="280" t="s">
        <v>33</v>
      </c>
      <c r="H302" s="281">
        <v>1000</v>
      </c>
      <c r="I302" s="282">
        <v>286</v>
      </c>
      <c r="J302" s="283">
        <v>104</v>
      </c>
      <c r="K302" s="281">
        <v>182000</v>
      </c>
      <c r="L302" s="275"/>
      <c r="M302" s="273"/>
    </row>
    <row r="303" spans="1:13" ht="27" thickBot="1">
      <c r="A303" s="279">
        <v>2023</v>
      </c>
      <c r="B303" s="280" t="s">
        <v>32</v>
      </c>
      <c r="C303" s="280" t="s">
        <v>381</v>
      </c>
      <c r="D303" s="280" t="s">
        <v>912</v>
      </c>
      <c r="E303" s="280" t="s">
        <v>23</v>
      </c>
      <c r="F303" s="280" t="s">
        <v>19</v>
      </c>
      <c r="G303" s="280" t="s">
        <v>33</v>
      </c>
      <c r="H303" s="281">
        <v>1200</v>
      </c>
      <c r="I303" s="282">
        <v>4157</v>
      </c>
      <c r="J303" s="283">
        <v>2487</v>
      </c>
      <c r="K303" s="281">
        <v>2004000</v>
      </c>
      <c r="L303" s="275"/>
      <c r="M303" s="273"/>
    </row>
    <row r="304" spans="1:13" ht="27" thickBot="1">
      <c r="A304" s="279">
        <v>2023</v>
      </c>
      <c r="B304" s="280" t="s">
        <v>32</v>
      </c>
      <c r="C304" s="280" t="s">
        <v>381</v>
      </c>
      <c r="D304" s="280" t="s">
        <v>912</v>
      </c>
      <c r="E304" s="280" t="s">
        <v>24</v>
      </c>
      <c r="F304" s="280" t="s">
        <v>19</v>
      </c>
      <c r="G304" s="280" t="s">
        <v>33</v>
      </c>
      <c r="H304" s="281">
        <v>2100</v>
      </c>
      <c r="I304" s="282">
        <v>507</v>
      </c>
      <c r="J304" s="283">
        <v>124</v>
      </c>
      <c r="K304" s="281">
        <v>804300</v>
      </c>
      <c r="L304" s="275"/>
      <c r="M304" s="273"/>
    </row>
    <row r="305" spans="1:13" ht="27" thickBot="1">
      <c r="A305" s="279">
        <v>2023</v>
      </c>
      <c r="B305" s="280" t="s">
        <v>32</v>
      </c>
      <c r="C305" s="280" t="s">
        <v>381</v>
      </c>
      <c r="D305" s="280" t="s">
        <v>912</v>
      </c>
      <c r="E305" s="280" t="s">
        <v>25</v>
      </c>
      <c r="F305" s="280" t="s">
        <v>19</v>
      </c>
      <c r="G305" s="280" t="s">
        <v>33</v>
      </c>
      <c r="H305" s="281">
        <v>1200</v>
      </c>
      <c r="I305" s="282">
        <v>2263</v>
      </c>
      <c r="J305" s="283">
        <v>985</v>
      </c>
      <c r="K305" s="281">
        <v>1533600</v>
      </c>
      <c r="L305" s="275"/>
      <c r="M305" s="273"/>
    </row>
    <row r="306" spans="1:13" ht="27" thickBot="1">
      <c r="A306" s="279">
        <v>2023</v>
      </c>
      <c r="B306" s="280" t="s">
        <v>32</v>
      </c>
      <c r="C306" s="280" t="s">
        <v>381</v>
      </c>
      <c r="D306" s="280" t="s">
        <v>912</v>
      </c>
      <c r="E306" s="280" t="s">
        <v>26</v>
      </c>
      <c r="F306" s="280" t="s">
        <v>19</v>
      </c>
      <c r="G306" s="280" t="s">
        <v>33</v>
      </c>
      <c r="H306" s="281">
        <v>2100</v>
      </c>
      <c r="I306" s="282">
        <v>4460</v>
      </c>
      <c r="J306" s="283">
        <v>3168</v>
      </c>
      <c r="K306" s="281">
        <v>2713200</v>
      </c>
      <c r="L306" s="275"/>
      <c r="M306" s="273"/>
    </row>
    <row r="307" spans="1:13" ht="27" thickBot="1">
      <c r="A307" s="279">
        <v>2023</v>
      </c>
      <c r="B307" s="280" t="s">
        <v>32</v>
      </c>
      <c r="C307" s="280" t="s">
        <v>381</v>
      </c>
      <c r="D307" s="280" t="s">
        <v>912</v>
      </c>
      <c r="E307" s="280" t="s">
        <v>27</v>
      </c>
      <c r="F307" s="280" t="s">
        <v>19</v>
      </c>
      <c r="G307" s="280" t="s">
        <v>33</v>
      </c>
      <c r="H307" s="281">
        <v>200</v>
      </c>
      <c r="I307" s="282">
        <v>410</v>
      </c>
      <c r="J307" s="283">
        <v>66</v>
      </c>
      <c r="K307" s="281">
        <v>68800</v>
      </c>
      <c r="L307" s="275"/>
      <c r="M307" s="273"/>
    </row>
    <row r="308" spans="1:13" ht="25.2" thickBot="1">
      <c r="A308" s="284"/>
      <c r="B308" s="284"/>
      <c r="C308" s="284"/>
      <c r="D308" s="284" t="s">
        <v>29</v>
      </c>
      <c r="E308" s="284"/>
      <c r="F308" s="284"/>
      <c r="G308" s="284"/>
      <c r="H308" s="284"/>
      <c r="I308" s="285">
        <v>88329</v>
      </c>
      <c r="J308" s="285">
        <v>36537</v>
      </c>
      <c r="K308" s="286">
        <v>39956000</v>
      </c>
      <c r="L308" s="275"/>
      <c r="M308" s="273"/>
    </row>
    <row r="309" spans="1:13" ht="27" thickBot="1">
      <c r="A309" s="279">
        <v>2023</v>
      </c>
      <c r="B309" s="280" t="s">
        <v>32</v>
      </c>
      <c r="C309" s="280" t="s">
        <v>381</v>
      </c>
      <c r="D309" s="280" t="s">
        <v>913</v>
      </c>
      <c r="E309" s="280" t="s">
        <v>18</v>
      </c>
      <c r="F309" s="280" t="s">
        <v>19</v>
      </c>
      <c r="G309" s="280" t="s">
        <v>33</v>
      </c>
      <c r="H309" s="281">
        <v>700</v>
      </c>
      <c r="I309" s="282">
        <v>18542</v>
      </c>
      <c r="J309" s="283">
        <v>5391</v>
      </c>
      <c r="K309" s="281">
        <v>9205700</v>
      </c>
      <c r="L309" s="275"/>
      <c r="M309" s="273"/>
    </row>
    <row r="310" spans="1:13" ht="40.200000000000003" thickBot="1">
      <c r="A310" s="279">
        <v>2023</v>
      </c>
      <c r="B310" s="280" t="s">
        <v>32</v>
      </c>
      <c r="C310" s="280" t="s">
        <v>381</v>
      </c>
      <c r="D310" s="280" t="s">
        <v>913</v>
      </c>
      <c r="E310" s="280" t="s">
        <v>22</v>
      </c>
      <c r="F310" s="280" t="s">
        <v>19</v>
      </c>
      <c r="G310" s="280" t="s">
        <v>33</v>
      </c>
      <c r="H310" s="281">
        <v>1000</v>
      </c>
      <c r="I310" s="282">
        <v>186</v>
      </c>
      <c r="J310" s="283">
        <v>30</v>
      </c>
      <c r="K310" s="281">
        <v>156000</v>
      </c>
      <c r="L310" s="275"/>
      <c r="M310" s="273"/>
    </row>
    <row r="311" spans="1:13" ht="27" thickBot="1">
      <c r="A311" s="279">
        <v>2023</v>
      </c>
      <c r="B311" s="280" t="s">
        <v>32</v>
      </c>
      <c r="C311" s="280" t="s">
        <v>381</v>
      </c>
      <c r="D311" s="280" t="s">
        <v>913</v>
      </c>
      <c r="E311" s="280" t="s">
        <v>23</v>
      </c>
      <c r="F311" s="280" t="s">
        <v>19</v>
      </c>
      <c r="G311" s="280" t="s">
        <v>33</v>
      </c>
      <c r="H311" s="281">
        <v>1200</v>
      </c>
      <c r="I311" s="282">
        <v>474</v>
      </c>
      <c r="J311" s="283">
        <v>376</v>
      </c>
      <c r="K311" s="281">
        <v>117600</v>
      </c>
      <c r="L311" s="275"/>
      <c r="M311" s="273"/>
    </row>
    <row r="312" spans="1:13" ht="27" thickBot="1">
      <c r="A312" s="279">
        <v>2023</v>
      </c>
      <c r="B312" s="280" t="s">
        <v>32</v>
      </c>
      <c r="C312" s="280" t="s">
        <v>381</v>
      </c>
      <c r="D312" s="280" t="s">
        <v>913</v>
      </c>
      <c r="E312" s="280" t="s">
        <v>24</v>
      </c>
      <c r="F312" s="280" t="s">
        <v>19</v>
      </c>
      <c r="G312" s="280" t="s">
        <v>33</v>
      </c>
      <c r="H312" s="281">
        <v>2100</v>
      </c>
      <c r="I312" s="282">
        <v>7</v>
      </c>
      <c r="J312" s="283">
        <v>3</v>
      </c>
      <c r="K312" s="281">
        <v>8400</v>
      </c>
      <c r="L312" s="275"/>
      <c r="M312" s="273"/>
    </row>
    <row r="313" spans="1:13" ht="27" thickBot="1">
      <c r="A313" s="279">
        <v>2023</v>
      </c>
      <c r="B313" s="280" t="s">
        <v>32</v>
      </c>
      <c r="C313" s="280" t="s">
        <v>381</v>
      </c>
      <c r="D313" s="280" t="s">
        <v>913</v>
      </c>
      <c r="E313" s="280" t="s">
        <v>25</v>
      </c>
      <c r="F313" s="280" t="s">
        <v>19</v>
      </c>
      <c r="G313" s="280" t="s">
        <v>33</v>
      </c>
      <c r="H313" s="281">
        <v>1200</v>
      </c>
      <c r="I313" s="282">
        <v>898</v>
      </c>
      <c r="J313" s="283">
        <v>311</v>
      </c>
      <c r="K313" s="281">
        <v>704400</v>
      </c>
      <c r="L313" s="275"/>
      <c r="M313" s="273"/>
    </row>
    <row r="314" spans="1:13" ht="27" thickBot="1">
      <c r="A314" s="279">
        <v>2023</v>
      </c>
      <c r="B314" s="280" t="s">
        <v>32</v>
      </c>
      <c r="C314" s="280" t="s">
        <v>381</v>
      </c>
      <c r="D314" s="280" t="s">
        <v>913</v>
      </c>
      <c r="E314" s="280" t="s">
        <v>26</v>
      </c>
      <c r="F314" s="280" t="s">
        <v>19</v>
      </c>
      <c r="G314" s="280" t="s">
        <v>33</v>
      </c>
      <c r="H314" s="281">
        <v>2100</v>
      </c>
      <c r="I314" s="282">
        <v>1787</v>
      </c>
      <c r="J314" s="283">
        <v>1018</v>
      </c>
      <c r="K314" s="281">
        <v>1614900</v>
      </c>
      <c r="L314" s="275"/>
      <c r="M314" s="273"/>
    </row>
    <row r="315" spans="1:13" ht="27" thickBot="1">
      <c r="A315" s="279">
        <v>2023</v>
      </c>
      <c r="B315" s="280" t="s">
        <v>32</v>
      </c>
      <c r="C315" s="280" t="s">
        <v>381</v>
      </c>
      <c r="D315" s="280" t="s">
        <v>913</v>
      </c>
      <c r="E315" s="280" t="s">
        <v>27</v>
      </c>
      <c r="F315" s="280" t="s">
        <v>19</v>
      </c>
      <c r="G315" s="280" t="s">
        <v>33</v>
      </c>
      <c r="H315" s="281">
        <v>200</v>
      </c>
      <c r="I315" s="282">
        <v>150</v>
      </c>
      <c r="J315" s="283">
        <v>11</v>
      </c>
      <c r="K315" s="281">
        <v>27800</v>
      </c>
      <c r="L315" s="275"/>
      <c r="M315" s="273"/>
    </row>
    <row r="316" spans="1:13" ht="25.2" thickBot="1">
      <c r="A316" s="284"/>
      <c r="B316" s="284"/>
      <c r="C316" s="284"/>
      <c r="D316" s="284" t="s">
        <v>29</v>
      </c>
      <c r="E316" s="284"/>
      <c r="F316" s="284"/>
      <c r="G316" s="284"/>
      <c r="H316" s="284"/>
      <c r="I316" s="285">
        <v>22044</v>
      </c>
      <c r="J316" s="285">
        <v>7140</v>
      </c>
      <c r="K316" s="286">
        <v>11834800</v>
      </c>
      <c r="L316" s="275"/>
      <c r="M316" s="273"/>
    </row>
    <row r="317" spans="1:13" ht="27" thickBot="1">
      <c r="A317" s="279">
        <v>2023</v>
      </c>
      <c r="B317" s="280" t="s">
        <v>32</v>
      </c>
      <c r="C317" s="280" t="s">
        <v>381</v>
      </c>
      <c r="D317" s="280" t="s">
        <v>914</v>
      </c>
      <c r="E317" s="280" t="s">
        <v>18</v>
      </c>
      <c r="F317" s="280" t="s">
        <v>19</v>
      </c>
      <c r="G317" s="280" t="s">
        <v>33</v>
      </c>
      <c r="H317" s="281">
        <v>700</v>
      </c>
      <c r="I317" s="282">
        <v>23618</v>
      </c>
      <c r="J317" s="283">
        <v>5761</v>
      </c>
      <c r="K317" s="281">
        <v>12499900</v>
      </c>
      <c r="L317" s="275"/>
      <c r="M317" s="273"/>
    </row>
    <row r="318" spans="1:13" ht="40.200000000000003" thickBot="1">
      <c r="A318" s="279">
        <v>2023</v>
      </c>
      <c r="B318" s="280" t="s">
        <v>32</v>
      </c>
      <c r="C318" s="280" t="s">
        <v>381</v>
      </c>
      <c r="D318" s="280" t="s">
        <v>914</v>
      </c>
      <c r="E318" s="280" t="s">
        <v>22</v>
      </c>
      <c r="F318" s="280" t="s">
        <v>19</v>
      </c>
      <c r="G318" s="280" t="s">
        <v>33</v>
      </c>
      <c r="H318" s="281">
        <v>1000</v>
      </c>
      <c r="I318" s="282">
        <v>175</v>
      </c>
      <c r="J318" s="283">
        <v>25</v>
      </c>
      <c r="K318" s="281">
        <v>150000</v>
      </c>
      <c r="L318" s="275"/>
      <c r="M318" s="273"/>
    </row>
    <row r="319" spans="1:13" ht="27" thickBot="1">
      <c r="A319" s="279">
        <v>2023</v>
      </c>
      <c r="B319" s="280" t="s">
        <v>32</v>
      </c>
      <c r="C319" s="280" t="s">
        <v>381</v>
      </c>
      <c r="D319" s="280" t="s">
        <v>914</v>
      </c>
      <c r="E319" s="280" t="s">
        <v>23</v>
      </c>
      <c r="F319" s="280" t="s">
        <v>19</v>
      </c>
      <c r="G319" s="280" t="s">
        <v>33</v>
      </c>
      <c r="H319" s="281">
        <v>1200</v>
      </c>
      <c r="I319" s="282">
        <v>615</v>
      </c>
      <c r="J319" s="283">
        <v>496</v>
      </c>
      <c r="K319" s="281">
        <v>142800</v>
      </c>
      <c r="L319" s="275"/>
      <c r="M319" s="273"/>
    </row>
    <row r="320" spans="1:13" ht="27" thickBot="1">
      <c r="A320" s="279">
        <v>2023</v>
      </c>
      <c r="B320" s="280" t="s">
        <v>32</v>
      </c>
      <c r="C320" s="280" t="s">
        <v>381</v>
      </c>
      <c r="D320" s="280" t="s">
        <v>914</v>
      </c>
      <c r="E320" s="280" t="s">
        <v>24</v>
      </c>
      <c r="F320" s="280" t="s">
        <v>19</v>
      </c>
      <c r="G320" s="280" t="s">
        <v>33</v>
      </c>
      <c r="H320" s="281">
        <v>2100</v>
      </c>
      <c r="I320" s="282">
        <v>56</v>
      </c>
      <c r="J320" s="283">
        <v>19</v>
      </c>
      <c r="K320" s="281">
        <v>77700</v>
      </c>
      <c r="L320" s="275"/>
      <c r="M320" s="273"/>
    </row>
    <row r="321" spans="1:13" ht="27" thickBot="1">
      <c r="A321" s="279">
        <v>2023</v>
      </c>
      <c r="B321" s="280" t="s">
        <v>32</v>
      </c>
      <c r="C321" s="280" t="s">
        <v>381</v>
      </c>
      <c r="D321" s="280" t="s">
        <v>914</v>
      </c>
      <c r="E321" s="280" t="s">
        <v>25</v>
      </c>
      <c r="F321" s="280" t="s">
        <v>19</v>
      </c>
      <c r="G321" s="280" t="s">
        <v>33</v>
      </c>
      <c r="H321" s="281">
        <v>1200</v>
      </c>
      <c r="I321" s="282">
        <v>979</v>
      </c>
      <c r="J321" s="283">
        <v>100</v>
      </c>
      <c r="K321" s="281">
        <v>1054800</v>
      </c>
      <c r="L321" s="275"/>
      <c r="M321" s="273"/>
    </row>
    <row r="322" spans="1:13" ht="27" thickBot="1">
      <c r="A322" s="279">
        <v>2023</v>
      </c>
      <c r="B322" s="280" t="s">
        <v>32</v>
      </c>
      <c r="C322" s="280" t="s">
        <v>381</v>
      </c>
      <c r="D322" s="280" t="s">
        <v>914</v>
      </c>
      <c r="E322" s="280" t="s">
        <v>26</v>
      </c>
      <c r="F322" s="280" t="s">
        <v>19</v>
      </c>
      <c r="G322" s="280" t="s">
        <v>33</v>
      </c>
      <c r="H322" s="281">
        <v>2100</v>
      </c>
      <c r="I322" s="282">
        <v>1501</v>
      </c>
      <c r="J322" s="283">
        <v>706</v>
      </c>
      <c r="K322" s="281">
        <v>1669500</v>
      </c>
      <c r="L322" s="275"/>
      <c r="M322" s="273"/>
    </row>
    <row r="323" spans="1:13" ht="27" thickBot="1">
      <c r="A323" s="279">
        <v>2023</v>
      </c>
      <c r="B323" s="280" t="s">
        <v>32</v>
      </c>
      <c r="C323" s="280" t="s">
        <v>381</v>
      </c>
      <c r="D323" s="280" t="s">
        <v>914</v>
      </c>
      <c r="E323" s="280" t="s">
        <v>27</v>
      </c>
      <c r="F323" s="280" t="s">
        <v>19</v>
      </c>
      <c r="G323" s="280" t="s">
        <v>33</v>
      </c>
      <c r="H323" s="281">
        <v>200</v>
      </c>
      <c r="I323" s="282">
        <v>116</v>
      </c>
      <c r="J323" s="283">
        <v>2</v>
      </c>
      <c r="K323" s="281">
        <v>22800</v>
      </c>
      <c r="L323" s="275"/>
      <c r="M323" s="273"/>
    </row>
    <row r="324" spans="1:13" ht="25.2" thickBot="1">
      <c r="A324" s="284"/>
      <c r="B324" s="284"/>
      <c r="C324" s="284"/>
      <c r="D324" s="284" t="s">
        <v>29</v>
      </c>
      <c r="E324" s="284"/>
      <c r="F324" s="284"/>
      <c r="G324" s="284"/>
      <c r="H324" s="284"/>
      <c r="I324" s="285">
        <v>27060</v>
      </c>
      <c r="J324" s="285">
        <v>7109</v>
      </c>
      <c r="K324" s="286">
        <v>15617500</v>
      </c>
      <c r="L324" s="275"/>
      <c r="M324" s="273"/>
    </row>
    <row r="325" spans="1:13" ht="27" thickBot="1">
      <c r="A325" s="279">
        <v>2023</v>
      </c>
      <c r="B325" s="280" t="s">
        <v>32</v>
      </c>
      <c r="C325" s="280" t="s">
        <v>381</v>
      </c>
      <c r="D325" s="280" t="s">
        <v>382</v>
      </c>
      <c r="E325" s="280" t="s">
        <v>18</v>
      </c>
      <c r="F325" s="280"/>
      <c r="G325" s="280" t="s">
        <v>551</v>
      </c>
      <c r="H325" s="281">
        <v>8400</v>
      </c>
      <c r="I325" s="282">
        <v>2625</v>
      </c>
      <c r="J325" s="287"/>
      <c r="K325" s="281">
        <v>22050000</v>
      </c>
      <c r="L325" s="275"/>
      <c r="M325" s="273"/>
    </row>
    <row r="326" spans="1:13" ht="27" thickBot="1">
      <c r="A326" s="279">
        <v>2023</v>
      </c>
      <c r="B326" s="280" t="s">
        <v>32</v>
      </c>
      <c r="C326" s="280" t="s">
        <v>381</v>
      </c>
      <c r="D326" s="280" t="s">
        <v>382</v>
      </c>
      <c r="E326" s="280" t="s">
        <v>18</v>
      </c>
      <c r="F326" s="280"/>
      <c r="G326" s="280" t="s">
        <v>619</v>
      </c>
      <c r="H326" s="281">
        <v>4700</v>
      </c>
      <c r="I326" s="282">
        <v>479</v>
      </c>
      <c r="J326" s="287"/>
      <c r="K326" s="281">
        <v>2251300</v>
      </c>
      <c r="L326" s="275"/>
      <c r="M326" s="273"/>
    </row>
    <row r="327" spans="1:13" ht="27" thickBot="1">
      <c r="A327" s="279">
        <v>2023</v>
      </c>
      <c r="B327" s="280" t="s">
        <v>32</v>
      </c>
      <c r="C327" s="280" t="s">
        <v>381</v>
      </c>
      <c r="D327" s="280" t="s">
        <v>382</v>
      </c>
      <c r="E327" s="280" t="s">
        <v>18</v>
      </c>
      <c r="F327" s="280"/>
      <c r="G327" s="280" t="s">
        <v>241</v>
      </c>
      <c r="H327" s="281">
        <v>8400</v>
      </c>
      <c r="I327" s="282">
        <v>1435</v>
      </c>
      <c r="J327" s="287"/>
      <c r="K327" s="281">
        <v>12054000</v>
      </c>
      <c r="L327" s="275"/>
      <c r="M327" s="273"/>
    </row>
    <row r="328" spans="1:13" ht="27" thickBot="1">
      <c r="A328" s="279">
        <v>2023</v>
      </c>
      <c r="B328" s="280" t="s">
        <v>32</v>
      </c>
      <c r="C328" s="280" t="s">
        <v>381</v>
      </c>
      <c r="D328" s="280" t="s">
        <v>382</v>
      </c>
      <c r="E328" s="280" t="s">
        <v>18</v>
      </c>
      <c r="F328" s="280" t="s">
        <v>90</v>
      </c>
      <c r="G328" s="280" t="s">
        <v>772</v>
      </c>
      <c r="H328" s="281">
        <v>8400</v>
      </c>
      <c r="I328" s="282">
        <v>786</v>
      </c>
      <c r="J328" s="287"/>
      <c r="K328" s="281">
        <v>6602400</v>
      </c>
      <c r="L328" s="275"/>
      <c r="M328" s="273"/>
    </row>
    <row r="329" spans="1:13" ht="27" thickBot="1">
      <c r="A329" s="279">
        <v>2023</v>
      </c>
      <c r="B329" s="280" t="s">
        <v>32</v>
      </c>
      <c r="C329" s="280" t="s">
        <v>381</v>
      </c>
      <c r="D329" s="280" t="s">
        <v>382</v>
      </c>
      <c r="E329" s="280" t="s">
        <v>18</v>
      </c>
      <c r="F329" s="280" t="s">
        <v>90</v>
      </c>
      <c r="G329" s="280" t="s">
        <v>639</v>
      </c>
      <c r="H329" s="281">
        <v>4700</v>
      </c>
      <c r="I329" s="282">
        <v>712</v>
      </c>
      <c r="J329" s="287"/>
      <c r="K329" s="281">
        <v>3346400</v>
      </c>
      <c r="L329" s="275"/>
      <c r="M329" s="273"/>
    </row>
    <row r="330" spans="1:13" ht="27" thickBot="1">
      <c r="A330" s="279">
        <v>2023</v>
      </c>
      <c r="B330" s="280" t="s">
        <v>32</v>
      </c>
      <c r="C330" s="280" t="s">
        <v>381</v>
      </c>
      <c r="D330" s="280" t="s">
        <v>382</v>
      </c>
      <c r="E330" s="280" t="s">
        <v>18</v>
      </c>
      <c r="F330" s="280" t="s">
        <v>90</v>
      </c>
      <c r="G330" s="280" t="s">
        <v>314</v>
      </c>
      <c r="H330" s="281">
        <v>8400</v>
      </c>
      <c r="I330" s="282">
        <v>4139</v>
      </c>
      <c r="J330" s="287"/>
      <c r="K330" s="281">
        <v>34767600</v>
      </c>
      <c r="L330" s="275"/>
      <c r="M330" s="273"/>
    </row>
    <row r="331" spans="1:13" ht="40.200000000000003" thickBot="1">
      <c r="A331" s="279">
        <v>2023</v>
      </c>
      <c r="B331" s="280" t="s">
        <v>32</v>
      </c>
      <c r="C331" s="280" t="s">
        <v>381</v>
      </c>
      <c r="D331" s="280" t="s">
        <v>382</v>
      </c>
      <c r="E331" s="280" t="s">
        <v>22</v>
      </c>
      <c r="F331" s="280"/>
      <c r="G331" s="280" t="s">
        <v>944</v>
      </c>
      <c r="H331" s="281">
        <v>8400</v>
      </c>
      <c r="I331" s="282">
        <v>2407</v>
      </c>
      <c r="J331" s="287"/>
      <c r="K331" s="281">
        <v>20218800</v>
      </c>
      <c r="L331" s="275"/>
      <c r="M331" s="273"/>
    </row>
    <row r="332" spans="1:13" ht="40.200000000000003" thickBot="1">
      <c r="A332" s="279">
        <v>2023</v>
      </c>
      <c r="B332" s="280" t="s">
        <v>32</v>
      </c>
      <c r="C332" s="280" t="s">
        <v>381</v>
      </c>
      <c r="D332" s="280" t="s">
        <v>382</v>
      </c>
      <c r="E332" s="280" t="s">
        <v>22</v>
      </c>
      <c r="F332" s="280"/>
      <c r="G332" s="280" t="s">
        <v>280</v>
      </c>
      <c r="H332" s="281">
        <v>4700</v>
      </c>
      <c r="I332" s="282">
        <v>362</v>
      </c>
      <c r="J332" s="287"/>
      <c r="K332" s="281">
        <v>1701400</v>
      </c>
      <c r="L332" s="275"/>
      <c r="M332" s="273"/>
    </row>
    <row r="333" spans="1:13" ht="40.200000000000003" thickBot="1">
      <c r="A333" s="279">
        <v>2023</v>
      </c>
      <c r="B333" s="280" t="s">
        <v>32</v>
      </c>
      <c r="C333" s="280" t="s">
        <v>381</v>
      </c>
      <c r="D333" s="280" t="s">
        <v>382</v>
      </c>
      <c r="E333" s="280" t="s">
        <v>22</v>
      </c>
      <c r="F333" s="280"/>
      <c r="G333" s="280" t="s">
        <v>641</v>
      </c>
      <c r="H333" s="281">
        <v>8400</v>
      </c>
      <c r="I333" s="282">
        <v>678</v>
      </c>
      <c r="J333" s="287"/>
      <c r="K333" s="281">
        <v>5695200</v>
      </c>
      <c r="L333" s="275"/>
      <c r="M333" s="273"/>
    </row>
    <row r="334" spans="1:13" ht="40.200000000000003" thickBot="1">
      <c r="A334" s="279">
        <v>2023</v>
      </c>
      <c r="B334" s="280" t="s">
        <v>32</v>
      </c>
      <c r="C334" s="280" t="s">
        <v>381</v>
      </c>
      <c r="D334" s="280" t="s">
        <v>382</v>
      </c>
      <c r="E334" s="280" t="s">
        <v>22</v>
      </c>
      <c r="F334" s="280" t="s">
        <v>90</v>
      </c>
      <c r="G334" s="280" t="s">
        <v>576</v>
      </c>
      <c r="H334" s="281">
        <v>8400</v>
      </c>
      <c r="I334" s="282">
        <v>4807</v>
      </c>
      <c r="J334" s="287"/>
      <c r="K334" s="281">
        <v>40378800</v>
      </c>
      <c r="L334" s="275"/>
      <c r="M334" s="273"/>
    </row>
    <row r="335" spans="1:13" ht="40.200000000000003" thickBot="1">
      <c r="A335" s="279">
        <v>2023</v>
      </c>
      <c r="B335" s="280" t="s">
        <v>32</v>
      </c>
      <c r="C335" s="280" t="s">
        <v>381</v>
      </c>
      <c r="D335" s="280" t="s">
        <v>382</v>
      </c>
      <c r="E335" s="280" t="s">
        <v>22</v>
      </c>
      <c r="F335" s="280" t="s">
        <v>90</v>
      </c>
      <c r="G335" s="280" t="s">
        <v>202</v>
      </c>
      <c r="H335" s="281">
        <v>4700</v>
      </c>
      <c r="I335" s="282">
        <v>1883</v>
      </c>
      <c r="J335" s="287"/>
      <c r="K335" s="281">
        <v>8850100</v>
      </c>
      <c r="L335" s="275"/>
      <c r="M335" s="273"/>
    </row>
    <row r="336" spans="1:13" ht="40.200000000000003" thickBot="1">
      <c r="A336" s="279">
        <v>2023</v>
      </c>
      <c r="B336" s="280" t="s">
        <v>32</v>
      </c>
      <c r="C336" s="280" t="s">
        <v>381</v>
      </c>
      <c r="D336" s="280" t="s">
        <v>382</v>
      </c>
      <c r="E336" s="280" t="s">
        <v>22</v>
      </c>
      <c r="F336" s="280" t="s">
        <v>90</v>
      </c>
      <c r="G336" s="280" t="s">
        <v>945</v>
      </c>
      <c r="H336" s="281">
        <v>8400</v>
      </c>
      <c r="I336" s="282">
        <v>792</v>
      </c>
      <c r="J336" s="287"/>
      <c r="K336" s="281">
        <v>6652800</v>
      </c>
      <c r="L336" s="275"/>
      <c r="M336" s="273"/>
    </row>
    <row r="337" spans="1:13" ht="53.4" thickBot="1">
      <c r="A337" s="279">
        <v>2023</v>
      </c>
      <c r="B337" s="280" t="s">
        <v>32</v>
      </c>
      <c r="C337" s="280" t="s">
        <v>381</v>
      </c>
      <c r="D337" s="280" t="s">
        <v>382</v>
      </c>
      <c r="E337" s="280" t="s">
        <v>103</v>
      </c>
      <c r="F337" s="280"/>
      <c r="G337" s="280" t="s">
        <v>201</v>
      </c>
      <c r="H337" s="281">
        <v>4700</v>
      </c>
      <c r="I337" s="282">
        <v>635</v>
      </c>
      <c r="J337" s="287"/>
      <c r="K337" s="281">
        <v>2984500</v>
      </c>
      <c r="L337" s="275"/>
      <c r="M337" s="273"/>
    </row>
    <row r="338" spans="1:13" ht="53.4" thickBot="1">
      <c r="A338" s="279">
        <v>2023</v>
      </c>
      <c r="B338" s="280" t="s">
        <v>32</v>
      </c>
      <c r="C338" s="280" t="s">
        <v>381</v>
      </c>
      <c r="D338" s="280" t="s">
        <v>382</v>
      </c>
      <c r="E338" s="280" t="s">
        <v>103</v>
      </c>
      <c r="F338" s="280"/>
      <c r="G338" s="280" t="s">
        <v>640</v>
      </c>
      <c r="H338" s="281">
        <v>8400</v>
      </c>
      <c r="I338" s="282">
        <v>742</v>
      </c>
      <c r="J338" s="287"/>
      <c r="K338" s="281">
        <v>6232800</v>
      </c>
      <c r="L338" s="275"/>
      <c r="M338" s="273"/>
    </row>
    <row r="339" spans="1:13" ht="53.4" thickBot="1">
      <c r="A339" s="279">
        <v>2023</v>
      </c>
      <c r="B339" s="280" t="s">
        <v>32</v>
      </c>
      <c r="C339" s="280" t="s">
        <v>381</v>
      </c>
      <c r="D339" s="280" t="s">
        <v>382</v>
      </c>
      <c r="E339" s="280" t="s">
        <v>103</v>
      </c>
      <c r="F339" s="280"/>
      <c r="G339" s="280" t="s">
        <v>33</v>
      </c>
      <c r="H339" s="281">
        <v>800</v>
      </c>
      <c r="I339" s="282">
        <v>1084</v>
      </c>
      <c r="J339" s="287"/>
      <c r="K339" s="281">
        <v>867200</v>
      </c>
      <c r="L339" s="275"/>
      <c r="M339" s="273"/>
    </row>
    <row r="340" spans="1:13" ht="53.4" thickBot="1">
      <c r="A340" s="279">
        <v>2023</v>
      </c>
      <c r="B340" s="280" t="s">
        <v>32</v>
      </c>
      <c r="C340" s="280" t="s">
        <v>381</v>
      </c>
      <c r="D340" s="280" t="s">
        <v>382</v>
      </c>
      <c r="E340" s="280" t="s">
        <v>103</v>
      </c>
      <c r="F340" s="280" t="s">
        <v>90</v>
      </c>
      <c r="G340" s="280" t="s">
        <v>946</v>
      </c>
      <c r="H340" s="281">
        <v>4700</v>
      </c>
      <c r="I340" s="282">
        <v>258</v>
      </c>
      <c r="J340" s="287"/>
      <c r="K340" s="281">
        <v>1212600</v>
      </c>
      <c r="L340" s="275"/>
      <c r="M340" s="273"/>
    </row>
    <row r="341" spans="1:13" ht="53.4" thickBot="1">
      <c r="A341" s="279">
        <v>2023</v>
      </c>
      <c r="B341" s="280" t="s">
        <v>32</v>
      </c>
      <c r="C341" s="280" t="s">
        <v>381</v>
      </c>
      <c r="D341" s="280" t="s">
        <v>382</v>
      </c>
      <c r="E341" s="280" t="s">
        <v>103</v>
      </c>
      <c r="F341" s="280" t="s">
        <v>90</v>
      </c>
      <c r="G341" s="280" t="s">
        <v>657</v>
      </c>
      <c r="H341" s="281">
        <v>8400</v>
      </c>
      <c r="I341" s="282">
        <v>3308</v>
      </c>
      <c r="J341" s="287"/>
      <c r="K341" s="281">
        <v>27787200</v>
      </c>
      <c r="L341" s="275"/>
      <c r="M341" s="273"/>
    </row>
    <row r="342" spans="1:13" ht="53.4" thickBot="1">
      <c r="A342" s="279">
        <v>2023</v>
      </c>
      <c r="B342" s="280" t="s">
        <v>32</v>
      </c>
      <c r="C342" s="280" t="s">
        <v>381</v>
      </c>
      <c r="D342" s="280" t="s">
        <v>382</v>
      </c>
      <c r="E342" s="280" t="s">
        <v>103</v>
      </c>
      <c r="F342" s="280" t="s">
        <v>90</v>
      </c>
      <c r="G342" s="280" t="s">
        <v>33</v>
      </c>
      <c r="H342" s="281">
        <v>800</v>
      </c>
      <c r="I342" s="282">
        <v>758</v>
      </c>
      <c r="J342" s="287"/>
      <c r="K342" s="281">
        <v>606400</v>
      </c>
      <c r="L342" s="275"/>
      <c r="M342" s="273"/>
    </row>
    <row r="343" spans="1:13" ht="27" thickBot="1">
      <c r="A343" s="279">
        <v>2023</v>
      </c>
      <c r="B343" s="280" t="s">
        <v>32</v>
      </c>
      <c r="C343" s="280" t="s">
        <v>381</v>
      </c>
      <c r="D343" s="280" t="s">
        <v>382</v>
      </c>
      <c r="E343" s="280" t="s">
        <v>23</v>
      </c>
      <c r="F343" s="280"/>
      <c r="G343" s="280" t="s">
        <v>605</v>
      </c>
      <c r="H343" s="281">
        <v>4700</v>
      </c>
      <c r="I343" s="282">
        <v>710</v>
      </c>
      <c r="J343" s="287"/>
      <c r="K343" s="281">
        <v>3337000</v>
      </c>
      <c r="L343" s="275"/>
      <c r="M343" s="273"/>
    </row>
    <row r="344" spans="1:13" ht="27" thickBot="1">
      <c r="A344" s="279">
        <v>2023</v>
      </c>
      <c r="B344" s="280" t="s">
        <v>32</v>
      </c>
      <c r="C344" s="280" t="s">
        <v>381</v>
      </c>
      <c r="D344" s="280" t="s">
        <v>382</v>
      </c>
      <c r="E344" s="280" t="s">
        <v>23</v>
      </c>
      <c r="F344" s="280"/>
      <c r="G344" s="280" t="s">
        <v>33</v>
      </c>
      <c r="H344" s="281">
        <v>8400</v>
      </c>
      <c r="I344" s="282">
        <v>5598</v>
      </c>
      <c r="J344" s="287"/>
      <c r="K344" s="281">
        <v>47023200</v>
      </c>
      <c r="L344" s="275"/>
      <c r="M344" s="273"/>
    </row>
    <row r="345" spans="1:13" ht="27" thickBot="1">
      <c r="A345" s="279">
        <v>2023</v>
      </c>
      <c r="B345" s="280" t="s">
        <v>32</v>
      </c>
      <c r="C345" s="280" t="s">
        <v>381</v>
      </c>
      <c r="D345" s="280" t="s">
        <v>382</v>
      </c>
      <c r="E345" s="280" t="s">
        <v>23</v>
      </c>
      <c r="F345" s="280" t="s">
        <v>90</v>
      </c>
      <c r="G345" s="280" t="s">
        <v>613</v>
      </c>
      <c r="H345" s="281">
        <v>8400</v>
      </c>
      <c r="I345" s="282">
        <v>5351</v>
      </c>
      <c r="J345" s="287"/>
      <c r="K345" s="281">
        <v>44948400</v>
      </c>
      <c r="L345" s="275"/>
      <c r="M345" s="273"/>
    </row>
    <row r="346" spans="1:13" ht="27" thickBot="1">
      <c r="A346" s="279">
        <v>2023</v>
      </c>
      <c r="B346" s="280" t="s">
        <v>32</v>
      </c>
      <c r="C346" s="280" t="s">
        <v>381</v>
      </c>
      <c r="D346" s="280" t="s">
        <v>382</v>
      </c>
      <c r="E346" s="280" t="s">
        <v>23</v>
      </c>
      <c r="F346" s="280" t="s">
        <v>90</v>
      </c>
      <c r="G346" s="280" t="s">
        <v>725</v>
      </c>
      <c r="H346" s="281">
        <v>4700</v>
      </c>
      <c r="I346" s="282">
        <v>653</v>
      </c>
      <c r="J346" s="287"/>
      <c r="K346" s="281">
        <v>3069100</v>
      </c>
      <c r="L346" s="275"/>
      <c r="M346" s="273"/>
    </row>
    <row r="347" spans="1:13" ht="27" thickBot="1">
      <c r="A347" s="279">
        <v>2023</v>
      </c>
      <c r="B347" s="280" t="s">
        <v>32</v>
      </c>
      <c r="C347" s="280" t="s">
        <v>381</v>
      </c>
      <c r="D347" s="280" t="s">
        <v>382</v>
      </c>
      <c r="E347" s="280" t="s">
        <v>23</v>
      </c>
      <c r="F347" s="280" t="s">
        <v>90</v>
      </c>
      <c r="G347" s="280" t="s">
        <v>654</v>
      </c>
      <c r="H347" s="281">
        <v>8400</v>
      </c>
      <c r="I347" s="282">
        <v>644</v>
      </c>
      <c r="J347" s="287"/>
      <c r="K347" s="281">
        <v>5409600</v>
      </c>
      <c r="L347" s="275"/>
      <c r="M347" s="273"/>
    </row>
    <row r="348" spans="1:13" ht="27" thickBot="1">
      <c r="A348" s="279">
        <v>2023</v>
      </c>
      <c r="B348" s="280" t="s">
        <v>32</v>
      </c>
      <c r="C348" s="280" t="s">
        <v>381</v>
      </c>
      <c r="D348" s="280" t="s">
        <v>382</v>
      </c>
      <c r="E348" s="280" t="s">
        <v>24</v>
      </c>
      <c r="F348" s="280"/>
      <c r="G348" s="280" t="s">
        <v>569</v>
      </c>
      <c r="H348" s="281">
        <v>8400</v>
      </c>
      <c r="I348" s="282">
        <v>747</v>
      </c>
      <c r="J348" s="287"/>
      <c r="K348" s="281">
        <v>6274800</v>
      </c>
      <c r="L348" s="275"/>
      <c r="M348" s="273"/>
    </row>
    <row r="349" spans="1:13" ht="27" thickBot="1">
      <c r="A349" s="279">
        <v>2023</v>
      </c>
      <c r="B349" s="280" t="s">
        <v>32</v>
      </c>
      <c r="C349" s="280" t="s">
        <v>381</v>
      </c>
      <c r="D349" s="280" t="s">
        <v>382</v>
      </c>
      <c r="E349" s="280" t="s">
        <v>24</v>
      </c>
      <c r="F349" s="280"/>
      <c r="G349" s="280" t="s">
        <v>206</v>
      </c>
      <c r="H349" s="281">
        <v>8400</v>
      </c>
      <c r="I349" s="282">
        <v>2726</v>
      </c>
      <c r="J349" s="287"/>
      <c r="K349" s="281">
        <v>22898400</v>
      </c>
      <c r="L349" s="275"/>
      <c r="M349" s="273"/>
    </row>
    <row r="350" spans="1:13" ht="27" thickBot="1">
      <c r="A350" s="279">
        <v>2023</v>
      </c>
      <c r="B350" s="280" t="s">
        <v>32</v>
      </c>
      <c r="C350" s="280" t="s">
        <v>381</v>
      </c>
      <c r="D350" s="280" t="s">
        <v>382</v>
      </c>
      <c r="E350" s="280" t="s">
        <v>24</v>
      </c>
      <c r="F350" s="280"/>
      <c r="G350" s="280" t="s">
        <v>632</v>
      </c>
      <c r="H350" s="281">
        <v>4700</v>
      </c>
      <c r="I350" s="282">
        <v>363</v>
      </c>
      <c r="J350" s="287"/>
      <c r="K350" s="281">
        <v>1706100</v>
      </c>
      <c r="L350" s="275"/>
      <c r="M350" s="273"/>
    </row>
    <row r="351" spans="1:13" ht="27" thickBot="1">
      <c r="A351" s="279">
        <v>2023</v>
      </c>
      <c r="B351" s="280" t="s">
        <v>32</v>
      </c>
      <c r="C351" s="280" t="s">
        <v>381</v>
      </c>
      <c r="D351" s="280" t="s">
        <v>382</v>
      </c>
      <c r="E351" s="280" t="s">
        <v>24</v>
      </c>
      <c r="F351" s="280" t="s">
        <v>90</v>
      </c>
      <c r="G351" s="280" t="s">
        <v>752</v>
      </c>
      <c r="H351" s="281">
        <v>8400</v>
      </c>
      <c r="I351" s="282">
        <v>1439</v>
      </c>
      <c r="J351" s="287"/>
      <c r="K351" s="281">
        <v>12087600</v>
      </c>
      <c r="L351" s="275"/>
      <c r="M351" s="273"/>
    </row>
    <row r="352" spans="1:13" ht="27" thickBot="1">
      <c r="A352" s="279">
        <v>2023</v>
      </c>
      <c r="B352" s="280" t="s">
        <v>32</v>
      </c>
      <c r="C352" s="280" t="s">
        <v>381</v>
      </c>
      <c r="D352" s="280" t="s">
        <v>382</v>
      </c>
      <c r="E352" s="280" t="s">
        <v>24</v>
      </c>
      <c r="F352" s="280" t="s">
        <v>90</v>
      </c>
      <c r="G352" s="280" t="s">
        <v>559</v>
      </c>
      <c r="H352" s="281">
        <v>8400</v>
      </c>
      <c r="I352" s="282">
        <v>7614</v>
      </c>
      <c r="J352" s="287"/>
      <c r="K352" s="281">
        <v>63957600</v>
      </c>
      <c r="L352" s="275"/>
      <c r="M352" s="273"/>
    </row>
    <row r="353" spans="1:13" ht="27" thickBot="1">
      <c r="A353" s="279">
        <v>2023</v>
      </c>
      <c r="B353" s="280" t="s">
        <v>32</v>
      </c>
      <c r="C353" s="280" t="s">
        <v>381</v>
      </c>
      <c r="D353" s="280" t="s">
        <v>382</v>
      </c>
      <c r="E353" s="280" t="s">
        <v>24</v>
      </c>
      <c r="F353" s="280" t="s">
        <v>90</v>
      </c>
      <c r="G353" s="280" t="s">
        <v>261</v>
      </c>
      <c r="H353" s="281">
        <v>4700</v>
      </c>
      <c r="I353" s="282">
        <v>442</v>
      </c>
      <c r="J353" s="287"/>
      <c r="K353" s="281">
        <v>2077400</v>
      </c>
      <c r="L353" s="275"/>
      <c r="M353" s="273"/>
    </row>
    <row r="354" spans="1:13" ht="27" thickBot="1">
      <c r="A354" s="279">
        <v>2023</v>
      </c>
      <c r="B354" s="280" t="s">
        <v>32</v>
      </c>
      <c r="C354" s="280" t="s">
        <v>381</v>
      </c>
      <c r="D354" s="280" t="s">
        <v>382</v>
      </c>
      <c r="E354" s="280" t="s">
        <v>111</v>
      </c>
      <c r="F354" s="280"/>
      <c r="G354" s="280" t="s">
        <v>33</v>
      </c>
      <c r="H354" s="281">
        <v>2600</v>
      </c>
      <c r="I354" s="282">
        <v>72066</v>
      </c>
      <c r="J354" s="287"/>
      <c r="K354" s="281">
        <v>187371600</v>
      </c>
      <c r="L354" s="275"/>
      <c r="M354" s="273"/>
    </row>
    <row r="355" spans="1:13" ht="27" thickBot="1">
      <c r="A355" s="279">
        <v>2023</v>
      </c>
      <c r="B355" s="280" t="s">
        <v>32</v>
      </c>
      <c r="C355" s="280" t="s">
        <v>381</v>
      </c>
      <c r="D355" s="280" t="s">
        <v>382</v>
      </c>
      <c r="E355" s="280" t="s">
        <v>111</v>
      </c>
      <c r="F355" s="280"/>
      <c r="G355" s="280" t="s">
        <v>947</v>
      </c>
      <c r="H355" s="281">
        <v>8400</v>
      </c>
      <c r="I355" s="282">
        <v>1265</v>
      </c>
      <c r="J355" s="287"/>
      <c r="K355" s="281">
        <v>10626000</v>
      </c>
      <c r="L355" s="275"/>
      <c r="M355" s="273"/>
    </row>
    <row r="356" spans="1:13" ht="27" thickBot="1">
      <c r="A356" s="279">
        <v>2023</v>
      </c>
      <c r="B356" s="280" t="s">
        <v>32</v>
      </c>
      <c r="C356" s="280" t="s">
        <v>381</v>
      </c>
      <c r="D356" s="280" t="s">
        <v>382</v>
      </c>
      <c r="E356" s="280" t="s">
        <v>111</v>
      </c>
      <c r="F356" s="280" t="s">
        <v>90</v>
      </c>
      <c r="G356" s="280" t="s">
        <v>948</v>
      </c>
      <c r="H356" s="281">
        <v>8400</v>
      </c>
      <c r="I356" s="282">
        <v>645</v>
      </c>
      <c r="J356" s="287"/>
      <c r="K356" s="281">
        <v>5418000</v>
      </c>
      <c r="L356" s="275"/>
      <c r="M356" s="273"/>
    </row>
    <row r="357" spans="1:13" ht="27" thickBot="1">
      <c r="A357" s="279">
        <v>2023</v>
      </c>
      <c r="B357" s="280" t="s">
        <v>32</v>
      </c>
      <c r="C357" s="280" t="s">
        <v>381</v>
      </c>
      <c r="D357" s="280" t="s">
        <v>382</v>
      </c>
      <c r="E357" s="280" t="s">
        <v>111</v>
      </c>
      <c r="F357" s="280" t="s">
        <v>90</v>
      </c>
      <c r="G357" s="280" t="s">
        <v>267</v>
      </c>
      <c r="H357" s="281">
        <v>4700</v>
      </c>
      <c r="I357" s="282">
        <v>240</v>
      </c>
      <c r="J357" s="287"/>
      <c r="K357" s="281">
        <v>1128000</v>
      </c>
      <c r="L357" s="275"/>
      <c r="M357" s="273"/>
    </row>
    <row r="358" spans="1:13" ht="27" thickBot="1">
      <c r="A358" s="279">
        <v>2023</v>
      </c>
      <c r="B358" s="280" t="s">
        <v>32</v>
      </c>
      <c r="C358" s="280" t="s">
        <v>381</v>
      </c>
      <c r="D358" s="280" t="s">
        <v>382</v>
      </c>
      <c r="E358" s="280" t="s">
        <v>111</v>
      </c>
      <c r="F358" s="280" t="s">
        <v>90</v>
      </c>
      <c r="G358" s="280" t="s">
        <v>33</v>
      </c>
      <c r="H358" s="281">
        <v>2600</v>
      </c>
      <c r="I358" s="282">
        <v>371314</v>
      </c>
      <c r="J358" s="287"/>
      <c r="K358" s="281">
        <v>965416400</v>
      </c>
      <c r="L358" s="275"/>
      <c r="M358" s="273"/>
    </row>
    <row r="359" spans="1:13" ht="27" thickBot="1">
      <c r="A359" s="279">
        <v>2023</v>
      </c>
      <c r="B359" s="280" t="s">
        <v>32</v>
      </c>
      <c r="C359" s="280" t="s">
        <v>381</v>
      </c>
      <c r="D359" s="280" t="s">
        <v>382</v>
      </c>
      <c r="E359" s="280" t="s">
        <v>112</v>
      </c>
      <c r="F359" s="280"/>
      <c r="G359" s="280" t="s">
        <v>33</v>
      </c>
      <c r="H359" s="281">
        <v>3900</v>
      </c>
      <c r="I359" s="282">
        <v>877</v>
      </c>
      <c r="J359" s="287"/>
      <c r="K359" s="281">
        <v>3420300</v>
      </c>
      <c r="L359" s="275"/>
      <c r="M359" s="273"/>
    </row>
    <row r="360" spans="1:13" ht="27" thickBot="1">
      <c r="A360" s="279">
        <v>2023</v>
      </c>
      <c r="B360" s="280" t="s">
        <v>32</v>
      </c>
      <c r="C360" s="280" t="s">
        <v>381</v>
      </c>
      <c r="D360" s="280" t="s">
        <v>382</v>
      </c>
      <c r="E360" s="280" t="s">
        <v>112</v>
      </c>
      <c r="F360" s="280"/>
      <c r="G360" s="280" t="s">
        <v>276</v>
      </c>
      <c r="H360" s="281">
        <v>8400</v>
      </c>
      <c r="I360" s="282">
        <v>179</v>
      </c>
      <c r="J360" s="287"/>
      <c r="K360" s="281">
        <v>1503600</v>
      </c>
      <c r="L360" s="275"/>
      <c r="M360" s="273"/>
    </row>
    <row r="361" spans="1:13" ht="27" thickBot="1">
      <c r="A361" s="279">
        <v>2023</v>
      </c>
      <c r="B361" s="280" t="s">
        <v>32</v>
      </c>
      <c r="C361" s="280" t="s">
        <v>381</v>
      </c>
      <c r="D361" s="280" t="s">
        <v>382</v>
      </c>
      <c r="E361" s="280" t="s">
        <v>112</v>
      </c>
      <c r="F361" s="280"/>
      <c r="G361" s="280" t="s">
        <v>949</v>
      </c>
      <c r="H361" s="281">
        <v>8400</v>
      </c>
      <c r="I361" s="282">
        <v>1797</v>
      </c>
      <c r="J361" s="287"/>
      <c r="K361" s="281">
        <v>15094800</v>
      </c>
      <c r="L361" s="275"/>
      <c r="M361" s="273"/>
    </row>
    <row r="362" spans="1:13" ht="27" thickBot="1">
      <c r="A362" s="279">
        <v>2023</v>
      </c>
      <c r="B362" s="280" t="s">
        <v>32</v>
      </c>
      <c r="C362" s="280" t="s">
        <v>381</v>
      </c>
      <c r="D362" s="280" t="s">
        <v>382</v>
      </c>
      <c r="E362" s="280" t="s">
        <v>112</v>
      </c>
      <c r="F362" s="280"/>
      <c r="G362" s="280" t="s">
        <v>596</v>
      </c>
      <c r="H362" s="281">
        <v>4700</v>
      </c>
      <c r="I362" s="282">
        <v>377</v>
      </c>
      <c r="J362" s="287"/>
      <c r="K362" s="281">
        <v>1771900</v>
      </c>
      <c r="L362" s="275"/>
      <c r="M362" s="273"/>
    </row>
    <row r="363" spans="1:13" ht="27" thickBot="1">
      <c r="A363" s="279">
        <v>2023</v>
      </c>
      <c r="B363" s="280" t="s">
        <v>32</v>
      </c>
      <c r="C363" s="280" t="s">
        <v>381</v>
      </c>
      <c r="D363" s="280" t="s">
        <v>382</v>
      </c>
      <c r="E363" s="280" t="s">
        <v>112</v>
      </c>
      <c r="F363" s="280" t="s">
        <v>90</v>
      </c>
      <c r="G363" s="280" t="s">
        <v>788</v>
      </c>
      <c r="H363" s="281">
        <v>8400</v>
      </c>
      <c r="I363" s="282">
        <v>1214</v>
      </c>
      <c r="J363" s="287"/>
      <c r="K363" s="281">
        <v>10197600</v>
      </c>
      <c r="L363" s="275"/>
      <c r="M363" s="273"/>
    </row>
    <row r="364" spans="1:13" ht="27" thickBot="1">
      <c r="A364" s="279">
        <v>2023</v>
      </c>
      <c r="B364" s="280" t="s">
        <v>32</v>
      </c>
      <c r="C364" s="280" t="s">
        <v>381</v>
      </c>
      <c r="D364" s="280" t="s">
        <v>382</v>
      </c>
      <c r="E364" s="280" t="s">
        <v>112</v>
      </c>
      <c r="F364" s="280" t="s">
        <v>90</v>
      </c>
      <c r="G364" s="280" t="s">
        <v>210</v>
      </c>
      <c r="H364" s="281">
        <v>8400</v>
      </c>
      <c r="I364" s="282">
        <v>9784</v>
      </c>
      <c r="J364" s="287"/>
      <c r="K364" s="281">
        <v>82185600</v>
      </c>
      <c r="L364" s="275"/>
      <c r="M364" s="273"/>
    </row>
    <row r="365" spans="1:13" ht="27" thickBot="1">
      <c r="A365" s="279">
        <v>2023</v>
      </c>
      <c r="B365" s="280" t="s">
        <v>32</v>
      </c>
      <c r="C365" s="280" t="s">
        <v>381</v>
      </c>
      <c r="D365" s="280" t="s">
        <v>382</v>
      </c>
      <c r="E365" s="280" t="s">
        <v>112</v>
      </c>
      <c r="F365" s="280" t="s">
        <v>90</v>
      </c>
      <c r="G365" s="280" t="s">
        <v>33</v>
      </c>
      <c r="H365" s="281">
        <v>3900</v>
      </c>
      <c r="I365" s="282">
        <v>5365</v>
      </c>
      <c r="J365" s="287"/>
      <c r="K365" s="281">
        <v>20923500</v>
      </c>
      <c r="L365" s="275"/>
      <c r="M365" s="273"/>
    </row>
    <row r="366" spans="1:13" ht="27" thickBot="1">
      <c r="A366" s="279">
        <v>2023</v>
      </c>
      <c r="B366" s="280" t="s">
        <v>32</v>
      </c>
      <c r="C366" s="280" t="s">
        <v>381</v>
      </c>
      <c r="D366" s="280" t="s">
        <v>382</v>
      </c>
      <c r="E366" s="280" t="s">
        <v>25</v>
      </c>
      <c r="F366" s="280"/>
      <c r="G366" s="280" t="s">
        <v>663</v>
      </c>
      <c r="H366" s="281">
        <v>4700</v>
      </c>
      <c r="I366" s="282">
        <v>1124</v>
      </c>
      <c r="J366" s="287"/>
      <c r="K366" s="281">
        <v>5282800</v>
      </c>
      <c r="L366" s="275"/>
      <c r="M366" s="273"/>
    </row>
    <row r="367" spans="1:13" ht="27" thickBot="1">
      <c r="A367" s="279">
        <v>2023</v>
      </c>
      <c r="B367" s="280" t="s">
        <v>32</v>
      </c>
      <c r="C367" s="280" t="s">
        <v>381</v>
      </c>
      <c r="D367" s="280" t="s">
        <v>382</v>
      </c>
      <c r="E367" s="280" t="s">
        <v>25</v>
      </c>
      <c r="F367" s="280"/>
      <c r="G367" s="280" t="s">
        <v>281</v>
      </c>
      <c r="H367" s="281">
        <v>8400</v>
      </c>
      <c r="I367" s="282">
        <v>791</v>
      </c>
      <c r="J367" s="287"/>
      <c r="K367" s="281">
        <v>6644400</v>
      </c>
      <c r="L367" s="275"/>
      <c r="M367" s="273"/>
    </row>
    <row r="368" spans="1:13" ht="27" thickBot="1">
      <c r="A368" s="279">
        <v>2023</v>
      </c>
      <c r="B368" s="280" t="s">
        <v>32</v>
      </c>
      <c r="C368" s="280" t="s">
        <v>381</v>
      </c>
      <c r="D368" s="280" t="s">
        <v>382</v>
      </c>
      <c r="E368" s="280" t="s">
        <v>25</v>
      </c>
      <c r="F368" s="280"/>
      <c r="G368" s="280" t="s">
        <v>329</v>
      </c>
      <c r="H368" s="281">
        <v>8400</v>
      </c>
      <c r="I368" s="282">
        <v>725</v>
      </c>
      <c r="J368" s="287"/>
      <c r="K368" s="281">
        <v>6090000</v>
      </c>
      <c r="L368" s="275"/>
      <c r="M368" s="273"/>
    </row>
    <row r="369" spans="1:13" ht="27" thickBot="1">
      <c r="A369" s="279">
        <v>2023</v>
      </c>
      <c r="B369" s="280" t="s">
        <v>32</v>
      </c>
      <c r="C369" s="280" t="s">
        <v>381</v>
      </c>
      <c r="D369" s="280" t="s">
        <v>382</v>
      </c>
      <c r="E369" s="280" t="s">
        <v>25</v>
      </c>
      <c r="F369" s="280" t="s">
        <v>90</v>
      </c>
      <c r="G369" s="280" t="s">
        <v>249</v>
      </c>
      <c r="H369" s="281">
        <v>8400</v>
      </c>
      <c r="I369" s="282">
        <v>3400</v>
      </c>
      <c r="J369" s="287"/>
      <c r="K369" s="281">
        <v>28560000</v>
      </c>
      <c r="L369" s="275"/>
      <c r="M369" s="273"/>
    </row>
    <row r="370" spans="1:13" ht="27" thickBot="1">
      <c r="A370" s="279">
        <v>2023</v>
      </c>
      <c r="B370" s="280" t="s">
        <v>32</v>
      </c>
      <c r="C370" s="280" t="s">
        <v>381</v>
      </c>
      <c r="D370" s="280" t="s">
        <v>382</v>
      </c>
      <c r="E370" s="280" t="s">
        <v>25</v>
      </c>
      <c r="F370" s="280" t="s">
        <v>90</v>
      </c>
      <c r="G370" s="280" t="s">
        <v>197</v>
      </c>
      <c r="H370" s="281">
        <v>4700</v>
      </c>
      <c r="I370" s="282">
        <v>1425</v>
      </c>
      <c r="J370" s="287"/>
      <c r="K370" s="281">
        <v>6697500</v>
      </c>
      <c r="L370" s="275"/>
      <c r="M370" s="273"/>
    </row>
    <row r="371" spans="1:13" ht="27" thickBot="1">
      <c r="A371" s="279">
        <v>2023</v>
      </c>
      <c r="B371" s="280" t="s">
        <v>32</v>
      </c>
      <c r="C371" s="280" t="s">
        <v>381</v>
      </c>
      <c r="D371" s="280" t="s">
        <v>382</v>
      </c>
      <c r="E371" s="280" t="s">
        <v>25</v>
      </c>
      <c r="F371" s="280" t="s">
        <v>90</v>
      </c>
      <c r="G371" s="280" t="s">
        <v>328</v>
      </c>
      <c r="H371" s="281">
        <v>8400</v>
      </c>
      <c r="I371" s="282">
        <v>1194</v>
      </c>
      <c r="J371" s="287"/>
      <c r="K371" s="281">
        <v>10029600</v>
      </c>
      <c r="L371" s="275"/>
      <c r="M371" s="273"/>
    </row>
    <row r="372" spans="1:13" ht="27" thickBot="1">
      <c r="A372" s="279">
        <v>2023</v>
      </c>
      <c r="B372" s="280" t="s">
        <v>32</v>
      </c>
      <c r="C372" s="280" t="s">
        <v>381</v>
      </c>
      <c r="D372" s="280" t="s">
        <v>382</v>
      </c>
      <c r="E372" s="280" t="s">
        <v>26</v>
      </c>
      <c r="F372" s="280"/>
      <c r="G372" s="280" t="s">
        <v>636</v>
      </c>
      <c r="H372" s="281">
        <v>8400</v>
      </c>
      <c r="I372" s="282">
        <v>445</v>
      </c>
      <c r="J372" s="287"/>
      <c r="K372" s="281">
        <v>3738000</v>
      </c>
      <c r="L372" s="275"/>
      <c r="M372" s="273"/>
    </row>
    <row r="373" spans="1:13" ht="27" thickBot="1">
      <c r="A373" s="279">
        <v>2023</v>
      </c>
      <c r="B373" s="280" t="s">
        <v>32</v>
      </c>
      <c r="C373" s="280" t="s">
        <v>381</v>
      </c>
      <c r="D373" s="280" t="s">
        <v>382</v>
      </c>
      <c r="E373" s="280" t="s">
        <v>26</v>
      </c>
      <c r="F373" s="280"/>
      <c r="G373" s="280" t="s">
        <v>550</v>
      </c>
      <c r="H373" s="281">
        <v>8400</v>
      </c>
      <c r="I373" s="282">
        <v>2659</v>
      </c>
      <c r="J373" s="287"/>
      <c r="K373" s="281">
        <v>22335600</v>
      </c>
      <c r="L373" s="275"/>
      <c r="M373" s="273"/>
    </row>
    <row r="374" spans="1:13" ht="27" thickBot="1">
      <c r="A374" s="279">
        <v>2023</v>
      </c>
      <c r="B374" s="280" t="s">
        <v>32</v>
      </c>
      <c r="C374" s="280" t="s">
        <v>381</v>
      </c>
      <c r="D374" s="280" t="s">
        <v>382</v>
      </c>
      <c r="E374" s="280" t="s">
        <v>26</v>
      </c>
      <c r="F374" s="280" t="s">
        <v>90</v>
      </c>
      <c r="G374" s="280" t="s">
        <v>950</v>
      </c>
      <c r="H374" s="281">
        <v>8400</v>
      </c>
      <c r="I374" s="282">
        <v>5389</v>
      </c>
      <c r="J374" s="287"/>
      <c r="K374" s="281">
        <v>45267600</v>
      </c>
      <c r="L374" s="275"/>
      <c r="M374" s="273"/>
    </row>
    <row r="375" spans="1:13" ht="27" thickBot="1">
      <c r="A375" s="279">
        <v>2023</v>
      </c>
      <c r="B375" s="280" t="s">
        <v>32</v>
      </c>
      <c r="C375" s="280" t="s">
        <v>381</v>
      </c>
      <c r="D375" s="280" t="s">
        <v>382</v>
      </c>
      <c r="E375" s="280" t="s">
        <v>26</v>
      </c>
      <c r="F375" s="280" t="s">
        <v>90</v>
      </c>
      <c r="G375" s="280" t="s">
        <v>555</v>
      </c>
      <c r="H375" s="281">
        <v>8400</v>
      </c>
      <c r="I375" s="282">
        <v>887</v>
      </c>
      <c r="J375" s="287"/>
      <c r="K375" s="281">
        <v>7450800</v>
      </c>
      <c r="L375" s="275"/>
      <c r="M375" s="273"/>
    </row>
    <row r="376" spans="1:13" ht="27" thickBot="1">
      <c r="A376" s="279">
        <v>2023</v>
      </c>
      <c r="B376" s="280" t="s">
        <v>32</v>
      </c>
      <c r="C376" s="280" t="s">
        <v>381</v>
      </c>
      <c r="D376" s="280" t="s">
        <v>382</v>
      </c>
      <c r="E376" s="280" t="s">
        <v>26</v>
      </c>
      <c r="F376" s="280" t="s">
        <v>90</v>
      </c>
      <c r="G376" s="280" t="s">
        <v>318</v>
      </c>
      <c r="H376" s="281">
        <v>4700</v>
      </c>
      <c r="I376" s="282">
        <v>1062</v>
      </c>
      <c r="J376" s="287"/>
      <c r="K376" s="281">
        <v>4991400</v>
      </c>
      <c r="L376" s="275"/>
      <c r="M376" s="273"/>
    </row>
    <row r="377" spans="1:13" ht="27" thickBot="1">
      <c r="A377" s="279">
        <v>2023</v>
      </c>
      <c r="B377" s="280" t="s">
        <v>32</v>
      </c>
      <c r="C377" s="280" t="s">
        <v>381</v>
      </c>
      <c r="D377" s="280" t="s">
        <v>382</v>
      </c>
      <c r="E377" s="280" t="s">
        <v>27</v>
      </c>
      <c r="F377" s="280"/>
      <c r="G377" s="280" t="s">
        <v>951</v>
      </c>
      <c r="H377" s="281">
        <v>8400</v>
      </c>
      <c r="I377" s="282">
        <v>509</v>
      </c>
      <c r="J377" s="287"/>
      <c r="K377" s="281">
        <v>4275600</v>
      </c>
      <c r="L377" s="275"/>
      <c r="M377" s="273"/>
    </row>
    <row r="378" spans="1:13" ht="27" thickBot="1">
      <c r="A378" s="279">
        <v>2023</v>
      </c>
      <c r="B378" s="280" t="s">
        <v>32</v>
      </c>
      <c r="C378" s="280" t="s">
        <v>381</v>
      </c>
      <c r="D378" s="280" t="s">
        <v>382</v>
      </c>
      <c r="E378" s="280" t="s">
        <v>27</v>
      </c>
      <c r="F378" s="280"/>
      <c r="G378" s="280" t="s">
        <v>263</v>
      </c>
      <c r="H378" s="281">
        <v>4700</v>
      </c>
      <c r="I378" s="282">
        <v>390</v>
      </c>
      <c r="J378" s="287"/>
      <c r="K378" s="281">
        <v>1833000</v>
      </c>
      <c r="L378" s="275"/>
      <c r="M378" s="273"/>
    </row>
    <row r="379" spans="1:13" ht="27" thickBot="1">
      <c r="A379" s="279">
        <v>2023</v>
      </c>
      <c r="B379" s="280" t="s">
        <v>32</v>
      </c>
      <c r="C379" s="280" t="s">
        <v>381</v>
      </c>
      <c r="D379" s="280" t="s">
        <v>382</v>
      </c>
      <c r="E379" s="280" t="s">
        <v>124</v>
      </c>
      <c r="F379" s="280"/>
      <c r="G379" s="280" t="s">
        <v>33</v>
      </c>
      <c r="H379" s="281">
        <v>4700</v>
      </c>
      <c r="I379" s="282">
        <v>1685</v>
      </c>
      <c r="J379" s="287"/>
      <c r="K379" s="281">
        <v>7919500</v>
      </c>
      <c r="L379" s="275"/>
      <c r="M379" s="273"/>
    </row>
    <row r="380" spans="1:13" ht="27" thickBot="1">
      <c r="A380" s="279">
        <v>2023</v>
      </c>
      <c r="B380" s="280" t="s">
        <v>32</v>
      </c>
      <c r="C380" s="280" t="s">
        <v>381</v>
      </c>
      <c r="D380" s="280" t="s">
        <v>382</v>
      </c>
      <c r="E380" s="280" t="s">
        <v>27</v>
      </c>
      <c r="F380" s="280" t="s">
        <v>90</v>
      </c>
      <c r="G380" s="280" t="s">
        <v>211</v>
      </c>
      <c r="H380" s="281">
        <v>8400</v>
      </c>
      <c r="I380" s="282">
        <v>1992</v>
      </c>
      <c r="J380" s="287"/>
      <c r="K380" s="281">
        <v>16732800</v>
      </c>
      <c r="L380" s="275"/>
      <c r="M380" s="273"/>
    </row>
    <row r="381" spans="1:13" ht="27" thickBot="1">
      <c r="A381" s="279">
        <v>2023</v>
      </c>
      <c r="B381" s="280" t="s">
        <v>32</v>
      </c>
      <c r="C381" s="280" t="s">
        <v>381</v>
      </c>
      <c r="D381" s="280" t="s">
        <v>382</v>
      </c>
      <c r="E381" s="280" t="s">
        <v>124</v>
      </c>
      <c r="F381" s="280" t="s">
        <v>90</v>
      </c>
      <c r="G381" s="280" t="s">
        <v>625</v>
      </c>
      <c r="H381" s="281">
        <v>4700</v>
      </c>
      <c r="I381" s="282">
        <v>730</v>
      </c>
      <c r="J381" s="287"/>
      <c r="K381" s="281">
        <v>3431000</v>
      </c>
      <c r="L381" s="275"/>
      <c r="M381" s="273"/>
    </row>
    <row r="382" spans="1:13" ht="27" thickBot="1">
      <c r="A382" s="279">
        <v>2023</v>
      </c>
      <c r="B382" s="280" t="s">
        <v>32</v>
      </c>
      <c r="C382" s="280" t="s">
        <v>381</v>
      </c>
      <c r="D382" s="280" t="s">
        <v>382</v>
      </c>
      <c r="E382" s="280" t="s">
        <v>124</v>
      </c>
      <c r="F382" s="280" t="s">
        <v>90</v>
      </c>
      <c r="G382" s="280" t="s">
        <v>33</v>
      </c>
      <c r="H382" s="281">
        <v>4700</v>
      </c>
      <c r="I382" s="282">
        <v>2775</v>
      </c>
      <c r="J382" s="287"/>
      <c r="K382" s="281">
        <v>13042500</v>
      </c>
      <c r="L382" s="275"/>
      <c r="M382" s="273"/>
    </row>
    <row r="383" spans="1:13" ht="27" thickBot="1">
      <c r="A383" s="279">
        <v>2023</v>
      </c>
      <c r="B383" s="280" t="s">
        <v>32</v>
      </c>
      <c r="C383" s="280" t="s">
        <v>381</v>
      </c>
      <c r="D383" s="280" t="s">
        <v>382</v>
      </c>
      <c r="E383" s="280" t="s">
        <v>124</v>
      </c>
      <c r="F383" s="280" t="s">
        <v>90</v>
      </c>
      <c r="G383" s="280" t="s">
        <v>224</v>
      </c>
      <c r="H383" s="281">
        <v>8400</v>
      </c>
      <c r="I383" s="282">
        <v>18423</v>
      </c>
      <c r="J383" s="287"/>
      <c r="K383" s="281">
        <v>154753200</v>
      </c>
      <c r="L383" s="275"/>
      <c r="M383" s="273"/>
    </row>
    <row r="384" spans="1:13" ht="25.2" thickBot="1">
      <c r="A384" s="284"/>
      <c r="B384" s="284"/>
      <c r="C384" s="284"/>
      <c r="D384" s="284" t="s">
        <v>29</v>
      </c>
      <c r="E384" s="284"/>
      <c r="F384" s="284"/>
      <c r="G384" s="284"/>
      <c r="H384" s="284"/>
      <c r="I384" s="285">
        <v>564905</v>
      </c>
      <c r="J384" s="288"/>
      <c r="K384" s="286">
        <v>2071181300</v>
      </c>
      <c r="L384" s="275"/>
      <c r="M384" s="273"/>
    </row>
    <row r="385" spans="1:13" ht="27" thickBot="1">
      <c r="A385" s="279">
        <v>2023</v>
      </c>
      <c r="B385" s="280" t="s">
        <v>32</v>
      </c>
      <c r="C385" s="280" t="s">
        <v>381</v>
      </c>
      <c r="D385" s="280" t="s">
        <v>929</v>
      </c>
      <c r="E385" s="280" t="s">
        <v>18</v>
      </c>
      <c r="F385" s="280"/>
      <c r="G385" s="280" t="s">
        <v>202</v>
      </c>
      <c r="H385" s="281">
        <v>4700</v>
      </c>
      <c r="I385" s="282">
        <v>688</v>
      </c>
      <c r="J385" s="287"/>
      <c r="K385" s="281">
        <v>3233600</v>
      </c>
      <c r="L385" s="275"/>
      <c r="M385" s="273"/>
    </row>
    <row r="386" spans="1:13" ht="27" thickBot="1">
      <c r="A386" s="279">
        <v>2023</v>
      </c>
      <c r="B386" s="280" t="s">
        <v>32</v>
      </c>
      <c r="C386" s="280" t="s">
        <v>381</v>
      </c>
      <c r="D386" s="280" t="s">
        <v>929</v>
      </c>
      <c r="E386" s="280" t="s">
        <v>18</v>
      </c>
      <c r="F386" s="280"/>
      <c r="G386" s="280" t="s">
        <v>271</v>
      </c>
      <c r="H386" s="281">
        <v>8400</v>
      </c>
      <c r="I386" s="282">
        <v>899</v>
      </c>
      <c r="J386" s="287"/>
      <c r="K386" s="281">
        <v>7551600</v>
      </c>
      <c r="L386" s="275"/>
      <c r="M386" s="273"/>
    </row>
    <row r="387" spans="1:13" ht="27" thickBot="1">
      <c r="A387" s="279">
        <v>2023</v>
      </c>
      <c r="B387" s="280" t="s">
        <v>32</v>
      </c>
      <c r="C387" s="280" t="s">
        <v>381</v>
      </c>
      <c r="D387" s="280" t="s">
        <v>929</v>
      </c>
      <c r="E387" s="280" t="s">
        <v>18</v>
      </c>
      <c r="F387" s="280"/>
      <c r="G387" s="280" t="s">
        <v>571</v>
      </c>
      <c r="H387" s="281">
        <v>8400</v>
      </c>
      <c r="I387" s="282">
        <v>4255</v>
      </c>
      <c r="J387" s="287"/>
      <c r="K387" s="281">
        <v>35742000</v>
      </c>
      <c r="L387" s="275"/>
      <c r="M387" s="273"/>
    </row>
    <row r="388" spans="1:13" ht="27" thickBot="1">
      <c r="A388" s="279">
        <v>2023</v>
      </c>
      <c r="B388" s="280" t="s">
        <v>32</v>
      </c>
      <c r="C388" s="280" t="s">
        <v>381</v>
      </c>
      <c r="D388" s="280" t="s">
        <v>929</v>
      </c>
      <c r="E388" s="280" t="s">
        <v>18</v>
      </c>
      <c r="F388" s="280" t="s">
        <v>90</v>
      </c>
      <c r="G388" s="280" t="s">
        <v>584</v>
      </c>
      <c r="H388" s="281">
        <v>8400</v>
      </c>
      <c r="I388" s="282">
        <v>1869</v>
      </c>
      <c r="J388" s="287"/>
      <c r="K388" s="281">
        <v>15699600</v>
      </c>
      <c r="L388" s="275"/>
      <c r="M388" s="273"/>
    </row>
    <row r="389" spans="1:13" ht="27" thickBot="1">
      <c r="A389" s="279">
        <v>2023</v>
      </c>
      <c r="B389" s="280" t="s">
        <v>32</v>
      </c>
      <c r="C389" s="280" t="s">
        <v>381</v>
      </c>
      <c r="D389" s="280" t="s">
        <v>929</v>
      </c>
      <c r="E389" s="280" t="s">
        <v>18</v>
      </c>
      <c r="F389" s="280" t="s">
        <v>90</v>
      </c>
      <c r="G389" s="280" t="s">
        <v>247</v>
      </c>
      <c r="H389" s="281">
        <v>8400</v>
      </c>
      <c r="I389" s="282">
        <v>7177</v>
      </c>
      <c r="J389" s="287"/>
      <c r="K389" s="281">
        <v>60286800</v>
      </c>
      <c r="L389" s="275"/>
      <c r="M389" s="273"/>
    </row>
    <row r="390" spans="1:13" ht="40.200000000000003" thickBot="1">
      <c r="A390" s="279">
        <v>2023</v>
      </c>
      <c r="B390" s="280" t="s">
        <v>32</v>
      </c>
      <c r="C390" s="280" t="s">
        <v>381</v>
      </c>
      <c r="D390" s="280" t="s">
        <v>929</v>
      </c>
      <c r="E390" s="280" t="s">
        <v>22</v>
      </c>
      <c r="F390" s="280"/>
      <c r="G390" s="280" t="s">
        <v>208</v>
      </c>
      <c r="H390" s="281">
        <v>8400</v>
      </c>
      <c r="I390" s="282">
        <v>308</v>
      </c>
      <c r="J390" s="287"/>
      <c r="K390" s="281">
        <v>2587200</v>
      </c>
      <c r="L390" s="275"/>
      <c r="M390" s="273"/>
    </row>
    <row r="391" spans="1:13" ht="40.200000000000003" thickBot="1">
      <c r="A391" s="279">
        <v>2023</v>
      </c>
      <c r="B391" s="280" t="s">
        <v>32</v>
      </c>
      <c r="C391" s="280" t="s">
        <v>381</v>
      </c>
      <c r="D391" s="280" t="s">
        <v>929</v>
      </c>
      <c r="E391" s="280" t="s">
        <v>22</v>
      </c>
      <c r="F391" s="280"/>
      <c r="G391" s="280" t="s">
        <v>952</v>
      </c>
      <c r="H391" s="281">
        <v>4700</v>
      </c>
      <c r="I391" s="282">
        <v>846</v>
      </c>
      <c r="J391" s="287"/>
      <c r="K391" s="281">
        <v>3976200</v>
      </c>
      <c r="L391" s="275"/>
      <c r="M391" s="273"/>
    </row>
    <row r="392" spans="1:13" ht="40.200000000000003" thickBot="1">
      <c r="A392" s="279">
        <v>2023</v>
      </c>
      <c r="B392" s="280" t="s">
        <v>32</v>
      </c>
      <c r="C392" s="280" t="s">
        <v>381</v>
      </c>
      <c r="D392" s="280" t="s">
        <v>929</v>
      </c>
      <c r="E392" s="280" t="s">
        <v>22</v>
      </c>
      <c r="F392" s="280"/>
      <c r="G392" s="280" t="s">
        <v>739</v>
      </c>
      <c r="H392" s="281">
        <v>8400</v>
      </c>
      <c r="I392" s="282">
        <v>2776</v>
      </c>
      <c r="J392" s="287"/>
      <c r="K392" s="281">
        <v>23318400</v>
      </c>
      <c r="L392" s="275"/>
      <c r="M392" s="273"/>
    </row>
    <row r="393" spans="1:13" ht="40.200000000000003" thickBot="1">
      <c r="A393" s="279">
        <v>2023</v>
      </c>
      <c r="B393" s="280" t="s">
        <v>32</v>
      </c>
      <c r="C393" s="280" t="s">
        <v>381</v>
      </c>
      <c r="D393" s="280" t="s">
        <v>929</v>
      </c>
      <c r="E393" s="280" t="s">
        <v>22</v>
      </c>
      <c r="F393" s="280" t="s">
        <v>90</v>
      </c>
      <c r="G393" s="280" t="s">
        <v>635</v>
      </c>
      <c r="H393" s="281">
        <v>8400</v>
      </c>
      <c r="I393" s="282">
        <v>730</v>
      </c>
      <c r="J393" s="287"/>
      <c r="K393" s="281">
        <v>6132000</v>
      </c>
      <c r="L393" s="275"/>
      <c r="M393" s="273"/>
    </row>
    <row r="394" spans="1:13" ht="40.200000000000003" thickBot="1">
      <c r="A394" s="279">
        <v>2023</v>
      </c>
      <c r="B394" s="280" t="s">
        <v>32</v>
      </c>
      <c r="C394" s="280" t="s">
        <v>381</v>
      </c>
      <c r="D394" s="280" t="s">
        <v>929</v>
      </c>
      <c r="E394" s="280" t="s">
        <v>22</v>
      </c>
      <c r="F394" s="280" t="s">
        <v>90</v>
      </c>
      <c r="G394" s="280" t="s">
        <v>953</v>
      </c>
      <c r="H394" s="281">
        <v>4700</v>
      </c>
      <c r="I394" s="282">
        <v>1334</v>
      </c>
      <c r="J394" s="287"/>
      <c r="K394" s="281">
        <v>6269800</v>
      </c>
      <c r="L394" s="275"/>
      <c r="M394" s="273"/>
    </row>
    <row r="395" spans="1:13" ht="40.200000000000003" thickBot="1">
      <c r="A395" s="279">
        <v>2023</v>
      </c>
      <c r="B395" s="280" t="s">
        <v>32</v>
      </c>
      <c r="C395" s="280" t="s">
        <v>381</v>
      </c>
      <c r="D395" s="280" t="s">
        <v>929</v>
      </c>
      <c r="E395" s="280" t="s">
        <v>22</v>
      </c>
      <c r="F395" s="280" t="s">
        <v>90</v>
      </c>
      <c r="G395" s="280" t="s">
        <v>954</v>
      </c>
      <c r="H395" s="281">
        <v>8400</v>
      </c>
      <c r="I395" s="282">
        <v>7428</v>
      </c>
      <c r="J395" s="287"/>
      <c r="K395" s="281">
        <v>62395200</v>
      </c>
      <c r="L395" s="275"/>
      <c r="M395" s="273"/>
    </row>
    <row r="396" spans="1:13" ht="53.4" thickBot="1">
      <c r="A396" s="279">
        <v>2023</v>
      </c>
      <c r="B396" s="280" t="s">
        <v>32</v>
      </c>
      <c r="C396" s="280" t="s">
        <v>381</v>
      </c>
      <c r="D396" s="280" t="s">
        <v>929</v>
      </c>
      <c r="E396" s="280" t="s">
        <v>103</v>
      </c>
      <c r="F396" s="280"/>
      <c r="G396" s="280" t="s">
        <v>266</v>
      </c>
      <c r="H396" s="281">
        <v>8400</v>
      </c>
      <c r="I396" s="282">
        <v>995</v>
      </c>
      <c r="J396" s="287"/>
      <c r="K396" s="281">
        <v>8358000</v>
      </c>
      <c r="L396" s="275"/>
      <c r="M396" s="273"/>
    </row>
    <row r="397" spans="1:13" ht="53.4" thickBot="1">
      <c r="A397" s="279">
        <v>2023</v>
      </c>
      <c r="B397" s="280" t="s">
        <v>32</v>
      </c>
      <c r="C397" s="280" t="s">
        <v>381</v>
      </c>
      <c r="D397" s="280" t="s">
        <v>929</v>
      </c>
      <c r="E397" s="280" t="s">
        <v>103</v>
      </c>
      <c r="F397" s="280"/>
      <c r="G397" s="280" t="s">
        <v>33</v>
      </c>
      <c r="H397" s="281">
        <v>800</v>
      </c>
      <c r="I397" s="282">
        <v>1197</v>
      </c>
      <c r="J397" s="287"/>
      <c r="K397" s="281">
        <v>957600</v>
      </c>
      <c r="L397" s="275"/>
      <c r="M397" s="273"/>
    </row>
    <row r="398" spans="1:13" ht="53.4" thickBot="1">
      <c r="A398" s="279">
        <v>2023</v>
      </c>
      <c r="B398" s="280" t="s">
        <v>32</v>
      </c>
      <c r="C398" s="280" t="s">
        <v>381</v>
      </c>
      <c r="D398" s="280" t="s">
        <v>929</v>
      </c>
      <c r="E398" s="280" t="s">
        <v>103</v>
      </c>
      <c r="F398" s="280" t="s">
        <v>90</v>
      </c>
      <c r="G398" s="280" t="s">
        <v>955</v>
      </c>
      <c r="H398" s="281">
        <v>4700</v>
      </c>
      <c r="I398" s="282">
        <v>920</v>
      </c>
      <c r="J398" s="287"/>
      <c r="K398" s="281">
        <v>4324000</v>
      </c>
      <c r="L398" s="275"/>
      <c r="M398" s="273"/>
    </row>
    <row r="399" spans="1:13" ht="53.4" thickBot="1">
      <c r="A399" s="279">
        <v>2023</v>
      </c>
      <c r="B399" s="280" t="s">
        <v>32</v>
      </c>
      <c r="C399" s="280" t="s">
        <v>381</v>
      </c>
      <c r="D399" s="280" t="s">
        <v>929</v>
      </c>
      <c r="E399" s="280" t="s">
        <v>103</v>
      </c>
      <c r="F399" s="280" t="s">
        <v>90</v>
      </c>
      <c r="G399" s="280" t="s">
        <v>33</v>
      </c>
      <c r="H399" s="281">
        <v>800</v>
      </c>
      <c r="I399" s="282">
        <v>1080</v>
      </c>
      <c r="J399" s="287"/>
      <c r="K399" s="281">
        <v>864000</v>
      </c>
      <c r="L399" s="275"/>
      <c r="M399" s="273"/>
    </row>
    <row r="400" spans="1:13" ht="53.4" thickBot="1">
      <c r="A400" s="279">
        <v>2023</v>
      </c>
      <c r="B400" s="280" t="s">
        <v>32</v>
      </c>
      <c r="C400" s="280" t="s">
        <v>381</v>
      </c>
      <c r="D400" s="280" t="s">
        <v>929</v>
      </c>
      <c r="E400" s="280" t="s">
        <v>103</v>
      </c>
      <c r="F400" s="280" t="s">
        <v>90</v>
      </c>
      <c r="G400" s="280" t="s">
        <v>956</v>
      </c>
      <c r="H400" s="281">
        <v>8400</v>
      </c>
      <c r="I400" s="282">
        <v>4499</v>
      </c>
      <c r="J400" s="287"/>
      <c r="K400" s="281">
        <v>37791600</v>
      </c>
      <c r="L400" s="275"/>
      <c r="M400" s="273"/>
    </row>
    <row r="401" spans="1:13" ht="27" thickBot="1">
      <c r="A401" s="279">
        <v>2023</v>
      </c>
      <c r="B401" s="280" t="s">
        <v>32</v>
      </c>
      <c r="C401" s="280" t="s">
        <v>381</v>
      </c>
      <c r="D401" s="280" t="s">
        <v>929</v>
      </c>
      <c r="E401" s="280" t="s">
        <v>23</v>
      </c>
      <c r="F401" s="280"/>
      <c r="G401" s="280" t="s">
        <v>957</v>
      </c>
      <c r="H401" s="281">
        <v>4700</v>
      </c>
      <c r="I401" s="282">
        <v>1249</v>
      </c>
      <c r="J401" s="287"/>
      <c r="K401" s="281">
        <v>5870300</v>
      </c>
      <c r="L401" s="275"/>
      <c r="M401" s="273"/>
    </row>
    <row r="402" spans="1:13" ht="27" thickBot="1">
      <c r="A402" s="279">
        <v>2023</v>
      </c>
      <c r="B402" s="280" t="s">
        <v>32</v>
      </c>
      <c r="C402" s="280" t="s">
        <v>381</v>
      </c>
      <c r="D402" s="280" t="s">
        <v>929</v>
      </c>
      <c r="E402" s="280" t="s">
        <v>23</v>
      </c>
      <c r="F402" s="280"/>
      <c r="G402" s="280" t="s">
        <v>254</v>
      </c>
      <c r="H402" s="281">
        <v>8400</v>
      </c>
      <c r="I402" s="282">
        <v>3536</v>
      </c>
      <c r="J402" s="287"/>
      <c r="K402" s="281">
        <v>29702400</v>
      </c>
      <c r="L402" s="275"/>
      <c r="M402" s="273"/>
    </row>
    <row r="403" spans="1:13" ht="27" thickBot="1">
      <c r="A403" s="279">
        <v>2023</v>
      </c>
      <c r="B403" s="280" t="s">
        <v>32</v>
      </c>
      <c r="C403" s="280" t="s">
        <v>381</v>
      </c>
      <c r="D403" s="280" t="s">
        <v>929</v>
      </c>
      <c r="E403" s="280" t="s">
        <v>23</v>
      </c>
      <c r="F403" s="280"/>
      <c r="G403" s="280" t="s">
        <v>726</v>
      </c>
      <c r="H403" s="281">
        <v>8400</v>
      </c>
      <c r="I403" s="282">
        <v>568</v>
      </c>
      <c r="J403" s="287"/>
      <c r="K403" s="281">
        <v>4771200</v>
      </c>
      <c r="L403" s="275"/>
      <c r="M403" s="273"/>
    </row>
    <row r="404" spans="1:13" ht="27" thickBot="1">
      <c r="A404" s="279">
        <v>2023</v>
      </c>
      <c r="B404" s="280" t="s">
        <v>32</v>
      </c>
      <c r="C404" s="280" t="s">
        <v>381</v>
      </c>
      <c r="D404" s="280" t="s">
        <v>929</v>
      </c>
      <c r="E404" s="280" t="s">
        <v>23</v>
      </c>
      <c r="F404" s="280" t="s">
        <v>90</v>
      </c>
      <c r="G404" s="280" t="s">
        <v>329</v>
      </c>
      <c r="H404" s="281">
        <v>8400</v>
      </c>
      <c r="I404" s="282">
        <v>1665</v>
      </c>
      <c r="J404" s="287"/>
      <c r="K404" s="281">
        <v>13986000</v>
      </c>
      <c r="L404" s="275"/>
      <c r="M404" s="273"/>
    </row>
    <row r="405" spans="1:13" ht="27" thickBot="1">
      <c r="A405" s="279">
        <v>2023</v>
      </c>
      <c r="B405" s="280" t="s">
        <v>32</v>
      </c>
      <c r="C405" s="280" t="s">
        <v>381</v>
      </c>
      <c r="D405" s="280" t="s">
        <v>929</v>
      </c>
      <c r="E405" s="280" t="s">
        <v>23</v>
      </c>
      <c r="F405" s="280" t="s">
        <v>90</v>
      </c>
      <c r="G405" s="280" t="s">
        <v>557</v>
      </c>
      <c r="H405" s="281">
        <v>4700</v>
      </c>
      <c r="I405" s="282">
        <v>2609</v>
      </c>
      <c r="J405" s="287"/>
      <c r="K405" s="281">
        <v>12262300</v>
      </c>
      <c r="L405" s="275"/>
      <c r="M405" s="273"/>
    </row>
    <row r="406" spans="1:13" ht="27" thickBot="1">
      <c r="A406" s="279">
        <v>2023</v>
      </c>
      <c r="B406" s="280" t="s">
        <v>32</v>
      </c>
      <c r="C406" s="280" t="s">
        <v>381</v>
      </c>
      <c r="D406" s="280" t="s">
        <v>929</v>
      </c>
      <c r="E406" s="280" t="s">
        <v>23</v>
      </c>
      <c r="F406" s="280" t="s">
        <v>90</v>
      </c>
      <c r="G406" s="280" t="s">
        <v>213</v>
      </c>
      <c r="H406" s="281">
        <v>8400</v>
      </c>
      <c r="I406" s="282">
        <v>14261</v>
      </c>
      <c r="J406" s="287"/>
      <c r="K406" s="281">
        <v>119792400</v>
      </c>
      <c r="L406" s="275"/>
      <c r="M406" s="273"/>
    </row>
    <row r="407" spans="1:13" ht="27" thickBot="1">
      <c r="A407" s="279">
        <v>2023</v>
      </c>
      <c r="B407" s="280" t="s">
        <v>32</v>
      </c>
      <c r="C407" s="280" t="s">
        <v>381</v>
      </c>
      <c r="D407" s="280" t="s">
        <v>929</v>
      </c>
      <c r="E407" s="280" t="s">
        <v>24</v>
      </c>
      <c r="F407" s="280"/>
      <c r="G407" s="280" t="s">
        <v>720</v>
      </c>
      <c r="H407" s="281">
        <v>8400</v>
      </c>
      <c r="I407" s="282">
        <v>1596</v>
      </c>
      <c r="J407" s="287"/>
      <c r="K407" s="281">
        <v>13406400</v>
      </c>
      <c r="L407" s="275"/>
      <c r="M407" s="273"/>
    </row>
    <row r="408" spans="1:13" ht="27" thickBot="1">
      <c r="A408" s="279">
        <v>2023</v>
      </c>
      <c r="B408" s="280" t="s">
        <v>32</v>
      </c>
      <c r="C408" s="280" t="s">
        <v>381</v>
      </c>
      <c r="D408" s="280" t="s">
        <v>929</v>
      </c>
      <c r="E408" s="280" t="s">
        <v>24</v>
      </c>
      <c r="F408" s="280"/>
      <c r="G408" s="280" t="s">
        <v>958</v>
      </c>
      <c r="H408" s="281">
        <v>4700</v>
      </c>
      <c r="I408" s="282">
        <v>862</v>
      </c>
      <c r="J408" s="287"/>
      <c r="K408" s="281">
        <v>4051400</v>
      </c>
      <c r="L408" s="275"/>
      <c r="M408" s="273"/>
    </row>
    <row r="409" spans="1:13" ht="27" thickBot="1">
      <c r="A409" s="279">
        <v>2023</v>
      </c>
      <c r="B409" s="280" t="s">
        <v>32</v>
      </c>
      <c r="C409" s="280" t="s">
        <v>381</v>
      </c>
      <c r="D409" s="280" t="s">
        <v>929</v>
      </c>
      <c r="E409" s="280" t="s">
        <v>24</v>
      </c>
      <c r="F409" s="280"/>
      <c r="G409" s="280" t="s">
        <v>270</v>
      </c>
      <c r="H409" s="281">
        <v>8400</v>
      </c>
      <c r="I409" s="282">
        <v>1703</v>
      </c>
      <c r="J409" s="287"/>
      <c r="K409" s="281">
        <v>14305200</v>
      </c>
      <c r="L409" s="275"/>
      <c r="M409" s="273"/>
    </row>
    <row r="410" spans="1:13" ht="27" thickBot="1">
      <c r="A410" s="279">
        <v>2023</v>
      </c>
      <c r="B410" s="280" t="s">
        <v>32</v>
      </c>
      <c r="C410" s="280" t="s">
        <v>381</v>
      </c>
      <c r="D410" s="280" t="s">
        <v>929</v>
      </c>
      <c r="E410" s="280" t="s">
        <v>24</v>
      </c>
      <c r="F410" s="280" t="s">
        <v>90</v>
      </c>
      <c r="G410" s="280" t="s">
        <v>210</v>
      </c>
      <c r="H410" s="281">
        <v>8400</v>
      </c>
      <c r="I410" s="282">
        <v>2248</v>
      </c>
      <c r="J410" s="287"/>
      <c r="K410" s="281">
        <v>18883200</v>
      </c>
      <c r="L410" s="275"/>
      <c r="M410" s="273"/>
    </row>
    <row r="411" spans="1:13" ht="27" thickBot="1">
      <c r="A411" s="279">
        <v>2023</v>
      </c>
      <c r="B411" s="280" t="s">
        <v>32</v>
      </c>
      <c r="C411" s="280" t="s">
        <v>381</v>
      </c>
      <c r="D411" s="280" t="s">
        <v>929</v>
      </c>
      <c r="E411" s="280" t="s">
        <v>24</v>
      </c>
      <c r="F411" s="280" t="s">
        <v>90</v>
      </c>
      <c r="G411" s="280" t="s">
        <v>957</v>
      </c>
      <c r="H411" s="281">
        <v>4700</v>
      </c>
      <c r="I411" s="282">
        <v>1443</v>
      </c>
      <c r="J411" s="287"/>
      <c r="K411" s="281">
        <v>6782100</v>
      </c>
      <c r="L411" s="275"/>
      <c r="M411" s="273"/>
    </row>
    <row r="412" spans="1:13" ht="27" thickBot="1">
      <c r="A412" s="279">
        <v>2023</v>
      </c>
      <c r="B412" s="280" t="s">
        <v>32</v>
      </c>
      <c r="C412" s="280" t="s">
        <v>381</v>
      </c>
      <c r="D412" s="280" t="s">
        <v>929</v>
      </c>
      <c r="E412" s="280" t="s">
        <v>24</v>
      </c>
      <c r="F412" s="280" t="s">
        <v>90</v>
      </c>
      <c r="G412" s="280" t="s">
        <v>245</v>
      </c>
      <c r="H412" s="281">
        <v>8400</v>
      </c>
      <c r="I412" s="282">
        <v>18604</v>
      </c>
      <c r="J412" s="287"/>
      <c r="K412" s="281">
        <v>156273600</v>
      </c>
      <c r="L412" s="275"/>
      <c r="M412" s="273"/>
    </row>
    <row r="413" spans="1:13" ht="27" thickBot="1">
      <c r="A413" s="279">
        <v>2023</v>
      </c>
      <c r="B413" s="280" t="s">
        <v>32</v>
      </c>
      <c r="C413" s="280" t="s">
        <v>381</v>
      </c>
      <c r="D413" s="280" t="s">
        <v>929</v>
      </c>
      <c r="E413" s="280" t="s">
        <v>111</v>
      </c>
      <c r="F413" s="280"/>
      <c r="G413" s="280" t="s">
        <v>731</v>
      </c>
      <c r="H413" s="281">
        <v>8400</v>
      </c>
      <c r="I413" s="282">
        <v>1404</v>
      </c>
      <c r="J413" s="287"/>
      <c r="K413" s="281">
        <v>11793600</v>
      </c>
      <c r="L413" s="275"/>
      <c r="M413" s="273"/>
    </row>
    <row r="414" spans="1:13" ht="27" thickBot="1">
      <c r="A414" s="279">
        <v>2023</v>
      </c>
      <c r="B414" s="280" t="s">
        <v>32</v>
      </c>
      <c r="C414" s="280" t="s">
        <v>381</v>
      </c>
      <c r="D414" s="280" t="s">
        <v>929</v>
      </c>
      <c r="E414" s="280" t="s">
        <v>111</v>
      </c>
      <c r="F414" s="280"/>
      <c r="G414" s="280" t="s">
        <v>570</v>
      </c>
      <c r="H414" s="281">
        <v>8400</v>
      </c>
      <c r="I414" s="282">
        <v>266</v>
      </c>
      <c r="J414" s="287"/>
      <c r="K414" s="281">
        <v>2234400</v>
      </c>
      <c r="L414" s="275"/>
      <c r="M414" s="273"/>
    </row>
    <row r="415" spans="1:13" ht="27" thickBot="1">
      <c r="A415" s="279">
        <v>2023</v>
      </c>
      <c r="B415" s="280" t="s">
        <v>32</v>
      </c>
      <c r="C415" s="280" t="s">
        <v>381</v>
      </c>
      <c r="D415" s="280" t="s">
        <v>929</v>
      </c>
      <c r="E415" s="280" t="s">
        <v>111</v>
      </c>
      <c r="F415" s="280"/>
      <c r="G415" s="280" t="s">
        <v>33</v>
      </c>
      <c r="H415" s="281">
        <v>2600</v>
      </c>
      <c r="I415" s="282">
        <v>83445</v>
      </c>
      <c r="J415" s="287"/>
      <c r="K415" s="281">
        <v>216957000</v>
      </c>
      <c r="L415" s="275"/>
      <c r="M415" s="273"/>
    </row>
    <row r="416" spans="1:13" ht="27" thickBot="1">
      <c r="A416" s="279">
        <v>2023</v>
      </c>
      <c r="B416" s="280" t="s">
        <v>32</v>
      </c>
      <c r="C416" s="280" t="s">
        <v>381</v>
      </c>
      <c r="D416" s="280" t="s">
        <v>929</v>
      </c>
      <c r="E416" s="280" t="s">
        <v>111</v>
      </c>
      <c r="F416" s="280" t="s">
        <v>90</v>
      </c>
      <c r="G416" s="280" t="s">
        <v>959</v>
      </c>
      <c r="H416" s="281">
        <v>4700</v>
      </c>
      <c r="I416" s="282">
        <v>559</v>
      </c>
      <c r="J416" s="287"/>
      <c r="K416" s="281">
        <v>2627300</v>
      </c>
      <c r="L416" s="275"/>
      <c r="M416" s="273"/>
    </row>
    <row r="417" spans="1:13" ht="27" thickBot="1">
      <c r="A417" s="279">
        <v>2023</v>
      </c>
      <c r="B417" s="280" t="s">
        <v>32</v>
      </c>
      <c r="C417" s="280" t="s">
        <v>381</v>
      </c>
      <c r="D417" s="280" t="s">
        <v>929</v>
      </c>
      <c r="E417" s="280" t="s">
        <v>111</v>
      </c>
      <c r="F417" s="280" t="s">
        <v>90</v>
      </c>
      <c r="G417" s="280" t="s">
        <v>604</v>
      </c>
      <c r="H417" s="281">
        <v>8400</v>
      </c>
      <c r="I417" s="282">
        <v>325</v>
      </c>
      <c r="J417" s="287"/>
      <c r="K417" s="281">
        <v>2730000</v>
      </c>
      <c r="L417" s="275"/>
      <c r="M417" s="273"/>
    </row>
    <row r="418" spans="1:13" ht="27" thickBot="1">
      <c r="A418" s="279">
        <v>2023</v>
      </c>
      <c r="B418" s="280" t="s">
        <v>32</v>
      </c>
      <c r="C418" s="280" t="s">
        <v>381</v>
      </c>
      <c r="D418" s="280" t="s">
        <v>929</v>
      </c>
      <c r="E418" s="280" t="s">
        <v>111</v>
      </c>
      <c r="F418" s="280" t="s">
        <v>90</v>
      </c>
      <c r="G418" s="280" t="s">
        <v>33</v>
      </c>
      <c r="H418" s="281">
        <v>2600</v>
      </c>
      <c r="I418" s="282">
        <v>534158</v>
      </c>
      <c r="J418" s="287"/>
      <c r="K418" s="281">
        <v>1388810800</v>
      </c>
      <c r="L418" s="275"/>
      <c r="M418" s="273"/>
    </row>
    <row r="419" spans="1:13" ht="27" thickBot="1">
      <c r="A419" s="279">
        <v>2023</v>
      </c>
      <c r="B419" s="280" t="s">
        <v>32</v>
      </c>
      <c r="C419" s="280" t="s">
        <v>381</v>
      </c>
      <c r="D419" s="280" t="s">
        <v>929</v>
      </c>
      <c r="E419" s="280" t="s">
        <v>111</v>
      </c>
      <c r="F419" s="280" t="s">
        <v>90</v>
      </c>
      <c r="G419" s="280" t="s">
        <v>220</v>
      </c>
      <c r="H419" s="281">
        <v>8400</v>
      </c>
      <c r="I419" s="282">
        <v>1633</v>
      </c>
      <c r="J419" s="287"/>
      <c r="K419" s="281">
        <v>13717200</v>
      </c>
      <c r="L419" s="275"/>
      <c r="M419" s="273"/>
    </row>
    <row r="420" spans="1:13" ht="27" thickBot="1">
      <c r="A420" s="279">
        <v>2023</v>
      </c>
      <c r="B420" s="280" t="s">
        <v>32</v>
      </c>
      <c r="C420" s="280" t="s">
        <v>381</v>
      </c>
      <c r="D420" s="280" t="s">
        <v>929</v>
      </c>
      <c r="E420" s="280" t="s">
        <v>112</v>
      </c>
      <c r="F420" s="280"/>
      <c r="G420" s="280" t="s">
        <v>33</v>
      </c>
      <c r="H420" s="281">
        <v>3900</v>
      </c>
      <c r="I420" s="282">
        <v>927</v>
      </c>
      <c r="J420" s="287"/>
      <c r="K420" s="281">
        <v>3615300</v>
      </c>
      <c r="L420" s="275"/>
      <c r="M420" s="273"/>
    </row>
    <row r="421" spans="1:13" ht="27" thickBot="1">
      <c r="A421" s="279">
        <v>2023</v>
      </c>
      <c r="B421" s="280" t="s">
        <v>32</v>
      </c>
      <c r="C421" s="280" t="s">
        <v>381</v>
      </c>
      <c r="D421" s="280" t="s">
        <v>929</v>
      </c>
      <c r="E421" s="280" t="s">
        <v>112</v>
      </c>
      <c r="F421" s="280" t="s">
        <v>90</v>
      </c>
      <c r="G421" s="280" t="s">
        <v>33</v>
      </c>
      <c r="H421" s="281">
        <v>3900</v>
      </c>
      <c r="I421" s="282">
        <v>6205</v>
      </c>
      <c r="J421" s="287"/>
      <c r="K421" s="281">
        <v>24199500</v>
      </c>
      <c r="L421" s="275"/>
      <c r="M421" s="273"/>
    </row>
    <row r="422" spans="1:13" ht="27" thickBot="1">
      <c r="A422" s="279">
        <v>2023</v>
      </c>
      <c r="B422" s="280" t="s">
        <v>32</v>
      </c>
      <c r="C422" s="280" t="s">
        <v>381</v>
      </c>
      <c r="D422" s="280" t="s">
        <v>929</v>
      </c>
      <c r="E422" s="280" t="s">
        <v>112</v>
      </c>
      <c r="F422" s="280" t="s">
        <v>90</v>
      </c>
      <c r="G422" s="280" t="s">
        <v>733</v>
      </c>
      <c r="H422" s="281">
        <v>8400</v>
      </c>
      <c r="I422" s="282">
        <v>2599</v>
      </c>
      <c r="J422" s="287"/>
      <c r="K422" s="281">
        <v>21831600</v>
      </c>
      <c r="L422" s="275"/>
      <c r="M422" s="273"/>
    </row>
    <row r="423" spans="1:13" ht="27" thickBot="1">
      <c r="A423" s="279">
        <v>2023</v>
      </c>
      <c r="B423" s="280" t="s">
        <v>32</v>
      </c>
      <c r="C423" s="280" t="s">
        <v>381</v>
      </c>
      <c r="D423" s="280" t="s">
        <v>929</v>
      </c>
      <c r="E423" s="280" t="s">
        <v>25</v>
      </c>
      <c r="F423" s="280"/>
      <c r="G423" s="280" t="s">
        <v>239</v>
      </c>
      <c r="H423" s="281">
        <v>4700</v>
      </c>
      <c r="I423" s="282">
        <v>503</v>
      </c>
      <c r="J423" s="287"/>
      <c r="K423" s="281">
        <v>2364100</v>
      </c>
      <c r="L423" s="275"/>
      <c r="M423" s="273"/>
    </row>
    <row r="424" spans="1:13" ht="27" thickBot="1">
      <c r="A424" s="279">
        <v>2023</v>
      </c>
      <c r="B424" s="280" t="s">
        <v>32</v>
      </c>
      <c r="C424" s="280" t="s">
        <v>381</v>
      </c>
      <c r="D424" s="280" t="s">
        <v>929</v>
      </c>
      <c r="E424" s="280" t="s">
        <v>25</v>
      </c>
      <c r="F424" s="280"/>
      <c r="G424" s="280" t="s">
        <v>586</v>
      </c>
      <c r="H424" s="281">
        <v>8400</v>
      </c>
      <c r="I424" s="282">
        <v>1695</v>
      </c>
      <c r="J424" s="287"/>
      <c r="K424" s="281">
        <v>14238000</v>
      </c>
      <c r="L424" s="275"/>
      <c r="M424" s="273"/>
    </row>
    <row r="425" spans="1:13" ht="27" thickBot="1">
      <c r="A425" s="279">
        <v>2023</v>
      </c>
      <c r="B425" s="280" t="s">
        <v>32</v>
      </c>
      <c r="C425" s="280" t="s">
        <v>381</v>
      </c>
      <c r="D425" s="280" t="s">
        <v>929</v>
      </c>
      <c r="E425" s="280" t="s">
        <v>25</v>
      </c>
      <c r="F425" s="280"/>
      <c r="G425" s="280" t="s">
        <v>960</v>
      </c>
      <c r="H425" s="281">
        <v>8400</v>
      </c>
      <c r="I425" s="282">
        <v>1581</v>
      </c>
      <c r="J425" s="287"/>
      <c r="K425" s="281">
        <v>13280400</v>
      </c>
      <c r="L425" s="275"/>
      <c r="M425" s="273"/>
    </row>
    <row r="426" spans="1:13" ht="27" thickBot="1">
      <c r="A426" s="279">
        <v>2023</v>
      </c>
      <c r="B426" s="280" t="s">
        <v>32</v>
      </c>
      <c r="C426" s="280" t="s">
        <v>381</v>
      </c>
      <c r="D426" s="280" t="s">
        <v>929</v>
      </c>
      <c r="E426" s="280" t="s">
        <v>25</v>
      </c>
      <c r="F426" s="280" t="s">
        <v>90</v>
      </c>
      <c r="G426" s="280" t="s">
        <v>230</v>
      </c>
      <c r="H426" s="281">
        <v>8400</v>
      </c>
      <c r="I426" s="282">
        <v>3126</v>
      </c>
      <c r="J426" s="287"/>
      <c r="K426" s="281">
        <v>26258400</v>
      </c>
      <c r="L426" s="275"/>
      <c r="M426" s="273"/>
    </row>
    <row r="427" spans="1:13" ht="27" thickBot="1">
      <c r="A427" s="279">
        <v>2023</v>
      </c>
      <c r="B427" s="280" t="s">
        <v>32</v>
      </c>
      <c r="C427" s="280" t="s">
        <v>381</v>
      </c>
      <c r="D427" s="280" t="s">
        <v>929</v>
      </c>
      <c r="E427" s="280" t="s">
        <v>25</v>
      </c>
      <c r="F427" s="280" t="s">
        <v>90</v>
      </c>
      <c r="G427" s="280" t="s">
        <v>314</v>
      </c>
      <c r="H427" s="281">
        <v>4700</v>
      </c>
      <c r="I427" s="282">
        <v>2012</v>
      </c>
      <c r="J427" s="287"/>
      <c r="K427" s="281">
        <v>9456400</v>
      </c>
      <c r="L427" s="275"/>
      <c r="M427" s="273"/>
    </row>
    <row r="428" spans="1:13" ht="27" thickBot="1">
      <c r="A428" s="279">
        <v>2023</v>
      </c>
      <c r="B428" s="280" t="s">
        <v>32</v>
      </c>
      <c r="C428" s="280" t="s">
        <v>381</v>
      </c>
      <c r="D428" s="280" t="s">
        <v>929</v>
      </c>
      <c r="E428" s="280" t="s">
        <v>25</v>
      </c>
      <c r="F428" s="280" t="s">
        <v>90</v>
      </c>
      <c r="G428" s="280" t="s">
        <v>197</v>
      </c>
      <c r="H428" s="281">
        <v>8400</v>
      </c>
      <c r="I428" s="282">
        <v>2187</v>
      </c>
      <c r="J428" s="287"/>
      <c r="K428" s="281">
        <v>18370800</v>
      </c>
      <c r="L428" s="275"/>
      <c r="M428" s="273"/>
    </row>
    <row r="429" spans="1:13" ht="27" thickBot="1">
      <c r="A429" s="279">
        <v>2023</v>
      </c>
      <c r="B429" s="280" t="s">
        <v>32</v>
      </c>
      <c r="C429" s="280" t="s">
        <v>381</v>
      </c>
      <c r="D429" s="280" t="s">
        <v>929</v>
      </c>
      <c r="E429" s="280" t="s">
        <v>26</v>
      </c>
      <c r="F429" s="280"/>
      <c r="G429" s="280" t="s">
        <v>265</v>
      </c>
      <c r="H429" s="281">
        <v>4700</v>
      </c>
      <c r="I429" s="282">
        <v>1043</v>
      </c>
      <c r="J429" s="287"/>
      <c r="K429" s="281">
        <v>4902100</v>
      </c>
      <c r="L429" s="275"/>
      <c r="M429" s="273"/>
    </row>
    <row r="430" spans="1:13" ht="27" thickBot="1">
      <c r="A430" s="279">
        <v>2023</v>
      </c>
      <c r="B430" s="280" t="s">
        <v>32</v>
      </c>
      <c r="C430" s="280" t="s">
        <v>381</v>
      </c>
      <c r="D430" s="280" t="s">
        <v>929</v>
      </c>
      <c r="E430" s="280" t="s">
        <v>26</v>
      </c>
      <c r="F430" s="280"/>
      <c r="G430" s="280" t="s">
        <v>195</v>
      </c>
      <c r="H430" s="281">
        <v>8400</v>
      </c>
      <c r="I430" s="282">
        <v>1138</v>
      </c>
      <c r="J430" s="287"/>
      <c r="K430" s="281">
        <v>9559200</v>
      </c>
      <c r="L430" s="275"/>
      <c r="M430" s="273"/>
    </row>
    <row r="431" spans="1:13" ht="27" thickBot="1">
      <c r="A431" s="279">
        <v>2023</v>
      </c>
      <c r="B431" s="280" t="s">
        <v>32</v>
      </c>
      <c r="C431" s="280" t="s">
        <v>381</v>
      </c>
      <c r="D431" s="280" t="s">
        <v>929</v>
      </c>
      <c r="E431" s="280" t="s">
        <v>26</v>
      </c>
      <c r="F431" s="280"/>
      <c r="G431" s="280" t="s">
        <v>630</v>
      </c>
      <c r="H431" s="281">
        <v>8400</v>
      </c>
      <c r="I431" s="282">
        <v>1909</v>
      </c>
      <c r="J431" s="287"/>
      <c r="K431" s="281">
        <v>16035600</v>
      </c>
      <c r="L431" s="275"/>
      <c r="M431" s="273"/>
    </row>
    <row r="432" spans="1:13" ht="27" thickBot="1">
      <c r="A432" s="279">
        <v>2023</v>
      </c>
      <c r="B432" s="280" t="s">
        <v>32</v>
      </c>
      <c r="C432" s="280" t="s">
        <v>381</v>
      </c>
      <c r="D432" s="280" t="s">
        <v>929</v>
      </c>
      <c r="E432" s="280" t="s">
        <v>26</v>
      </c>
      <c r="F432" s="280" t="s">
        <v>90</v>
      </c>
      <c r="G432" s="280" t="s">
        <v>230</v>
      </c>
      <c r="H432" s="281">
        <v>4700</v>
      </c>
      <c r="I432" s="282">
        <v>419</v>
      </c>
      <c r="J432" s="287"/>
      <c r="K432" s="281">
        <v>1969300</v>
      </c>
      <c r="L432" s="275"/>
      <c r="M432" s="273"/>
    </row>
    <row r="433" spans="1:13" ht="27" thickBot="1">
      <c r="A433" s="279">
        <v>2023</v>
      </c>
      <c r="B433" s="280" t="s">
        <v>32</v>
      </c>
      <c r="C433" s="280" t="s">
        <v>381</v>
      </c>
      <c r="D433" s="280" t="s">
        <v>929</v>
      </c>
      <c r="E433" s="280" t="s">
        <v>26</v>
      </c>
      <c r="F433" s="280" t="s">
        <v>90</v>
      </c>
      <c r="G433" s="280" t="s">
        <v>606</v>
      </c>
      <c r="H433" s="281">
        <v>8400</v>
      </c>
      <c r="I433" s="282">
        <v>6859</v>
      </c>
      <c r="J433" s="287"/>
      <c r="K433" s="281">
        <v>57615600</v>
      </c>
      <c r="L433" s="275"/>
      <c r="M433" s="273"/>
    </row>
    <row r="434" spans="1:13" ht="27" thickBot="1">
      <c r="A434" s="279">
        <v>2023</v>
      </c>
      <c r="B434" s="280" t="s">
        <v>32</v>
      </c>
      <c r="C434" s="280" t="s">
        <v>381</v>
      </c>
      <c r="D434" s="280" t="s">
        <v>929</v>
      </c>
      <c r="E434" s="280" t="s">
        <v>124</v>
      </c>
      <c r="F434" s="280"/>
      <c r="G434" s="280" t="s">
        <v>33</v>
      </c>
      <c r="H434" s="281">
        <v>4700</v>
      </c>
      <c r="I434" s="282">
        <v>1897</v>
      </c>
      <c r="J434" s="287"/>
      <c r="K434" s="281">
        <v>8915900</v>
      </c>
      <c r="L434" s="275"/>
      <c r="M434" s="273"/>
    </row>
    <row r="435" spans="1:13" ht="27" thickBot="1">
      <c r="A435" s="279">
        <v>2023</v>
      </c>
      <c r="B435" s="280" t="s">
        <v>32</v>
      </c>
      <c r="C435" s="280" t="s">
        <v>381</v>
      </c>
      <c r="D435" s="280" t="s">
        <v>929</v>
      </c>
      <c r="E435" s="280" t="s">
        <v>27</v>
      </c>
      <c r="F435" s="280"/>
      <c r="G435" s="280" t="s">
        <v>594</v>
      </c>
      <c r="H435" s="281">
        <v>4700</v>
      </c>
      <c r="I435" s="282">
        <v>1085</v>
      </c>
      <c r="J435" s="287"/>
      <c r="K435" s="281">
        <v>5099500</v>
      </c>
      <c r="L435" s="275"/>
      <c r="M435" s="273"/>
    </row>
    <row r="436" spans="1:13" ht="27" thickBot="1">
      <c r="A436" s="279">
        <v>2023</v>
      </c>
      <c r="B436" s="280" t="s">
        <v>32</v>
      </c>
      <c r="C436" s="280" t="s">
        <v>381</v>
      </c>
      <c r="D436" s="280" t="s">
        <v>929</v>
      </c>
      <c r="E436" s="280" t="s">
        <v>27</v>
      </c>
      <c r="F436" s="280"/>
      <c r="G436" s="280" t="s">
        <v>199</v>
      </c>
      <c r="H436" s="281">
        <v>8400</v>
      </c>
      <c r="I436" s="282">
        <v>1392</v>
      </c>
      <c r="J436" s="287"/>
      <c r="K436" s="281">
        <v>11692800</v>
      </c>
      <c r="L436" s="275"/>
      <c r="M436" s="273"/>
    </row>
    <row r="437" spans="1:13" ht="27" thickBot="1">
      <c r="A437" s="279">
        <v>2023</v>
      </c>
      <c r="B437" s="280" t="s">
        <v>32</v>
      </c>
      <c r="C437" s="280" t="s">
        <v>381</v>
      </c>
      <c r="D437" s="280" t="s">
        <v>929</v>
      </c>
      <c r="E437" s="280" t="s">
        <v>27</v>
      </c>
      <c r="F437" s="280"/>
      <c r="G437" s="280" t="s">
        <v>329</v>
      </c>
      <c r="H437" s="281">
        <v>8400</v>
      </c>
      <c r="I437" s="282">
        <v>4181</v>
      </c>
      <c r="J437" s="287"/>
      <c r="K437" s="281">
        <v>35120400</v>
      </c>
      <c r="L437" s="275"/>
      <c r="M437" s="273"/>
    </row>
    <row r="438" spans="1:13" ht="27" thickBot="1">
      <c r="A438" s="279">
        <v>2023</v>
      </c>
      <c r="B438" s="280" t="s">
        <v>32</v>
      </c>
      <c r="C438" s="280" t="s">
        <v>381</v>
      </c>
      <c r="D438" s="280" t="s">
        <v>929</v>
      </c>
      <c r="E438" s="280" t="s">
        <v>27</v>
      </c>
      <c r="F438" s="280" t="s">
        <v>90</v>
      </c>
      <c r="G438" s="280" t="s">
        <v>201</v>
      </c>
      <c r="H438" s="281">
        <v>4700</v>
      </c>
      <c r="I438" s="282">
        <v>3533</v>
      </c>
      <c r="J438" s="287"/>
      <c r="K438" s="281">
        <v>16605100</v>
      </c>
      <c r="L438" s="275"/>
      <c r="M438" s="273"/>
    </row>
    <row r="439" spans="1:13" ht="27" thickBot="1">
      <c r="A439" s="279">
        <v>2023</v>
      </c>
      <c r="B439" s="280" t="s">
        <v>32</v>
      </c>
      <c r="C439" s="280" t="s">
        <v>381</v>
      </c>
      <c r="D439" s="280" t="s">
        <v>929</v>
      </c>
      <c r="E439" s="280" t="s">
        <v>124</v>
      </c>
      <c r="F439" s="280" t="s">
        <v>90</v>
      </c>
      <c r="G439" s="280" t="s">
        <v>33</v>
      </c>
      <c r="H439" s="281">
        <v>4700</v>
      </c>
      <c r="I439" s="282">
        <v>3332</v>
      </c>
      <c r="J439" s="287"/>
      <c r="K439" s="281">
        <v>15660400</v>
      </c>
      <c r="L439" s="275"/>
      <c r="M439" s="273"/>
    </row>
    <row r="440" spans="1:13" ht="27" thickBot="1">
      <c r="A440" s="279">
        <v>2023</v>
      </c>
      <c r="B440" s="280" t="s">
        <v>32</v>
      </c>
      <c r="C440" s="280" t="s">
        <v>381</v>
      </c>
      <c r="D440" s="280" t="s">
        <v>929</v>
      </c>
      <c r="E440" s="280" t="s">
        <v>27</v>
      </c>
      <c r="F440" s="280" t="s">
        <v>90</v>
      </c>
      <c r="G440" s="280" t="s">
        <v>772</v>
      </c>
      <c r="H440" s="281">
        <v>8400</v>
      </c>
      <c r="I440" s="282">
        <v>2426</v>
      </c>
      <c r="J440" s="287"/>
      <c r="K440" s="281">
        <v>20378400</v>
      </c>
      <c r="L440" s="275"/>
      <c r="M440" s="273"/>
    </row>
    <row r="441" spans="1:13" ht="27" thickBot="1">
      <c r="A441" s="279">
        <v>2023</v>
      </c>
      <c r="B441" s="280" t="s">
        <v>32</v>
      </c>
      <c r="C441" s="280" t="s">
        <v>381</v>
      </c>
      <c r="D441" s="280" t="s">
        <v>929</v>
      </c>
      <c r="E441" s="280" t="s">
        <v>124</v>
      </c>
      <c r="F441" s="280" t="s">
        <v>90</v>
      </c>
      <c r="G441" s="280" t="s">
        <v>556</v>
      </c>
      <c r="H441" s="281">
        <v>8400</v>
      </c>
      <c r="I441" s="282">
        <v>7405</v>
      </c>
      <c r="J441" s="287"/>
      <c r="K441" s="281">
        <v>62202000</v>
      </c>
      <c r="L441" s="275"/>
      <c r="M441" s="273"/>
    </row>
    <row r="442" spans="1:13" ht="25.2" thickBot="1">
      <c r="A442" s="284"/>
      <c r="B442" s="284"/>
      <c r="C442" s="284"/>
      <c r="D442" s="284" t="s">
        <v>29</v>
      </c>
      <c r="E442" s="284"/>
      <c r="F442" s="284"/>
      <c r="G442" s="284"/>
      <c r="H442" s="284"/>
      <c r="I442" s="285">
        <v>766589</v>
      </c>
      <c r="J442" s="288"/>
      <c r="K442" s="286">
        <v>2717815200</v>
      </c>
      <c r="L442" s="275"/>
      <c r="M442" s="273"/>
    </row>
    <row r="443" spans="1:13" ht="27" thickBot="1">
      <c r="A443" s="279">
        <v>2023</v>
      </c>
      <c r="B443" s="280" t="s">
        <v>32</v>
      </c>
      <c r="C443" s="280" t="s">
        <v>381</v>
      </c>
      <c r="D443" s="280" t="s">
        <v>936</v>
      </c>
      <c r="E443" s="280" t="s">
        <v>18</v>
      </c>
      <c r="F443" s="280" t="s">
        <v>19</v>
      </c>
      <c r="G443" s="280" t="s">
        <v>33</v>
      </c>
      <c r="H443" s="281">
        <v>2600</v>
      </c>
      <c r="I443" s="282">
        <v>264173</v>
      </c>
      <c r="J443" s="283">
        <v>643</v>
      </c>
      <c r="K443" s="281">
        <v>685178000</v>
      </c>
      <c r="L443" s="275"/>
      <c r="M443" s="273"/>
    </row>
    <row r="444" spans="1:13" ht="40.200000000000003" thickBot="1">
      <c r="A444" s="279">
        <v>2023</v>
      </c>
      <c r="B444" s="280" t="s">
        <v>32</v>
      </c>
      <c r="C444" s="280" t="s">
        <v>381</v>
      </c>
      <c r="D444" s="280" t="s">
        <v>936</v>
      </c>
      <c r="E444" s="280" t="s">
        <v>22</v>
      </c>
      <c r="F444" s="280" t="s">
        <v>19</v>
      </c>
      <c r="G444" s="280" t="s">
        <v>33</v>
      </c>
      <c r="H444" s="281">
        <v>3900</v>
      </c>
      <c r="I444" s="282">
        <v>2799</v>
      </c>
      <c r="J444" s="283">
        <v>72</v>
      </c>
      <c r="K444" s="281">
        <v>10635300</v>
      </c>
      <c r="L444" s="275"/>
      <c r="M444" s="273"/>
    </row>
    <row r="445" spans="1:13" ht="27" thickBot="1">
      <c r="A445" s="279">
        <v>2023</v>
      </c>
      <c r="B445" s="280" t="s">
        <v>32</v>
      </c>
      <c r="C445" s="280" t="s">
        <v>381</v>
      </c>
      <c r="D445" s="280" t="s">
        <v>936</v>
      </c>
      <c r="E445" s="280" t="s">
        <v>23</v>
      </c>
      <c r="F445" s="280" t="s">
        <v>19</v>
      </c>
      <c r="G445" s="280" t="s">
        <v>33</v>
      </c>
      <c r="H445" s="281">
        <v>4700</v>
      </c>
      <c r="I445" s="282">
        <v>3440</v>
      </c>
      <c r="J445" s="283">
        <v>53</v>
      </c>
      <c r="K445" s="281">
        <v>15918900</v>
      </c>
      <c r="L445" s="275"/>
      <c r="M445" s="273"/>
    </row>
    <row r="446" spans="1:13" ht="27" thickBot="1">
      <c r="A446" s="279">
        <v>2023</v>
      </c>
      <c r="B446" s="280" t="s">
        <v>32</v>
      </c>
      <c r="C446" s="280" t="s">
        <v>381</v>
      </c>
      <c r="D446" s="280" t="s">
        <v>936</v>
      </c>
      <c r="E446" s="280" t="s">
        <v>24</v>
      </c>
      <c r="F446" s="280" t="s">
        <v>19</v>
      </c>
      <c r="G446" s="280" t="s">
        <v>33</v>
      </c>
      <c r="H446" s="281">
        <v>8400</v>
      </c>
      <c r="I446" s="282">
        <v>1591</v>
      </c>
      <c r="J446" s="283">
        <v>144</v>
      </c>
      <c r="K446" s="281">
        <v>12154800</v>
      </c>
      <c r="L446" s="275"/>
      <c r="M446" s="273"/>
    </row>
    <row r="447" spans="1:13" ht="27" thickBot="1">
      <c r="A447" s="279">
        <v>2023</v>
      </c>
      <c r="B447" s="280" t="s">
        <v>32</v>
      </c>
      <c r="C447" s="280" t="s">
        <v>381</v>
      </c>
      <c r="D447" s="280" t="s">
        <v>936</v>
      </c>
      <c r="E447" s="280" t="s">
        <v>25</v>
      </c>
      <c r="F447" s="280" t="s">
        <v>19</v>
      </c>
      <c r="G447" s="280" t="s">
        <v>33</v>
      </c>
      <c r="H447" s="281">
        <v>4700</v>
      </c>
      <c r="I447" s="282">
        <v>18394</v>
      </c>
      <c r="J447" s="283">
        <v>189</v>
      </c>
      <c r="K447" s="281">
        <v>85563500</v>
      </c>
      <c r="L447" s="275"/>
      <c r="M447" s="273"/>
    </row>
    <row r="448" spans="1:13" ht="27" thickBot="1">
      <c r="A448" s="279">
        <v>2023</v>
      </c>
      <c r="B448" s="280" t="s">
        <v>32</v>
      </c>
      <c r="C448" s="280" t="s">
        <v>381</v>
      </c>
      <c r="D448" s="280" t="s">
        <v>936</v>
      </c>
      <c r="E448" s="280" t="s">
        <v>26</v>
      </c>
      <c r="F448" s="280" t="s">
        <v>19</v>
      </c>
      <c r="G448" s="280" t="s">
        <v>33</v>
      </c>
      <c r="H448" s="281">
        <v>8400</v>
      </c>
      <c r="I448" s="282">
        <v>25198</v>
      </c>
      <c r="J448" s="283">
        <v>109</v>
      </c>
      <c r="K448" s="281">
        <v>210747600</v>
      </c>
      <c r="L448" s="275"/>
      <c r="M448" s="273"/>
    </row>
    <row r="449" spans="1:13" ht="27" thickBot="1">
      <c r="A449" s="279">
        <v>2023</v>
      </c>
      <c r="B449" s="280" t="s">
        <v>32</v>
      </c>
      <c r="C449" s="280" t="s">
        <v>381</v>
      </c>
      <c r="D449" s="280" t="s">
        <v>936</v>
      </c>
      <c r="E449" s="280" t="s">
        <v>27</v>
      </c>
      <c r="F449" s="280" t="s">
        <v>19</v>
      </c>
      <c r="G449" s="280" t="s">
        <v>33</v>
      </c>
      <c r="H449" s="281">
        <v>800</v>
      </c>
      <c r="I449" s="282">
        <v>2093</v>
      </c>
      <c r="J449" s="287">
        <v>0</v>
      </c>
      <c r="K449" s="281">
        <v>1674400</v>
      </c>
      <c r="L449" s="275"/>
      <c r="M449" s="273"/>
    </row>
    <row r="450" spans="1:13" ht="25.2" thickBot="1">
      <c r="A450" s="284"/>
      <c r="B450" s="284"/>
      <c r="C450" s="284"/>
      <c r="D450" s="284" t="s">
        <v>29</v>
      </c>
      <c r="E450" s="284"/>
      <c r="F450" s="284"/>
      <c r="G450" s="284"/>
      <c r="H450" s="284"/>
      <c r="I450" s="285">
        <v>317688</v>
      </c>
      <c r="J450" s="285">
        <v>1210</v>
      </c>
      <c r="K450" s="286">
        <v>1021872500</v>
      </c>
      <c r="L450" s="275"/>
      <c r="M450" s="273"/>
    </row>
    <row r="451" spans="1:13" ht="27" thickBot="1">
      <c r="A451" s="279">
        <v>2023</v>
      </c>
      <c r="B451" s="280" t="s">
        <v>32</v>
      </c>
      <c r="C451" s="280" t="s">
        <v>381</v>
      </c>
      <c r="D451" s="280" t="s">
        <v>937</v>
      </c>
      <c r="E451" s="280" t="s">
        <v>18</v>
      </c>
      <c r="F451" s="280" t="s">
        <v>19</v>
      </c>
      <c r="G451" s="280" t="s">
        <v>33</v>
      </c>
      <c r="H451" s="281">
        <v>2600</v>
      </c>
      <c r="I451" s="282">
        <v>270953</v>
      </c>
      <c r="J451" s="283">
        <v>573</v>
      </c>
      <c r="K451" s="281">
        <v>702988000</v>
      </c>
      <c r="L451" s="275"/>
      <c r="M451" s="273"/>
    </row>
    <row r="452" spans="1:13" ht="40.200000000000003" thickBot="1">
      <c r="A452" s="279">
        <v>2023</v>
      </c>
      <c r="B452" s="280" t="s">
        <v>32</v>
      </c>
      <c r="C452" s="280" t="s">
        <v>381</v>
      </c>
      <c r="D452" s="280" t="s">
        <v>937</v>
      </c>
      <c r="E452" s="280" t="s">
        <v>22</v>
      </c>
      <c r="F452" s="280" t="s">
        <v>19</v>
      </c>
      <c r="G452" s="280" t="s">
        <v>33</v>
      </c>
      <c r="H452" s="281">
        <v>3900</v>
      </c>
      <c r="I452" s="282">
        <v>2461</v>
      </c>
      <c r="J452" s="283">
        <v>54</v>
      </c>
      <c r="K452" s="281">
        <v>9387300</v>
      </c>
      <c r="L452" s="275"/>
      <c r="M452" s="273"/>
    </row>
    <row r="453" spans="1:13" ht="27" thickBot="1">
      <c r="A453" s="279">
        <v>2023</v>
      </c>
      <c r="B453" s="280" t="s">
        <v>32</v>
      </c>
      <c r="C453" s="280" t="s">
        <v>381</v>
      </c>
      <c r="D453" s="280" t="s">
        <v>937</v>
      </c>
      <c r="E453" s="280" t="s">
        <v>23</v>
      </c>
      <c r="F453" s="280" t="s">
        <v>19</v>
      </c>
      <c r="G453" s="280" t="s">
        <v>33</v>
      </c>
      <c r="H453" s="281">
        <v>4700</v>
      </c>
      <c r="I453" s="282">
        <v>4227</v>
      </c>
      <c r="J453" s="283">
        <v>18</v>
      </c>
      <c r="K453" s="281">
        <v>19782300</v>
      </c>
      <c r="L453" s="275"/>
      <c r="M453" s="273"/>
    </row>
    <row r="454" spans="1:13" ht="27" thickBot="1">
      <c r="A454" s="279">
        <v>2023</v>
      </c>
      <c r="B454" s="280" t="s">
        <v>32</v>
      </c>
      <c r="C454" s="280" t="s">
        <v>381</v>
      </c>
      <c r="D454" s="280" t="s">
        <v>937</v>
      </c>
      <c r="E454" s="280" t="s">
        <v>24</v>
      </c>
      <c r="F454" s="280" t="s">
        <v>19</v>
      </c>
      <c r="G454" s="280" t="s">
        <v>33</v>
      </c>
      <c r="H454" s="281">
        <v>8400</v>
      </c>
      <c r="I454" s="282">
        <v>1565</v>
      </c>
      <c r="J454" s="283">
        <v>56</v>
      </c>
      <c r="K454" s="281">
        <v>12675600</v>
      </c>
      <c r="L454" s="275"/>
      <c r="M454" s="273"/>
    </row>
    <row r="455" spans="1:13" ht="27" thickBot="1">
      <c r="A455" s="279">
        <v>2023</v>
      </c>
      <c r="B455" s="280" t="s">
        <v>32</v>
      </c>
      <c r="C455" s="280" t="s">
        <v>381</v>
      </c>
      <c r="D455" s="280" t="s">
        <v>937</v>
      </c>
      <c r="E455" s="280" t="s">
        <v>25</v>
      </c>
      <c r="F455" s="280" t="s">
        <v>19</v>
      </c>
      <c r="G455" s="280" t="s">
        <v>33</v>
      </c>
      <c r="H455" s="281">
        <v>4700</v>
      </c>
      <c r="I455" s="282">
        <v>17010</v>
      </c>
      <c r="J455" s="283">
        <v>118</v>
      </c>
      <c r="K455" s="281">
        <v>79392400</v>
      </c>
      <c r="L455" s="275"/>
      <c r="M455" s="273"/>
    </row>
    <row r="456" spans="1:13" ht="27" thickBot="1">
      <c r="A456" s="279">
        <v>2023</v>
      </c>
      <c r="B456" s="280" t="s">
        <v>32</v>
      </c>
      <c r="C456" s="280" t="s">
        <v>381</v>
      </c>
      <c r="D456" s="280" t="s">
        <v>937</v>
      </c>
      <c r="E456" s="280" t="s">
        <v>26</v>
      </c>
      <c r="F456" s="280" t="s">
        <v>19</v>
      </c>
      <c r="G456" s="280" t="s">
        <v>33</v>
      </c>
      <c r="H456" s="281">
        <v>8400</v>
      </c>
      <c r="I456" s="282">
        <v>22174</v>
      </c>
      <c r="J456" s="283">
        <v>26</v>
      </c>
      <c r="K456" s="281">
        <v>186043200</v>
      </c>
      <c r="L456" s="275"/>
      <c r="M456" s="273"/>
    </row>
    <row r="457" spans="1:13" ht="27" thickBot="1">
      <c r="A457" s="279">
        <v>2023</v>
      </c>
      <c r="B457" s="280" t="s">
        <v>32</v>
      </c>
      <c r="C457" s="280" t="s">
        <v>381</v>
      </c>
      <c r="D457" s="280" t="s">
        <v>937</v>
      </c>
      <c r="E457" s="280" t="s">
        <v>27</v>
      </c>
      <c r="F457" s="280" t="s">
        <v>19</v>
      </c>
      <c r="G457" s="280" t="s">
        <v>33</v>
      </c>
      <c r="H457" s="281">
        <v>800</v>
      </c>
      <c r="I457" s="282">
        <v>2528</v>
      </c>
      <c r="J457" s="283">
        <v>8</v>
      </c>
      <c r="K457" s="281">
        <v>2016000</v>
      </c>
      <c r="L457" s="275"/>
      <c r="M457" s="273"/>
    </row>
    <row r="458" spans="1:13" ht="25.2" thickBot="1">
      <c r="A458" s="284"/>
      <c r="B458" s="284"/>
      <c r="C458" s="284"/>
      <c r="D458" s="284" t="s">
        <v>29</v>
      </c>
      <c r="E458" s="284"/>
      <c r="F458" s="284"/>
      <c r="G458" s="284"/>
      <c r="H458" s="284"/>
      <c r="I458" s="285">
        <v>320918</v>
      </c>
      <c r="J458" s="285">
        <v>853</v>
      </c>
      <c r="K458" s="286">
        <v>1012284800</v>
      </c>
      <c r="L458" s="275"/>
      <c r="M458" s="273"/>
    </row>
    <row r="459" spans="1:13" ht="27" thickBot="1">
      <c r="A459" s="279">
        <v>2023</v>
      </c>
      <c r="B459" s="280" t="s">
        <v>32</v>
      </c>
      <c r="C459" s="280" t="s">
        <v>381</v>
      </c>
      <c r="D459" s="280" t="s">
        <v>938</v>
      </c>
      <c r="E459" s="280" t="s">
        <v>18</v>
      </c>
      <c r="F459" s="280" t="s">
        <v>19</v>
      </c>
      <c r="G459" s="280" t="s">
        <v>33</v>
      </c>
      <c r="H459" s="281">
        <v>700</v>
      </c>
      <c r="I459" s="282">
        <v>32315</v>
      </c>
      <c r="J459" s="283">
        <v>12590</v>
      </c>
      <c r="K459" s="281">
        <v>13807500</v>
      </c>
      <c r="L459" s="275"/>
      <c r="M459" s="273"/>
    </row>
    <row r="460" spans="1:13" ht="40.200000000000003" thickBot="1">
      <c r="A460" s="279">
        <v>2023</v>
      </c>
      <c r="B460" s="280" t="s">
        <v>32</v>
      </c>
      <c r="C460" s="280" t="s">
        <v>381</v>
      </c>
      <c r="D460" s="280" t="s">
        <v>938</v>
      </c>
      <c r="E460" s="280" t="s">
        <v>22</v>
      </c>
      <c r="F460" s="280" t="s">
        <v>19</v>
      </c>
      <c r="G460" s="280" t="s">
        <v>33</v>
      </c>
      <c r="H460" s="281">
        <v>1000</v>
      </c>
      <c r="I460" s="282">
        <v>216</v>
      </c>
      <c r="J460" s="283">
        <v>96</v>
      </c>
      <c r="K460" s="281">
        <v>120000</v>
      </c>
      <c r="L460" s="275"/>
      <c r="M460" s="273"/>
    </row>
    <row r="461" spans="1:13" ht="27" thickBot="1">
      <c r="A461" s="279">
        <v>2023</v>
      </c>
      <c r="B461" s="280" t="s">
        <v>32</v>
      </c>
      <c r="C461" s="280" t="s">
        <v>381</v>
      </c>
      <c r="D461" s="280" t="s">
        <v>938</v>
      </c>
      <c r="E461" s="280" t="s">
        <v>23</v>
      </c>
      <c r="F461" s="280" t="s">
        <v>19</v>
      </c>
      <c r="G461" s="280" t="s">
        <v>33</v>
      </c>
      <c r="H461" s="281">
        <v>1200</v>
      </c>
      <c r="I461" s="282">
        <v>1057</v>
      </c>
      <c r="J461" s="283">
        <v>970</v>
      </c>
      <c r="K461" s="281">
        <v>104400</v>
      </c>
      <c r="L461" s="275"/>
      <c r="M461" s="273"/>
    </row>
    <row r="462" spans="1:13" ht="27" thickBot="1">
      <c r="A462" s="279">
        <v>2023</v>
      </c>
      <c r="B462" s="280" t="s">
        <v>32</v>
      </c>
      <c r="C462" s="280" t="s">
        <v>381</v>
      </c>
      <c r="D462" s="280" t="s">
        <v>938</v>
      </c>
      <c r="E462" s="280" t="s">
        <v>24</v>
      </c>
      <c r="F462" s="280" t="s">
        <v>19</v>
      </c>
      <c r="G462" s="280" t="s">
        <v>33</v>
      </c>
      <c r="H462" s="281">
        <v>2100</v>
      </c>
      <c r="I462" s="282">
        <v>868</v>
      </c>
      <c r="J462" s="283">
        <v>846</v>
      </c>
      <c r="K462" s="281">
        <v>46200</v>
      </c>
      <c r="L462" s="275"/>
      <c r="M462" s="273"/>
    </row>
    <row r="463" spans="1:13" ht="27" thickBot="1">
      <c r="A463" s="279">
        <v>2023</v>
      </c>
      <c r="B463" s="280" t="s">
        <v>32</v>
      </c>
      <c r="C463" s="280" t="s">
        <v>381</v>
      </c>
      <c r="D463" s="280" t="s">
        <v>938</v>
      </c>
      <c r="E463" s="280" t="s">
        <v>25</v>
      </c>
      <c r="F463" s="280" t="s">
        <v>19</v>
      </c>
      <c r="G463" s="280" t="s">
        <v>33</v>
      </c>
      <c r="H463" s="281">
        <v>1200</v>
      </c>
      <c r="I463" s="282">
        <v>991</v>
      </c>
      <c r="J463" s="283">
        <v>525</v>
      </c>
      <c r="K463" s="281">
        <v>559200</v>
      </c>
      <c r="L463" s="275"/>
      <c r="M463" s="273"/>
    </row>
    <row r="464" spans="1:13" ht="27" thickBot="1">
      <c r="A464" s="279">
        <v>2023</v>
      </c>
      <c r="B464" s="280" t="s">
        <v>32</v>
      </c>
      <c r="C464" s="280" t="s">
        <v>381</v>
      </c>
      <c r="D464" s="280" t="s">
        <v>938</v>
      </c>
      <c r="E464" s="280" t="s">
        <v>26</v>
      </c>
      <c r="F464" s="280" t="s">
        <v>19</v>
      </c>
      <c r="G464" s="280" t="s">
        <v>33</v>
      </c>
      <c r="H464" s="281">
        <v>2100</v>
      </c>
      <c r="I464" s="282">
        <v>928</v>
      </c>
      <c r="J464" s="283">
        <v>690</v>
      </c>
      <c r="K464" s="281">
        <v>499800</v>
      </c>
      <c r="L464" s="275"/>
      <c r="M464" s="273"/>
    </row>
    <row r="465" spans="1:13" ht="27" thickBot="1">
      <c r="A465" s="279">
        <v>2023</v>
      </c>
      <c r="B465" s="280" t="s">
        <v>32</v>
      </c>
      <c r="C465" s="280" t="s">
        <v>381</v>
      </c>
      <c r="D465" s="280" t="s">
        <v>938</v>
      </c>
      <c r="E465" s="280" t="s">
        <v>27</v>
      </c>
      <c r="F465" s="280" t="s">
        <v>19</v>
      </c>
      <c r="G465" s="280" t="s">
        <v>33</v>
      </c>
      <c r="H465" s="281">
        <v>200</v>
      </c>
      <c r="I465" s="282">
        <v>181</v>
      </c>
      <c r="J465" s="283">
        <v>20</v>
      </c>
      <c r="K465" s="281">
        <v>32200</v>
      </c>
      <c r="L465" s="275"/>
      <c r="M465" s="273"/>
    </row>
    <row r="466" spans="1:13" ht="25.2" thickBot="1">
      <c r="A466" s="284"/>
      <c r="B466" s="284"/>
      <c r="C466" s="284"/>
      <c r="D466" s="284" t="s">
        <v>29</v>
      </c>
      <c r="E466" s="284"/>
      <c r="F466" s="284"/>
      <c r="G466" s="284"/>
      <c r="H466" s="284"/>
      <c r="I466" s="285">
        <v>36556</v>
      </c>
      <c r="J466" s="285">
        <v>15737</v>
      </c>
      <c r="K466" s="286">
        <v>15169300</v>
      </c>
      <c r="L466" s="275"/>
      <c r="M466" s="273"/>
    </row>
    <row r="467" spans="1:13" ht="27" thickBot="1">
      <c r="A467" s="279">
        <v>2023</v>
      </c>
      <c r="B467" s="280" t="s">
        <v>32</v>
      </c>
      <c r="C467" s="280" t="s">
        <v>381</v>
      </c>
      <c r="D467" s="280" t="s">
        <v>939</v>
      </c>
      <c r="E467" s="280" t="s">
        <v>18</v>
      </c>
      <c r="F467" s="280" t="s">
        <v>19</v>
      </c>
      <c r="G467" s="280" t="s">
        <v>33</v>
      </c>
      <c r="H467" s="281">
        <v>700</v>
      </c>
      <c r="I467" s="282">
        <v>131938</v>
      </c>
      <c r="J467" s="283">
        <v>15614</v>
      </c>
      <c r="K467" s="281">
        <v>81426800</v>
      </c>
      <c r="L467" s="275"/>
      <c r="M467" s="273"/>
    </row>
    <row r="468" spans="1:13" ht="40.200000000000003" thickBot="1">
      <c r="A468" s="279">
        <v>2023</v>
      </c>
      <c r="B468" s="280" t="s">
        <v>32</v>
      </c>
      <c r="C468" s="280" t="s">
        <v>381</v>
      </c>
      <c r="D468" s="280" t="s">
        <v>939</v>
      </c>
      <c r="E468" s="280" t="s">
        <v>22</v>
      </c>
      <c r="F468" s="280" t="s">
        <v>19</v>
      </c>
      <c r="G468" s="280" t="s">
        <v>33</v>
      </c>
      <c r="H468" s="281">
        <v>1000</v>
      </c>
      <c r="I468" s="282">
        <v>493</v>
      </c>
      <c r="J468" s="283">
        <v>58</v>
      </c>
      <c r="K468" s="281">
        <v>435000</v>
      </c>
      <c r="L468" s="275"/>
      <c r="M468" s="273"/>
    </row>
    <row r="469" spans="1:13" ht="27" thickBot="1">
      <c r="A469" s="279">
        <v>2023</v>
      </c>
      <c r="B469" s="280" t="s">
        <v>32</v>
      </c>
      <c r="C469" s="280" t="s">
        <v>381</v>
      </c>
      <c r="D469" s="280" t="s">
        <v>939</v>
      </c>
      <c r="E469" s="280" t="s">
        <v>23</v>
      </c>
      <c r="F469" s="280" t="s">
        <v>19</v>
      </c>
      <c r="G469" s="280" t="s">
        <v>33</v>
      </c>
      <c r="H469" s="281">
        <v>1200</v>
      </c>
      <c r="I469" s="282">
        <v>5579</v>
      </c>
      <c r="J469" s="283">
        <v>895</v>
      </c>
      <c r="K469" s="281">
        <v>5620800</v>
      </c>
      <c r="L469" s="275"/>
      <c r="M469" s="273"/>
    </row>
    <row r="470" spans="1:13" ht="27" thickBot="1">
      <c r="A470" s="279">
        <v>2023</v>
      </c>
      <c r="B470" s="280" t="s">
        <v>32</v>
      </c>
      <c r="C470" s="280" t="s">
        <v>381</v>
      </c>
      <c r="D470" s="280" t="s">
        <v>939</v>
      </c>
      <c r="E470" s="280" t="s">
        <v>24</v>
      </c>
      <c r="F470" s="280" t="s">
        <v>19</v>
      </c>
      <c r="G470" s="280" t="s">
        <v>33</v>
      </c>
      <c r="H470" s="281">
        <v>2100</v>
      </c>
      <c r="I470" s="282">
        <v>525</v>
      </c>
      <c r="J470" s="283">
        <v>434</v>
      </c>
      <c r="K470" s="281">
        <v>191100</v>
      </c>
      <c r="L470" s="275"/>
      <c r="M470" s="273"/>
    </row>
    <row r="471" spans="1:13" ht="27" thickBot="1">
      <c r="A471" s="279">
        <v>2023</v>
      </c>
      <c r="B471" s="280" t="s">
        <v>32</v>
      </c>
      <c r="C471" s="280" t="s">
        <v>381</v>
      </c>
      <c r="D471" s="280" t="s">
        <v>939</v>
      </c>
      <c r="E471" s="280" t="s">
        <v>25</v>
      </c>
      <c r="F471" s="280" t="s">
        <v>19</v>
      </c>
      <c r="G471" s="280" t="s">
        <v>33</v>
      </c>
      <c r="H471" s="281">
        <v>1200</v>
      </c>
      <c r="I471" s="282">
        <v>5231</v>
      </c>
      <c r="J471" s="283">
        <v>564</v>
      </c>
      <c r="K471" s="281">
        <v>5600400</v>
      </c>
      <c r="L471" s="275"/>
      <c r="M471" s="273"/>
    </row>
    <row r="472" spans="1:13" ht="27" thickBot="1">
      <c r="A472" s="279">
        <v>2023</v>
      </c>
      <c r="B472" s="280" t="s">
        <v>32</v>
      </c>
      <c r="C472" s="280" t="s">
        <v>381</v>
      </c>
      <c r="D472" s="280" t="s">
        <v>939</v>
      </c>
      <c r="E472" s="280" t="s">
        <v>26</v>
      </c>
      <c r="F472" s="280" t="s">
        <v>19</v>
      </c>
      <c r="G472" s="280" t="s">
        <v>33</v>
      </c>
      <c r="H472" s="281">
        <v>2100</v>
      </c>
      <c r="I472" s="282">
        <v>4218</v>
      </c>
      <c r="J472" s="283">
        <v>1277</v>
      </c>
      <c r="K472" s="281">
        <v>6176100</v>
      </c>
      <c r="L472" s="275"/>
      <c r="M472" s="273"/>
    </row>
    <row r="473" spans="1:13" ht="27" thickBot="1">
      <c r="A473" s="279">
        <v>2023</v>
      </c>
      <c r="B473" s="280" t="s">
        <v>32</v>
      </c>
      <c r="C473" s="280" t="s">
        <v>381</v>
      </c>
      <c r="D473" s="280" t="s">
        <v>939</v>
      </c>
      <c r="E473" s="280" t="s">
        <v>27</v>
      </c>
      <c r="F473" s="280" t="s">
        <v>19</v>
      </c>
      <c r="G473" s="280" t="s">
        <v>33</v>
      </c>
      <c r="H473" s="281">
        <v>200</v>
      </c>
      <c r="I473" s="282">
        <v>942</v>
      </c>
      <c r="J473" s="283">
        <v>9</v>
      </c>
      <c r="K473" s="281">
        <v>186600</v>
      </c>
      <c r="L473" s="275"/>
      <c r="M473" s="273"/>
    </row>
    <row r="474" spans="1:13" ht="25.2" thickBot="1">
      <c r="A474" s="284"/>
      <c r="B474" s="284"/>
      <c r="C474" s="284"/>
      <c r="D474" s="284" t="s">
        <v>29</v>
      </c>
      <c r="E474" s="284"/>
      <c r="F474" s="284"/>
      <c r="G474" s="284"/>
      <c r="H474" s="284"/>
      <c r="I474" s="285">
        <v>148926</v>
      </c>
      <c r="J474" s="285">
        <v>18851</v>
      </c>
      <c r="K474" s="286">
        <v>99636800</v>
      </c>
      <c r="L474" s="275"/>
      <c r="M474" s="273"/>
    </row>
    <row r="475" spans="1:13" ht="27" thickBot="1">
      <c r="A475" s="279">
        <v>2023</v>
      </c>
      <c r="B475" s="280" t="s">
        <v>32</v>
      </c>
      <c r="C475" s="280" t="s">
        <v>381</v>
      </c>
      <c r="D475" s="280" t="s">
        <v>940</v>
      </c>
      <c r="E475" s="280" t="s">
        <v>18</v>
      </c>
      <c r="F475" s="280" t="s">
        <v>19</v>
      </c>
      <c r="G475" s="280" t="s">
        <v>33</v>
      </c>
      <c r="H475" s="281">
        <v>700</v>
      </c>
      <c r="I475" s="282">
        <v>38862</v>
      </c>
      <c r="J475" s="283">
        <v>9765</v>
      </c>
      <c r="K475" s="281">
        <v>20367900</v>
      </c>
      <c r="L475" s="275"/>
      <c r="M475" s="273"/>
    </row>
    <row r="476" spans="1:13" ht="40.200000000000003" thickBot="1">
      <c r="A476" s="279">
        <v>2023</v>
      </c>
      <c r="B476" s="280" t="s">
        <v>32</v>
      </c>
      <c r="C476" s="280" t="s">
        <v>381</v>
      </c>
      <c r="D476" s="280" t="s">
        <v>940</v>
      </c>
      <c r="E476" s="280" t="s">
        <v>22</v>
      </c>
      <c r="F476" s="280" t="s">
        <v>19</v>
      </c>
      <c r="G476" s="280" t="s">
        <v>33</v>
      </c>
      <c r="H476" s="281">
        <v>1000</v>
      </c>
      <c r="I476" s="282">
        <v>131</v>
      </c>
      <c r="J476" s="283">
        <v>27</v>
      </c>
      <c r="K476" s="281">
        <v>104000</v>
      </c>
      <c r="L476" s="275"/>
      <c r="M476" s="273"/>
    </row>
    <row r="477" spans="1:13" ht="27" thickBot="1">
      <c r="A477" s="279">
        <v>2023</v>
      </c>
      <c r="B477" s="280" t="s">
        <v>32</v>
      </c>
      <c r="C477" s="280" t="s">
        <v>381</v>
      </c>
      <c r="D477" s="280" t="s">
        <v>940</v>
      </c>
      <c r="E477" s="280" t="s">
        <v>23</v>
      </c>
      <c r="F477" s="280" t="s">
        <v>19</v>
      </c>
      <c r="G477" s="280" t="s">
        <v>33</v>
      </c>
      <c r="H477" s="281">
        <v>1200</v>
      </c>
      <c r="I477" s="282">
        <v>5504</v>
      </c>
      <c r="J477" s="283">
        <v>2354</v>
      </c>
      <c r="K477" s="281">
        <v>3780000</v>
      </c>
      <c r="L477" s="275"/>
      <c r="M477" s="273"/>
    </row>
    <row r="478" spans="1:13" ht="27" thickBot="1">
      <c r="A478" s="279">
        <v>2023</v>
      </c>
      <c r="B478" s="280" t="s">
        <v>32</v>
      </c>
      <c r="C478" s="280" t="s">
        <v>381</v>
      </c>
      <c r="D478" s="280" t="s">
        <v>940</v>
      </c>
      <c r="E478" s="280" t="s">
        <v>24</v>
      </c>
      <c r="F478" s="280" t="s">
        <v>19</v>
      </c>
      <c r="G478" s="280" t="s">
        <v>33</v>
      </c>
      <c r="H478" s="281">
        <v>2100</v>
      </c>
      <c r="I478" s="282">
        <v>769</v>
      </c>
      <c r="J478" s="283">
        <v>381</v>
      </c>
      <c r="K478" s="281">
        <v>814800</v>
      </c>
      <c r="L478" s="275"/>
      <c r="M478" s="273"/>
    </row>
    <row r="479" spans="1:13" ht="27" thickBot="1">
      <c r="A479" s="279">
        <v>2023</v>
      </c>
      <c r="B479" s="280" t="s">
        <v>32</v>
      </c>
      <c r="C479" s="280" t="s">
        <v>381</v>
      </c>
      <c r="D479" s="280" t="s">
        <v>940</v>
      </c>
      <c r="E479" s="280" t="s">
        <v>25</v>
      </c>
      <c r="F479" s="280" t="s">
        <v>19</v>
      </c>
      <c r="G479" s="280" t="s">
        <v>33</v>
      </c>
      <c r="H479" s="281">
        <v>1200</v>
      </c>
      <c r="I479" s="282">
        <v>868</v>
      </c>
      <c r="J479" s="283">
        <v>234</v>
      </c>
      <c r="K479" s="281">
        <v>760800</v>
      </c>
      <c r="L479" s="275"/>
      <c r="M479" s="273"/>
    </row>
    <row r="480" spans="1:13" ht="27" thickBot="1">
      <c r="A480" s="279">
        <v>2023</v>
      </c>
      <c r="B480" s="280" t="s">
        <v>32</v>
      </c>
      <c r="C480" s="280" t="s">
        <v>381</v>
      </c>
      <c r="D480" s="280" t="s">
        <v>940</v>
      </c>
      <c r="E480" s="280" t="s">
        <v>26</v>
      </c>
      <c r="F480" s="280" t="s">
        <v>19</v>
      </c>
      <c r="G480" s="280" t="s">
        <v>33</v>
      </c>
      <c r="H480" s="281">
        <v>2100</v>
      </c>
      <c r="I480" s="282">
        <v>1751</v>
      </c>
      <c r="J480" s="283">
        <v>1450</v>
      </c>
      <c r="K480" s="281">
        <v>632100</v>
      </c>
      <c r="L480" s="275"/>
      <c r="M480" s="273"/>
    </row>
    <row r="481" spans="1:13" ht="27" thickBot="1">
      <c r="A481" s="279">
        <v>2023</v>
      </c>
      <c r="B481" s="280" t="s">
        <v>32</v>
      </c>
      <c r="C481" s="280" t="s">
        <v>381</v>
      </c>
      <c r="D481" s="280" t="s">
        <v>940</v>
      </c>
      <c r="E481" s="280" t="s">
        <v>27</v>
      </c>
      <c r="F481" s="280" t="s">
        <v>19</v>
      </c>
      <c r="G481" s="280" t="s">
        <v>33</v>
      </c>
      <c r="H481" s="281">
        <v>200</v>
      </c>
      <c r="I481" s="282">
        <v>169</v>
      </c>
      <c r="J481" s="283">
        <v>10</v>
      </c>
      <c r="K481" s="281">
        <v>31800</v>
      </c>
      <c r="L481" s="275"/>
      <c r="M481" s="273"/>
    </row>
    <row r="482" spans="1:13" ht="25.2" thickBot="1">
      <c r="A482" s="284"/>
      <c r="B482" s="284"/>
      <c r="C482" s="284"/>
      <c r="D482" s="284" t="s">
        <v>29</v>
      </c>
      <c r="E482" s="284"/>
      <c r="F482" s="284"/>
      <c r="G482" s="284"/>
      <c r="H482" s="284"/>
      <c r="I482" s="285">
        <v>48054</v>
      </c>
      <c r="J482" s="285">
        <v>14221</v>
      </c>
      <c r="K482" s="286">
        <v>26491400</v>
      </c>
      <c r="L482" s="275"/>
      <c r="M482" s="273"/>
    </row>
    <row r="483" spans="1:13" ht="27" thickBot="1">
      <c r="A483" s="279">
        <v>2023</v>
      </c>
      <c r="B483" s="280" t="s">
        <v>32</v>
      </c>
      <c r="C483" s="280" t="s">
        <v>381</v>
      </c>
      <c r="D483" s="280" t="s">
        <v>941</v>
      </c>
      <c r="E483" s="280" t="s">
        <v>18</v>
      </c>
      <c r="F483" s="280" t="s">
        <v>19</v>
      </c>
      <c r="G483" s="280" t="s">
        <v>33</v>
      </c>
      <c r="H483" s="281">
        <v>700</v>
      </c>
      <c r="I483" s="282">
        <v>60080</v>
      </c>
      <c r="J483" s="283">
        <v>15231</v>
      </c>
      <c r="K483" s="281">
        <v>31394300</v>
      </c>
      <c r="L483" s="275"/>
      <c r="M483" s="273"/>
    </row>
    <row r="484" spans="1:13" ht="40.200000000000003" thickBot="1">
      <c r="A484" s="279">
        <v>2023</v>
      </c>
      <c r="B484" s="280" t="s">
        <v>32</v>
      </c>
      <c r="C484" s="280" t="s">
        <v>381</v>
      </c>
      <c r="D484" s="280" t="s">
        <v>941</v>
      </c>
      <c r="E484" s="280" t="s">
        <v>22</v>
      </c>
      <c r="F484" s="280" t="s">
        <v>19</v>
      </c>
      <c r="G484" s="280" t="s">
        <v>33</v>
      </c>
      <c r="H484" s="281">
        <v>1000</v>
      </c>
      <c r="I484" s="282">
        <v>134</v>
      </c>
      <c r="J484" s="283">
        <v>30</v>
      </c>
      <c r="K484" s="281">
        <v>104000</v>
      </c>
      <c r="L484" s="275"/>
      <c r="M484" s="273"/>
    </row>
    <row r="485" spans="1:13" ht="27" thickBot="1">
      <c r="A485" s="279">
        <v>2023</v>
      </c>
      <c r="B485" s="280" t="s">
        <v>32</v>
      </c>
      <c r="C485" s="280" t="s">
        <v>381</v>
      </c>
      <c r="D485" s="280" t="s">
        <v>941</v>
      </c>
      <c r="E485" s="280" t="s">
        <v>23</v>
      </c>
      <c r="F485" s="280" t="s">
        <v>19</v>
      </c>
      <c r="G485" s="280" t="s">
        <v>33</v>
      </c>
      <c r="H485" s="281">
        <v>1200</v>
      </c>
      <c r="I485" s="282">
        <v>1599</v>
      </c>
      <c r="J485" s="283">
        <v>474</v>
      </c>
      <c r="K485" s="281">
        <v>1350000</v>
      </c>
      <c r="L485" s="275"/>
      <c r="M485" s="273"/>
    </row>
    <row r="486" spans="1:13" ht="27" thickBot="1">
      <c r="A486" s="279">
        <v>2023</v>
      </c>
      <c r="B486" s="280" t="s">
        <v>32</v>
      </c>
      <c r="C486" s="280" t="s">
        <v>381</v>
      </c>
      <c r="D486" s="280" t="s">
        <v>941</v>
      </c>
      <c r="E486" s="280" t="s">
        <v>24</v>
      </c>
      <c r="F486" s="280" t="s">
        <v>19</v>
      </c>
      <c r="G486" s="280" t="s">
        <v>33</v>
      </c>
      <c r="H486" s="281">
        <v>2100</v>
      </c>
      <c r="I486" s="282">
        <v>82</v>
      </c>
      <c r="J486" s="283">
        <v>1</v>
      </c>
      <c r="K486" s="281">
        <v>170100</v>
      </c>
      <c r="L486" s="275"/>
      <c r="M486" s="273"/>
    </row>
    <row r="487" spans="1:13" ht="27" thickBot="1">
      <c r="A487" s="279">
        <v>2023</v>
      </c>
      <c r="B487" s="280" t="s">
        <v>32</v>
      </c>
      <c r="C487" s="280" t="s">
        <v>381</v>
      </c>
      <c r="D487" s="280" t="s">
        <v>941</v>
      </c>
      <c r="E487" s="280" t="s">
        <v>25</v>
      </c>
      <c r="F487" s="280" t="s">
        <v>19</v>
      </c>
      <c r="G487" s="280" t="s">
        <v>33</v>
      </c>
      <c r="H487" s="281">
        <v>1200</v>
      </c>
      <c r="I487" s="282">
        <v>1161</v>
      </c>
      <c r="J487" s="283">
        <v>257</v>
      </c>
      <c r="K487" s="281">
        <v>1084800</v>
      </c>
      <c r="L487" s="275"/>
      <c r="M487" s="273"/>
    </row>
    <row r="488" spans="1:13" ht="27" thickBot="1">
      <c r="A488" s="279">
        <v>2023</v>
      </c>
      <c r="B488" s="280" t="s">
        <v>32</v>
      </c>
      <c r="C488" s="280" t="s">
        <v>381</v>
      </c>
      <c r="D488" s="280" t="s">
        <v>941</v>
      </c>
      <c r="E488" s="280" t="s">
        <v>26</v>
      </c>
      <c r="F488" s="280" t="s">
        <v>19</v>
      </c>
      <c r="G488" s="280" t="s">
        <v>33</v>
      </c>
      <c r="H488" s="281">
        <v>2100</v>
      </c>
      <c r="I488" s="282">
        <v>382</v>
      </c>
      <c r="J488" s="283">
        <v>158</v>
      </c>
      <c r="K488" s="281">
        <v>470400</v>
      </c>
      <c r="L488" s="275"/>
      <c r="M488" s="273"/>
    </row>
    <row r="489" spans="1:13" ht="27" thickBot="1">
      <c r="A489" s="279">
        <v>2023</v>
      </c>
      <c r="B489" s="280" t="s">
        <v>32</v>
      </c>
      <c r="C489" s="280" t="s">
        <v>381</v>
      </c>
      <c r="D489" s="280" t="s">
        <v>941</v>
      </c>
      <c r="E489" s="280" t="s">
        <v>27</v>
      </c>
      <c r="F489" s="280" t="s">
        <v>19</v>
      </c>
      <c r="G489" s="280" t="s">
        <v>33</v>
      </c>
      <c r="H489" s="281">
        <v>200</v>
      </c>
      <c r="I489" s="282">
        <v>193</v>
      </c>
      <c r="J489" s="283">
        <v>14</v>
      </c>
      <c r="K489" s="281">
        <v>35800</v>
      </c>
      <c r="L489" s="275"/>
      <c r="M489" s="273"/>
    </row>
    <row r="490" spans="1:13" ht="25.2" thickBot="1">
      <c r="A490" s="284"/>
      <c r="B490" s="284"/>
      <c r="C490" s="284"/>
      <c r="D490" s="284" t="s">
        <v>29</v>
      </c>
      <c r="E490" s="284"/>
      <c r="F490" s="284"/>
      <c r="G490" s="284"/>
      <c r="H490" s="284"/>
      <c r="I490" s="285">
        <v>63631</v>
      </c>
      <c r="J490" s="285">
        <v>16165</v>
      </c>
      <c r="K490" s="286">
        <v>34609400</v>
      </c>
      <c r="L490" s="275"/>
      <c r="M490" s="273"/>
    </row>
    <row r="491" spans="1:13" ht="27" thickBot="1">
      <c r="A491" s="279">
        <v>2023</v>
      </c>
      <c r="B491" s="280" t="s">
        <v>32</v>
      </c>
      <c r="C491" s="280" t="s">
        <v>381</v>
      </c>
      <c r="D491" s="280" t="s">
        <v>942</v>
      </c>
      <c r="E491" s="280" t="s">
        <v>18</v>
      </c>
      <c r="F491" s="280" t="s">
        <v>19</v>
      </c>
      <c r="G491" s="280" t="s">
        <v>33</v>
      </c>
      <c r="H491" s="281">
        <v>700</v>
      </c>
      <c r="I491" s="282">
        <v>51350</v>
      </c>
      <c r="J491" s="283">
        <v>14352</v>
      </c>
      <c r="K491" s="281">
        <v>25898600</v>
      </c>
      <c r="L491" s="275"/>
      <c r="M491" s="273"/>
    </row>
    <row r="492" spans="1:13" ht="40.200000000000003" thickBot="1">
      <c r="A492" s="279">
        <v>2023</v>
      </c>
      <c r="B492" s="280" t="s">
        <v>32</v>
      </c>
      <c r="C492" s="280" t="s">
        <v>381</v>
      </c>
      <c r="D492" s="280" t="s">
        <v>942</v>
      </c>
      <c r="E492" s="280" t="s">
        <v>22</v>
      </c>
      <c r="F492" s="280" t="s">
        <v>19</v>
      </c>
      <c r="G492" s="280" t="s">
        <v>33</v>
      </c>
      <c r="H492" s="281">
        <v>1000</v>
      </c>
      <c r="I492" s="282">
        <v>233</v>
      </c>
      <c r="J492" s="283">
        <v>61</v>
      </c>
      <c r="K492" s="281">
        <v>172000</v>
      </c>
      <c r="L492" s="275"/>
      <c r="M492" s="273"/>
    </row>
    <row r="493" spans="1:13" ht="27" thickBot="1">
      <c r="A493" s="279">
        <v>2023</v>
      </c>
      <c r="B493" s="280" t="s">
        <v>32</v>
      </c>
      <c r="C493" s="280" t="s">
        <v>381</v>
      </c>
      <c r="D493" s="280" t="s">
        <v>942</v>
      </c>
      <c r="E493" s="280" t="s">
        <v>23</v>
      </c>
      <c r="F493" s="280" t="s">
        <v>19</v>
      </c>
      <c r="G493" s="280" t="s">
        <v>33</v>
      </c>
      <c r="H493" s="281">
        <v>1200</v>
      </c>
      <c r="I493" s="282">
        <v>744</v>
      </c>
      <c r="J493" s="283">
        <v>512</v>
      </c>
      <c r="K493" s="281">
        <v>278400</v>
      </c>
      <c r="L493" s="275"/>
      <c r="M493" s="273"/>
    </row>
    <row r="494" spans="1:13" ht="27" thickBot="1">
      <c r="A494" s="279">
        <v>2023</v>
      </c>
      <c r="B494" s="280" t="s">
        <v>32</v>
      </c>
      <c r="C494" s="280" t="s">
        <v>381</v>
      </c>
      <c r="D494" s="280" t="s">
        <v>942</v>
      </c>
      <c r="E494" s="280" t="s">
        <v>24</v>
      </c>
      <c r="F494" s="280" t="s">
        <v>19</v>
      </c>
      <c r="G494" s="280" t="s">
        <v>33</v>
      </c>
      <c r="H494" s="281">
        <v>2100</v>
      </c>
      <c r="I494" s="282">
        <v>53</v>
      </c>
      <c r="J494" s="283">
        <v>48</v>
      </c>
      <c r="K494" s="281">
        <v>10500</v>
      </c>
      <c r="L494" s="275"/>
      <c r="M494" s="273"/>
    </row>
    <row r="495" spans="1:13" ht="27" thickBot="1">
      <c r="A495" s="279">
        <v>2023</v>
      </c>
      <c r="B495" s="280" t="s">
        <v>32</v>
      </c>
      <c r="C495" s="280" t="s">
        <v>381</v>
      </c>
      <c r="D495" s="280" t="s">
        <v>942</v>
      </c>
      <c r="E495" s="280" t="s">
        <v>25</v>
      </c>
      <c r="F495" s="280" t="s">
        <v>19</v>
      </c>
      <c r="G495" s="280" t="s">
        <v>33</v>
      </c>
      <c r="H495" s="281">
        <v>1200</v>
      </c>
      <c r="I495" s="282">
        <v>1807</v>
      </c>
      <c r="J495" s="283">
        <v>641</v>
      </c>
      <c r="K495" s="281">
        <v>1399200</v>
      </c>
      <c r="L495" s="275"/>
      <c r="M495" s="273"/>
    </row>
    <row r="496" spans="1:13" ht="27" thickBot="1">
      <c r="A496" s="279">
        <v>2023</v>
      </c>
      <c r="B496" s="280" t="s">
        <v>32</v>
      </c>
      <c r="C496" s="280" t="s">
        <v>381</v>
      </c>
      <c r="D496" s="280" t="s">
        <v>942</v>
      </c>
      <c r="E496" s="280" t="s">
        <v>26</v>
      </c>
      <c r="F496" s="280" t="s">
        <v>19</v>
      </c>
      <c r="G496" s="280" t="s">
        <v>33</v>
      </c>
      <c r="H496" s="281">
        <v>2100</v>
      </c>
      <c r="I496" s="282">
        <v>2566</v>
      </c>
      <c r="J496" s="283">
        <v>1392</v>
      </c>
      <c r="K496" s="281">
        <v>2465400</v>
      </c>
      <c r="L496" s="275"/>
      <c r="M496" s="273"/>
    </row>
    <row r="497" spans="1:13" ht="27" thickBot="1">
      <c r="A497" s="279">
        <v>2023</v>
      </c>
      <c r="B497" s="280" t="s">
        <v>32</v>
      </c>
      <c r="C497" s="280" t="s">
        <v>381</v>
      </c>
      <c r="D497" s="280" t="s">
        <v>942</v>
      </c>
      <c r="E497" s="280" t="s">
        <v>27</v>
      </c>
      <c r="F497" s="280" t="s">
        <v>19</v>
      </c>
      <c r="G497" s="280" t="s">
        <v>33</v>
      </c>
      <c r="H497" s="281">
        <v>200</v>
      </c>
      <c r="I497" s="282">
        <v>305</v>
      </c>
      <c r="J497" s="283">
        <v>43</v>
      </c>
      <c r="K497" s="281">
        <v>52400</v>
      </c>
      <c r="L497" s="275"/>
      <c r="M497" s="273"/>
    </row>
    <row r="498" spans="1:13" ht="25.2" thickBot="1">
      <c r="A498" s="284"/>
      <c r="B498" s="284"/>
      <c r="C498" s="284"/>
      <c r="D498" s="284" t="s">
        <v>29</v>
      </c>
      <c r="E498" s="284"/>
      <c r="F498" s="284"/>
      <c r="G498" s="284"/>
      <c r="H498" s="284"/>
      <c r="I498" s="285">
        <v>57058</v>
      </c>
      <c r="J498" s="285">
        <v>17049</v>
      </c>
      <c r="K498" s="286">
        <v>30276500</v>
      </c>
      <c r="L498" s="275"/>
      <c r="M498" s="273"/>
    </row>
    <row r="499" spans="1:13" ht="27" thickBot="1">
      <c r="A499" s="279">
        <v>2023</v>
      </c>
      <c r="B499" s="280" t="s">
        <v>32</v>
      </c>
      <c r="C499" s="280" t="s">
        <v>381</v>
      </c>
      <c r="D499" s="280" t="s">
        <v>943</v>
      </c>
      <c r="E499" s="280" t="s">
        <v>18</v>
      </c>
      <c r="F499" s="280" t="s">
        <v>19</v>
      </c>
      <c r="G499" s="280" t="s">
        <v>33</v>
      </c>
      <c r="H499" s="281">
        <v>700</v>
      </c>
      <c r="I499" s="282">
        <v>15322</v>
      </c>
      <c r="J499" s="283">
        <v>6013</v>
      </c>
      <c r="K499" s="281">
        <v>6516300</v>
      </c>
      <c r="L499" s="275"/>
      <c r="M499" s="273"/>
    </row>
    <row r="500" spans="1:13" ht="40.200000000000003" thickBot="1">
      <c r="A500" s="279">
        <v>2023</v>
      </c>
      <c r="B500" s="280" t="s">
        <v>32</v>
      </c>
      <c r="C500" s="280" t="s">
        <v>381</v>
      </c>
      <c r="D500" s="280" t="s">
        <v>943</v>
      </c>
      <c r="E500" s="280" t="s">
        <v>22</v>
      </c>
      <c r="F500" s="280" t="s">
        <v>19</v>
      </c>
      <c r="G500" s="280" t="s">
        <v>33</v>
      </c>
      <c r="H500" s="281">
        <v>1000</v>
      </c>
      <c r="I500" s="282">
        <v>77</v>
      </c>
      <c r="J500" s="283">
        <v>17</v>
      </c>
      <c r="K500" s="281">
        <v>60000</v>
      </c>
      <c r="L500" s="275"/>
      <c r="M500" s="273"/>
    </row>
    <row r="501" spans="1:13" ht="27" thickBot="1">
      <c r="A501" s="279">
        <v>2023</v>
      </c>
      <c r="B501" s="280" t="s">
        <v>32</v>
      </c>
      <c r="C501" s="280" t="s">
        <v>381</v>
      </c>
      <c r="D501" s="280" t="s">
        <v>943</v>
      </c>
      <c r="E501" s="280" t="s">
        <v>23</v>
      </c>
      <c r="F501" s="280" t="s">
        <v>19</v>
      </c>
      <c r="G501" s="280" t="s">
        <v>33</v>
      </c>
      <c r="H501" s="281">
        <v>1200</v>
      </c>
      <c r="I501" s="282">
        <v>284</v>
      </c>
      <c r="J501" s="283">
        <v>215</v>
      </c>
      <c r="K501" s="281">
        <v>82800</v>
      </c>
      <c r="L501" s="275"/>
      <c r="M501" s="273"/>
    </row>
    <row r="502" spans="1:13" ht="27" thickBot="1">
      <c r="A502" s="279">
        <v>2023</v>
      </c>
      <c r="B502" s="280" t="s">
        <v>32</v>
      </c>
      <c r="C502" s="280" t="s">
        <v>381</v>
      </c>
      <c r="D502" s="280" t="s">
        <v>943</v>
      </c>
      <c r="E502" s="280" t="s">
        <v>24</v>
      </c>
      <c r="F502" s="280" t="s">
        <v>19</v>
      </c>
      <c r="G502" s="280" t="s">
        <v>33</v>
      </c>
      <c r="H502" s="281">
        <v>2100</v>
      </c>
      <c r="I502" s="289">
        <v>0</v>
      </c>
      <c r="J502" s="287">
        <v>0</v>
      </c>
      <c r="K502" s="289">
        <v>0</v>
      </c>
      <c r="L502" s="275"/>
      <c r="M502" s="273"/>
    </row>
    <row r="503" spans="1:13" ht="27" thickBot="1">
      <c r="A503" s="279">
        <v>2023</v>
      </c>
      <c r="B503" s="280" t="s">
        <v>32</v>
      </c>
      <c r="C503" s="280" t="s">
        <v>381</v>
      </c>
      <c r="D503" s="280" t="s">
        <v>943</v>
      </c>
      <c r="E503" s="280" t="s">
        <v>25</v>
      </c>
      <c r="F503" s="280" t="s">
        <v>19</v>
      </c>
      <c r="G503" s="280" t="s">
        <v>33</v>
      </c>
      <c r="H503" s="281">
        <v>1200</v>
      </c>
      <c r="I503" s="282">
        <v>481</v>
      </c>
      <c r="J503" s="283">
        <v>158</v>
      </c>
      <c r="K503" s="281">
        <v>387600</v>
      </c>
      <c r="L503" s="275"/>
      <c r="M503" s="273"/>
    </row>
    <row r="504" spans="1:13" ht="27" thickBot="1">
      <c r="A504" s="279">
        <v>2023</v>
      </c>
      <c r="B504" s="280" t="s">
        <v>32</v>
      </c>
      <c r="C504" s="280" t="s">
        <v>381</v>
      </c>
      <c r="D504" s="280" t="s">
        <v>943</v>
      </c>
      <c r="E504" s="280" t="s">
        <v>26</v>
      </c>
      <c r="F504" s="280" t="s">
        <v>19</v>
      </c>
      <c r="G504" s="280" t="s">
        <v>33</v>
      </c>
      <c r="H504" s="281">
        <v>2100</v>
      </c>
      <c r="I504" s="282">
        <v>817</v>
      </c>
      <c r="J504" s="283">
        <v>558</v>
      </c>
      <c r="K504" s="281">
        <v>543900</v>
      </c>
      <c r="L504" s="275"/>
      <c r="M504" s="273"/>
    </row>
    <row r="505" spans="1:13" ht="27" thickBot="1">
      <c r="A505" s="279">
        <v>2023</v>
      </c>
      <c r="B505" s="280" t="s">
        <v>32</v>
      </c>
      <c r="C505" s="280" t="s">
        <v>381</v>
      </c>
      <c r="D505" s="280" t="s">
        <v>943</v>
      </c>
      <c r="E505" s="280" t="s">
        <v>27</v>
      </c>
      <c r="F505" s="280" t="s">
        <v>19</v>
      </c>
      <c r="G505" s="280" t="s">
        <v>33</v>
      </c>
      <c r="H505" s="281">
        <v>200</v>
      </c>
      <c r="I505" s="282">
        <v>69</v>
      </c>
      <c r="J505" s="283">
        <v>9</v>
      </c>
      <c r="K505" s="281">
        <v>12000</v>
      </c>
      <c r="L505" s="275"/>
      <c r="M505" s="273"/>
    </row>
    <row r="506" spans="1:13" ht="25.2" thickBot="1">
      <c r="A506" s="284"/>
      <c r="B506" s="284"/>
      <c r="C506" s="284"/>
      <c r="D506" s="284" t="s">
        <v>29</v>
      </c>
      <c r="E506" s="284"/>
      <c r="F506" s="284"/>
      <c r="G506" s="284"/>
      <c r="H506" s="284"/>
      <c r="I506" s="285">
        <v>17050</v>
      </c>
      <c r="J506" s="285">
        <v>6970</v>
      </c>
      <c r="K506" s="286">
        <v>7602600</v>
      </c>
      <c r="L506" s="275"/>
      <c r="M506" s="273"/>
    </row>
    <row r="507" spans="1:13" ht="25.2" thickBot="1">
      <c r="A507" s="290"/>
      <c r="B507" s="290" t="s">
        <v>29</v>
      </c>
      <c r="C507" s="290"/>
      <c r="D507" s="290"/>
      <c r="E507" s="290"/>
      <c r="F507" s="290"/>
      <c r="G507" s="290"/>
      <c r="H507" s="290"/>
      <c r="I507" s="291">
        <v>3252576</v>
      </c>
      <c r="J507" s="291">
        <v>320915</v>
      </c>
      <c r="K507" s="292">
        <v>7566550600</v>
      </c>
      <c r="L507" s="275"/>
      <c r="M507" s="273"/>
    </row>
    <row r="508" spans="1:13" ht="25.2" thickBot="1">
      <c r="A508" s="284" t="s">
        <v>29</v>
      </c>
      <c r="B508" s="284"/>
      <c r="C508" s="284"/>
      <c r="D508" s="284"/>
      <c r="E508" s="284"/>
      <c r="F508" s="284"/>
      <c r="G508" s="284"/>
      <c r="H508" s="284"/>
      <c r="I508" s="285">
        <v>6514936</v>
      </c>
      <c r="J508" s="285">
        <v>579280</v>
      </c>
      <c r="K508" s="286">
        <v>15065331500</v>
      </c>
      <c r="L508" s="275"/>
      <c r="M508" s="273"/>
    </row>
    <row r="509" spans="1:13" ht="1.95" customHeight="1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3"/>
    </row>
  </sheetData>
  <mergeCells count="2">
    <mergeCell ref="A1:L1"/>
    <mergeCell ref="A2:L2"/>
  </mergeCells>
  <pageMargins left="1" right="1" top="1" bottom="1" header="1" footer="1"/>
  <pageSetup paperSize="9"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6"/>
  <sheetViews>
    <sheetView showGridLines="0" workbookViewId="0">
      <selection activeCell="J10" sqref="J10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390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391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391</v>
      </c>
      <c r="E11" s="1080"/>
      <c r="F11" s="1079" t="s">
        <v>392</v>
      </c>
      <c r="G11" s="1080"/>
      <c r="H11" s="4" t="s">
        <v>18</v>
      </c>
      <c r="I11" s="4" t="s">
        <v>19</v>
      </c>
      <c r="J11" s="4" t="s">
        <v>290</v>
      </c>
      <c r="K11" s="5">
        <v>1400</v>
      </c>
      <c r="L11" s="6">
        <v>9715</v>
      </c>
      <c r="M11" s="7">
        <v>169</v>
      </c>
      <c r="N11" s="8">
        <v>13364400</v>
      </c>
    </row>
    <row r="12" spans="2:17" ht="39.6">
      <c r="B12" s="4">
        <v>2023</v>
      </c>
      <c r="C12" s="4" t="s">
        <v>16</v>
      </c>
      <c r="D12" s="1079" t="s">
        <v>391</v>
      </c>
      <c r="E12" s="1080"/>
      <c r="F12" s="1079" t="s">
        <v>392</v>
      </c>
      <c r="G12" s="1080"/>
      <c r="H12" s="4" t="s">
        <v>22</v>
      </c>
      <c r="I12" s="4" t="s">
        <v>19</v>
      </c>
      <c r="J12" s="4" t="s">
        <v>290</v>
      </c>
      <c r="K12" s="5">
        <v>1400</v>
      </c>
      <c r="L12" s="6">
        <v>47</v>
      </c>
      <c r="M12" s="9"/>
      <c r="N12" s="8">
        <v>65800</v>
      </c>
    </row>
    <row r="13" spans="2:17" ht="26.4">
      <c r="B13" s="4">
        <v>2023</v>
      </c>
      <c r="C13" s="4" t="s">
        <v>16</v>
      </c>
      <c r="D13" s="1079" t="s">
        <v>391</v>
      </c>
      <c r="E13" s="1080"/>
      <c r="F13" s="1079" t="s">
        <v>392</v>
      </c>
      <c r="G13" s="1080"/>
      <c r="H13" s="4" t="s">
        <v>23</v>
      </c>
      <c r="I13" s="4" t="s">
        <v>19</v>
      </c>
      <c r="J13" s="4" t="s">
        <v>290</v>
      </c>
      <c r="K13" s="5">
        <v>2550</v>
      </c>
      <c r="L13" s="6">
        <v>178</v>
      </c>
      <c r="M13" s="7">
        <v>2</v>
      </c>
      <c r="N13" s="8">
        <v>448800</v>
      </c>
    </row>
    <row r="14" spans="2:17" ht="26.4">
      <c r="B14" s="4">
        <v>2023</v>
      </c>
      <c r="C14" s="4" t="s">
        <v>16</v>
      </c>
      <c r="D14" s="1079" t="s">
        <v>391</v>
      </c>
      <c r="E14" s="1080"/>
      <c r="F14" s="1079" t="s">
        <v>392</v>
      </c>
      <c r="G14" s="1080"/>
      <c r="H14" s="4" t="s">
        <v>24</v>
      </c>
      <c r="I14" s="4" t="s">
        <v>19</v>
      </c>
      <c r="J14" s="4" t="s">
        <v>290</v>
      </c>
      <c r="K14" s="5">
        <v>4500</v>
      </c>
      <c r="L14" s="6">
        <v>111</v>
      </c>
      <c r="M14" s="9"/>
      <c r="N14" s="8">
        <v>499500</v>
      </c>
    </row>
    <row r="15" spans="2:17" ht="26.4">
      <c r="B15" s="4">
        <v>2023</v>
      </c>
      <c r="C15" s="4" t="s">
        <v>16</v>
      </c>
      <c r="D15" s="1079" t="s">
        <v>391</v>
      </c>
      <c r="E15" s="1080"/>
      <c r="F15" s="1079" t="s">
        <v>392</v>
      </c>
      <c r="G15" s="1080"/>
      <c r="H15" s="4" t="s">
        <v>25</v>
      </c>
      <c r="I15" s="4" t="s">
        <v>19</v>
      </c>
      <c r="J15" s="4" t="s">
        <v>290</v>
      </c>
      <c r="K15" s="5">
        <v>2550</v>
      </c>
      <c r="L15" s="6">
        <v>635</v>
      </c>
      <c r="M15" s="9"/>
      <c r="N15" s="8">
        <v>1619250</v>
      </c>
    </row>
    <row r="16" spans="2:17" ht="26.4">
      <c r="B16" s="4">
        <v>2023</v>
      </c>
      <c r="C16" s="4" t="s">
        <v>16</v>
      </c>
      <c r="D16" s="1079" t="s">
        <v>391</v>
      </c>
      <c r="E16" s="1080"/>
      <c r="F16" s="1079" t="s">
        <v>392</v>
      </c>
      <c r="G16" s="1080"/>
      <c r="H16" s="4" t="s">
        <v>26</v>
      </c>
      <c r="I16" s="4" t="s">
        <v>19</v>
      </c>
      <c r="J16" s="4" t="s">
        <v>290</v>
      </c>
      <c r="K16" s="5">
        <v>4500</v>
      </c>
      <c r="L16" s="6">
        <v>217</v>
      </c>
      <c r="M16" s="9"/>
      <c r="N16" s="8">
        <v>976500</v>
      </c>
    </row>
    <row r="17" spans="2:14" ht="26.4">
      <c r="B17" s="4">
        <v>2023</v>
      </c>
      <c r="C17" s="4" t="s">
        <v>16</v>
      </c>
      <c r="D17" s="1079" t="s">
        <v>391</v>
      </c>
      <c r="E17" s="1080"/>
      <c r="F17" s="1079" t="s">
        <v>392</v>
      </c>
      <c r="G17" s="1080"/>
      <c r="H17" s="4" t="s">
        <v>27</v>
      </c>
      <c r="I17" s="4" t="s">
        <v>19</v>
      </c>
      <c r="J17" s="4" t="s">
        <v>290</v>
      </c>
      <c r="K17" s="5">
        <v>400</v>
      </c>
      <c r="L17" s="6">
        <v>139</v>
      </c>
      <c r="M17" s="7">
        <v>1</v>
      </c>
      <c r="N17" s="8">
        <v>55200</v>
      </c>
    </row>
    <row r="18" spans="2:14" ht="26.4">
      <c r="B18" s="4">
        <v>2023</v>
      </c>
      <c r="C18" s="4" t="s">
        <v>16</v>
      </c>
      <c r="D18" s="1079" t="s">
        <v>391</v>
      </c>
      <c r="E18" s="1080"/>
      <c r="F18" s="1079" t="s">
        <v>392</v>
      </c>
      <c r="G18" s="1080"/>
      <c r="H18" s="4" t="s">
        <v>18</v>
      </c>
      <c r="I18" s="4" t="s">
        <v>19</v>
      </c>
      <c r="J18" s="4" t="s">
        <v>175</v>
      </c>
      <c r="K18" s="5">
        <v>1500</v>
      </c>
      <c r="L18" s="6">
        <v>25253</v>
      </c>
      <c r="M18" s="7">
        <v>391</v>
      </c>
      <c r="N18" s="8">
        <v>37293000</v>
      </c>
    </row>
    <row r="19" spans="2:14" ht="39.6">
      <c r="B19" s="4">
        <v>2023</v>
      </c>
      <c r="C19" s="4" t="s">
        <v>16</v>
      </c>
      <c r="D19" s="1079" t="s">
        <v>391</v>
      </c>
      <c r="E19" s="1080"/>
      <c r="F19" s="1079" t="s">
        <v>392</v>
      </c>
      <c r="G19" s="1080"/>
      <c r="H19" s="4" t="s">
        <v>22</v>
      </c>
      <c r="I19" s="4" t="s">
        <v>19</v>
      </c>
      <c r="J19" s="4" t="s">
        <v>175</v>
      </c>
      <c r="K19" s="5">
        <v>1500</v>
      </c>
      <c r="L19" s="6">
        <v>81</v>
      </c>
      <c r="M19" s="9"/>
      <c r="N19" s="8">
        <v>121500</v>
      </c>
    </row>
    <row r="20" spans="2:14" ht="26.4">
      <c r="B20" s="4">
        <v>2023</v>
      </c>
      <c r="C20" s="4" t="s">
        <v>16</v>
      </c>
      <c r="D20" s="1079" t="s">
        <v>391</v>
      </c>
      <c r="E20" s="1080"/>
      <c r="F20" s="1079" t="s">
        <v>392</v>
      </c>
      <c r="G20" s="1080"/>
      <c r="H20" s="4" t="s">
        <v>23</v>
      </c>
      <c r="I20" s="4" t="s">
        <v>19</v>
      </c>
      <c r="J20" s="4" t="s">
        <v>175</v>
      </c>
      <c r="K20" s="5">
        <v>2700</v>
      </c>
      <c r="L20" s="6">
        <v>462</v>
      </c>
      <c r="M20" s="9"/>
      <c r="N20" s="8">
        <v>1247400</v>
      </c>
    </row>
    <row r="21" spans="2:14" ht="26.4">
      <c r="B21" s="4">
        <v>2023</v>
      </c>
      <c r="C21" s="4" t="s">
        <v>16</v>
      </c>
      <c r="D21" s="1079" t="s">
        <v>391</v>
      </c>
      <c r="E21" s="1080"/>
      <c r="F21" s="1079" t="s">
        <v>392</v>
      </c>
      <c r="G21" s="1080"/>
      <c r="H21" s="4" t="s">
        <v>24</v>
      </c>
      <c r="I21" s="4" t="s">
        <v>19</v>
      </c>
      <c r="J21" s="4" t="s">
        <v>175</v>
      </c>
      <c r="K21" s="5">
        <v>4800</v>
      </c>
      <c r="L21" s="6">
        <v>283</v>
      </c>
      <c r="M21" s="9"/>
      <c r="N21" s="8">
        <v>1358400</v>
      </c>
    </row>
    <row r="22" spans="2:14" ht="26.4">
      <c r="B22" s="4">
        <v>2023</v>
      </c>
      <c r="C22" s="4" t="s">
        <v>16</v>
      </c>
      <c r="D22" s="1079" t="s">
        <v>391</v>
      </c>
      <c r="E22" s="1080"/>
      <c r="F22" s="1079" t="s">
        <v>392</v>
      </c>
      <c r="G22" s="1080"/>
      <c r="H22" s="4" t="s">
        <v>25</v>
      </c>
      <c r="I22" s="4" t="s">
        <v>19</v>
      </c>
      <c r="J22" s="4" t="s">
        <v>175</v>
      </c>
      <c r="K22" s="5">
        <v>2700</v>
      </c>
      <c r="L22" s="6">
        <v>2013</v>
      </c>
      <c r="M22" s="7">
        <v>5</v>
      </c>
      <c r="N22" s="8">
        <v>5421600</v>
      </c>
    </row>
    <row r="23" spans="2:14" ht="26.4">
      <c r="B23" s="4">
        <v>2023</v>
      </c>
      <c r="C23" s="4" t="s">
        <v>16</v>
      </c>
      <c r="D23" s="1079" t="s">
        <v>391</v>
      </c>
      <c r="E23" s="1080"/>
      <c r="F23" s="1079" t="s">
        <v>392</v>
      </c>
      <c r="G23" s="1080"/>
      <c r="H23" s="4" t="s">
        <v>26</v>
      </c>
      <c r="I23" s="4" t="s">
        <v>19</v>
      </c>
      <c r="J23" s="4" t="s">
        <v>175</v>
      </c>
      <c r="K23" s="5">
        <v>4800</v>
      </c>
      <c r="L23" s="6">
        <v>567</v>
      </c>
      <c r="M23" s="9"/>
      <c r="N23" s="8">
        <v>2721600</v>
      </c>
    </row>
    <row r="24" spans="2:14" ht="26.4">
      <c r="B24" s="4">
        <v>2023</v>
      </c>
      <c r="C24" s="4" t="s">
        <v>16</v>
      </c>
      <c r="D24" s="1079" t="s">
        <v>391</v>
      </c>
      <c r="E24" s="1080"/>
      <c r="F24" s="1079" t="s">
        <v>392</v>
      </c>
      <c r="G24" s="1080"/>
      <c r="H24" s="4" t="s">
        <v>27</v>
      </c>
      <c r="I24" s="4" t="s">
        <v>19</v>
      </c>
      <c r="J24" s="4" t="s">
        <v>175</v>
      </c>
      <c r="K24" s="5">
        <v>450</v>
      </c>
      <c r="L24" s="6">
        <v>342</v>
      </c>
      <c r="M24" s="7">
        <v>3</v>
      </c>
      <c r="N24" s="8">
        <v>152550</v>
      </c>
    </row>
    <row r="25" spans="2:14">
      <c r="B25" s="12" t="s">
        <v>28</v>
      </c>
      <c r="C25" s="12" t="s">
        <v>28</v>
      </c>
      <c r="D25" s="1083" t="s">
        <v>28</v>
      </c>
      <c r="E25" s="1080"/>
      <c r="F25" s="1083" t="s">
        <v>29</v>
      </c>
      <c r="G25" s="1080"/>
      <c r="H25" s="12" t="s">
        <v>28</v>
      </c>
      <c r="I25" s="12" t="s">
        <v>28</v>
      </c>
      <c r="J25" s="12" t="s">
        <v>28</v>
      </c>
      <c r="K25" s="12" t="s">
        <v>28</v>
      </c>
      <c r="L25" s="13">
        <v>40043</v>
      </c>
      <c r="M25" s="13">
        <v>571</v>
      </c>
      <c r="N25" s="14">
        <v>65345500</v>
      </c>
    </row>
    <row r="26" spans="2:14" ht="26.4">
      <c r="B26" s="4">
        <v>2023</v>
      </c>
      <c r="C26" s="4" t="s">
        <v>16</v>
      </c>
      <c r="D26" s="1079" t="s">
        <v>391</v>
      </c>
      <c r="E26" s="1080"/>
      <c r="F26" s="1079" t="s">
        <v>393</v>
      </c>
      <c r="G26" s="1080"/>
      <c r="H26" s="4" t="s">
        <v>18</v>
      </c>
      <c r="I26" s="4" t="s">
        <v>19</v>
      </c>
      <c r="J26" s="4" t="s">
        <v>290</v>
      </c>
      <c r="K26" s="5">
        <v>1400</v>
      </c>
      <c r="L26" s="6">
        <v>17158</v>
      </c>
      <c r="M26" s="7">
        <v>125</v>
      </c>
      <c r="N26" s="8">
        <v>23846200</v>
      </c>
    </row>
    <row r="27" spans="2:14" ht="39.6">
      <c r="B27" s="4">
        <v>2023</v>
      </c>
      <c r="C27" s="4" t="s">
        <v>16</v>
      </c>
      <c r="D27" s="1079" t="s">
        <v>391</v>
      </c>
      <c r="E27" s="1080"/>
      <c r="F27" s="1079" t="s">
        <v>393</v>
      </c>
      <c r="G27" s="1080"/>
      <c r="H27" s="4" t="s">
        <v>22</v>
      </c>
      <c r="I27" s="4" t="s">
        <v>19</v>
      </c>
      <c r="J27" s="4" t="s">
        <v>290</v>
      </c>
      <c r="K27" s="5">
        <v>1400</v>
      </c>
      <c r="L27" s="6">
        <v>49</v>
      </c>
      <c r="M27" s="9"/>
      <c r="N27" s="8">
        <v>68600</v>
      </c>
    </row>
    <row r="28" spans="2:14" ht="26.4">
      <c r="B28" s="4">
        <v>2023</v>
      </c>
      <c r="C28" s="4" t="s">
        <v>16</v>
      </c>
      <c r="D28" s="1079" t="s">
        <v>391</v>
      </c>
      <c r="E28" s="1080"/>
      <c r="F28" s="1079" t="s">
        <v>393</v>
      </c>
      <c r="G28" s="1080"/>
      <c r="H28" s="4" t="s">
        <v>23</v>
      </c>
      <c r="I28" s="4" t="s">
        <v>19</v>
      </c>
      <c r="J28" s="4" t="s">
        <v>290</v>
      </c>
      <c r="K28" s="5">
        <v>2550</v>
      </c>
      <c r="L28" s="6">
        <v>285</v>
      </c>
      <c r="M28" s="9"/>
      <c r="N28" s="8">
        <v>726750</v>
      </c>
    </row>
    <row r="29" spans="2:14" ht="26.4">
      <c r="B29" s="4">
        <v>2023</v>
      </c>
      <c r="C29" s="4" t="s">
        <v>16</v>
      </c>
      <c r="D29" s="1079" t="s">
        <v>391</v>
      </c>
      <c r="E29" s="1080"/>
      <c r="F29" s="1079" t="s">
        <v>393</v>
      </c>
      <c r="G29" s="1080"/>
      <c r="H29" s="4" t="s">
        <v>24</v>
      </c>
      <c r="I29" s="4" t="s">
        <v>19</v>
      </c>
      <c r="J29" s="4" t="s">
        <v>290</v>
      </c>
      <c r="K29" s="5">
        <v>4500</v>
      </c>
      <c r="L29" s="6">
        <v>143</v>
      </c>
      <c r="M29" s="9"/>
      <c r="N29" s="8">
        <v>643500</v>
      </c>
    </row>
    <row r="30" spans="2:14" ht="26.4">
      <c r="B30" s="4">
        <v>2023</v>
      </c>
      <c r="C30" s="4" t="s">
        <v>16</v>
      </c>
      <c r="D30" s="1079" t="s">
        <v>391</v>
      </c>
      <c r="E30" s="1080"/>
      <c r="F30" s="1079" t="s">
        <v>393</v>
      </c>
      <c r="G30" s="1080"/>
      <c r="H30" s="4" t="s">
        <v>25</v>
      </c>
      <c r="I30" s="4" t="s">
        <v>19</v>
      </c>
      <c r="J30" s="4" t="s">
        <v>290</v>
      </c>
      <c r="K30" s="5">
        <v>2550</v>
      </c>
      <c r="L30" s="6">
        <v>941</v>
      </c>
      <c r="M30" s="9"/>
      <c r="N30" s="8">
        <v>2399550</v>
      </c>
    </row>
    <row r="31" spans="2:14" ht="26.4">
      <c r="B31" s="4">
        <v>2023</v>
      </c>
      <c r="C31" s="4" t="s">
        <v>16</v>
      </c>
      <c r="D31" s="1079" t="s">
        <v>391</v>
      </c>
      <c r="E31" s="1080"/>
      <c r="F31" s="1079" t="s">
        <v>393</v>
      </c>
      <c r="G31" s="1080"/>
      <c r="H31" s="4" t="s">
        <v>26</v>
      </c>
      <c r="I31" s="4" t="s">
        <v>19</v>
      </c>
      <c r="J31" s="4" t="s">
        <v>290</v>
      </c>
      <c r="K31" s="5">
        <v>4500</v>
      </c>
      <c r="L31" s="6">
        <v>277</v>
      </c>
      <c r="M31" s="9"/>
      <c r="N31" s="8">
        <v>1246500</v>
      </c>
    </row>
    <row r="32" spans="2:14" ht="26.4">
      <c r="B32" s="4">
        <v>2023</v>
      </c>
      <c r="C32" s="4" t="s">
        <v>16</v>
      </c>
      <c r="D32" s="1079" t="s">
        <v>391</v>
      </c>
      <c r="E32" s="1080"/>
      <c r="F32" s="1079" t="s">
        <v>393</v>
      </c>
      <c r="G32" s="1080"/>
      <c r="H32" s="4" t="s">
        <v>27</v>
      </c>
      <c r="I32" s="4" t="s">
        <v>19</v>
      </c>
      <c r="J32" s="4" t="s">
        <v>290</v>
      </c>
      <c r="K32" s="5">
        <v>400</v>
      </c>
      <c r="L32" s="6">
        <v>227</v>
      </c>
      <c r="M32" s="7">
        <v>1</v>
      </c>
      <c r="N32" s="8">
        <v>90400</v>
      </c>
    </row>
    <row r="33" spans="2:14" ht="26.4">
      <c r="B33" s="4">
        <v>2023</v>
      </c>
      <c r="C33" s="4" t="s">
        <v>16</v>
      </c>
      <c r="D33" s="1079" t="s">
        <v>391</v>
      </c>
      <c r="E33" s="1080"/>
      <c r="F33" s="1079" t="s">
        <v>393</v>
      </c>
      <c r="G33" s="1080"/>
      <c r="H33" s="4" t="s">
        <v>18</v>
      </c>
      <c r="I33" s="4" t="s">
        <v>19</v>
      </c>
      <c r="J33" s="4" t="s">
        <v>175</v>
      </c>
      <c r="K33" s="5">
        <v>1500</v>
      </c>
      <c r="L33" s="6">
        <v>42246</v>
      </c>
      <c r="M33" s="7">
        <v>271</v>
      </c>
      <c r="N33" s="8">
        <v>62962500</v>
      </c>
    </row>
    <row r="34" spans="2:14" ht="39.6">
      <c r="B34" s="4">
        <v>2023</v>
      </c>
      <c r="C34" s="4" t="s">
        <v>16</v>
      </c>
      <c r="D34" s="1079" t="s">
        <v>391</v>
      </c>
      <c r="E34" s="1080"/>
      <c r="F34" s="1079" t="s">
        <v>393</v>
      </c>
      <c r="G34" s="1080"/>
      <c r="H34" s="4" t="s">
        <v>22</v>
      </c>
      <c r="I34" s="4" t="s">
        <v>19</v>
      </c>
      <c r="J34" s="4" t="s">
        <v>175</v>
      </c>
      <c r="K34" s="5">
        <v>1500</v>
      </c>
      <c r="L34" s="6">
        <v>112</v>
      </c>
      <c r="M34" s="9"/>
      <c r="N34" s="8">
        <v>168000</v>
      </c>
    </row>
    <row r="35" spans="2:14" ht="26.4">
      <c r="B35" s="4">
        <v>2023</v>
      </c>
      <c r="C35" s="4" t="s">
        <v>16</v>
      </c>
      <c r="D35" s="1079" t="s">
        <v>391</v>
      </c>
      <c r="E35" s="1080"/>
      <c r="F35" s="1079" t="s">
        <v>393</v>
      </c>
      <c r="G35" s="1080"/>
      <c r="H35" s="4" t="s">
        <v>23</v>
      </c>
      <c r="I35" s="4" t="s">
        <v>19</v>
      </c>
      <c r="J35" s="4" t="s">
        <v>175</v>
      </c>
      <c r="K35" s="5">
        <v>2700</v>
      </c>
      <c r="L35" s="6">
        <v>712</v>
      </c>
      <c r="M35" s="9"/>
      <c r="N35" s="8">
        <v>1922400</v>
      </c>
    </row>
    <row r="36" spans="2:14" ht="26.4">
      <c r="B36" s="4">
        <v>2023</v>
      </c>
      <c r="C36" s="4" t="s">
        <v>16</v>
      </c>
      <c r="D36" s="1079" t="s">
        <v>391</v>
      </c>
      <c r="E36" s="1080"/>
      <c r="F36" s="1079" t="s">
        <v>393</v>
      </c>
      <c r="G36" s="1080"/>
      <c r="H36" s="4" t="s">
        <v>24</v>
      </c>
      <c r="I36" s="4" t="s">
        <v>19</v>
      </c>
      <c r="J36" s="4" t="s">
        <v>175</v>
      </c>
      <c r="K36" s="5">
        <v>4800</v>
      </c>
      <c r="L36" s="6">
        <v>358</v>
      </c>
      <c r="M36" s="9"/>
      <c r="N36" s="8">
        <v>1718400</v>
      </c>
    </row>
    <row r="37" spans="2:14" ht="26.4">
      <c r="B37" s="4">
        <v>2023</v>
      </c>
      <c r="C37" s="4" t="s">
        <v>16</v>
      </c>
      <c r="D37" s="1079" t="s">
        <v>391</v>
      </c>
      <c r="E37" s="1080"/>
      <c r="F37" s="1079" t="s">
        <v>393</v>
      </c>
      <c r="G37" s="1080"/>
      <c r="H37" s="4" t="s">
        <v>25</v>
      </c>
      <c r="I37" s="4" t="s">
        <v>19</v>
      </c>
      <c r="J37" s="4" t="s">
        <v>175</v>
      </c>
      <c r="K37" s="5">
        <v>2700</v>
      </c>
      <c r="L37" s="6">
        <v>2806</v>
      </c>
      <c r="M37" s="7">
        <v>6</v>
      </c>
      <c r="N37" s="8">
        <v>7560000</v>
      </c>
    </row>
    <row r="38" spans="2:14" ht="26.4">
      <c r="B38" s="4">
        <v>2023</v>
      </c>
      <c r="C38" s="4" t="s">
        <v>16</v>
      </c>
      <c r="D38" s="1079" t="s">
        <v>391</v>
      </c>
      <c r="E38" s="1080"/>
      <c r="F38" s="1079" t="s">
        <v>393</v>
      </c>
      <c r="G38" s="1080"/>
      <c r="H38" s="4" t="s">
        <v>26</v>
      </c>
      <c r="I38" s="4" t="s">
        <v>19</v>
      </c>
      <c r="J38" s="4" t="s">
        <v>175</v>
      </c>
      <c r="K38" s="5">
        <v>4800</v>
      </c>
      <c r="L38" s="6">
        <v>715</v>
      </c>
      <c r="M38" s="7">
        <v>1</v>
      </c>
      <c r="N38" s="8">
        <v>3427200</v>
      </c>
    </row>
    <row r="39" spans="2:14" ht="26.4">
      <c r="B39" s="4">
        <v>2023</v>
      </c>
      <c r="C39" s="4" t="s">
        <v>16</v>
      </c>
      <c r="D39" s="1079" t="s">
        <v>391</v>
      </c>
      <c r="E39" s="1080"/>
      <c r="F39" s="1079" t="s">
        <v>393</v>
      </c>
      <c r="G39" s="1080"/>
      <c r="H39" s="4" t="s">
        <v>27</v>
      </c>
      <c r="I39" s="4" t="s">
        <v>19</v>
      </c>
      <c r="J39" s="4" t="s">
        <v>175</v>
      </c>
      <c r="K39" s="5">
        <v>450</v>
      </c>
      <c r="L39" s="6">
        <v>554</v>
      </c>
      <c r="M39" s="7">
        <v>3</v>
      </c>
      <c r="N39" s="8">
        <v>247950</v>
      </c>
    </row>
    <row r="40" spans="2:14">
      <c r="B40" s="12" t="s">
        <v>28</v>
      </c>
      <c r="C40" s="12" t="s">
        <v>28</v>
      </c>
      <c r="D40" s="1083" t="s">
        <v>28</v>
      </c>
      <c r="E40" s="1080"/>
      <c r="F40" s="1083" t="s">
        <v>29</v>
      </c>
      <c r="G40" s="1080"/>
      <c r="H40" s="12" t="s">
        <v>28</v>
      </c>
      <c r="I40" s="12" t="s">
        <v>28</v>
      </c>
      <c r="J40" s="12" t="s">
        <v>28</v>
      </c>
      <c r="K40" s="12" t="s">
        <v>28</v>
      </c>
      <c r="L40" s="13">
        <v>66583</v>
      </c>
      <c r="M40" s="13">
        <v>407</v>
      </c>
      <c r="N40" s="14">
        <v>107027950</v>
      </c>
    </row>
    <row r="41" spans="2:14" ht="26.4">
      <c r="B41" s="4">
        <v>2023</v>
      </c>
      <c r="C41" s="4" t="s">
        <v>16</v>
      </c>
      <c r="D41" s="1079" t="s">
        <v>391</v>
      </c>
      <c r="E41" s="1080"/>
      <c r="F41" s="1079" t="s">
        <v>394</v>
      </c>
      <c r="G41" s="1080"/>
      <c r="H41" s="4" t="s">
        <v>18</v>
      </c>
      <c r="I41" s="4" t="s">
        <v>19</v>
      </c>
      <c r="J41" s="4" t="s">
        <v>290</v>
      </c>
      <c r="K41" s="5">
        <v>1400</v>
      </c>
      <c r="L41" s="6">
        <v>12362</v>
      </c>
      <c r="M41" s="7">
        <v>97</v>
      </c>
      <c r="N41" s="8">
        <v>17171000</v>
      </c>
    </row>
    <row r="42" spans="2:14" ht="39.6">
      <c r="B42" s="4">
        <v>2023</v>
      </c>
      <c r="C42" s="4" t="s">
        <v>16</v>
      </c>
      <c r="D42" s="1079" t="s">
        <v>391</v>
      </c>
      <c r="E42" s="1080"/>
      <c r="F42" s="1079" t="s">
        <v>394</v>
      </c>
      <c r="G42" s="1080"/>
      <c r="H42" s="4" t="s">
        <v>22</v>
      </c>
      <c r="I42" s="4" t="s">
        <v>19</v>
      </c>
      <c r="J42" s="4" t="s">
        <v>290</v>
      </c>
      <c r="K42" s="5">
        <v>1400</v>
      </c>
      <c r="L42" s="6">
        <v>25</v>
      </c>
      <c r="M42" s="9"/>
      <c r="N42" s="8">
        <v>35000</v>
      </c>
    </row>
    <row r="43" spans="2:14" ht="26.4">
      <c r="B43" s="4">
        <v>2023</v>
      </c>
      <c r="C43" s="4" t="s">
        <v>16</v>
      </c>
      <c r="D43" s="1079" t="s">
        <v>391</v>
      </c>
      <c r="E43" s="1080"/>
      <c r="F43" s="1079" t="s">
        <v>394</v>
      </c>
      <c r="G43" s="1080"/>
      <c r="H43" s="4" t="s">
        <v>23</v>
      </c>
      <c r="I43" s="4" t="s">
        <v>19</v>
      </c>
      <c r="J43" s="4" t="s">
        <v>290</v>
      </c>
      <c r="K43" s="5">
        <v>2550</v>
      </c>
      <c r="L43" s="6">
        <v>22</v>
      </c>
      <c r="M43" s="7">
        <v>1</v>
      </c>
      <c r="N43" s="8">
        <v>53550</v>
      </c>
    </row>
    <row r="44" spans="2:14" ht="26.4">
      <c r="B44" s="4">
        <v>2023</v>
      </c>
      <c r="C44" s="4" t="s">
        <v>16</v>
      </c>
      <c r="D44" s="1079" t="s">
        <v>391</v>
      </c>
      <c r="E44" s="1080"/>
      <c r="F44" s="1079" t="s">
        <v>394</v>
      </c>
      <c r="G44" s="1080"/>
      <c r="H44" s="4" t="s">
        <v>24</v>
      </c>
      <c r="I44" s="4" t="s">
        <v>19</v>
      </c>
      <c r="J44" s="4" t="s">
        <v>290</v>
      </c>
      <c r="K44" s="5">
        <v>4500</v>
      </c>
      <c r="L44" s="6">
        <v>3</v>
      </c>
      <c r="M44" s="9"/>
      <c r="N44" s="8">
        <v>13500</v>
      </c>
    </row>
    <row r="45" spans="2:14" ht="26.4">
      <c r="B45" s="4">
        <v>2023</v>
      </c>
      <c r="C45" s="4" t="s">
        <v>16</v>
      </c>
      <c r="D45" s="1079" t="s">
        <v>391</v>
      </c>
      <c r="E45" s="1080"/>
      <c r="F45" s="1079" t="s">
        <v>394</v>
      </c>
      <c r="G45" s="1080"/>
      <c r="H45" s="4" t="s">
        <v>25</v>
      </c>
      <c r="I45" s="4" t="s">
        <v>19</v>
      </c>
      <c r="J45" s="4" t="s">
        <v>290</v>
      </c>
      <c r="K45" s="5">
        <v>2550</v>
      </c>
      <c r="L45" s="6">
        <v>467</v>
      </c>
      <c r="M45" s="9"/>
      <c r="N45" s="8">
        <v>1190850</v>
      </c>
    </row>
    <row r="46" spans="2:14" ht="26.4">
      <c r="B46" s="4">
        <v>2023</v>
      </c>
      <c r="C46" s="4" t="s">
        <v>16</v>
      </c>
      <c r="D46" s="1079" t="s">
        <v>391</v>
      </c>
      <c r="E46" s="1080"/>
      <c r="F46" s="1079" t="s">
        <v>394</v>
      </c>
      <c r="G46" s="1080"/>
      <c r="H46" s="4" t="s">
        <v>26</v>
      </c>
      <c r="I46" s="4" t="s">
        <v>19</v>
      </c>
      <c r="J46" s="4" t="s">
        <v>290</v>
      </c>
      <c r="K46" s="5">
        <v>4500</v>
      </c>
      <c r="L46" s="6">
        <v>63</v>
      </c>
      <c r="M46" s="9"/>
      <c r="N46" s="8">
        <v>283500</v>
      </c>
    </row>
    <row r="47" spans="2:14" ht="26.4">
      <c r="B47" s="4">
        <v>2023</v>
      </c>
      <c r="C47" s="4" t="s">
        <v>16</v>
      </c>
      <c r="D47" s="1079" t="s">
        <v>391</v>
      </c>
      <c r="E47" s="1080"/>
      <c r="F47" s="1079" t="s">
        <v>394</v>
      </c>
      <c r="G47" s="1080"/>
      <c r="H47" s="4" t="s">
        <v>27</v>
      </c>
      <c r="I47" s="4" t="s">
        <v>19</v>
      </c>
      <c r="J47" s="4" t="s">
        <v>290</v>
      </c>
      <c r="K47" s="5">
        <v>400</v>
      </c>
      <c r="L47" s="6">
        <v>172</v>
      </c>
      <c r="M47" s="7">
        <v>5</v>
      </c>
      <c r="N47" s="8">
        <v>66800</v>
      </c>
    </row>
    <row r="48" spans="2:14" ht="26.4">
      <c r="B48" s="4">
        <v>2023</v>
      </c>
      <c r="C48" s="4" t="s">
        <v>16</v>
      </c>
      <c r="D48" s="1079" t="s">
        <v>391</v>
      </c>
      <c r="E48" s="1080"/>
      <c r="F48" s="1079" t="s">
        <v>394</v>
      </c>
      <c r="G48" s="1080"/>
      <c r="H48" s="4" t="s">
        <v>18</v>
      </c>
      <c r="I48" s="4" t="s">
        <v>19</v>
      </c>
      <c r="J48" s="4" t="s">
        <v>175</v>
      </c>
      <c r="K48" s="5">
        <v>1500</v>
      </c>
      <c r="L48" s="6">
        <v>28934</v>
      </c>
      <c r="M48" s="7">
        <v>268</v>
      </c>
      <c r="N48" s="8">
        <v>42999000</v>
      </c>
    </row>
    <row r="49" spans="2:14" ht="39.6">
      <c r="B49" s="4">
        <v>2023</v>
      </c>
      <c r="C49" s="4" t="s">
        <v>16</v>
      </c>
      <c r="D49" s="1079" t="s">
        <v>391</v>
      </c>
      <c r="E49" s="1080"/>
      <c r="F49" s="1079" t="s">
        <v>394</v>
      </c>
      <c r="G49" s="1080"/>
      <c r="H49" s="4" t="s">
        <v>22</v>
      </c>
      <c r="I49" s="4" t="s">
        <v>19</v>
      </c>
      <c r="J49" s="4" t="s">
        <v>175</v>
      </c>
      <c r="K49" s="5">
        <v>1500</v>
      </c>
      <c r="L49" s="6">
        <v>60</v>
      </c>
      <c r="M49" s="9"/>
      <c r="N49" s="8">
        <v>90000</v>
      </c>
    </row>
    <row r="50" spans="2:14" ht="26.4">
      <c r="B50" s="4">
        <v>2023</v>
      </c>
      <c r="C50" s="4" t="s">
        <v>16</v>
      </c>
      <c r="D50" s="1079" t="s">
        <v>391</v>
      </c>
      <c r="E50" s="1080"/>
      <c r="F50" s="1079" t="s">
        <v>394</v>
      </c>
      <c r="G50" s="1080"/>
      <c r="H50" s="4" t="s">
        <v>23</v>
      </c>
      <c r="I50" s="4" t="s">
        <v>19</v>
      </c>
      <c r="J50" s="4" t="s">
        <v>175</v>
      </c>
      <c r="K50" s="5">
        <v>2700</v>
      </c>
      <c r="L50" s="6">
        <v>50</v>
      </c>
      <c r="M50" s="7">
        <v>1</v>
      </c>
      <c r="N50" s="8">
        <v>132300</v>
      </c>
    </row>
    <row r="51" spans="2:14" ht="26.4">
      <c r="B51" s="4">
        <v>2023</v>
      </c>
      <c r="C51" s="4" t="s">
        <v>16</v>
      </c>
      <c r="D51" s="1079" t="s">
        <v>391</v>
      </c>
      <c r="E51" s="1080"/>
      <c r="F51" s="1079" t="s">
        <v>394</v>
      </c>
      <c r="G51" s="1080"/>
      <c r="H51" s="4" t="s">
        <v>24</v>
      </c>
      <c r="I51" s="4" t="s">
        <v>19</v>
      </c>
      <c r="J51" s="4" t="s">
        <v>175</v>
      </c>
      <c r="K51" s="5">
        <v>4800</v>
      </c>
      <c r="L51" s="6">
        <v>3</v>
      </c>
      <c r="M51" s="9"/>
      <c r="N51" s="8">
        <v>14400</v>
      </c>
    </row>
    <row r="52" spans="2:14" ht="26.4">
      <c r="B52" s="4">
        <v>2023</v>
      </c>
      <c r="C52" s="4" t="s">
        <v>16</v>
      </c>
      <c r="D52" s="1079" t="s">
        <v>391</v>
      </c>
      <c r="E52" s="1080"/>
      <c r="F52" s="1079" t="s">
        <v>394</v>
      </c>
      <c r="G52" s="1080"/>
      <c r="H52" s="4" t="s">
        <v>25</v>
      </c>
      <c r="I52" s="4" t="s">
        <v>19</v>
      </c>
      <c r="J52" s="4" t="s">
        <v>175</v>
      </c>
      <c r="K52" s="5">
        <v>2700</v>
      </c>
      <c r="L52" s="6">
        <v>1353</v>
      </c>
      <c r="M52" s="7">
        <v>5</v>
      </c>
      <c r="N52" s="8">
        <v>3639600</v>
      </c>
    </row>
    <row r="53" spans="2:14" ht="26.4">
      <c r="B53" s="4">
        <v>2023</v>
      </c>
      <c r="C53" s="4" t="s">
        <v>16</v>
      </c>
      <c r="D53" s="1079" t="s">
        <v>391</v>
      </c>
      <c r="E53" s="1080"/>
      <c r="F53" s="1079" t="s">
        <v>394</v>
      </c>
      <c r="G53" s="1080"/>
      <c r="H53" s="4" t="s">
        <v>26</v>
      </c>
      <c r="I53" s="4" t="s">
        <v>19</v>
      </c>
      <c r="J53" s="4" t="s">
        <v>175</v>
      </c>
      <c r="K53" s="5">
        <v>4800</v>
      </c>
      <c r="L53" s="6">
        <v>282</v>
      </c>
      <c r="M53" s="9"/>
      <c r="N53" s="8">
        <v>1353600</v>
      </c>
    </row>
    <row r="54" spans="2:14" ht="26.4">
      <c r="B54" s="4">
        <v>2023</v>
      </c>
      <c r="C54" s="4" t="s">
        <v>16</v>
      </c>
      <c r="D54" s="1079" t="s">
        <v>391</v>
      </c>
      <c r="E54" s="1080"/>
      <c r="F54" s="1079" t="s">
        <v>394</v>
      </c>
      <c r="G54" s="1080"/>
      <c r="H54" s="4" t="s">
        <v>27</v>
      </c>
      <c r="I54" s="4" t="s">
        <v>19</v>
      </c>
      <c r="J54" s="4" t="s">
        <v>175</v>
      </c>
      <c r="K54" s="5">
        <v>450</v>
      </c>
      <c r="L54" s="6">
        <v>411</v>
      </c>
      <c r="M54" s="7">
        <v>5</v>
      </c>
      <c r="N54" s="8">
        <v>182700</v>
      </c>
    </row>
    <row r="55" spans="2:14">
      <c r="B55" s="12" t="s">
        <v>28</v>
      </c>
      <c r="C55" s="12" t="s">
        <v>28</v>
      </c>
      <c r="D55" s="1083" t="s">
        <v>28</v>
      </c>
      <c r="E55" s="1080"/>
      <c r="F55" s="1083" t="s">
        <v>29</v>
      </c>
      <c r="G55" s="1080"/>
      <c r="H55" s="12" t="s">
        <v>28</v>
      </c>
      <c r="I55" s="12" t="s">
        <v>28</v>
      </c>
      <c r="J55" s="12" t="s">
        <v>28</v>
      </c>
      <c r="K55" s="12" t="s">
        <v>28</v>
      </c>
      <c r="L55" s="13">
        <v>44207</v>
      </c>
      <c r="M55" s="13">
        <v>382</v>
      </c>
      <c r="N55" s="14">
        <v>67225800</v>
      </c>
    </row>
    <row r="56" spans="2:14" ht="26.4">
      <c r="B56" s="4">
        <v>2023</v>
      </c>
      <c r="C56" s="4" t="s">
        <v>16</v>
      </c>
      <c r="D56" s="1079" t="s">
        <v>391</v>
      </c>
      <c r="E56" s="1080"/>
      <c r="F56" s="1079" t="s">
        <v>395</v>
      </c>
      <c r="G56" s="1080"/>
      <c r="H56" s="4" t="s">
        <v>18</v>
      </c>
      <c r="I56" s="4" t="s">
        <v>19</v>
      </c>
      <c r="J56" s="4" t="s">
        <v>290</v>
      </c>
      <c r="K56" s="5">
        <v>1400</v>
      </c>
      <c r="L56" s="6">
        <v>11467</v>
      </c>
      <c r="M56" s="7">
        <v>65</v>
      </c>
      <c r="N56" s="8">
        <v>15962800</v>
      </c>
    </row>
    <row r="57" spans="2:14" ht="39.6">
      <c r="B57" s="4">
        <v>2023</v>
      </c>
      <c r="C57" s="4" t="s">
        <v>16</v>
      </c>
      <c r="D57" s="1079" t="s">
        <v>391</v>
      </c>
      <c r="E57" s="1080"/>
      <c r="F57" s="1079" t="s">
        <v>395</v>
      </c>
      <c r="G57" s="1080"/>
      <c r="H57" s="4" t="s">
        <v>22</v>
      </c>
      <c r="I57" s="4" t="s">
        <v>19</v>
      </c>
      <c r="J57" s="4" t="s">
        <v>290</v>
      </c>
      <c r="K57" s="5">
        <v>1400</v>
      </c>
      <c r="L57" s="6">
        <v>9</v>
      </c>
      <c r="M57" s="9"/>
      <c r="N57" s="8">
        <v>12600</v>
      </c>
    </row>
    <row r="58" spans="2:14" ht="26.4">
      <c r="B58" s="4">
        <v>2023</v>
      </c>
      <c r="C58" s="4" t="s">
        <v>16</v>
      </c>
      <c r="D58" s="1079" t="s">
        <v>391</v>
      </c>
      <c r="E58" s="1080"/>
      <c r="F58" s="1079" t="s">
        <v>395</v>
      </c>
      <c r="G58" s="1080"/>
      <c r="H58" s="4" t="s">
        <v>23</v>
      </c>
      <c r="I58" s="4" t="s">
        <v>19</v>
      </c>
      <c r="J58" s="4" t="s">
        <v>290</v>
      </c>
      <c r="K58" s="5">
        <v>2550</v>
      </c>
      <c r="L58" s="6">
        <v>14</v>
      </c>
      <c r="M58" s="9"/>
      <c r="N58" s="8">
        <v>35700</v>
      </c>
    </row>
    <row r="59" spans="2:14" ht="26.4">
      <c r="B59" s="4">
        <v>2023</v>
      </c>
      <c r="C59" s="4" t="s">
        <v>16</v>
      </c>
      <c r="D59" s="1079" t="s">
        <v>391</v>
      </c>
      <c r="E59" s="1080"/>
      <c r="F59" s="1079" t="s">
        <v>395</v>
      </c>
      <c r="G59" s="1080"/>
      <c r="H59" s="4" t="s">
        <v>24</v>
      </c>
      <c r="I59" s="4" t="s">
        <v>19</v>
      </c>
      <c r="J59" s="4" t="s">
        <v>290</v>
      </c>
      <c r="K59" s="5">
        <v>4500</v>
      </c>
      <c r="L59" s="6">
        <v>1</v>
      </c>
      <c r="M59" s="9"/>
      <c r="N59" s="8">
        <v>4500</v>
      </c>
    </row>
    <row r="60" spans="2:14" ht="26.4">
      <c r="B60" s="4">
        <v>2023</v>
      </c>
      <c r="C60" s="4" t="s">
        <v>16</v>
      </c>
      <c r="D60" s="1079" t="s">
        <v>391</v>
      </c>
      <c r="E60" s="1080"/>
      <c r="F60" s="1079" t="s">
        <v>395</v>
      </c>
      <c r="G60" s="1080"/>
      <c r="H60" s="4" t="s">
        <v>25</v>
      </c>
      <c r="I60" s="4" t="s">
        <v>19</v>
      </c>
      <c r="J60" s="4" t="s">
        <v>290</v>
      </c>
      <c r="K60" s="5">
        <v>2550</v>
      </c>
      <c r="L60" s="6">
        <v>430</v>
      </c>
      <c r="M60" s="9"/>
      <c r="N60" s="8">
        <v>1096500</v>
      </c>
    </row>
    <row r="61" spans="2:14" ht="26.4">
      <c r="B61" s="4">
        <v>2023</v>
      </c>
      <c r="C61" s="4" t="s">
        <v>16</v>
      </c>
      <c r="D61" s="1079" t="s">
        <v>391</v>
      </c>
      <c r="E61" s="1080"/>
      <c r="F61" s="1079" t="s">
        <v>395</v>
      </c>
      <c r="G61" s="1080"/>
      <c r="H61" s="4" t="s">
        <v>26</v>
      </c>
      <c r="I61" s="4" t="s">
        <v>19</v>
      </c>
      <c r="J61" s="4" t="s">
        <v>290</v>
      </c>
      <c r="K61" s="5">
        <v>4500</v>
      </c>
      <c r="L61" s="6">
        <v>69</v>
      </c>
      <c r="M61" s="9"/>
      <c r="N61" s="8">
        <v>310500</v>
      </c>
    </row>
    <row r="62" spans="2:14" ht="26.4">
      <c r="B62" s="4">
        <v>2023</v>
      </c>
      <c r="C62" s="4" t="s">
        <v>16</v>
      </c>
      <c r="D62" s="1079" t="s">
        <v>391</v>
      </c>
      <c r="E62" s="1080"/>
      <c r="F62" s="1079" t="s">
        <v>395</v>
      </c>
      <c r="G62" s="1080"/>
      <c r="H62" s="4" t="s">
        <v>27</v>
      </c>
      <c r="I62" s="4" t="s">
        <v>19</v>
      </c>
      <c r="J62" s="4" t="s">
        <v>290</v>
      </c>
      <c r="K62" s="5">
        <v>400</v>
      </c>
      <c r="L62" s="6">
        <v>157</v>
      </c>
      <c r="M62" s="9"/>
      <c r="N62" s="8">
        <v>62800</v>
      </c>
    </row>
    <row r="63" spans="2:14" ht="26.4">
      <c r="B63" s="4">
        <v>2023</v>
      </c>
      <c r="C63" s="4" t="s">
        <v>16</v>
      </c>
      <c r="D63" s="1079" t="s">
        <v>391</v>
      </c>
      <c r="E63" s="1080"/>
      <c r="F63" s="1079" t="s">
        <v>395</v>
      </c>
      <c r="G63" s="1080"/>
      <c r="H63" s="4" t="s">
        <v>18</v>
      </c>
      <c r="I63" s="4" t="s">
        <v>19</v>
      </c>
      <c r="J63" s="4" t="s">
        <v>175</v>
      </c>
      <c r="K63" s="5">
        <v>1500</v>
      </c>
      <c r="L63" s="6">
        <v>27905</v>
      </c>
      <c r="M63" s="7">
        <v>199</v>
      </c>
      <c r="N63" s="8">
        <v>41559000</v>
      </c>
    </row>
    <row r="64" spans="2:14" ht="39.6">
      <c r="B64" s="4">
        <v>2023</v>
      </c>
      <c r="C64" s="4" t="s">
        <v>16</v>
      </c>
      <c r="D64" s="1079" t="s">
        <v>391</v>
      </c>
      <c r="E64" s="1080"/>
      <c r="F64" s="1079" t="s">
        <v>395</v>
      </c>
      <c r="G64" s="1080"/>
      <c r="H64" s="4" t="s">
        <v>22</v>
      </c>
      <c r="I64" s="4" t="s">
        <v>19</v>
      </c>
      <c r="J64" s="4" t="s">
        <v>175</v>
      </c>
      <c r="K64" s="5">
        <v>1500</v>
      </c>
      <c r="L64" s="6">
        <v>52</v>
      </c>
      <c r="M64" s="9"/>
      <c r="N64" s="8">
        <v>78000</v>
      </c>
    </row>
    <row r="65" spans="2:14" ht="26.4">
      <c r="B65" s="4">
        <v>2023</v>
      </c>
      <c r="C65" s="4" t="s">
        <v>16</v>
      </c>
      <c r="D65" s="1079" t="s">
        <v>391</v>
      </c>
      <c r="E65" s="1080"/>
      <c r="F65" s="1079" t="s">
        <v>395</v>
      </c>
      <c r="G65" s="1080"/>
      <c r="H65" s="4" t="s">
        <v>23</v>
      </c>
      <c r="I65" s="4" t="s">
        <v>19</v>
      </c>
      <c r="J65" s="4" t="s">
        <v>175</v>
      </c>
      <c r="K65" s="5">
        <v>2700</v>
      </c>
      <c r="L65" s="6">
        <v>46</v>
      </c>
      <c r="M65" s="9"/>
      <c r="N65" s="8">
        <v>124200</v>
      </c>
    </row>
    <row r="66" spans="2:14" ht="26.4">
      <c r="B66" s="4">
        <v>2023</v>
      </c>
      <c r="C66" s="4" t="s">
        <v>16</v>
      </c>
      <c r="D66" s="1079" t="s">
        <v>391</v>
      </c>
      <c r="E66" s="1080"/>
      <c r="F66" s="1079" t="s">
        <v>395</v>
      </c>
      <c r="G66" s="1080"/>
      <c r="H66" s="4" t="s">
        <v>24</v>
      </c>
      <c r="I66" s="4" t="s">
        <v>19</v>
      </c>
      <c r="J66" s="4" t="s">
        <v>175</v>
      </c>
      <c r="K66" s="5">
        <v>4800</v>
      </c>
      <c r="L66" s="6">
        <v>6</v>
      </c>
      <c r="M66" s="9"/>
      <c r="N66" s="8">
        <v>28800</v>
      </c>
    </row>
    <row r="67" spans="2:14" ht="26.4">
      <c r="B67" s="4">
        <v>2023</v>
      </c>
      <c r="C67" s="4" t="s">
        <v>16</v>
      </c>
      <c r="D67" s="1079" t="s">
        <v>391</v>
      </c>
      <c r="E67" s="1080"/>
      <c r="F67" s="1079" t="s">
        <v>395</v>
      </c>
      <c r="G67" s="1080"/>
      <c r="H67" s="4" t="s">
        <v>25</v>
      </c>
      <c r="I67" s="4" t="s">
        <v>19</v>
      </c>
      <c r="J67" s="4" t="s">
        <v>175</v>
      </c>
      <c r="K67" s="5">
        <v>2700</v>
      </c>
      <c r="L67" s="6">
        <v>1264</v>
      </c>
      <c r="M67" s="7">
        <v>4</v>
      </c>
      <c r="N67" s="8">
        <v>3402000</v>
      </c>
    </row>
    <row r="68" spans="2:14" ht="26.4">
      <c r="B68" s="4">
        <v>2023</v>
      </c>
      <c r="C68" s="4" t="s">
        <v>16</v>
      </c>
      <c r="D68" s="1079" t="s">
        <v>391</v>
      </c>
      <c r="E68" s="1080"/>
      <c r="F68" s="1079" t="s">
        <v>395</v>
      </c>
      <c r="G68" s="1080"/>
      <c r="H68" s="4" t="s">
        <v>26</v>
      </c>
      <c r="I68" s="4" t="s">
        <v>19</v>
      </c>
      <c r="J68" s="4" t="s">
        <v>175</v>
      </c>
      <c r="K68" s="5">
        <v>4800</v>
      </c>
      <c r="L68" s="6">
        <v>291</v>
      </c>
      <c r="M68" s="7">
        <v>1</v>
      </c>
      <c r="N68" s="8">
        <v>1392000</v>
      </c>
    </row>
    <row r="69" spans="2:14" ht="26.4">
      <c r="B69" s="4">
        <v>2023</v>
      </c>
      <c r="C69" s="4" t="s">
        <v>16</v>
      </c>
      <c r="D69" s="1079" t="s">
        <v>391</v>
      </c>
      <c r="E69" s="1080"/>
      <c r="F69" s="1079" t="s">
        <v>395</v>
      </c>
      <c r="G69" s="1080"/>
      <c r="H69" s="4" t="s">
        <v>27</v>
      </c>
      <c r="I69" s="4" t="s">
        <v>19</v>
      </c>
      <c r="J69" s="4" t="s">
        <v>175</v>
      </c>
      <c r="K69" s="5">
        <v>450</v>
      </c>
      <c r="L69" s="6">
        <v>393</v>
      </c>
      <c r="M69" s="7">
        <v>5</v>
      </c>
      <c r="N69" s="8">
        <v>174600</v>
      </c>
    </row>
    <row r="70" spans="2:14">
      <c r="B70" s="12" t="s">
        <v>28</v>
      </c>
      <c r="C70" s="12" t="s">
        <v>28</v>
      </c>
      <c r="D70" s="1083" t="s">
        <v>28</v>
      </c>
      <c r="E70" s="1080"/>
      <c r="F70" s="1083" t="s">
        <v>29</v>
      </c>
      <c r="G70" s="1080"/>
      <c r="H70" s="12" t="s">
        <v>28</v>
      </c>
      <c r="I70" s="12" t="s">
        <v>28</v>
      </c>
      <c r="J70" s="12" t="s">
        <v>28</v>
      </c>
      <c r="K70" s="12" t="s">
        <v>28</v>
      </c>
      <c r="L70" s="13">
        <v>42104</v>
      </c>
      <c r="M70" s="13">
        <v>274</v>
      </c>
      <c r="N70" s="14">
        <v>64244000</v>
      </c>
    </row>
    <row r="71" spans="2:14" ht="26.4">
      <c r="B71" s="4">
        <v>2023</v>
      </c>
      <c r="C71" s="4" t="s">
        <v>16</v>
      </c>
      <c r="D71" s="1079" t="s">
        <v>391</v>
      </c>
      <c r="E71" s="1080"/>
      <c r="F71" s="1079" t="s">
        <v>396</v>
      </c>
      <c r="G71" s="1080"/>
      <c r="H71" s="4" t="s">
        <v>18</v>
      </c>
      <c r="I71" s="4" t="s">
        <v>19</v>
      </c>
      <c r="J71" s="4" t="s">
        <v>290</v>
      </c>
      <c r="K71" s="5">
        <v>900</v>
      </c>
      <c r="L71" s="6">
        <v>7475</v>
      </c>
      <c r="M71" s="7">
        <v>222</v>
      </c>
      <c r="N71" s="8">
        <v>6527700</v>
      </c>
    </row>
    <row r="72" spans="2:14" ht="39.6">
      <c r="B72" s="4">
        <v>2023</v>
      </c>
      <c r="C72" s="4" t="s">
        <v>16</v>
      </c>
      <c r="D72" s="1079" t="s">
        <v>391</v>
      </c>
      <c r="E72" s="1080"/>
      <c r="F72" s="1079" t="s">
        <v>396</v>
      </c>
      <c r="G72" s="1080"/>
      <c r="H72" s="4" t="s">
        <v>22</v>
      </c>
      <c r="I72" s="4" t="s">
        <v>19</v>
      </c>
      <c r="J72" s="4" t="s">
        <v>290</v>
      </c>
      <c r="K72" s="5">
        <v>900</v>
      </c>
      <c r="L72" s="6">
        <v>30</v>
      </c>
      <c r="M72" s="9"/>
      <c r="N72" s="8">
        <v>27000</v>
      </c>
    </row>
    <row r="73" spans="2:14" ht="26.4">
      <c r="B73" s="4">
        <v>2023</v>
      </c>
      <c r="C73" s="4" t="s">
        <v>16</v>
      </c>
      <c r="D73" s="1079" t="s">
        <v>391</v>
      </c>
      <c r="E73" s="1080"/>
      <c r="F73" s="1079" t="s">
        <v>396</v>
      </c>
      <c r="G73" s="1080"/>
      <c r="H73" s="4" t="s">
        <v>23</v>
      </c>
      <c r="I73" s="4" t="s">
        <v>19</v>
      </c>
      <c r="J73" s="4" t="s">
        <v>290</v>
      </c>
      <c r="K73" s="5">
        <v>1600</v>
      </c>
      <c r="L73" s="6">
        <v>93</v>
      </c>
      <c r="M73" s="9"/>
      <c r="N73" s="8">
        <v>148800</v>
      </c>
    </row>
    <row r="74" spans="2:14" ht="26.4">
      <c r="B74" s="4">
        <v>2023</v>
      </c>
      <c r="C74" s="4" t="s">
        <v>16</v>
      </c>
      <c r="D74" s="1079" t="s">
        <v>391</v>
      </c>
      <c r="E74" s="1080"/>
      <c r="F74" s="1079" t="s">
        <v>396</v>
      </c>
      <c r="G74" s="1080"/>
      <c r="H74" s="4" t="s">
        <v>24</v>
      </c>
      <c r="I74" s="4" t="s">
        <v>19</v>
      </c>
      <c r="J74" s="4" t="s">
        <v>290</v>
      </c>
      <c r="K74" s="5">
        <v>2800</v>
      </c>
      <c r="L74" s="6">
        <v>7</v>
      </c>
      <c r="M74" s="9"/>
      <c r="N74" s="8">
        <v>19600</v>
      </c>
    </row>
    <row r="75" spans="2:14" ht="26.4">
      <c r="B75" s="4">
        <v>2023</v>
      </c>
      <c r="C75" s="4" t="s">
        <v>16</v>
      </c>
      <c r="D75" s="1079" t="s">
        <v>391</v>
      </c>
      <c r="E75" s="1080"/>
      <c r="F75" s="1079" t="s">
        <v>396</v>
      </c>
      <c r="G75" s="1080"/>
      <c r="H75" s="4" t="s">
        <v>25</v>
      </c>
      <c r="I75" s="4" t="s">
        <v>19</v>
      </c>
      <c r="J75" s="4" t="s">
        <v>290</v>
      </c>
      <c r="K75" s="5">
        <v>1600</v>
      </c>
      <c r="L75" s="6">
        <v>250</v>
      </c>
      <c r="M75" s="9"/>
      <c r="N75" s="8">
        <v>400000</v>
      </c>
    </row>
    <row r="76" spans="2:14" ht="26.4">
      <c r="B76" s="4">
        <v>2023</v>
      </c>
      <c r="C76" s="4" t="s">
        <v>16</v>
      </c>
      <c r="D76" s="1079" t="s">
        <v>391</v>
      </c>
      <c r="E76" s="1080"/>
      <c r="F76" s="1079" t="s">
        <v>396</v>
      </c>
      <c r="G76" s="1080"/>
      <c r="H76" s="4" t="s">
        <v>26</v>
      </c>
      <c r="I76" s="4" t="s">
        <v>19</v>
      </c>
      <c r="J76" s="4" t="s">
        <v>290</v>
      </c>
      <c r="K76" s="5">
        <v>2800</v>
      </c>
      <c r="L76" s="6">
        <v>93</v>
      </c>
      <c r="M76" s="9"/>
      <c r="N76" s="8">
        <v>260400</v>
      </c>
    </row>
    <row r="77" spans="2:14" ht="26.4">
      <c r="B77" s="4">
        <v>2023</v>
      </c>
      <c r="C77" s="4" t="s">
        <v>16</v>
      </c>
      <c r="D77" s="1079" t="s">
        <v>391</v>
      </c>
      <c r="E77" s="1080"/>
      <c r="F77" s="1079" t="s">
        <v>396</v>
      </c>
      <c r="G77" s="1080"/>
      <c r="H77" s="4" t="s">
        <v>27</v>
      </c>
      <c r="I77" s="4" t="s">
        <v>19</v>
      </c>
      <c r="J77" s="4" t="s">
        <v>290</v>
      </c>
      <c r="K77" s="5">
        <v>250</v>
      </c>
      <c r="L77" s="6">
        <v>230</v>
      </c>
      <c r="M77" s="7">
        <v>2</v>
      </c>
      <c r="N77" s="8">
        <v>57000</v>
      </c>
    </row>
    <row r="78" spans="2:14" ht="26.4">
      <c r="B78" s="4">
        <v>2023</v>
      </c>
      <c r="C78" s="4" t="s">
        <v>16</v>
      </c>
      <c r="D78" s="1079" t="s">
        <v>391</v>
      </c>
      <c r="E78" s="1080"/>
      <c r="F78" s="1079" t="s">
        <v>396</v>
      </c>
      <c r="G78" s="1080"/>
      <c r="H78" s="4" t="s">
        <v>18</v>
      </c>
      <c r="I78" s="4" t="s">
        <v>19</v>
      </c>
      <c r="J78" s="4" t="s">
        <v>175</v>
      </c>
      <c r="K78" s="5">
        <v>950</v>
      </c>
      <c r="L78" s="6">
        <v>19050</v>
      </c>
      <c r="M78" s="7">
        <v>582</v>
      </c>
      <c r="N78" s="8">
        <v>17544600</v>
      </c>
    </row>
    <row r="79" spans="2:14" ht="39.6">
      <c r="B79" s="4">
        <v>2023</v>
      </c>
      <c r="C79" s="4" t="s">
        <v>16</v>
      </c>
      <c r="D79" s="1079" t="s">
        <v>391</v>
      </c>
      <c r="E79" s="1080"/>
      <c r="F79" s="1079" t="s">
        <v>396</v>
      </c>
      <c r="G79" s="1080"/>
      <c r="H79" s="4" t="s">
        <v>22</v>
      </c>
      <c r="I79" s="4" t="s">
        <v>19</v>
      </c>
      <c r="J79" s="4" t="s">
        <v>175</v>
      </c>
      <c r="K79" s="5">
        <v>950</v>
      </c>
      <c r="L79" s="6">
        <v>37</v>
      </c>
      <c r="M79" s="9"/>
      <c r="N79" s="8">
        <v>35150</v>
      </c>
    </row>
    <row r="80" spans="2:14" ht="26.4">
      <c r="B80" s="4">
        <v>2023</v>
      </c>
      <c r="C80" s="4" t="s">
        <v>16</v>
      </c>
      <c r="D80" s="1079" t="s">
        <v>391</v>
      </c>
      <c r="E80" s="1080"/>
      <c r="F80" s="1079" t="s">
        <v>396</v>
      </c>
      <c r="G80" s="1080"/>
      <c r="H80" s="4" t="s">
        <v>23</v>
      </c>
      <c r="I80" s="4" t="s">
        <v>19</v>
      </c>
      <c r="J80" s="4" t="s">
        <v>175</v>
      </c>
      <c r="K80" s="5">
        <v>1700</v>
      </c>
      <c r="L80" s="6">
        <v>270</v>
      </c>
      <c r="M80" s="7">
        <v>1</v>
      </c>
      <c r="N80" s="8">
        <v>457300</v>
      </c>
    </row>
    <row r="81" spans="2:14" ht="26.4">
      <c r="B81" s="4">
        <v>2023</v>
      </c>
      <c r="C81" s="4" t="s">
        <v>16</v>
      </c>
      <c r="D81" s="1079" t="s">
        <v>391</v>
      </c>
      <c r="E81" s="1080"/>
      <c r="F81" s="1079" t="s">
        <v>396</v>
      </c>
      <c r="G81" s="1080"/>
      <c r="H81" s="4" t="s">
        <v>24</v>
      </c>
      <c r="I81" s="4" t="s">
        <v>19</v>
      </c>
      <c r="J81" s="4" t="s">
        <v>175</v>
      </c>
      <c r="K81" s="5">
        <v>3000</v>
      </c>
      <c r="L81" s="6">
        <v>11</v>
      </c>
      <c r="M81" s="9"/>
      <c r="N81" s="8">
        <v>33000</v>
      </c>
    </row>
    <row r="82" spans="2:14" ht="26.4">
      <c r="B82" s="4">
        <v>2023</v>
      </c>
      <c r="C82" s="4" t="s">
        <v>16</v>
      </c>
      <c r="D82" s="1079" t="s">
        <v>391</v>
      </c>
      <c r="E82" s="1080"/>
      <c r="F82" s="1079" t="s">
        <v>396</v>
      </c>
      <c r="G82" s="1080"/>
      <c r="H82" s="4" t="s">
        <v>25</v>
      </c>
      <c r="I82" s="4" t="s">
        <v>19</v>
      </c>
      <c r="J82" s="4" t="s">
        <v>175</v>
      </c>
      <c r="K82" s="5">
        <v>1700</v>
      </c>
      <c r="L82" s="6">
        <v>729</v>
      </c>
      <c r="M82" s="7">
        <v>1</v>
      </c>
      <c r="N82" s="8">
        <v>1237600</v>
      </c>
    </row>
    <row r="83" spans="2:14" ht="26.4">
      <c r="B83" s="4">
        <v>2023</v>
      </c>
      <c r="C83" s="4" t="s">
        <v>16</v>
      </c>
      <c r="D83" s="1079" t="s">
        <v>391</v>
      </c>
      <c r="E83" s="1080"/>
      <c r="F83" s="1079" t="s">
        <v>396</v>
      </c>
      <c r="G83" s="1080"/>
      <c r="H83" s="4" t="s">
        <v>26</v>
      </c>
      <c r="I83" s="4" t="s">
        <v>19</v>
      </c>
      <c r="J83" s="4" t="s">
        <v>175</v>
      </c>
      <c r="K83" s="5">
        <v>3000</v>
      </c>
      <c r="L83" s="6">
        <v>304</v>
      </c>
      <c r="M83" s="9"/>
      <c r="N83" s="8">
        <v>912000</v>
      </c>
    </row>
    <row r="84" spans="2:14" ht="26.4">
      <c r="B84" s="4">
        <v>2023</v>
      </c>
      <c r="C84" s="4" t="s">
        <v>16</v>
      </c>
      <c r="D84" s="1079" t="s">
        <v>391</v>
      </c>
      <c r="E84" s="1080"/>
      <c r="F84" s="1079" t="s">
        <v>396</v>
      </c>
      <c r="G84" s="1080"/>
      <c r="H84" s="4" t="s">
        <v>27</v>
      </c>
      <c r="I84" s="4" t="s">
        <v>19</v>
      </c>
      <c r="J84" s="4" t="s">
        <v>175</v>
      </c>
      <c r="K84" s="5">
        <v>300</v>
      </c>
      <c r="L84" s="6">
        <v>620</v>
      </c>
      <c r="M84" s="7">
        <v>1</v>
      </c>
      <c r="N84" s="8">
        <v>185700</v>
      </c>
    </row>
    <row r="85" spans="2:14">
      <c r="B85" s="12" t="s">
        <v>28</v>
      </c>
      <c r="C85" s="12" t="s">
        <v>28</v>
      </c>
      <c r="D85" s="1083" t="s">
        <v>28</v>
      </c>
      <c r="E85" s="1080"/>
      <c r="F85" s="1083" t="s">
        <v>29</v>
      </c>
      <c r="G85" s="1080"/>
      <c r="H85" s="12" t="s">
        <v>28</v>
      </c>
      <c r="I85" s="12" t="s">
        <v>28</v>
      </c>
      <c r="J85" s="12" t="s">
        <v>28</v>
      </c>
      <c r="K85" s="12" t="s">
        <v>28</v>
      </c>
      <c r="L85" s="13">
        <v>29199</v>
      </c>
      <c r="M85" s="13">
        <v>809</v>
      </c>
      <c r="N85" s="14">
        <v>27845850</v>
      </c>
    </row>
    <row r="86" spans="2:14" ht="26.4">
      <c r="B86" s="4">
        <v>2023</v>
      </c>
      <c r="C86" s="4" t="s">
        <v>16</v>
      </c>
      <c r="D86" s="1079" t="s">
        <v>391</v>
      </c>
      <c r="E86" s="1080"/>
      <c r="F86" s="1079" t="s">
        <v>397</v>
      </c>
      <c r="G86" s="1080"/>
      <c r="H86" s="4" t="s">
        <v>18</v>
      </c>
      <c r="I86" s="4" t="s">
        <v>19</v>
      </c>
      <c r="J86" s="4" t="s">
        <v>290</v>
      </c>
      <c r="K86" s="5">
        <v>900</v>
      </c>
      <c r="L86" s="6">
        <v>7421</v>
      </c>
      <c r="M86" s="7">
        <v>245</v>
      </c>
      <c r="N86" s="8">
        <v>6458400</v>
      </c>
    </row>
    <row r="87" spans="2:14" ht="39.6">
      <c r="B87" s="4">
        <v>2023</v>
      </c>
      <c r="C87" s="4" t="s">
        <v>16</v>
      </c>
      <c r="D87" s="1079" t="s">
        <v>391</v>
      </c>
      <c r="E87" s="1080"/>
      <c r="F87" s="1079" t="s">
        <v>397</v>
      </c>
      <c r="G87" s="1080"/>
      <c r="H87" s="4" t="s">
        <v>22</v>
      </c>
      <c r="I87" s="4" t="s">
        <v>19</v>
      </c>
      <c r="J87" s="4" t="s">
        <v>290</v>
      </c>
      <c r="K87" s="5">
        <v>900</v>
      </c>
      <c r="L87" s="6">
        <v>24</v>
      </c>
      <c r="M87" s="9"/>
      <c r="N87" s="8">
        <v>21600</v>
      </c>
    </row>
    <row r="88" spans="2:14" ht="26.4">
      <c r="B88" s="4">
        <v>2023</v>
      </c>
      <c r="C88" s="4" t="s">
        <v>16</v>
      </c>
      <c r="D88" s="1079" t="s">
        <v>391</v>
      </c>
      <c r="E88" s="1080"/>
      <c r="F88" s="1079" t="s">
        <v>397</v>
      </c>
      <c r="G88" s="1080"/>
      <c r="H88" s="4" t="s">
        <v>23</v>
      </c>
      <c r="I88" s="4" t="s">
        <v>19</v>
      </c>
      <c r="J88" s="4" t="s">
        <v>290</v>
      </c>
      <c r="K88" s="5">
        <v>1600</v>
      </c>
      <c r="L88" s="6">
        <v>92</v>
      </c>
      <c r="M88" s="9"/>
      <c r="N88" s="8">
        <v>147200</v>
      </c>
    </row>
    <row r="89" spans="2:14" ht="26.4">
      <c r="B89" s="4">
        <v>2023</v>
      </c>
      <c r="C89" s="4" t="s">
        <v>16</v>
      </c>
      <c r="D89" s="1079" t="s">
        <v>391</v>
      </c>
      <c r="E89" s="1080"/>
      <c r="F89" s="1079" t="s">
        <v>397</v>
      </c>
      <c r="G89" s="1080"/>
      <c r="H89" s="4" t="s">
        <v>24</v>
      </c>
      <c r="I89" s="4" t="s">
        <v>19</v>
      </c>
      <c r="J89" s="4" t="s">
        <v>290</v>
      </c>
      <c r="K89" s="5">
        <v>2800</v>
      </c>
      <c r="L89" s="6">
        <v>6</v>
      </c>
      <c r="M89" s="9"/>
      <c r="N89" s="8">
        <v>16800</v>
      </c>
    </row>
    <row r="90" spans="2:14" ht="26.4">
      <c r="B90" s="4">
        <v>2023</v>
      </c>
      <c r="C90" s="4" t="s">
        <v>16</v>
      </c>
      <c r="D90" s="1079" t="s">
        <v>391</v>
      </c>
      <c r="E90" s="1080"/>
      <c r="F90" s="1079" t="s">
        <v>397</v>
      </c>
      <c r="G90" s="1080"/>
      <c r="H90" s="4" t="s">
        <v>25</v>
      </c>
      <c r="I90" s="4" t="s">
        <v>19</v>
      </c>
      <c r="J90" s="4" t="s">
        <v>290</v>
      </c>
      <c r="K90" s="5">
        <v>1600</v>
      </c>
      <c r="L90" s="6">
        <v>213</v>
      </c>
      <c r="M90" s="9"/>
      <c r="N90" s="8">
        <v>340800</v>
      </c>
    </row>
    <row r="91" spans="2:14" ht="26.4">
      <c r="B91" s="4">
        <v>2023</v>
      </c>
      <c r="C91" s="4" t="s">
        <v>16</v>
      </c>
      <c r="D91" s="1079" t="s">
        <v>391</v>
      </c>
      <c r="E91" s="1080"/>
      <c r="F91" s="1079" t="s">
        <v>397</v>
      </c>
      <c r="G91" s="1080"/>
      <c r="H91" s="4" t="s">
        <v>26</v>
      </c>
      <c r="I91" s="4" t="s">
        <v>19</v>
      </c>
      <c r="J91" s="4" t="s">
        <v>290</v>
      </c>
      <c r="K91" s="5">
        <v>2800</v>
      </c>
      <c r="L91" s="6">
        <v>104</v>
      </c>
      <c r="M91" s="9"/>
      <c r="N91" s="8">
        <v>291200</v>
      </c>
    </row>
    <row r="92" spans="2:14" ht="26.4">
      <c r="B92" s="4">
        <v>2023</v>
      </c>
      <c r="C92" s="4" t="s">
        <v>16</v>
      </c>
      <c r="D92" s="1079" t="s">
        <v>391</v>
      </c>
      <c r="E92" s="1080"/>
      <c r="F92" s="1079" t="s">
        <v>397</v>
      </c>
      <c r="G92" s="1080"/>
      <c r="H92" s="4" t="s">
        <v>27</v>
      </c>
      <c r="I92" s="4" t="s">
        <v>19</v>
      </c>
      <c r="J92" s="4" t="s">
        <v>290</v>
      </c>
      <c r="K92" s="5">
        <v>250</v>
      </c>
      <c r="L92" s="6">
        <v>244</v>
      </c>
      <c r="M92" s="9"/>
      <c r="N92" s="8">
        <v>61000</v>
      </c>
    </row>
    <row r="93" spans="2:14" ht="26.4">
      <c r="B93" s="4">
        <v>2023</v>
      </c>
      <c r="C93" s="4" t="s">
        <v>16</v>
      </c>
      <c r="D93" s="1079" t="s">
        <v>391</v>
      </c>
      <c r="E93" s="1080"/>
      <c r="F93" s="1079" t="s">
        <v>397</v>
      </c>
      <c r="G93" s="1080"/>
      <c r="H93" s="4" t="s">
        <v>18</v>
      </c>
      <c r="I93" s="4" t="s">
        <v>19</v>
      </c>
      <c r="J93" s="4" t="s">
        <v>175</v>
      </c>
      <c r="K93" s="5">
        <v>950</v>
      </c>
      <c r="L93" s="6">
        <v>19094</v>
      </c>
      <c r="M93" s="7">
        <v>612</v>
      </c>
      <c r="N93" s="8">
        <v>17557900</v>
      </c>
    </row>
    <row r="94" spans="2:14" ht="39.6">
      <c r="B94" s="4">
        <v>2023</v>
      </c>
      <c r="C94" s="4" t="s">
        <v>16</v>
      </c>
      <c r="D94" s="1079" t="s">
        <v>391</v>
      </c>
      <c r="E94" s="1080"/>
      <c r="F94" s="1079" t="s">
        <v>397</v>
      </c>
      <c r="G94" s="1080"/>
      <c r="H94" s="4" t="s">
        <v>22</v>
      </c>
      <c r="I94" s="4" t="s">
        <v>19</v>
      </c>
      <c r="J94" s="4" t="s">
        <v>175</v>
      </c>
      <c r="K94" s="5">
        <v>950</v>
      </c>
      <c r="L94" s="6">
        <v>19</v>
      </c>
      <c r="M94" s="9"/>
      <c r="N94" s="8">
        <v>18050</v>
      </c>
    </row>
    <row r="95" spans="2:14" ht="26.4">
      <c r="B95" s="4">
        <v>2023</v>
      </c>
      <c r="C95" s="4" t="s">
        <v>16</v>
      </c>
      <c r="D95" s="1079" t="s">
        <v>391</v>
      </c>
      <c r="E95" s="1080"/>
      <c r="F95" s="1079" t="s">
        <v>397</v>
      </c>
      <c r="G95" s="1080"/>
      <c r="H95" s="4" t="s">
        <v>23</v>
      </c>
      <c r="I95" s="4" t="s">
        <v>19</v>
      </c>
      <c r="J95" s="4" t="s">
        <v>175</v>
      </c>
      <c r="K95" s="5">
        <v>1700</v>
      </c>
      <c r="L95" s="6">
        <v>240</v>
      </c>
      <c r="M95" s="7">
        <v>1</v>
      </c>
      <c r="N95" s="8">
        <v>406300</v>
      </c>
    </row>
    <row r="96" spans="2:14" ht="26.4">
      <c r="B96" s="4">
        <v>2023</v>
      </c>
      <c r="C96" s="4" t="s">
        <v>16</v>
      </c>
      <c r="D96" s="1079" t="s">
        <v>391</v>
      </c>
      <c r="E96" s="1080"/>
      <c r="F96" s="1079" t="s">
        <v>397</v>
      </c>
      <c r="G96" s="1080"/>
      <c r="H96" s="4" t="s">
        <v>24</v>
      </c>
      <c r="I96" s="4" t="s">
        <v>19</v>
      </c>
      <c r="J96" s="4" t="s">
        <v>175</v>
      </c>
      <c r="K96" s="5">
        <v>3000</v>
      </c>
      <c r="L96" s="6">
        <v>5</v>
      </c>
      <c r="M96" s="9"/>
      <c r="N96" s="8">
        <v>15000</v>
      </c>
    </row>
    <row r="97" spans="2:14" ht="26.4">
      <c r="B97" s="4">
        <v>2023</v>
      </c>
      <c r="C97" s="4" t="s">
        <v>16</v>
      </c>
      <c r="D97" s="1079" t="s">
        <v>391</v>
      </c>
      <c r="E97" s="1080"/>
      <c r="F97" s="1079" t="s">
        <v>397</v>
      </c>
      <c r="G97" s="1080"/>
      <c r="H97" s="4" t="s">
        <v>25</v>
      </c>
      <c r="I97" s="4" t="s">
        <v>19</v>
      </c>
      <c r="J97" s="4" t="s">
        <v>175</v>
      </c>
      <c r="K97" s="5">
        <v>1700</v>
      </c>
      <c r="L97" s="6">
        <v>663</v>
      </c>
      <c r="M97" s="7">
        <v>2</v>
      </c>
      <c r="N97" s="8">
        <v>1123700</v>
      </c>
    </row>
    <row r="98" spans="2:14" ht="26.4">
      <c r="B98" s="4">
        <v>2023</v>
      </c>
      <c r="C98" s="4" t="s">
        <v>16</v>
      </c>
      <c r="D98" s="1079" t="s">
        <v>391</v>
      </c>
      <c r="E98" s="1080"/>
      <c r="F98" s="1079" t="s">
        <v>397</v>
      </c>
      <c r="G98" s="1080"/>
      <c r="H98" s="4" t="s">
        <v>26</v>
      </c>
      <c r="I98" s="4" t="s">
        <v>19</v>
      </c>
      <c r="J98" s="4" t="s">
        <v>175</v>
      </c>
      <c r="K98" s="5">
        <v>3000</v>
      </c>
      <c r="L98" s="6">
        <v>297</v>
      </c>
      <c r="M98" s="9"/>
      <c r="N98" s="8">
        <v>891000</v>
      </c>
    </row>
    <row r="99" spans="2:14" ht="26.4">
      <c r="B99" s="4">
        <v>2023</v>
      </c>
      <c r="C99" s="4" t="s">
        <v>16</v>
      </c>
      <c r="D99" s="1079" t="s">
        <v>391</v>
      </c>
      <c r="E99" s="1080"/>
      <c r="F99" s="1079" t="s">
        <v>397</v>
      </c>
      <c r="G99" s="1080"/>
      <c r="H99" s="4" t="s">
        <v>27</v>
      </c>
      <c r="I99" s="4" t="s">
        <v>19</v>
      </c>
      <c r="J99" s="4" t="s">
        <v>175</v>
      </c>
      <c r="K99" s="5">
        <v>300</v>
      </c>
      <c r="L99" s="6">
        <v>663</v>
      </c>
      <c r="M99" s="7">
        <v>6</v>
      </c>
      <c r="N99" s="8">
        <v>197100</v>
      </c>
    </row>
    <row r="100" spans="2:14">
      <c r="B100" s="12" t="s">
        <v>28</v>
      </c>
      <c r="C100" s="12" t="s">
        <v>28</v>
      </c>
      <c r="D100" s="1083" t="s">
        <v>28</v>
      </c>
      <c r="E100" s="1080"/>
      <c r="F100" s="1083" t="s">
        <v>29</v>
      </c>
      <c r="G100" s="1080"/>
      <c r="H100" s="12" t="s">
        <v>28</v>
      </c>
      <c r="I100" s="12" t="s">
        <v>28</v>
      </c>
      <c r="J100" s="12" t="s">
        <v>28</v>
      </c>
      <c r="K100" s="12" t="s">
        <v>28</v>
      </c>
      <c r="L100" s="13">
        <v>29085</v>
      </c>
      <c r="M100" s="13">
        <v>866</v>
      </c>
      <c r="N100" s="14">
        <v>27546050</v>
      </c>
    </row>
    <row r="101" spans="2:14" ht="26.4">
      <c r="B101" s="4">
        <v>2023</v>
      </c>
      <c r="C101" s="4" t="s">
        <v>16</v>
      </c>
      <c r="D101" s="1079" t="s">
        <v>391</v>
      </c>
      <c r="E101" s="1080"/>
      <c r="F101" s="1079" t="s">
        <v>398</v>
      </c>
      <c r="G101" s="1080"/>
      <c r="H101" s="4" t="s">
        <v>18</v>
      </c>
      <c r="I101" s="4" t="s">
        <v>19</v>
      </c>
      <c r="J101" s="4" t="s">
        <v>290</v>
      </c>
      <c r="K101" s="5">
        <v>2100</v>
      </c>
      <c r="L101" s="6">
        <v>59854</v>
      </c>
      <c r="M101" s="7">
        <v>288</v>
      </c>
      <c r="N101" s="8">
        <v>125088600</v>
      </c>
    </row>
    <row r="102" spans="2:14" ht="39.6">
      <c r="B102" s="4">
        <v>2023</v>
      </c>
      <c r="C102" s="4" t="s">
        <v>16</v>
      </c>
      <c r="D102" s="1079" t="s">
        <v>391</v>
      </c>
      <c r="E102" s="1080"/>
      <c r="F102" s="1079" t="s">
        <v>398</v>
      </c>
      <c r="G102" s="1080"/>
      <c r="H102" s="4" t="s">
        <v>22</v>
      </c>
      <c r="I102" s="4" t="s">
        <v>19</v>
      </c>
      <c r="J102" s="4" t="s">
        <v>290</v>
      </c>
      <c r="K102" s="5">
        <v>2100</v>
      </c>
      <c r="L102" s="6">
        <v>117</v>
      </c>
      <c r="M102" s="9"/>
      <c r="N102" s="8">
        <v>245700</v>
      </c>
    </row>
    <row r="103" spans="2:14" ht="26.4">
      <c r="B103" s="4">
        <v>2023</v>
      </c>
      <c r="C103" s="4" t="s">
        <v>16</v>
      </c>
      <c r="D103" s="1079" t="s">
        <v>391</v>
      </c>
      <c r="E103" s="1080"/>
      <c r="F103" s="1079" t="s">
        <v>398</v>
      </c>
      <c r="G103" s="1080"/>
      <c r="H103" s="4" t="s">
        <v>23</v>
      </c>
      <c r="I103" s="4" t="s">
        <v>19</v>
      </c>
      <c r="J103" s="4" t="s">
        <v>290</v>
      </c>
      <c r="K103" s="5">
        <v>3800</v>
      </c>
      <c r="L103" s="6">
        <v>322</v>
      </c>
      <c r="M103" s="7">
        <v>3</v>
      </c>
      <c r="N103" s="8">
        <v>1212200</v>
      </c>
    </row>
    <row r="104" spans="2:14" ht="26.4">
      <c r="B104" s="4">
        <v>2023</v>
      </c>
      <c r="C104" s="4" t="s">
        <v>16</v>
      </c>
      <c r="D104" s="1079" t="s">
        <v>391</v>
      </c>
      <c r="E104" s="1080"/>
      <c r="F104" s="1079" t="s">
        <v>398</v>
      </c>
      <c r="G104" s="1080"/>
      <c r="H104" s="4" t="s">
        <v>24</v>
      </c>
      <c r="I104" s="4" t="s">
        <v>19</v>
      </c>
      <c r="J104" s="4" t="s">
        <v>290</v>
      </c>
      <c r="K104" s="5">
        <v>6750</v>
      </c>
      <c r="L104" s="6">
        <v>243</v>
      </c>
      <c r="M104" s="9"/>
      <c r="N104" s="8">
        <v>1640250</v>
      </c>
    </row>
    <row r="105" spans="2:14" ht="26.4">
      <c r="B105" s="4">
        <v>2023</v>
      </c>
      <c r="C105" s="4" t="s">
        <v>16</v>
      </c>
      <c r="D105" s="1079" t="s">
        <v>391</v>
      </c>
      <c r="E105" s="1080"/>
      <c r="F105" s="1079" t="s">
        <v>398</v>
      </c>
      <c r="G105" s="1080"/>
      <c r="H105" s="4" t="s">
        <v>25</v>
      </c>
      <c r="I105" s="4" t="s">
        <v>19</v>
      </c>
      <c r="J105" s="4" t="s">
        <v>290</v>
      </c>
      <c r="K105" s="5">
        <v>3800</v>
      </c>
      <c r="L105" s="6">
        <v>3866</v>
      </c>
      <c r="M105" s="7">
        <v>5</v>
      </c>
      <c r="N105" s="8">
        <v>14671800</v>
      </c>
    </row>
    <row r="106" spans="2:14" ht="26.4">
      <c r="B106" s="4">
        <v>2023</v>
      </c>
      <c r="C106" s="4" t="s">
        <v>16</v>
      </c>
      <c r="D106" s="1079" t="s">
        <v>391</v>
      </c>
      <c r="E106" s="1080"/>
      <c r="F106" s="1079" t="s">
        <v>398</v>
      </c>
      <c r="G106" s="1080"/>
      <c r="H106" s="4" t="s">
        <v>26</v>
      </c>
      <c r="I106" s="4" t="s">
        <v>19</v>
      </c>
      <c r="J106" s="4" t="s">
        <v>290</v>
      </c>
      <c r="K106" s="5">
        <v>6750</v>
      </c>
      <c r="L106" s="6">
        <v>8043</v>
      </c>
      <c r="M106" s="9"/>
      <c r="N106" s="8">
        <v>54290250</v>
      </c>
    </row>
    <row r="107" spans="2:14" ht="26.4">
      <c r="B107" s="4">
        <v>2023</v>
      </c>
      <c r="C107" s="4" t="s">
        <v>16</v>
      </c>
      <c r="D107" s="1079" t="s">
        <v>391</v>
      </c>
      <c r="E107" s="1080"/>
      <c r="F107" s="1079" t="s">
        <v>398</v>
      </c>
      <c r="G107" s="1080"/>
      <c r="H107" s="4" t="s">
        <v>27</v>
      </c>
      <c r="I107" s="4" t="s">
        <v>19</v>
      </c>
      <c r="J107" s="4" t="s">
        <v>20</v>
      </c>
      <c r="K107" s="5">
        <v>650</v>
      </c>
      <c r="L107" s="6">
        <v>2393</v>
      </c>
      <c r="M107" s="7">
        <v>5</v>
      </c>
      <c r="N107" s="8">
        <v>1552200</v>
      </c>
    </row>
    <row r="108" spans="2:14" ht="26.4">
      <c r="B108" s="4">
        <v>2023</v>
      </c>
      <c r="C108" s="4" t="s">
        <v>16</v>
      </c>
      <c r="D108" s="1079" t="s">
        <v>391</v>
      </c>
      <c r="E108" s="1080"/>
      <c r="F108" s="1079" t="s">
        <v>398</v>
      </c>
      <c r="G108" s="1080"/>
      <c r="H108" s="4" t="s">
        <v>18</v>
      </c>
      <c r="I108" s="4" t="s">
        <v>19</v>
      </c>
      <c r="J108" s="4" t="s">
        <v>175</v>
      </c>
      <c r="K108" s="5">
        <v>2250</v>
      </c>
      <c r="L108" s="6">
        <v>140234</v>
      </c>
      <c r="M108" s="7">
        <v>808</v>
      </c>
      <c r="N108" s="8">
        <v>313708500</v>
      </c>
    </row>
    <row r="109" spans="2:14" ht="39.6">
      <c r="B109" s="4">
        <v>2023</v>
      </c>
      <c r="C109" s="4" t="s">
        <v>16</v>
      </c>
      <c r="D109" s="1079" t="s">
        <v>391</v>
      </c>
      <c r="E109" s="1080"/>
      <c r="F109" s="1079" t="s">
        <v>398</v>
      </c>
      <c r="G109" s="1080"/>
      <c r="H109" s="4" t="s">
        <v>22</v>
      </c>
      <c r="I109" s="4" t="s">
        <v>19</v>
      </c>
      <c r="J109" s="4" t="s">
        <v>175</v>
      </c>
      <c r="K109" s="5">
        <v>2250</v>
      </c>
      <c r="L109" s="6">
        <v>339</v>
      </c>
      <c r="M109" s="9"/>
      <c r="N109" s="8">
        <v>762750</v>
      </c>
    </row>
    <row r="110" spans="2:14" ht="26.4">
      <c r="B110" s="4">
        <v>2023</v>
      </c>
      <c r="C110" s="4" t="s">
        <v>16</v>
      </c>
      <c r="D110" s="1079" t="s">
        <v>391</v>
      </c>
      <c r="E110" s="1080"/>
      <c r="F110" s="1079" t="s">
        <v>398</v>
      </c>
      <c r="G110" s="1080"/>
      <c r="H110" s="4" t="s">
        <v>23</v>
      </c>
      <c r="I110" s="4" t="s">
        <v>19</v>
      </c>
      <c r="J110" s="4" t="s">
        <v>175</v>
      </c>
      <c r="K110" s="5">
        <v>4050</v>
      </c>
      <c r="L110" s="6">
        <v>898</v>
      </c>
      <c r="M110" s="7">
        <v>4</v>
      </c>
      <c r="N110" s="8">
        <v>3620700</v>
      </c>
    </row>
    <row r="111" spans="2:14" ht="26.4">
      <c r="B111" s="4">
        <v>2023</v>
      </c>
      <c r="C111" s="4" t="s">
        <v>16</v>
      </c>
      <c r="D111" s="1079" t="s">
        <v>391</v>
      </c>
      <c r="E111" s="1080"/>
      <c r="F111" s="1079" t="s">
        <v>398</v>
      </c>
      <c r="G111" s="1080"/>
      <c r="H111" s="4" t="s">
        <v>24</v>
      </c>
      <c r="I111" s="4" t="s">
        <v>19</v>
      </c>
      <c r="J111" s="4" t="s">
        <v>175</v>
      </c>
      <c r="K111" s="5">
        <v>7200</v>
      </c>
      <c r="L111" s="6">
        <v>630</v>
      </c>
      <c r="M111" s="9"/>
      <c r="N111" s="8">
        <v>4536000</v>
      </c>
    </row>
    <row r="112" spans="2:14" ht="26.4">
      <c r="B112" s="4">
        <v>2023</v>
      </c>
      <c r="C112" s="4" t="s">
        <v>16</v>
      </c>
      <c r="D112" s="1079" t="s">
        <v>391</v>
      </c>
      <c r="E112" s="1080"/>
      <c r="F112" s="1079" t="s">
        <v>398</v>
      </c>
      <c r="G112" s="1080"/>
      <c r="H112" s="4" t="s">
        <v>25</v>
      </c>
      <c r="I112" s="4" t="s">
        <v>19</v>
      </c>
      <c r="J112" s="4" t="s">
        <v>175</v>
      </c>
      <c r="K112" s="5">
        <v>4050</v>
      </c>
      <c r="L112" s="6">
        <v>11322</v>
      </c>
      <c r="M112" s="7">
        <v>46</v>
      </c>
      <c r="N112" s="8">
        <v>45667800</v>
      </c>
    </row>
    <row r="113" spans="2:14" ht="26.4">
      <c r="B113" s="4">
        <v>2023</v>
      </c>
      <c r="C113" s="4" t="s">
        <v>16</v>
      </c>
      <c r="D113" s="1079" t="s">
        <v>391</v>
      </c>
      <c r="E113" s="1080"/>
      <c r="F113" s="1079" t="s">
        <v>398</v>
      </c>
      <c r="G113" s="1080"/>
      <c r="H113" s="4" t="s">
        <v>26</v>
      </c>
      <c r="I113" s="4" t="s">
        <v>19</v>
      </c>
      <c r="J113" s="4" t="s">
        <v>175</v>
      </c>
      <c r="K113" s="5">
        <v>7200</v>
      </c>
      <c r="L113" s="6">
        <v>24196</v>
      </c>
      <c r="M113" s="7">
        <v>6</v>
      </c>
      <c r="N113" s="8">
        <v>174168000</v>
      </c>
    </row>
    <row r="114" spans="2:14">
      <c r="B114" s="12" t="s">
        <v>28</v>
      </c>
      <c r="C114" s="12" t="s">
        <v>28</v>
      </c>
      <c r="D114" s="1083" t="s">
        <v>28</v>
      </c>
      <c r="E114" s="1080"/>
      <c r="F114" s="1083" t="s">
        <v>29</v>
      </c>
      <c r="G114" s="1080"/>
      <c r="H114" s="12" t="s">
        <v>28</v>
      </c>
      <c r="I114" s="12" t="s">
        <v>28</v>
      </c>
      <c r="J114" s="12" t="s">
        <v>28</v>
      </c>
      <c r="K114" s="12" t="s">
        <v>28</v>
      </c>
      <c r="L114" s="13">
        <v>252457</v>
      </c>
      <c r="M114" s="13">
        <v>1165</v>
      </c>
      <c r="N114" s="14">
        <v>741164750</v>
      </c>
    </row>
    <row r="115" spans="2:14" ht="26.4">
      <c r="B115" s="4">
        <v>2023</v>
      </c>
      <c r="C115" s="4" t="s">
        <v>16</v>
      </c>
      <c r="D115" s="1079" t="s">
        <v>391</v>
      </c>
      <c r="E115" s="1080"/>
      <c r="F115" s="1079" t="s">
        <v>399</v>
      </c>
      <c r="G115" s="1080"/>
      <c r="H115" s="4" t="s">
        <v>18</v>
      </c>
      <c r="I115" s="4" t="s">
        <v>19</v>
      </c>
      <c r="J115" s="4" t="s">
        <v>290</v>
      </c>
      <c r="K115" s="5">
        <v>1400</v>
      </c>
      <c r="L115" s="6">
        <v>12145</v>
      </c>
      <c r="M115" s="7">
        <v>218</v>
      </c>
      <c r="N115" s="8">
        <v>16697800</v>
      </c>
    </row>
    <row r="116" spans="2:14" ht="39.6">
      <c r="B116" s="4">
        <v>2023</v>
      </c>
      <c r="C116" s="4" t="s">
        <v>16</v>
      </c>
      <c r="D116" s="1079" t="s">
        <v>391</v>
      </c>
      <c r="E116" s="1080"/>
      <c r="F116" s="1079" t="s">
        <v>399</v>
      </c>
      <c r="G116" s="1080"/>
      <c r="H116" s="4" t="s">
        <v>22</v>
      </c>
      <c r="I116" s="4" t="s">
        <v>19</v>
      </c>
      <c r="J116" s="4" t="s">
        <v>290</v>
      </c>
      <c r="K116" s="5">
        <v>1400</v>
      </c>
      <c r="L116" s="6">
        <v>11</v>
      </c>
      <c r="M116" s="9"/>
      <c r="N116" s="8">
        <v>15400</v>
      </c>
    </row>
    <row r="117" spans="2:14" ht="26.4">
      <c r="B117" s="4">
        <v>2023</v>
      </c>
      <c r="C117" s="4" t="s">
        <v>16</v>
      </c>
      <c r="D117" s="1079" t="s">
        <v>391</v>
      </c>
      <c r="E117" s="1080"/>
      <c r="F117" s="1079" t="s">
        <v>399</v>
      </c>
      <c r="G117" s="1080"/>
      <c r="H117" s="4" t="s">
        <v>23</v>
      </c>
      <c r="I117" s="4" t="s">
        <v>19</v>
      </c>
      <c r="J117" s="4" t="s">
        <v>290</v>
      </c>
      <c r="K117" s="5">
        <v>2550</v>
      </c>
      <c r="L117" s="6">
        <v>60</v>
      </c>
      <c r="M117" s="7">
        <v>2</v>
      </c>
      <c r="N117" s="8">
        <v>147900</v>
      </c>
    </row>
    <row r="118" spans="2:14" ht="26.4">
      <c r="B118" s="4">
        <v>2023</v>
      </c>
      <c r="C118" s="4" t="s">
        <v>16</v>
      </c>
      <c r="D118" s="1079" t="s">
        <v>391</v>
      </c>
      <c r="E118" s="1080"/>
      <c r="F118" s="1079" t="s">
        <v>399</v>
      </c>
      <c r="G118" s="1080"/>
      <c r="H118" s="4" t="s">
        <v>24</v>
      </c>
      <c r="I118" s="4" t="s">
        <v>19</v>
      </c>
      <c r="J118" s="4" t="s">
        <v>290</v>
      </c>
      <c r="K118" s="5">
        <v>4500</v>
      </c>
      <c r="L118" s="6">
        <v>1</v>
      </c>
      <c r="M118" s="9"/>
      <c r="N118" s="8">
        <v>4500</v>
      </c>
    </row>
    <row r="119" spans="2:14" ht="26.4">
      <c r="B119" s="4">
        <v>2023</v>
      </c>
      <c r="C119" s="4" t="s">
        <v>16</v>
      </c>
      <c r="D119" s="1079" t="s">
        <v>391</v>
      </c>
      <c r="E119" s="1080"/>
      <c r="F119" s="1079" t="s">
        <v>399</v>
      </c>
      <c r="G119" s="1080"/>
      <c r="H119" s="4" t="s">
        <v>25</v>
      </c>
      <c r="I119" s="4" t="s">
        <v>19</v>
      </c>
      <c r="J119" s="4" t="s">
        <v>290</v>
      </c>
      <c r="K119" s="5">
        <v>2550</v>
      </c>
      <c r="L119" s="6">
        <v>489</v>
      </c>
      <c r="M119" s="9"/>
      <c r="N119" s="8">
        <v>1246950</v>
      </c>
    </row>
    <row r="120" spans="2:14" ht="26.4">
      <c r="B120" s="4">
        <v>2023</v>
      </c>
      <c r="C120" s="4" t="s">
        <v>16</v>
      </c>
      <c r="D120" s="1079" t="s">
        <v>391</v>
      </c>
      <c r="E120" s="1080"/>
      <c r="F120" s="1079" t="s">
        <v>399</v>
      </c>
      <c r="G120" s="1080"/>
      <c r="H120" s="4" t="s">
        <v>26</v>
      </c>
      <c r="I120" s="4" t="s">
        <v>19</v>
      </c>
      <c r="J120" s="4" t="s">
        <v>290</v>
      </c>
      <c r="K120" s="5">
        <v>4500</v>
      </c>
      <c r="L120" s="6">
        <v>176</v>
      </c>
      <c r="M120" s="9"/>
      <c r="N120" s="8">
        <v>792000</v>
      </c>
    </row>
    <row r="121" spans="2:14" ht="26.4">
      <c r="B121" s="4">
        <v>2023</v>
      </c>
      <c r="C121" s="4" t="s">
        <v>16</v>
      </c>
      <c r="D121" s="1079" t="s">
        <v>391</v>
      </c>
      <c r="E121" s="1080"/>
      <c r="F121" s="1079" t="s">
        <v>399</v>
      </c>
      <c r="G121" s="1080"/>
      <c r="H121" s="4" t="s">
        <v>27</v>
      </c>
      <c r="I121" s="4" t="s">
        <v>19</v>
      </c>
      <c r="J121" s="4" t="s">
        <v>290</v>
      </c>
      <c r="K121" s="5">
        <v>400</v>
      </c>
      <c r="L121" s="6">
        <v>136</v>
      </c>
      <c r="M121" s="9"/>
      <c r="N121" s="8">
        <v>54400</v>
      </c>
    </row>
    <row r="122" spans="2:14" ht="26.4">
      <c r="B122" s="4">
        <v>2023</v>
      </c>
      <c r="C122" s="4" t="s">
        <v>16</v>
      </c>
      <c r="D122" s="1079" t="s">
        <v>391</v>
      </c>
      <c r="E122" s="1080"/>
      <c r="F122" s="1079" t="s">
        <v>399</v>
      </c>
      <c r="G122" s="1080"/>
      <c r="H122" s="4" t="s">
        <v>18</v>
      </c>
      <c r="I122" s="4" t="s">
        <v>19</v>
      </c>
      <c r="J122" s="4" t="s">
        <v>175</v>
      </c>
      <c r="K122" s="5">
        <v>1500</v>
      </c>
      <c r="L122" s="6">
        <v>29872</v>
      </c>
      <c r="M122" s="7">
        <v>614</v>
      </c>
      <c r="N122" s="8">
        <v>43887000</v>
      </c>
    </row>
    <row r="123" spans="2:14" ht="39.6">
      <c r="B123" s="4">
        <v>2023</v>
      </c>
      <c r="C123" s="4" t="s">
        <v>16</v>
      </c>
      <c r="D123" s="1079" t="s">
        <v>391</v>
      </c>
      <c r="E123" s="1080"/>
      <c r="F123" s="1079" t="s">
        <v>399</v>
      </c>
      <c r="G123" s="1080"/>
      <c r="H123" s="4" t="s">
        <v>22</v>
      </c>
      <c r="I123" s="4" t="s">
        <v>19</v>
      </c>
      <c r="J123" s="4" t="s">
        <v>175</v>
      </c>
      <c r="K123" s="5">
        <v>1500</v>
      </c>
      <c r="L123" s="6">
        <v>59</v>
      </c>
      <c r="M123" s="9"/>
      <c r="N123" s="8">
        <v>88500</v>
      </c>
    </row>
    <row r="124" spans="2:14" ht="26.4">
      <c r="B124" s="4">
        <v>2023</v>
      </c>
      <c r="C124" s="4" t="s">
        <v>16</v>
      </c>
      <c r="D124" s="1079" t="s">
        <v>391</v>
      </c>
      <c r="E124" s="1080"/>
      <c r="F124" s="1079" t="s">
        <v>399</v>
      </c>
      <c r="G124" s="1080"/>
      <c r="H124" s="4" t="s">
        <v>23</v>
      </c>
      <c r="I124" s="4" t="s">
        <v>19</v>
      </c>
      <c r="J124" s="4" t="s">
        <v>175</v>
      </c>
      <c r="K124" s="5">
        <v>2700</v>
      </c>
      <c r="L124" s="6">
        <v>84</v>
      </c>
      <c r="M124" s="9"/>
      <c r="N124" s="8">
        <v>226800</v>
      </c>
    </row>
    <row r="125" spans="2:14" ht="26.4">
      <c r="B125" s="4">
        <v>2023</v>
      </c>
      <c r="C125" s="4" t="s">
        <v>16</v>
      </c>
      <c r="D125" s="1079" t="s">
        <v>391</v>
      </c>
      <c r="E125" s="1080"/>
      <c r="F125" s="1079" t="s">
        <v>399</v>
      </c>
      <c r="G125" s="1080"/>
      <c r="H125" s="4" t="s">
        <v>24</v>
      </c>
      <c r="I125" s="4" t="s">
        <v>19</v>
      </c>
      <c r="J125" s="4" t="s">
        <v>175</v>
      </c>
      <c r="K125" s="5">
        <v>4800</v>
      </c>
      <c r="L125" s="6">
        <v>3</v>
      </c>
      <c r="M125" s="9"/>
      <c r="N125" s="8">
        <v>14400</v>
      </c>
    </row>
    <row r="126" spans="2:14" ht="26.4">
      <c r="B126" s="4">
        <v>2023</v>
      </c>
      <c r="C126" s="4" t="s">
        <v>16</v>
      </c>
      <c r="D126" s="1079" t="s">
        <v>391</v>
      </c>
      <c r="E126" s="1080"/>
      <c r="F126" s="1079" t="s">
        <v>399</v>
      </c>
      <c r="G126" s="1080"/>
      <c r="H126" s="4" t="s">
        <v>25</v>
      </c>
      <c r="I126" s="4" t="s">
        <v>19</v>
      </c>
      <c r="J126" s="4" t="s">
        <v>175</v>
      </c>
      <c r="K126" s="5">
        <v>2700</v>
      </c>
      <c r="L126" s="6">
        <v>1492</v>
      </c>
      <c r="M126" s="7">
        <v>3</v>
      </c>
      <c r="N126" s="8">
        <v>4020300</v>
      </c>
    </row>
    <row r="127" spans="2:14" ht="26.4">
      <c r="B127" s="4">
        <v>2023</v>
      </c>
      <c r="C127" s="4" t="s">
        <v>16</v>
      </c>
      <c r="D127" s="1079" t="s">
        <v>391</v>
      </c>
      <c r="E127" s="1080"/>
      <c r="F127" s="1079" t="s">
        <v>399</v>
      </c>
      <c r="G127" s="1080"/>
      <c r="H127" s="4" t="s">
        <v>26</v>
      </c>
      <c r="I127" s="4" t="s">
        <v>19</v>
      </c>
      <c r="J127" s="4" t="s">
        <v>175</v>
      </c>
      <c r="K127" s="5">
        <v>4800</v>
      </c>
      <c r="L127" s="6">
        <v>633</v>
      </c>
      <c r="M127" s="9"/>
      <c r="N127" s="8">
        <v>3038400</v>
      </c>
    </row>
    <row r="128" spans="2:14" ht="26.4">
      <c r="B128" s="4">
        <v>2023</v>
      </c>
      <c r="C128" s="4" t="s">
        <v>16</v>
      </c>
      <c r="D128" s="1079" t="s">
        <v>391</v>
      </c>
      <c r="E128" s="1080"/>
      <c r="F128" s="1079" t="s">
        <v>399</v>
      </c>
      <c r="G128" s="1080"/>
      <c r="H128" s="4" t="s">
        <v>27</v>
      </c>
      <c r="I128" s="4" t="s">
        <v>19</v>
      </c>
      <c r="J128" s="4" t="s">
        <v>175</v>
      </c>
      <c r="K128" s="5">
        <v>450</v>
      </c>
      <c r="L128" s="6">
        <v>339</v>
      </c>
      <c r="M128" s="9"/>
      <c r="N128" s="8">
        <v>152550</v>
      </c>
    </row>
    <row r="129" spans="2:14">
      <c r="B129" s="12" t="s">
        <v>28</v>
      </c>
      <c r="C129" s="12" t="s">
        <v>28</v>
      </c>
      <c r="D129" s="1083" t="s">
        <v>28</v>
      </c>
      <c r="E129" s="1080"/>
      <c r="F129" s="1083" t="s">
        <v>29</v>
      </c>
      <c r="G129" s="1080"/>
      <c r="H129" s="12" t="s">
        <v>28</v>
      </c>
      <c r="I129" s="12" t="s">
        <v>28</v>
      </c>
      <c r="J129" s="12" t="s">
        <v>28</v>
      </c>
      <c r="K129" s="12" t="s">
        <v>28</v>
      </c>
      <c r="L129" s="13">
        <v>45500</v>
      </c>
      <c r="M129" s="13">
        <v>837</v>
      </c>
      <c r="N129" s="14">
        <v>70386900</v>
      </c>
    </row>
    <row r="130" spans="2:14" ht="26.4">
      <c r="B130" s="4">
        <v>2023</v>
      </c>
      <c r="C130" s="4" t="s">
        <v>16</v>
      </c>
      <c r="D130" s="1079" t="s">
        <v>391</v>
      </c>
      <c r="E130" s="1080"/>
      <c r="F130" s="1079" t="s">
        <v>400</v>
      </c>
      <c r="G130" s="1080"/>
      <c r="H130" s="4" t="s">
        <v>18</v>
      </c>
      <c r="I130" s="4" t="s">
        <v>19</v>
      </c>
      <c r="J130" s="4" t="s">
        <v>290</v>
      </c>
      <c r="K130" s="5">
        <v>1400</v>
      </c>
      <c r="L130" s="6">
        <v>12859</v>
      </c>
      <c r="M130" s="7">
        <v>254</v>
      </c>
      <c r="N130" s="8">
        <v>17647000</v>
      </c>
    </row>
    <row r="131" spans="2:14" ht="39.6">
      <c r="B131" s="4">
        <v>2023</v>
      </c>
      <c r="C131" s="4" t="s">
        <v>16</v>
      </c>
      <c r="D131" s="1079" t="s">
        <v>391</v>
      </c>
      <c r="E131" s="1080"/>
      <c r="F131" s="1079" t="s">
        <v>400</v>
      </c>
      <c r="G131" s="1080"/>
      <c r="H131" s="4" t="s">
        <v>22</v>
      </c>
      <c r="I131" s="4" t="s">
        <v>19</v>
      </c>
      <c r="J131" s="4" t="s">
        <v>290</v>
      </c>
      <c r="K131" s="5">
        <v>1400</v>
      </c>
      <c r="L131" s="6">
        <v>11</v>
      </c>
      <c r="M131" s="9"/>
      <c r="N131" s="8">
        <v>15400</v>
      </c>
    </row>
    <row r="132" spans="2:14" ht="26.4">
      <c r="B132" s="4">
        <v>2023</v>
      </c>
      <c r="C132" s="4" t="s">
        <v>16</v>
      </c>
      <c r="D132" s="1079" t="s">
        <v>391</v>
      </c>
      <c r="E132" s="1080"/>
      <c r="F132" s="1079" t="s">
        <v>400</v>
      </c>
      <c r="G132" s="1080"/>
      <c r="H132" s="4" t="s">
        <v>23</v>
      </c>
      <c r="I132" s="4" t="s">
        <v>19</v>
      </c>
      <c r="J132" s="4" t="s">
        <v>290</v>
      </c>
      <c r="K132" s="5">
        <v>2550</v>
      </c>
      <c r="L132" s="6">
        <v>56</v>
      </c>
      <c r="M132" s="9"/>
      <c r="N132" s="8">
        <v>142800</v>
      </c>
    </row>
    <row r="133" spans="2:14" ht="26.4">
      <c r="B133" s="4">
        <v>2023</v>
      </c>
      <c r="C133" s="4" t="s">
        <v>16</v>
      </c>
      <c r="D133" s="1079" t="s">
        <v>391</v>
      </c>
      <c r="E133" s="1080"/>
      <c r="F133" s="1079" t="s">
        <v>400</v>
      </c>
      <c r="G133" s="1080"/>
      <c r="H133" s="4" t="s">
        <v>24</v>
      </c>
      <c r="I133" s="4" t="s">
        <v>19</v>
      </c>
      <c r="J133" s="4" t="s">
        <v>290</v>
      </c>
      <c r="K133" s="5">
        <v>4500</v>
      </c>
      <c r="L133" s="6">
        <v>1</v>
      </c>
      <c r="M133" s="9"/>
      <c r="N133" s="8">
        <v>4500</v>
      </c>
    </row>
    <row r="134" spans="2:14" ht="26.4">
      <c r="B134" s="4">
        <v>2023</v>
      </c>
      <c r="C134" s="4" t="s">
        <v>16</v>
      </c>
      <c r="D134" s="1079" t="s">
        <v>391</v>
      </c>
      <c r="E134" s="1080"/>
      <c r="F134" s="1079" t="s">
        <v>400</v>
      </c>
      <c r="G134" s="1080"/>
      <c r="H134" s="4" t="s">
        <v>25</v>
      </c>
      <c r="I134" s="4" t="s">
        <v>19</v>
      </c>
      <c r="J134" s="4" t="s">
        <v>290</v>
      </c>
      <c r="K134" s="5">
        <v>2550</v>
      </c>
      <c r="L134" s="6">
        <v>576</v>
      </c>
      <c r="M134" s="7">
        <v>1</v>
      </c>
      <c r="N134" s="8">
        <v>1466250</v>
      </c>
    </row>
    <row r="135" spans="2:14" ht="26.4">
      <c r="B135" s="4">
        <v>2023</v>
      </c>
      <c r="C135" s="4" t="s">
        <v>16</v>
      </c>
      <c r="D135" s="1079" t="s">
        <v>391</v>
      </c>
      <c r="E135" s="1080"/>
      <c r="F135" s="1079" t="s">
        <v>400</v>
      </c>
      <c r="G135" s="1080"/>
      <c r="H135" s="4" t="s">
        <v>26</v>
      </c>
      <c r="I135" s="4" t="s">
        <v>19</v>
      </c>
      <c r="J135" s="4" t="s">
        <v>290</v>
      </c>
      <c r="K135" s="5">
        <v>4500</v>
      </c>
      <c r="L135" s="6">
        <v>180</v>
      </c>
      <c r="M135" s="9"/>
      <c r="N135" s="8">
        <v>810000</v>
      </c>
    </row>
    <row r="136" spans="2:14" ht="26.4">
      <c r="B136" s="4">
        <v>2023</v>
      </c>
      <c r="C136" s="4" t="s">
        <v>16</v>
      </c>
      <c r="D136" s="1079" t="s">
        <v>391</v>
      </c>
      <c r="E136" s="1080"/>
      <c r="F136" s="1079" t="s">
        <v>400</v>
      </c>
      <c r="G136" s="1080"/>
      <c r="H136" s="4" t="s">
        <v>27</v>
      </c>
      <c r="I136" s="4" t="s">
        <v>19</v>
      </c>
      <c r="J136" s="4" t="s">
        <v>290</v>
      </c>
      <c r="K136" s="5">
        <v>400</v>
      </c>
      <c r="L136" s="6">
        <v>168</v>
      </c>
      <c r="M136" s="7">
        <v>1</v>
      </c>
      <c r="N136" s="8">
        <v>66800</v>
      </c>
    </row>
    <row r="137" spans="2:14" ht="26.4">
      <c r="B137" s="4">
        <v>2023</v>
      </c>
      <c r="C137" s="4" t="s">
        <v>16</v>
      </c>
      <c r="D137" s="1079" t="s">
        <v>391</v>
      </c>
      <c r="E137" s="1080"/>
      <c r="F137" s="1079" t="s">
        <v>400</v>
      </c>
      <c r="G137" s="1080"/>
      <c r="H137" s="4" t="s">
        <v>18</v>
      </c>
      <c r="I137" s="4" t="s">
        <v>19</v>
      </c>
      <c r="J137" s="4" t="s">
        <v>175</v>
      </c>
      <c r="K137" s="5">
        <v>1500</v>
      </c>
      <c r="L137" s="6">
        <v>32779</v>
      </c>
      <c r="M137" s="7">
        <v>698</v>
      </c>
      <c r="N137" s="8">
        <v>48121500</v>
      </c>
    </row>
    <row r="138" spans="2:14" ht="39.6">
      <c r="B138" s="4">
        <v>2023</v>
      </c>
      <c r="C138" s="4" t="s">
        <v>16</v>
      </c>
      <c r="D138" s="1079" t="s">
        <v>391</v>
      </c>
      <c r="E138" s="1080"/>
      <c r="F138" s="1079" t="s">
        <v>400</v>
      </c>
      <c r="G138" s="1080"/>
      <c r="H138" s="4" t="s">
        <v>22</v>
      </c>
      <c r="I138" s="4" t="s">
        <v>19</v>
      </c>
      <c r="J138" s="4" t="s">
        <v>175</v>
      </c>
      <c r="K138" s="5">
        <v>1500</v>
      </c>
      <c r="L138" s="6">
        <v>62</v>
      </c>
      <c r="M138" s="7">
        <v>1</v>
      </c>
      <c r="N138" s="8">
        <v>91500</v>
      </c>
    </row>
    <row r="139" spans="2:14" ht="26.4">
      <c r="B139" s="4">
        <v>2023</v>
      </c>
      <c r="C139" s="4" t="s">
        <v>16</v>
      </c>
      <c r="D139" s="1079" t="s">
        <v>391</v>
      </c>
      <c r="E139" s="1080"/>
      <c r="F139" s="1079" t="s">
        <v>400</v>
      </c>
      <c r="G139" s="1080"/>
      <c r="H139" s="4" t="s">
        <v>23</v>
      </c>
      <c r="I139" s="4" t="s">
        <v>19</v>
      </c>
      <c r="J139" s="4" t="s">
        <v>175</v>
      </c>
      <c r="K139" s="5">
        <v>2700</v>
      </c>
      <c r="L139" s="6">
        <v>147</v>
      </c>
      <c r="M139" s="9"/>
      <c r="N139" s="8">
        <v>396900</v>
      </c>
    </row>
    <row r="140" spans="2:14" ht="26.4">
      <c r="B140" s="4">
        <v>2023</v>
      </c>
      <c r="C140" s="4" t="s">
        <v>16</v>
      </c>
      <c r="D140" s="1079" t="s">
        <v>391</v>
      </c>
      <c r="E140" s="1080"/>
      <c r="F140" s="1079" t="s">
        <v>400</v>
      </c>
      <c r="G140" s="1080"/>
      <c r="H140" s="4" t="s">
        <v>24</v>
      </c>
      <c r="I140" s="4" t="s">
        <v>19</v>
      </c>
      <c r="J140" s="4" t="s">
        <v>175</v>
      </c>
      <c r="K140" s="5">
        <v>4800</v>
      </c>
      <c r="L140" s="6">
        <v>3</v>
      </c>
      <c r="M140" s="9"/>
      <c r="N140" s="8">
        <v>14400</v>
      </c>
    </row>
    <row r="141" spans="2:14" ht="26.4">
      <c r="B141" s="4">
        <v>2023</v>
      </c>
      <c r="C141" s="4" t="s">
        <v>16</v>
      </c>
      <c r="D141" s="1079" t="s">
        <v>391</v>
      </c>
      <c r="E141" s="1080"/>
      <c r="F141" s="1079" t="s">
        <v>400</v>
      </c>
      <c r="G141" s="1080"/>
      <c r="H141" s="4" t="s">
        <v>25</v>
      </c>
      <c r="I141" s="4" t="s">
        <v>19</v>
      </c>
      <c r="J141" s="4" t="s">
        <v>175</v>
      </c>
      <c r="K141" s="5">
        <v>2700</v>
      </c>
      <c r="L141" s="6">
        <v>1823</v>
      </c>
      <c r="M141" s="7">
        <v>1</v>
      </c>
      <c r="N141" s="8">
        <v>4919400</v>
      </c>
    </row>
    <row r="142" spans="2:14" ht="26.4">
      <c r="B142" s="4">
        <v>2023</v>
      </c>
      <c r="C142" s="4" t="s">
        <v>16</v>
      </c>
      <c r="D142" s="1079" t="s">
        <v>391</v>
      </c>
      <c r="E142" s="1080"/>
      <c r="F142" s="1079" t="s">
        <v>400</v>
      </c>
      <c r="G142" s="1080"/>
      <c r="H142" s="4" t="s">
        <v>26</v>
      </c>
      <c r="I142" s="4" t="s">
        <v>19</v>
      </c>
      <c r="J142" s="4" t="s">
        <v>175</v>
      </c>
      <c r="K142" s="5">
        <v>4800</v>
      </c>
      <c r="L142" s="6">
        <v>628</v>
      </c>
      <c r="M142" s="9"/>
      <c r="N142" s="8">
        <v>3014400</v>
      </c>
    </row>
    <row r="143" spans="2:14" ht="26.4">
      <c r="B143" s="4">
        <v>2023</v>
      </c>
      <c r="C143" s="4" t="s">
        <v>16</v>
      </c>
      <c r="D143" s="1079" t="s">
        <v>391</v>
      </c>
      <c r="E143" s="1080"/>
      <c r="F143" s="1079" t="s">
        <v>400</v>
      </c>
      <c r="G143" s="1080"/>
      <c r="H143" s="4" t="s">
        <v>27</v>
      </c>
      <c r="I143" s="4" t="s">
        <v>19</v>
      </c>
      <c r="J143" s="4" t="s">
        <v>175</v>
      </c>
      <c r="K143" s="5">
        <v>450</v>
      </c>
      <c r="L143" s="6">
        <v>459</v>
      </c>
      <c r="M143" s="7">
        <v>4</v>
      </c>
      <c r="N143" s="8">
        <v>204750</v>
      </c>
    </row>
    <row r="144" spans="2:14">
      <c r="B144" s="12" t="s">
        <v>28</v>
      </c>
      <c r="C144" s="12" t="s">
        <v>28</v>
      </c>
      <c r="D144" s="1083" t="s">
        <v>28</v>
      </c>
      <c r="E144" s="1080"/>
      <c r="F144" s="1083" t="s">
        <v>29</v>
      </c>
      <c r="G144" s="1080"/>
      <c r="H144" s="12" t="s">
        <v>28</v>
      </c>
      <c r="I144" s="12" t="s">
        <v>28</v>
      </c>
      <c r="J144" s="12" t="s">
        <v>28</v>
      </c>
      <c r="K144" s="12" t="s">
        <v>28</v>
      </c>
      <c r="L144" s="13">
        <v>49752</v>
      </c>
      <c r="M144" s="13">
        <v>960</v>
      </c>
      <c r="N144" s="14">
        <v>76915600</v>
      </c>
    </row>
    <row r="145" spans="2:14" ht="26.4">
      <c r="B145" s="4">
        <v>2023</v>
      </c>
      <c r="C145" s="4" t="s">
        <v>16</v>
      </c>
      <c r="D145" s="1079" t="s">
        <v>391</v>
      </c>
      <c r="E145" s="1080"/>
      <c r="F145" s="1079" t="s">
        <v>401</v>
      </c>
      <c r="G145" s="1080"/>
      <c r="H145" s="4" t="s">
        <v>18</v>
      </c>
      <c r="I145" s="4" t="s">
        <v>19</v>
      </c>
      <c r="J145" s="4" t="s">
        <v>290</v>
      </c>
      <c r="K145" s="5">
        <v>1600</v>
      </c>
      <c r="L145" s="6">
        <v>51553</v>
      </c>
      <c r="M145" s="7">
        <v>418</v>
      </c>
      <c r="N145" s="8">
        <v>81816000</v>
      </c>
    </row>
    <row r="146" spans="2:14" ht="39.6">
      <c r="B146" s="4">
        <v>2023</v>
      </c>
      <c r="C146" s="4" t="s">
        <v>16</v>
      </c>
      <c r="D146" s="1079" t="s">
        <v>391</v>
      </c>
      <c r="E146" s="1080"/>
      <c r="F146" s="1079" t="s">
        <v>401</v>
      </c>
      <c r="G146" s="1080"/>
      <c r="H146" s="4" t="s">
        <v>22</v>
      </c>
      <c r="I146" s="4" t="s">
        <v>19</v>
      </c>
      <c r="J146" s="4" t="s">
        <v>290</v>
      </c>
      <c r="K146" s="5">
        <v>1600</v>
      </c>
      <c r="L146" s="6">
        <v>127</v>
      </c>
      <c r="M146" s="7">
        <v>1</v>
      </c>
      <c r="N146" s="8">
        <v>201600</v>
      </c>
    </row>
    <row r="147" spans="2:14" ht="26.4">
      <c r="B147" s="4">
        <v>2023</v>
      </c>
      <c r="C147" s="4" t="s">
        <v>16</v>
      </c>
      <c r="D147" s="1079" t="s">
        <v>391</v>
      </c>
      <c r="E147" s="1080"/>
      <c r="F147" s="1079" t="s">
        <v>401</v>
      </c>
      <c r="G147" s="1080"/>
      <c r="H147" s="4" t="s">
        <v>23</v>
      </c>
      <c r="I147" s="4" t="s">
        <v>19</v>
      </c>
      <c r="J147" s="4" t="s">
        <v>290</v>
      </c>
      <c r="K147" s="5">
        <v>2850</v>
      </c>
      <c r="L147" s="6">
        <v>213</v>
      </c>
      <c r="M147" s="7">
        <v>1</v>
      </c>
      <c r="N147" s="8">
        <v>604200</v>
      </c>
    </row>
    <row r="148" spans="2:14" ht="26.4">
      <c r="B148" s="4">
        <v>2023</v>
      </c>
      <c r="C148" s="4" t="s">
        <v>16</v>
      </c>
      <c r="D148" s="1079" t="s">
        <v>391</v>
      </c>
      <c r="E148" s="1080"/>
      <c r="F148" s="1079" t="s">
        <v>401</v>
      </c>
      <c r="G148" s="1080"/>
      <c r="H148" s="4" t="s">
        <v>24</v>
      </c>
      <c r="I148" s="4" t="s">
        <v>19</v>
      </c>
      <c r="J148" s="4" t="s">
        <v>290</v>
      </c>
      <c r="K148" s="5">
        <v>5050</v>
      </c>
      <c r="L148" s="6">
        <v>186</v>
      </c>
      <c r="M148" s="9"/>
      <c r="N148" s="8">
        <v>939300</v>
      </c>
    </row>
    <row r="149" spans="2:14" ht="26.4">
      <c r="B149" s="4">
        <v>2023</v>
      </c>
      <c r="C149" s="4" t="s">
        <v>16</v>
      </c>
      <c r="D149" s="1079" t="s">
        <v>391</v>
      </c>
      <c r="E149" s="1080"/>
      <c r="F149" s="1079" t="s">
        <v>401</v>
      </c>
      <c r="G149" s="1080"/>
      <c r="H149" s="4" t="s">
        <v>25</v>
      </c>
      <c r="I149" s="4" t="s">
        <v>19</v>
      </c>
      <c r="J149" s="4" t="s">
        <v>290</v>
      </c>
      <c r="K149" s="5">
        <v>2850</v>
      </c>
      <c r="L149" s="6">
        <v>2251</v>
      </c>
      <c r="M149" s="7">
        <v>5</v>
      </c>
      <c r="N149" s="8">
        <v>6401100</v>
      </c>
    </row>
    <row r="150" spans="2:14" ht="26.4">
      <c r="B150" s="4">
        <v>2023</v>
      </c>
      <c r="C150" s="4" t="s">
        <v>16</v>
      </c>
      <c r="D150" s="1079" t="s">
        <v>391</v>
      </c>
      <c r="E150" s="1080"/>
      <c r="F150" s="1079" t="s">
        <v>401</v>
      </c>
      <c r="G150" s="1080"/>
      <c r="H150" s="4" t="s">
        <v>26</v>
      </c>
      <c r="I150" s="4" t="s">
        <v>19</v>
      </c>
      <c r="J150" s="4" t="s">
        <v>290</v>
      </c>
      <c r="K150" s="5">
        <v>5050</v>
      </c>
      <c r="L150" s="6">
        <v>2498</v>
      </c>
      <c r="M150" s="7">
        <v>2</v>
      </c>
      <c r="N150" s="8">
        <v>12604800</v>
      </c>
    </row>
    <row r="151" spans="2:14" ht="26.4">
      <c r="B151" s="4">
        <v>2023</v>
      </c>
      <c r="C151" s="4" t="s">
        <v>16</v>
      </c>
      <c r="D151" s="1079" t="s">
        <v>391</v>
      </c>
      <c r="E151" s="1080"/>
      <c r="F151" s="1079" t="s">
        <v>401</v>
      </c>
      <c r="G151" s="1080"/>
      <c r="H151" s="4" t="s">
        <v>27</v>
      </c>
      <c r="I151" s="4" t="s">
        <v>19</v>
      </c>
      <c r="J151" s="4" t="s">
        <v>290</v>
      </c>
      <c r="K151" s="5">
        <v>450</v>
      </c>
      <c r="L151" s="6">
        <v>924</v>
      </c>
      <c r="M151" s="7">
        <v>16</v>
      </c>
      <c r="N151" s="8">
        <v>408600</v>
      </c>
    </row>
    <row r="152" spans="2:14" ht="26.4">
      <c r="B152" s="4">
        <v>2023</v>
      </c>
      <c r="C152" s="4" t="s">
        <v>16</v>
      </c>
      <c r="D152" s="1079" t="s">
        <v>391</v>
      </c>
      <c r="E152" s="1080"/>
      <c r="F152" s="1079" t="s">
        <v>401</v>
      </c>
      <c r="G152" s="1080"/>
      <c r="H152" s="4" t="s">
        <v>18</v>
      </c>
      <c r="I152" s="4" t="s">
        <v>19</v>
      </c>
      <c r="J152" s="4" t="s">
        <v>175</v>
      </c>
      <c r="K152" s="5">
        <v>1700</v>
      </c>
      <c r="L152" s="6">
        <v>122586</v>
      </c>
      <c r="M152" s="7">
        <v>1131</v>
      </c>
      <c r="N152" s="8">
        <v>206473500</v>
      </c>
    </row>
    <row r="153" spans="2:14" ht="39.6">
      <c r="B153" s="4">
        <v>2023</v>
      </c>
      <c r="C153" s="4" t="s">
        <v>16</v>
      </c>
      <c r="D153" s="1079" t="s">
        <v>391</v>
      </c>
      <c r="E153" s="1080"/>
      <c r="F153" s="1079" t="s">
        <v>401</v>
      </c>
      <c r="G153" s="1080"/>
      <c r="H153" s="4" t="s">
        <v>22</v>
      </c>
      <c r="I153" s="4" t="s">
        <v>19</v>
      </c>
      <c r="J153" s="4" t="s">
        <v>175</v>
      </c>
      <c r="K153" s="5">
        <v>1700</v>
      </c>
      <c r="L153" s="6">
        <v>307</v>
      </c>
      <c r="M153" s="9"/>
      <c r="N153" s="8">
        <v>521900</v>
      </c>
    </row>
    <row r="154" spans="2:14" ht="26.4">
      <c r="B154" s="4">
        <v>2023</v>
      </c>
      <c r="C154" s="4" t="s">
        <v>16</v>
      </c>
      <c r="D154" s="1079" t="s">
        <v>391</v>
      </c>
      <c r="E154" s="1080"/>
      <c r="F154" s="1079" t="s">
        <v>401</v>
      </c>
      <c r="G154" s="1080"/>
      <c r="H154" s="4" t="s">
        <v>23</v>
      </c>
      <c r="I154" s="4" t="s">
        <v>19</v>
      </c>
      <c r="J154" s="4" t="s">
        <v>175</v>
      </c>
      <c r="K154" s="5">
        <v>3050</v>
      </c>
      <c r="L154" s="6">
        <v>720</v>
      </c>
      <c r="M154" s="7">
        <v>3</v>
      </c>
      <c r="N154" s="8">
        <v>2186850</v>
      </c>
    </row>
    <row r="155" spans="2:14" ht="26.4">
      <c r="B155" s="4">
        <v>2023</v>
      </c>
      <c r="C155" s="4" t="s">
        <v>16</v>
      </c>
      <c r="D155" s="1079" t="s">
        <v>391</v>
      </c>
      <c r="E155" s="1080"/>
      <c r="F155" s="1079" t="s">
        <v>401</v>
      </c>
      <c r="G155" s="1080"/>
      <c r="H155" s="4" t="s">
        <v>24</v>
      </c>
      <c r="I155" s="4" t="s">
        <v>19</v>
      </c>
      <c r="J155" s="4" t="s">
        <v>175</v>
      </c>
      <c r="K155" s="5">
        <v>5400</v>
      </c>
      <c r="L155" s="6">
        <v>472</v>
      </c>
      <c r="M155" s="7">
        <v>2</v>
      </c>
      <c r="N155" s="8">
        <v>2538000</v>
      </c>
    </row>
    <row r="156" spans="2:14" ht="26.4">
      <c r="B156" s="4">
        <v>2023</v>
      </c>
      <c r="C156" s="4" t="s">
        <v>16</v>
      </c>
      <c r="D156" s="1079" t="s">
        <v>391</v>
      </c>
      <c r="E156" s="1080"/>
      <c r="F156" s="1079" t="s">
        <v>401</v>
      </c>
      <c r="G156" s="1080"/>
      <c r="H156" s="4" t="s">
        <v>25</v>
      </c>
      <c r="I156" s="4" t="s">
        <v>19</v>
      </c>
      <c r="J156" s="4" t="s">
        <v>175</v>
      </c>
      <c r="K156" s="5">
        <v>3050</v>
      </c>
      <c r="L156" s="6">
        <v>6811</v>
      </c>
      <c r="M156" s="7">
        <v>24</v>
      </c>
      <c r="N156" s="8">
        <v>20700350</v>
      </c>
    </row>
    <row r="157" spans="2:14" ht="26.4">
      <c r="B157" s="4">
        <v>2023</v>
      </c>
      <c r="C157" s="4" t="s">
        <v>16</v>
      </c>
      <c r="D157" s="1079" t="s">
        <v>391</v>
      </c>
      <c r="E157" s="1080"/>
      <c r="F157" s="1079" t="s">
        <v>401</v>
      </c>
      <c r="G157" s="1080"/>
      <c r="H157" s="4" t="s">
        <v>26</v>
      </c>
      <c r="I157" s="4" t="s">
        <v>19</v>
      </c>
      <c r="J157" s="4" t="s">
        <v>175</v>
      </c>
      <c r="K157" s="5">
        <v>5400</v>
      </c>
      <c r="L157" s="6">
        <v>7306</v>
      </c>
      <c r="M157" s="7">
        <v>2</v>
      </c>
      <c r="N157" s="8">
        <v>39441600</v>
      </c>
    </row>
    <row r="158" spans="2:14" ht="26.4">
      <c r="B158" s="4">
        <v>2023</v>
      </c>
      <c r="C158" s="4" t="s">
        <v>16</v>
      </c>
      <c r="D158" s="1079" t="s">
        <v>391</v>
      </c>
      <c r="E158" s="1080"/>
      <c r="F158" s="1079" t="s">
        <v>401</v>
      </c>
      <c r="G158" s="1080"/>
      <c r="H158" s="4" t="s">
        <v>27</v>
      </c>
      <c r="I158" s="4" t="s">
        <v>19</v>
      </c>
      <c r="J158" s="4" t="s">
        <v>175</v>
      </c>
      <c r="K158" s="5">
        <v>500</v>
      </c>
      <c r="L158" s="6">
        <v>1850</v>
      </c>
      <c r="M158" s="7">
        <v>16</v>
      </c>
      <c r="N158" s="8">
        <v>917000</v>
      </c>
    </row>
    <row r="159" spans="2:14">
      <c r="B159" s="12" t="s">
        <v>28</v>
      </c>
      <c r="C159" s="12" t="s">
        <v>28</v>
      </c>
      <c r="D159" s="1083" t="s">
        <v>28</v>
      </c>
      <c r="E159" s="1080"/>
      <c r="F159" s="1083" t="s">
        <v>29</v>
      </c>
      <c r="G159" s="1080"/>
      <c r="H159" s="12" t="s">
        <v>28</v>
      </c>
      <c r="I159" s="12" t="s">
        <v>28</v>
      </c>
      <c r="J159" s="12" t="s">
        <v>28</v>
      </c>
      <c r="K159" s="12" t="s">
        <v>28</v>
      </c>
      <c r="L159" s="13">
        <v>197804</v>
      </c>
      <c r="M159" s="13">
        <v>1621</v>
      </c>
      <c r="N159" s="14">
        <v>375754800</v>
      </c>
    </row>
    <row r="160" spans="2:14" ht="26.4">
      <c r="B160" s="4">
        <v>2023</v>
      </c>
      <c r="C160" s="4" t="s">
        <v>16</v>
      </c>
      <c r="D160" s="1079" t="s">
        <v>391</v>
      </c>
      <c r="E160" s="1080"/>
      <c r="F160" s="1079" t="s">
        <v>402</v>
      </c>
      <c r="G160" s="1080"/>
      <c r="H160" s="4" t="s">
        <v>18</v>
      </c>
      <c r="I160" s="4" t="s">
        <v>19</v>
      </c>
      <c r="J160" s="4" t="s">
        <v>290</v>
      </c>
      <c r="K160" s="5">
        <v>3700</v>
      </c>
      <c r="L160" s="6">
        <v>79137</v>
      </c>
      <c r="M160" s="7">
        <v>714</v>
      </c>
      <c r="N160" s="8">
        <v>290165100</v>
      </c>
    </row>
    <row r="161" spans="2:14" ht="39.6">
      <c r="B161" s="4">
        <v>2023</v>
      </c>
      <c r="C161" s="4" t="s">
        <v>16</v>
      </c>
      <c r="D161" s="1079" t="s">
        <v>391</v>
      </c>
      <c r="E161" s="1080"/>
      <c r="F161" s="1079" t="s">
        <v>402</v>
      </c>
      <c r="G161" s="1080"/>
      <c r="H161" s="4" t="s">
        <v>22</v>
      </c>
      <c r="I161" s="4" t="s">
        <v>19</v>
      </c>
      <c r="J161" s="4" t="s">
        <v>290</v>
      </c>
      <c r="K161" s="5">
        <v>3700</v>
      </c>
      <c r="L161" s="6">
        <v>129</v>
      </c>
      <c r="M161" s="7">
        <v>1</v>
      </c>
      <c r="N161" s="8">
        <v>473600</v>
      </c>
    </row>
    <row r="162" spans="2:14" ht="26.4">
      <c r="B162" s="4">
        <v>2023</v>
      </c>
      <c r="C162" s="4" t="s">
        <v>16</v>
      </c>
      <c r="D162" s="1079" t="s">
        <v>391</v>
      </c>
      <c r="E162" s="1080"/>
      <c r="F162" s="1079" t="s">
        <v>402</v>
      </c>
      <c r="G162" s="1080"/>
      <c r="H162" s="4" t="s">
        <v>23</v>
      </c>
      <c r="I162" s="4" t="s">
        <v>19</v>
      </c>
      <c r="J162" s="4" t="s">
        <v>290</v>
      </c>
      <c r="K162" s="5">
        <v>6650</v>
      </c>
      <c r="L162" s="6">
        <v>733</v>
      </c>
      <c r="M162" s="7">
        <v>4</v>
      </c>
      <c r="N162" s="8">
        <v>4847850</v>
      </c>
    </row>
    <row r="163" spans="2:14" ht="26.4">
      <c r="B163" s="4">
        <v>2023</v>
      </c>
      <c r="C163" s="4" t="s">
        <v>16</v>
      </c>
      <c r="D163" s="1079" t="s">
        <v>391</v>
      </c>
      <c r="E163" s="1080"/>
      <c r="F163" s="1079" t="s">
        <v>402</v>
      </c>
      <c r="G163" s="1080"/>
      <c r="H163" s="4" t="s">
        <v>24</v>
      </c>
      <c r="I163" s="4" t="s">
        <v>19</v>
      </c>
      <c r="J163" s="4" t="s">
        <v>290</v>
      </c>
      <c r="K163" s="5">
        <v>11800</v>
      </c>
      <c r="L163" s="6">
        <v>913</v>
      </c>
      <c r="M163" s="9"/>
      <c r="N163" s="8">
        <v>10773400</v>
      </c>
    </row>
    <row r="164" spans="2:14" ht="26.4">
      <c r="B164" s="4">
        <v>2023</v>
      </c>
      <c r="C164" s="4" t="s">
        <v>16</v>
      </c>
      <c r="D164" s="1079" t="s">
        <v>391</v>
      </c>
      <c r="E164" s="1080"/>
      <c r="F164" s="1079" t="s">
        <v>402</v>
      </c>
      <c r="G164" s="1080"/>
      <c r="H164" s="4" t="s">
        <v>25</v>
      </c>
      <c r="I164" s="4" t="s">
        <v>19</v>
      </c>
      <c r="J164" s="4" t="s">
        <v>290</v>
      </c>
      <c r="K164" s="5">
        <v>6650</v>
      </c>
      <c r="L164" s="6">
        <v>3785</v>
      </c>
      <c r="M164" s="7">
        <v>7</v>
      </c>
      <c r="N164" s="8">
        <v>25123700</v>
      </c>
    </row>
    <row r="165" spans="2:14" ht="26.4">
      <c r="B165" s="4">
        <v>2023</v>
      </c>
      <c r="C165" s="4" t="s">
        <v>16</v>
      </c>
      <c r="D165" s="1079" t="s">
        <v>391</v>
      </c>
      <c r="E165" s="1080"/>
      <c r="F165" s="1079" t="s">
        <v>402</v>
      </c>
      <c r="G165" s="1080"/>
      <c r="H165" s="4" t="s">
        <v>26</v>
      </c>
      <c r="I165" s="4" t="s">
        <v>19</v>
      </c>
      <c r="J165" s="4" t="s">
        <v>290</v>
      </c>
      <c r="K165" s="5">
        <v>11800</v>
      </c>
      <c r="L165" s="6">
        <v>2851</v>
      </c>
      <c r="M165" s="7">
        <v>1</v>
      </c>
      <c r="N165" s="8">
        <v>33630000</v>
      </c>
    </row>
    <row r="166" spans="2:14" ht="26.4">
      <c r="B166" s="4">
        <v>2023</v>
      </c>
      <c r="C166" s="4" t="s">
        <v>16</v>
      </c>
      <c r="D166" s="1079" t="s">
        <v>391</v>
      </c>
      <c r="E166" s="1080"/>
      <c r="F166" s="1079" t="s">
        <v>402</v>
      </c>
      <c r="G166" s="1080"/>
      <c r="H166" s="4" t="s">
        <v>27</v>
      </c>
      <c r="I166" s="4" t="s">
        <v>19</v>
      </c>
      <c r="J166" s="4" t="s">
        <v>290</v>
      </c>
      <c r="K166" s="5">
        <v>1100</v>
      </c>
      <c r="L166" s="6">
        <v>1233</v>
      </c>
      <c r="M166" s="7">
        <v>8</v>
      </c>
      <c r="N166" s="8">
        <v>1347500</v>
      </c>
    </row>
    <row r="167" spans="2:14" ht="26.4">
      <c r="B167" s="4">
        <v>2023</v>
      </c>
      <c r="C167" s="4" t="s">
        <v>16</v>
      </c>
      <c r="D167" s="1079" t="s">
        <v>391</v>
      </c>
      <c r="E167" s="1080"/>
      <c r="F167" s="1079" t="s">
        <v>402</v>
      </c>
      <c r="G167" s="1080"/>
      <c r="H167" s="4" t="s">
        <v>18</v>
      </c>
      <c r="I167" s="4" t="s">
        <v>19</v>
      </c>
      <c r="J167" s="4" t="s">
        <v>175</v>
      </c>
      <c r="K167" s="5">
        <v>3950</v>
      </c>
      <c r="L167" s="6">
        <v>194947</v>
      </c>
      <c r="M167" s="7">
        <v>2183</v>
      </c>
      <c r="N167" s="8">
        <v>761417800</v>
      </c>
    </row>
    <row r="168" spans="2:14" ht="39.6">
      <c r="B168" s="4">
        <v>2023</v>
      </c>
      <c r="C168" s="4" t="s">
        <v>16</v>
      </c>
      <c r="D168" s="1079" t="s">
        <v>391</v>
      </c>
      <c r="E168" s="1080"/>
      <c r="F168" s="1079" t="s">
        <v>402</v>
      </c>
      <c r="G168" s="1080"/>
      <c r="H168" s="4" t="s">
        <v>22</v>
      </c>
      <c r="I168" s="4" t="s">
        <v>19</v>
      </c>
      <c r="J168" s="4" t="s">
        <v>175</v>
      </c>
      <c r="K168" s="5">
        <v>3950</v>
      </c>
      <c r="L168" s="6">
        <v>426</v>
      </c>
      <c r="M168" s="7">
        <v>1</v>
      </c>
      <c r="N168" s="8">
        <v>1678750</v>
      </c>
    </row>
    <row r="169" spans="2:14" ht="26.4">
      <c r="B169" s="4">
        <v>2023</v>
      </c>
      <c r="C169" s="4" t="s">
        <v>16</v>
      </c>
      <c r="D169" s="1079" t="s">
        <v>391</v>
      </c>
      <c r="E169" s="1080"/>
      <c r="F169" s="1079" t="s">
        <v>402</v>
      </c>
      <c r="G169" s="1080"/>
      <c r="H169" s="4" t="s">
        <v>23</v>
      </c>
      <c r="I169" s="4" t="s">
        <v>19</v>
      </c>
      <c r="J169" s="4" t="s">
        <v>175</v>
      </c>
      <c r="K169" s="5">
        <v>7100</v>
      </c>
      <c r="L169" s="6">
        <v>2029</v>
      </c>
      <c r="M169" s="7">
        <v>10</v>
      </c>
      <c r="N169" s="8">
        <v>14334900</v>
      </c>
    </row>
    <row r="170" spans="2:14" ht="26.4">
      <c r="B170" s="4">
        <v>2023</v>
      </c>
      <c r="C170" s="4" t="s">
        <v>16</v>
      </c>
      <c r="D170" s="1079" t="s">
        <v>391</v>
      </c>
      <c r="E170" s="1080"/>
      <c r="F170" s="1079" t="s">
        <v>402</v>
      </c>
      <c r="G170" s="1080"/>
      <c r="H170" s="4" t="s">
        <v>24</v>
      </c>
      <c r="I170" s="4" t="s">
        <v>19</v>
      </c>
      <c r="J170" s="4" t="s">
        <v>175</v>
      </c>
      <c r="K170" s="5">
        <v>12600</v>
      </c>
      <c r="L170" s="6">
        <v>2027</v>
      </c>
      <c r="M170" s="9"/>
      <c r="N170" s="8">
        <v>25540200</v>
      </c>
    </row>
    <row r="171" spans="2:14" ht="26.4">
      <c r="B171" s="4">
        <v>2023</v>
      </c>
      <c r="C171" s="4" t="s">
        <v>16</v>
      </c>
      <c r="D171" s="1079" t="s">
        <v>391</v>
      </c>
      <c r="E171" s="1080"/>
      <c r="F171" s="1079" t="s">
        <v>402</v>
      </c>
      <c r="G171" s="1080"/>
      <c r="H171" s="4" t="s">
        <v>25</v>
      </c>
      <c r="I171" s="4" t="s">
        <v>19</v>
      </c>
      <c r="J171" s="4" t="s">
        <v>175</v>
      </c>
      <c r="K171" s="5">
        <v>7100</v>
      </c>
      <c r="L171" s="6">
        <v>11243</v>
      </c>
      <c r="M171" s="7">
        <v>78</v>
      </c>
      <c r="N171" s="8">
        <v>79271500</v>
      </c>
    </row>
    <row r="172" spans="2:14" ht="26.4">
      <c r="B172" s="4">
        <v>2023</v>
      </c>
      <c r="C172" s="4" t="s">
        <v>16</v>
      </c>
      <c r="D172" s="1079" t="s">
        <v>391</v>
      </c>
      <c r="E172" s="1080"/>
      <c r="F172" s="1079" t="s">
        <v>402</v>
      </c>
      <c r="G172" s="1080"/>
      <c r="H172" s="4" t="s">
        <v>26</v>
      </c>
      <c r="I172" s="4" t="s">
        <v>19</v>
      </c>
      <c r="J172" s="4" t="s">
        <v>175</v>
      </c>
      <c r="K172" s="5">
        <v>12600</v>
      </c>
      <c r="L172" s="6">
        <v>9067</v>
      </c>
      <c r="M172" s="9"/>
      <c r="N172" s="8">
        <v>114244200</v>
      </c>
    </row>
    <row r="173" spans="2:14" ht="26.4">
      <c r="B173" s="4">
        <v>2023</v>
      </c>
      <c r="C173" s="4" t="s">
        <v>16</v>
      </c>
      <c r="D173" s="1079" t="s">
        <v>391</v>
      </c>
      <c r="E173" s="1080"/>
      <c r="F173" s="1079" t="s">
        <v>402</v>
      </c>
      <c r="G173" s="1080"/>
      <c r="H173" s="4" t="s">
        <v>27</v>
      </c>
      <c r="I173" s="4" t="s">
        <v>19</v>
      </c>
      <c r="J173" s="4" t="s">
        <v>175</v>
      </c>
      <c r="K173" s="5">
        <v>1200</v>
      </c>
      <c r="L173" s="6">
        <v>2987</v>
      </c>
      <c r="M173" s="7">
        <v>46</v>
      </c>
      <c r="N173" s="8">
        <v>3529200</v>
      </c>
    </row>
    <row r="174" spans="2:14">
      <c r="B174" s="12" t="s">
        <v>28</v>
      </c>
      <c r="C174" s="12" t="s">
        <v>28</v>
      </c>
      <c r="D174" s="1083" t="s">
        <v>28</v>
      </c>
      <c r="E174" s="1080"/>
      <c r="F174" s="1083" t="s">
        <v>29</v>
      </c>
      <c r="G174" s="1080"/>
      <c r="H174" s="12" t="s">
        <v>28</v>
      </c>
      <c r="I174" s="12" t="s">
        <v>28</v>
      </c>
      <c r="J174" s="12" t="s">
        <v>28</v>
      </c>
      <c r="K174" s="12" t="s">
        <v>28</v>
      </c>
      <c r="L174" s="13">
        <v>311507</v>
      </c>
      <c r="M174" s="13">
        <v>3053</v>
      </c>
      <c r="N174" s="14">
        <v>1366377700</v>
      </c>
    </row>
    <row r="175" spans="2:14">
      <c r="B175" s="15" t="s">
        <v>28</v>
      </c>
      <c r="C175" s="15" t="s">
        <v>29</v>
      </c>
      <c r="D175" s="1084" t="s">
        <v>28</v>
      </c>
      <c r="E175" s="1080"/>
      <c r="F175" s="1084" t="s">
        <v>28</v>
      </c>
      <c r="G175" s="1080"/>
      <c r="H175" s="15" t="s">
        <v>28</v>
      </c>
      <c r="I175" s="15" t="s">
        <v>28</v>
      </c>
      <c r="J175" s="15" t="s">
        <v>28</v>
      </c>
      <c r="K175" s="15" t="s">
        <v>28</v>
      </c>
      <c r="L175" s="16">
        <v>1108241</v>
      </c>
      <c r="M175" s="16">
        <v>10945</v>
      </c>
      <c r="N175" s="17">
        <v>2989834900</v>
      </c>
    </row>
    <row r="176" spans="2:14" ht="26.4">
      <c r="B176" s="4">
        <v>2023</v>
      </c>
      <c r="C176" s="4" t="s">
        <v>32</v>
      </c>
      <c r="D176" s="1079" t="s">
        <v>391</v>
      </c>
      <c r="E176" s="1080"/>
      <c r="F176" s="1079" t="s">
        <v>392</v>
      </c>
      <c r="G176" s="1080"/>
      <c r="H176" s="4" t="s">
        <v>18</v>
      </c>
      <c r="I176" s="4" t="s">
        <v>19</v>
      </c>
      <c r="J176" s="4" t="s">
        <v>33</v>
      </c>
      <c r="K176" s="5">
        <v>1500</v>
      </c>
      <c r="L176" s="6">
        <v>32883</v>
      </c>
      <c r="M176" s="7">
        <v>427</v>
      </c>
      <c r="N176" s="8">
        <v>48684000</v>
      </c>
    </row>
    <row r="177" spans="2:14" ht="39.6">
      <c r="B177" s="4">
        <v>2023</v>
      </c>
      <c r="C177" s="4" t="s">
        <v>32</v>
      </c>
      <c r="D177" s="1079" t="s">
        <v>391</v>
      </c>
      <c r="E177" s="1080"/>
      <c r="F177" s="1079" t="s">
        <v>392</v>
      </c>
      <c r="G177" s="1080"/>
      <c r="H177" s="4" t="s">
        <v>22</v>
      </c>
      <c r="I177" s="4" t="s">
        <v>19</v>
      </c>
      <c r="J177" s="4" t="s">
        <v>33</v>
      </c>
      <c r="K177" s="5">
        <v>1500</v>
      </c>
      <c r="L177" s="6">
        <v>72</v>
      </c>
      <c r="M177" s="7">
        <v>1</v>
      </c>
      <c r="N177" s="8">
        <v>106500</v>
      </c>
    </row>
    <row r="178" spans="2:14" ht="26.4">
      <c r="B178" s="4">
        <v>2023</v>
      </c>
      <c r="C178" s="4" t="s">
        <v>32</v>
      </c>
      <c r="D178" s="1079" t="s">
        <v>391</v>
      </c>
      <c r="E178" s="1080"/>
      <c r="F178" s="1079" t="s">
        <v>392</v>
      </c>
      <c r="G178" s="1080"/>
      <c r="H178" s="4" t="s">
        <v>23</v>
      </c>
      <c r="I178" s="4" t="s">
        <v>19</v>
      </c>
      <c r="J178" s="4" t="s">
        <v>33</v>
      </c>
      <c r="K178" s="5">
        <v>2700</v>
      </c>
      <c r="L178" s="6">
        <v>543</v>
      </c>
      <c r="M178" s="9"/>
      <c r="N178" s="8">
        <v>1466100</v>
      </c>
    </row>
    <row r="179" spans="2:14" ht="26.4">
      <c r="B179" s="4">
        <v>2023</v>
      </c>
      <c r="C179" s="4" t="s">
        <v>32</v>
      </c>
      <c r="D179" s="1079" t="s">
        <v>391</v>
      </c>
      <c r="E179" s="1080"/>
      <c r="F179" s="1079" t="s">
        <v>392</v>
      </c>
      <c r="G179" s="1080"/>
      <c r="H179" s="4" t="s">
        <v>24</v>
      </c>
      <c r="I179" s="4" t="s">
        <v>19</v>
      </c>
      <c r="J179" s="4" t="s">
        <v>33</v>
      </c>
      <c r="K179" s="5">
        <v>4800</v>
      </c>
      <c r="L179" s="6">
        <v>400</v>
      </c>
      <c r="M179" s="9"/>
      <c r="N179" s="8">
        <v>1920000</v>
      </c>
    </row>
    <row r="180" spans="2:14" ht="26.4">
      <c r="B180" s="4">
        <v>2023</v>
      </c>
      <c r="C180" s="4" t="s">
        <v>32</v>
      </c>
      <c r="D180" s="1079" t="s">
        <v>391</v>
      </c>
      <c r="E180" s="1080"/>
      <c r="F180" s="1079" t="s">
        <v>392</v>
      </c>
      <c r="G180" s="1080"/>
      <c r="H180" s="4" t="s">
        <v>25</v>
      </c>
      <c r="I180" s="4" t="s">
        <v>19</v>
      </c>
      <c r="J180" s="4" t="s">
        <v>33</v>
      </c>
      <c r="K180" s="5">
        <v>2700</v>
      </c>
      <c r="L180" s="6">
        <v>2389</v>
      </c>
      <c r="M180" s="7">
        <v>2</v>
      </c>
      <c r="N180" s="8">
        <v>6444900</v>
      </c>
    </row>
    <row r="181" spans="2:14" ht="26.4">
      <c r="B181" s="4">
        <v>2023</v>
      </c>
      <c r="C181" s="4" t="s">
        <v>32</v>
      </c>
      <c r="D181" s="1079" t="s">
        <v>391</v>
      </c>
      <c r="E181" s="1080"/>
      <c r="F181" s="1079" t="s">
        <v>392</v>
      </c>
      <c r="G181" s="1080"/>
      <c r="H181" s="4" t="s">
        <v>26</v>
      </c>
      <c r="I181" s="4" t="s">
        <v>19</v>
      </c>
      <c r="J181" s="4" t="s">
        <v>33</v>
      </c>
      <c r="K181" s="5">
        <v>4800</v>
      </c>
      <c r="L181" s="6">
        <v>678</v>
      </c>
      <c r="M181" s="9"/>
      <c r="N181" s="8">
        <v>3254400</v>
      </c>
    </row>
    <row r="182" spans="2:14" ht="26.4">
      <c r="B182" s="4">
        <v>2023</v>
      </c>
      <c r="C182" s="4" t="s">
        <v>32</v>
      </c>
      <c r="D182" s="1079" t="s">
        <v>391</v>
      </c>
      <c r="E182" s="1080"/>
      <c r="F182" s="1079" t="s">
        <v>392</v>
      </c>
      <c r="G182" s="1080"/>
      <c r="H182" s="4" t="s">
        <v>27</v>
      </c>
      <c r="I182" s="4" t="s">
        <v>19</v>
      </c>
      <c r="J182" s="4" t="s">
        <v>33</v>
      </c>
      <c r="K182" s="5">
        <v>450</v>
      </c>
      <c r="L182" s="6">
        <v>461</v>
      </c>
      <c r="M182" s="7">
        <v>7</v>
      </c>
      <c r="N182" s="8">
        <v>204300</v>
      </c>
    </row>
    <row r="183" spans="2:14">
      <c r="B183" s="12" t="s">
        <v>28</v>
      </c>
      <c r="C183" s="12" t="s">
        <v>28</v>
      </c>
      <c r="D183" s="1083" t="s">
        <v>28</v>
      </c>
      <c r="E183" s="1080"/>
      <c r="F183" s="1083" t="s">
        <v>29</v>
      </c>
      <c r="G183" s="1080"/>
      <c r="H183" s="12" t="s">
        <v>28</v>
      </c>
      <c r="I183" s="12" t="s">
        <v>28</v>
      </c>
      <c r="J183" s="12" t="s">
        <v>28</v>
      </c>
      <c r="K183" s="12" t="s">
        <v>28</v>
      </c>
      <c r="L183" s="13">
        <v>37426</v>
      </c>
      <c r="M183" s="13">
        <v>437</v>
      </c>
      <c r="N183" s="14">
        <v>62080200</v>
      </c>
    </row>
    <row r="184" spans="2:14" ht="26.4">
      <c r="B184" s="4">
        <v>2023</v>
      </c>
      <c r="C184" s="4" t="s">
        <v>32</v>
      </c>
      <c r="D184" s="1079" t="s">
        <v>391</v>
      </c>
      <c r="E184" s="1080"/>
      <c r="F184" s="1079" t="s">
        <v>393</v>
      </c>
      <c r="G184" s="1080"/>
      <c r="H184" s="4" t="s">
        <v>18</v>
      </c>
      <c r="I184" s="4" t="s">
        <v>19</v>
      </c>
      <c r="J184" s="4" t="s">
        <v>33</v>
      </c>
      <c r="K184" s="5">
        <v>1500</v>
      </c>
      <c r="L184" s="6">
        <v>55022</v>
      </c>
      <c r="M184" s="7">
        <v>373</v>
      </c>
      <c r="N184" s="8">
        <v>81973500</v>
      </c>
    </row>
    <row r="185" spans="2:14" ht="39.6">
      <c r="B185" s="4">
        <v>2023</v>
      </c>
      <c r="C185" s="4" t="s">
        <v>32</v>
      </c>
      <c r="D185" s="1079" t="s">
        <v>391</v>
      </c>
      <c r="E185" s="1080"/>
      <c r="F185" s="1079" t="s">
        <v>393</v>
      </c>
      <c r="G185" s="1080"/>
      <c r="H185" s="4" t="s">
        <v>22</v>
      </c>
      <c r="I185" s="4" t="s">
        <v>19</v>
      </c>
      <c r="J185" s="4" t="s">
        <v>33</v>
      </c>
      <c r="K185" s="5">
        <v>1500</v>
      </c>
      <c r="L185" s="6">
        <v>120</v>
      </c>
      <c r="M185" s="7">
        <v>1</v>
      </c>
      <c r="N185" s="8">
        <v>178500</v>
      </c>
    </row>
    <row r="186" spans="2:14" ht="26.4">
      <c r="B186" s="4">
        <v>2023</v>
      </c>
      <c r="C186" s="4" t="s">
        <v>32</v>
      </c>
      <c r="D186" s="1079" t="s">
        <v>391</v>
      </c>
      <c r="E186" s="1080"/>
      <c r="F186" s="1079" t="s">
        <v>393</v>
      </c>
      <c r="G186" s="1080"/>
      <c r="H186" s="4" t="s">
        <v>23</v>
      </c>
      <c r="I186" s="4" t="s">
        <v>19</v>
      </c>
      <c r="J186" s="4" t="s">
        <v>33</v>
      </c>
      <c r="K186" s="5">
        <v>2700</v>
      </c>
      <c r="L186" s="6">
        <v>842</v>
      </c>
      <c r="M186" s="9"/>
      <c r="N186" s="8">
        <v>2273400</v>
      </c>
    </row>
    <row r="187" spans="2:14" ht="26.4">
      <c r="B187" s="4">
        <v>2023</v>
      </c>
      <c r="C187" s="4" t="s">
        <v>32</v>
      </c>
      <c r="D187" s="1079" t="s">
        <v>391</v>
      </c>
      <c r="E187" s="1080"/>
      <c r="F187" s="1079" t="s">
        <v>393</v>
      </c>
      <c r="G187" s="1080"/>
      <c r="H187" s="4" t="s">
        <v>24</v>
      </c>
      <c r="I187" s="4" t="s">
        <v>19</v>
      </c>
      <c r="J187" s="4" t="s">
        <v>33</v>
      </c>
      <c r="K187" s="5">
        <v>4800</v>
      </c>
      <c r="L187" s="6">
        <v>481</v>
      </c>
      <c r="M187" s="7">
        <v>1</v>
      </c>
      <c r="N187" s="8">
        <v>2304000</v>
      </c>
    </row>
    <row r="188" spans="2:14" ht="26.4">
      <c r="B188" s="4">
        <v>2023</v>
      </c>
      <c r="C188" s="4" t="s">
        <v>32</v>
      </c>
      <c r="D188" s="1079" t="s">
        <v>391</v>
      </c>
      <c r="E188" s="1080"/>
      <c r="F188" s="1079" t="s">
        <v>393</v>
      </c>
      <c r="G188" s="1080"/>
      <c r="H188" s="4" t="s">
        <v>25</v>
      </c>
      <c r="I188" s="4" t="s">
        <v>19</v>
      </c>
      <c r="J188" s="4" t="s">
        <v>33</v>
      </c>
      <c r="K188" s="5">
        <v>2700</v>
      </c>
      <c r="L188" s="6">
        <v>3496</v>
      </c>
      <c r="M188" s="7">
        <v>4</v>
      </c>
      <c r="N188" s="8">
        <v>9428400</v>
      </c>
    </row>
    <row r="189" spans="2:14" ht="26.4">
      <c r="B189" s="4">
        <v>2023</v>
      </c>
      <c r="C189" s="4" t="s">
        <v>32</v>
      </c>
      <c r="D189" s="1079" t="s">
        <v>391</v>
      </c>
      <c r="E189" s="1080"/>
      <c r="F189" s="1079" t="s">
        <v>393</v>
      </c>
      <c r="G189" s="1080"/>
      <c r="H189" s="4" t="s">
        <v>26</v>
      </c>
      <c r="I189" s="4" t="s">
        <v>19</v>
      </c>
      <c r="J189" s="4" t="s">
        <v>33</v>
      </c>
      <c r="K189" s="5">
        <v>4800</v>
      </c>
      <c r="L189" s="6">
        <v>857</v>
      </c>
      <c r="M189" s="7">
        <v>1</v>
      </c>
      <c r="N189" s="8">
        <v>4108800</v>
      </c>
    </row>
    <row r="190" spans="2:14" ht="26.4">
      <c r="B190" s="4">
        <v>2023</v>
      </c>
      <c r="C190" s="4" t="s">
        <v>32</v>
      </c>
      <c r="D190" s="1079" t="s">
        <v>391</v>
      </c>
      <c r="E190" s="1080"/>
      <c r="F190" s="1079" t="s">
        <v>393</v>
      </c>
      <c r="G190" s="1080"/>
      <c r="H190" s="4" t="s">
        <v>27</v>
      </c>
      <c r="I190" s="4" t="s">
        <v>19</v>
      </c>
      <c r="J190" s="4" t="s">
        <v>33</v>
      </c>
      <c r="K190" s="5">
        <v>450</v>
      </c>
      <c r="L190" s="6">
        <v>734</v>
      </c>
      <c r="M190" s="7">
        <v>4</v>
      </c>
      <c r="N190" s="8">
        <v>328500</v>
      </c>
    </row>
    <row r="191" spans="2:14">
      <c r="B191" s="12" t="s">
        <v>28</v>
      </c>
      <c r="C191" s="12" t="s">
        <v>28</v>
      </c>
      <c r="D191" s="1083" t="s">
        <v>28</v>
      </c>
      <c r="E191" s="1080"/>
      <c r="F191" s="1083" t="s">
        <v>29</v>
      </c>
      <c r="G191" s="1080"/>
      <c r="H191" s="12" t="s">
        <v>28</v>
      </c>
      <c r="I191" s="12" t="s">
        <v>28</v>
      </c>
      <c r="J191" s="12" t="s">
        <v>28</v>
      </c>
      <c r="K191" s="12" t="s">
        <v>28</v>
      </c>
      <c r="L191" s="13">
        <v>61552</v>
      </c>
      <c r="M191" s="13">
        <v>384</v>
      </c>
      <c r="N191" s="14">
        <v>100595100</v>
      </c>
    </row>
    <row r="192" spans="2:14" ht="26.4">
      <c r="B192" s="4">
        <v>2023</v>
      </c>
      <c r="C192" s="4" t="s">
        <v>32</v>
      </c>
      <c r="D192" s="1079" t="s">
        <v>391</v>
      </c>
      <c r="E192" s="1080"/>
      <c r="F192" s="1079" t="s">
        <v>394</v>
      </c>
      <c r="G192" s="1080"/>
      <c r="H192" s="4" t="s">
        <v>18</v>
      </c>
      <c r="I192" s="4" t="s">
        <v>19</v>
      </c>
      <c r="J192" s="4" t="s">
        <v>33</v>
      </c>
      <c r="K192" s="5">
        <v>1500</v>
      </c>
      <c r="L192" s="6">
        <v>38096</v>
      </c>
      <c r="M192" s="7">
        <v>280</v>
      </c>
      <c r="N192" s="8">
        <v>56724000</v>
      </c>
    </row>
    <row r="193" spans="2:14" ht="39.6">
      <c r="B193" s="4">
        <v>2023</v>
      </c>
      <c r="C193" s="4" t="s">
        <v>32</v>
      </c>
      <c r="D193" s="1079" t="s">
        <v>391</v>
      </c>
      <c r="E193" s="1080"/>
      <c r="F193" s="1079" t="s">
        <v>394</v>
      </c>
      <c r="G193" s="1080"/>
      <c r="H193" s="4" t="s">
        <v>22</v>
      </c>
      <c r="I193" s="4" t="s">
        <v>19</v>
      </c>
      <c r="J193" s="4" t="s">
        <v>33</v>
      </c>
      <c r="K193" s="5">
        <v>1500</v>
      </c>
      <c r="L193" s="6">
        <v>65</v>
      </c>
      <c r="M193" s="7">
        <v>1</v>
      </c>
      <c r="N193" s="8">
        <v>96000</v>
      </c>
    </row>
    <row r="194" spans="2:14" ht="26.4">
      <c r="B194" s="4">
        <v>2023</v>
      </c>
      <c r="C194" s="4" t="s">
        <v>32</v>
      </c>
      <c r="D194" s="1079" t="s">
        <v>391</v>
      </c>
      <c r="E194" s="1080"/>
      <c r="F194" s="1079" t="s">
        <v>394</v>
      </c>
      <c r="G194" s="1080"/>
      <c r="H194" s="4" t="s">
        <v>23</v>
      </c>
      <c r="I194" s="4" t="s">
        <v>19</v>
      </c>
      <c r="J194" s="4" t="s">
        <v>33</v>
      </c>
      <c r="K194" s="5">
        <v>2700</v>
      </c>
      <c r="L194" s="6">
        <v>81</v>
      </c>
      <c r="M194" s="7">
        <v>3</v>
      </c>
      <c r="N194" s="8">
        <v>210600</v>
      </c>
    </row>
    <row r="195" spans="2:14" ht="26.4">
      <c r="B195" s="4">
        <v>2023</v>
      </c>
      <c r="C195" s="4" t="s">
        <v>32</v>
      </c>
      <c r="D195" s="1079" t="s">
        <v>391</v>
      </c>
      <c r="E195" s="1080"/>
      <c r="F195" s="1079" t="s">
        <v>394</v>
      </c>
      <c r="G195" s="1080"/>
      <c r="H195" s="4" t="s">
        <v>24</v>
      </c>
      <c r="I195" s="4" t="s">
        <v>19</v>
      </c>
      <c r="J195" s="4" t="s">
        <v>33</v>
      </c>
      <c r="K195" s="5">
        <v>4800</v>
      </c>
      <c r="L195" s="6">
        <v>6</v>
      </c>
      <c r="M195" s="9"/>
      <c r="N195" s="8">
        <v>28800</v>
      </c>
    </row>
    <row r="196" spans="2:14" ht="26.4">
      <c r="B196" s="4">
        <v>2023</v>
      </c>
      <c r="C196" s="4" t="s">
        <v>32</v>
      </c>
      <c r="D196" s="1079" t="s">
        <v>391</v>
      </c>
      <c r="E196" s="1080"/>
      <c r="F196" s="1079" t="s">
        <v>394</v>
      </c>
      <c r="G196" s="1080"/>
      <c r="H196" s="4" t="s">
        <v>25</v>
      </c>
      <c r="I196" s="4" t="s">
        <v>19</v>
      </c>
      <c r="J196" s="4" t="s">
        <v>33</v>
      </c>
      <c r="K196" s="5">
        <v>2700</v>
      </c>
      <c r="L196" s="6">
        <v>1672</v>
      </c>
      <c r="M196" s="7">
        <v>1</v>
      </c>
      <c r="N196" s="8">
        <v>4511700</v>
      </c>
    </row>
    <row r="197" spans="2:14" ht="26.4">
      <c r="B197" s="4">
        <v>2023</v>
      </c>
      <c r="C197" s="4" t="s">
        <v>32</v>
      </c>
      <c r="D197" s="1079" t="s">
        <v>391</v>
      </c>
      <c r="E197" s="1080"/>
      <c r="F197" s="1079" t="s">
        <v>394</v>
      </c>
      <c r="G197" s="1080"/>
      <c r="H197" s="4" t="s">
        <v>26</v>
      </c>
      <c r="I197" s="4" t="s">
        <v>19</v>
      </c>
      <c r="J197" s="4" t="s">
        <v>33</v>
      </c>
      <c r="K197" s="5">
        <v>4800</v>
      </c>
      <c r="L197" s="6">
        <v>243</v>
      </c>
      <c r="M197" s="9"/>
      <c r="N197" s="8">
        <v>1166400</v>
      </c>
    </row>
    <row r="198" spans="2:14" ht="26.4">
      <c r="B198" s="4">
        <v>2023</v>
      </c>
      <c r="C198" s="4" t="s">
        <v>32</v>
      </c>
      <c r="D198" s="1079" t="s">
        <v>391</v>
      </c>
      <c r="E198" s="1080"/>
      <c r="F198" s="1079" t="s">
        <v>394</v>
      </c>
      <c r="G198" s="1080"/>
      <c r="H198" s="4" t="s">
        <v>27</v>
      </c>
      <c r="I198" s="4" t="s">
        <v>19</v>
      </c>
      <c r="J198" s="4" t="s">
        <v>33</v>
      </c>
      <c r="K198" s="5">
        <v>450</v>
      </c>
      <c r="L198" s="6">
        <v>512</v>
      </c>
      <c r="M198" s="7">
        <v>8</v>
      </c>
      <c r="N198" s="8">
        <v>226800</v>
      </c>
    </row>
    <row r="199" spans="2:14">
      <c r="B199" s="12" t="s">
        <v>28</v>
      </c>
      <c r="C199" s="12" t="s">
        <v>28</v>
      </c>
      <c r="D199" s="1083" t="s">
        <v>28</v>
      </c>
      <c r="E199" s="1080"/>
      <c r="F199" s="1083" t="s">
        <v>29</v>
      </c>
      <c r="G199" s="1080"/>
      <c r="H199" s="12" t="s">
        <v>28</v>
      </c>
      <c r="I199" s="12" t="s">
        <v>28</v>
      </c>
      <c r="J199" s="12" t="s">
        <v>28</v>
      </c>
      <c r="K199" s="12" t="s">
        <v>28</v>
      </c>
      <c r="L199" s="13">
        <v>40675</v>
      </c>
      <c r="M199" s="13">
        <v>293</v>
      </c>
      <c r="N199" s="14">
        <v>62964300</v>
      </c>
    </row>
    <row r="200" spans="2:14" ht="26.4">
      <c r="B200" s="4">
        <v>2023</v>
      </c>
      <c r="C200" s="4" t="s">
        <v>32</v>
      </c>
      <c r="D200" s="1079" t="s">
        <v>391</v>
      </c>
      <c r="E200" s="1080"/>
      <c r="F200" s="1079" t="s">
        <v>395</v>
      </c>
      <c r="G200" s="1080"/>
      <c r="H200" s="4" t="s">
        <v>18</v>
      </c>
      <c r="I200" s="4" t="s">
        <v>19</v>
      </c>
      <c r="J200" s="4" t="s">
        <v>33</v>
      </c>
      <c r="K200" s="5">
        <v>1500</v>
      </c>
      <c r="L200" s="6">
        <v>36161</v>
      </c>
      <c r="M200" s="7">
        <v>271</v>
      </c>
      <c r="N200" s="8">
        <v>53835000</v>
      </c>
    </row>
    <row r="201" spans="2:14" ht="39.6">
      <c r="B201" s="4">
        <v>2023</v>
      </c>
      <c r="C201" s="4" t="s">
        <v>32</v>
      </c>
      <c r="D201" s="1079" t="s">
        <v>391</v>
      </c>
      <c r="E201" s="1080"/>
      <c r="F201" s="1079" t="s">
        <v>395</v>
      </c>
      <c r="G201" s="1080"/>
      <c r="H201" s="4" t="s">
        <v>22</v>
      </c>
      <c r="I201" s="4" t="s">
        <v>19</v>
      </c>
      <c r="J201" s="4" t="s">
        <v>33</v>
      </c>
      <c r="K201" s="5">
        <v>1500</v>
      </c>
      <c r="L201" s="6">
        <v>67</v>
      </c>
      <c r="M201" s="9"/>
      <c r="N201" s="8">
        <v>100500</v>
      </c>
    </row>
    <row r="202" spans="2:14" ht="26.4">
      <c r="B202" s="4">
        <v>2023</v>
      </c>
      <c r="C202" s="4" t="s">
        <v>32</v>
      </c>
      <c r="D202" s="1079" t="s">
        <v>391</v>
      </c>
      <c r="E202" s="1080"/>
      <c r="F202" s="1079" t="s">
        <v>395</v>
      </c>
      <c r="G202" s="1080"/>
      <c r="H202" s="4" t="s">
        <v>23</v>
      </c>
      <c r="I202" s="4" t="s">
        <v>19</v>
      </c>
      <c r="J202" s="4" t="s">
        <v>33</v>
      </c>
      <c r="K202" s="5">
        <v>2700</v>
      </c>
      <c r="L202" s="6">
        <v>57</v>
      </c>
      <c r="M202" s="9"/>
      <c r="N202" s="8">
        <v>153900</v>
      </c>
    </row>
    <row r="203" spans="2:14" ht="26.4">
      <c r="B203" s="4">
        <v>2023</v>
      </c>
      <c r="C203" s="4" t="s">
        <v>32</v>
      </c>
      <c r="D203" s="1079" t="s">
        <v>391</v>
      </c>
      <c r="E203" s="1080"/>
      <c r="F203" s="1079" t="s">
        <v>395</v>
      </c>
      <c r="G203" s="1080"/>
      <c r="H203" s="4" t="s">
        <v>24</v>
      </c>
      <c r="I203" s="4" t="s">
        <v>19</v>
      </c>
      <c r="J203" s="4" t="s">
        <v>33</v>
      </c>
      <c r="K203" s="5">
        <v>4800</v>
      </c>
      <c r="L203" s="6">
        <v>6</v>
      </c>
      <c r="M203" s="9"/>
      <c r="N203" s="8">
        <v>28800</v>
      </c>
    </row>
    <row r="204" spans="2:14" ht="26.4">
      <c r="B204" s="4">
        <v>2023</v>
      </c>
      <c r="C204" s="4" t="s">
        <v>32</v>
      </c>
      <c r="D204" s="1079" t="s">
        <v>391</v>
      </c>
      <c r="E204" s="1080"/>
      <c r="F204" s="1079" t="s">
        <v>395</v>
      </c>
      <c r="G204" s="1080"/>
      <c r="H204" s="4" t="s">
        <v>25</v>
      </c>
      <c r="I204" s="4" t="s">
        <v>19</v>
      </c>
      <c r="J204" s="4" t="s">
        <v>33</v>
      </c>
      <c r="K204" s="5">
        <v>2700</v>
      </c>
      <c r="L204" s="6">
        <v>1623</v>
      </c>
      <c r="M204" s="9"/>
      <c r="N204" s="8">
        <v>4382100</v>
      </c>
    </row>
    <row r="205" spans="2:14" ht="26.4">
      <c r="B205" s="4">
        <v>2023</v>
      </c>
      <c r="C205" s="4" t="s">
        <v>32</v>
      </c>
      <c r="D205" s="1079" t="s">
        <v>391</v>
      </c>
      <c r="E205" s="1080"/>
      <c r="F205" s="1079" t="s">
        <v>395</v>
      </c>
      <c r="G205" s="1080"/>
      <c r="H205" s="4" t="s">
        <v>26</v>
      </c>
      <c r="I205" s="4" t="s">
        <v>19</v>
      </c>
      <c r="J205" s="4" t="s">
        <v>33</v>
      </c>
      <c r="K205" s="5">
        <v>4800</v>
      </c>
      <c r="L205" s="6">
        <v>246</v>
      </c>
      <c r="M205" s="9"/>
      <c r="N205" s="8">
        <v>1180800</v>
      </c>
    </row>
    <row r="206" spans="2:14" ht="26.4">
      <c r="B206" s="4">
        <v>2023</v>
      </c>
      <c r="C206" s="4" t="s">
        <v>32</v>
      </c>
      <c r="D206" s="1079" t="s">
        <v>391</v>
      </c>
      <c r="E206" s="1080"/>
      <c r="F206" s="1079" t="s">
        <v>395</v>
      </c>
      <c r="G206" s="1080"/>
      <c r="H206" s="4" t="s">
        <v>27</v>
      </c>
      <c r="I206" s="4" t="s">
        <v>19</v>
      </c>
      <c r="J206" s="4" t="s">
        <v>33</v>
      </c>
      <c r="K206" s="5">
        <v>450</v>
      </c>
      <c r="L206" s="6">
        <v>489</v>
      </c>
      <c r="M206" s="7">
        <v>4</v>
      </c>
      <c r="N206" s="8">
        <v>218250</v>
      </c>
    </row>
    <row r="207" spans="2:14">
      <c r="B207" s="12" t="s">
        <v>28</v>
      </c>
      <c r="C207" s="12" t="s">
        <v>28</v>
      </c>
      <c r="D207" s="1083" t="s">
        <v>28</v>
      </c>
      <c r="E207" s="1080"/>
      <c r="F207" s="1083" t="s">
        <v>29</v>
      </c>
      <c r="G207" s="1080"/>
      <c r="H207" s="12" t="s">
        <v>28</v>
      </c>
      <c r="I207" s="12" t="s">
        <v>28</v>
      </c>
      <c r="J207" s="12" t="s">
        <v>28</v>
      </c>
      <c r="K207" s="12" t="s">
        <v>28</v>
      </c>
      <c r="L207" s="13">
        <v>38649</v>
      </c>
      <c r="M207" s="13">
        <v>275</v>
      </c>
      <c r="N207" s="14">
        <v>59899350</v>
      </c>
    </row>
    <row r="208" spans="2:14" ht="26.4">
      <c r="B208" s="4">
        <v>2023</v>
      </c>
      <c r="C208" s="4" t="s">
        <v>32</v>
      </c>
      <c r="D208" s="1079" t="s">
        <v>391</v>
      </c>
      <c r="E208" s="1080"/>
      <c r="F208" s="1079" t="s">
        <v>396</v>
      </c>
      <c r="G208" s="1080"/>
      <c r="H208" s="4" t="s">
        <v>18</v>
      </c>
      <c r="I208" s="4" t="s">
        <v>19</v>
      </c>
      <c r="J208" s="4" t="s">
        <v>33</v>
      </c>
      <c r="K208" s="5">
        <v>950</v>
      </c>
      <c r="L208" s="6">
        <v>25138</v>
      </c>
      <c r="M208" s="7">
        <v>716</v>
      </c>
      <c r="N208" s="8">
        <v>23200900</v>
      </c>
    </row>
    <row r="209" spans="2:14" ht="39.6">
      <c r="B209" s="4">
        <v>2023</v>
      </c>
      <c r="C209" s="4" t="s">
        <v>32</v>
      </c>
      <c r="D209" s="1079" t="s">
        <v>391</v>
      </c>
      <c r="E209" s="1080"/>
      <c r="F209" s="1079" t="s">
        <v>396</v>
      </c>
      <c r="G209" s="1080"/>
      <c r="H209" s="4" t="s">
        <v>22</v>
      </c>
      <c r="I209" s="4" t="s">
        <v>19</v>
      </c>
      <c r="J209" s="4" t="s">
        <v>33</v>
      </c>
      <c r="K209" s="5">
        <v>950</v>
      </c>
      <c r="L209" s="6">
        <v>33</v>
      </c>
      <c r="M209" s="9"/>
      <c r="N209" s="8">
        <v>31350</v>
      </c>
    </row>
    <row r="210" spans="2:14" ht="26.4">
      <c r="B210" s="4">
        <v>2023</v>
      </c>
      <c r="C210" s="4" t="s">
        <v>32</v>
      </c>
      <c r="D210" s="1079" t="s">
        <v>391</v>
      </c>
      <c r="E210" s="1080"/>
      <c r="F210" s="1079" t="s">
        <v>396</v>
      </c>
      <c r="G210" s="1080"/>
      <c r="H210" s="4" t="s">
        <v>23</v>
      </c>
      <c r="I210" s="4" t="s">
        <v>19</v>
      </c>
      <c r="J210" s="4" t="s">
        <v>33</v>
      </c>
      <c r="K210" s="5">
        <v>1700</v>
      </c>
      <c r="L210" s="6">
        <v>311</v>
      </c>
      <c r="M210" s="7">
        <v>1</v>
      </c>
      <c r="N210" s="8">
        <v>527000</v>
      </c>
    </row>
    <row r="211" spans="2:14" ht="26.4">
      <c r="B211" s="4">
        <v>2023</v>
      </c>
      <c r="C211" s="4" t="s">
        <v>32</v>
      </c>
      <c r="D211" s="1079" t="s">
        <v>391</v>
      </c>
      <c r="E211" s="1080"/>
      <c r="F211" s="1079" t="s">
        <v>396</v>
      </c>
      <c r="G211" s="1080"/>
      <c r="H211" s="4" t="s">
        <v>24</v>
      </c>
      <c r="I211" s="4" t="s">
        <v>19</v>
      </c>
      <c r="J211" s="4" t="s">
        <v>33</v>
      </c>
      <c r="K211" s="5">
        <v>3000</v>
      </c>
      <c r="L211" s="6">
        <v>33</v>
      </c>
      <c r="M211" s="9"/>
      <c r="N211" s="8">
        <v>99000</v>
      </c>
    </row>
    <row r="212" spans="2:14" ht="26.4">
      <c r="B212" s="4">
        <v>2023</v>
      </c>
      <c r="C212" s="4" t="s">
        <v>32</v>
      </c>
      <c r="D212" s="1079" t="s">
        <v>391</v>
      </c>
      <c r="E212" s="1080"/>
      <c r="F212" s="1079" t="s">
        <v>396</v>
      </c>
      <c r="G212" s="1080"/>
      <c r="H212" s="4" t="s">
        <v>25</v>
      </c>
      <c r="I212" s="4" t="s">
        <v>19</v>
      </c>
      <c r="J212" s="4" t="s">
        <v>33</v>
      </c>
      <c r="K212" s="5">
        <v>1700</v>
      </c>
      <c r="L212" s="6">
        <v>1044</v>
      </c>
      <c r="M212" s="7">
        <v>5</v>
      </c>
      <c r="N212" s="8">
        <v>1766300</v>
      </c>
    </row>
    <row r="213" spans="2:14" ht="26.4">
      <c r="B213" s="4">
        <v>2023</v>
      </c>
      <c r="C213" s="4" t="s">
        <v>32</v>
      </c>
      <c r="D213" s="1079" t="s">
        <v>391</v>
      </c>
      <c r="E213" s="1080"/>
      <c r="F213" s="1079" t="s">
        <v>396</v>
      </c>
      <c r="G213" s="1080"/>
      <c r="H213" s="4" t="s">
        <v>26</v>
      </c>
      <c r="I213" s="4" t="s">
        <v>19</v>
      </c>
      <c r="J213" s="4" t="s">
        <v>33</v>
      </c>
      <c r="K213" s="5">
        <v>3000</v>
      </c>
      <c r="L213" s="6">
        <v>476</v>
      </c>
      <c r="M213" s="9"/>
      <c r="N213" s="8">
        <v>1428000</v>
      </c>
    </row>
    <row r="214" spans="2:14" ht="26.4">
      <c r="B214" s="4">
        <v>2023</v>
      </c>
      <c r="C214" s="4" t="s">
        <v>32</v>
      </c>
      <c r="D214" s="1079" t="s">
        <v>391</v>
      </c>
      <c r="E214" s="1080"/>
      <c r="F214" s="1079" t="s">
        <v>396</v>
      </c>
      <c r="G214" s="1080"/>
      <c r="H214" s="4" t="s">
        <v>27</v>
      </c>
      <c r="I214" s="4" t="s">
        <v>19</v>
      </c>
      <c r="J214" s="4" t="s">
        <v>33</v>
      </c>
      <c r="K214" s="5">
        <v>300</v>
      </c>
      <c r="L214" s="6">
        <v>800</v>
      </c>
      <c r="M214" s="7">
        <v>2</v>
      </c>
      <c r="N214" s="8">
        <v>239400</v>
      </c>
    </row>
    <row r="215" spans="2:14">
      <c r="B215" s="12" t="s">
        <v>28</v>
      </c>
      <c r="C215" s="12" t="s">
        <v>28</v>
      </c>
      <c r="D215" s="1083" t="s">
        <v>28</v>
      </c>
      <c r="E215" s="1080"/>
      <c r="F215" s="1083" t="s">
        <v>29</v>
      </c>
      <c r="G215" s="1080"/>
      <c r="H215" s="12" t="s">
        <v>28</v>
      </c>
      <c r="I215" s="12" t="s">
        <v>28</v>
      </c>
      <c r="J215" s="12" t="s">
        <v>28</v>
      </c>
      <c r="K215" s="12" t="s">
        <v>28</v>
      </c>
      <c r="L215" s="13">
        <v>27835</v>
      </c>
      <c r="M215" s="13">
        <v>724</v>
      </c>
      <c r="N215" s="14">
        <v>27291950</v>
      </c>
    </row>
    <row r="216" spans="2:14" ht="26.4">
      <c r="B216" s="4">
        <v>2023</v>
      </c>
      <c r="C216" s="4" t="s">
        <v>32</v>
      </c>
      <c r="D216" s="1079" t="s">
        <v>391</v>
      </c>
      <c r="E216" s="1080"/>
      <c r="F216" s="1079" t="s">
        <v>397</v>
      </c>
      <c r="G216" s="1080"/>
      <c r="H216" s="4" t="s">
        <v>18</v>
      </c>
      <c r="I216" s="4" t="s">
        <v>19</v>
      </c>
      <c r="J216" s="4" t="s">
        <v>33</v>
      </c>
      <c r="K216" s="5">
        <v>950</v>
      </c>
      <c r="L216" s="6">
        <v>24463</v>
      </c>
      <c r="M216" s="7">
        <v>732</v>
      </c>
      <c r="N216" s="8">
        <v>22544450</v>
      </c>
    </row>
    <row r="217" spans="2:14" ht="39.6">
      <c r="B217" s="4">
        <v>2023</v>
      </c>
      <c r="C217" s="4" t="s">
        <v>32</v>
      </c>
      <c r="D217" s="1079" t="s">
        <v>391</v>
      </c>
      <c r="E217" s="1080"/>
      <c r="F217" s="1079" t="s">
        <v>397</v>
      </c>
      <c r="G217" s="1080"/>
      <c r="H217" s="4" t="s">
        <v>22</v>
      </c>
      <c r="I217" s="4" t="s">
        <v>19</v>
      </c>
      <c r="J217" s="4" t="s">
        <v>33</v>
      </c>
      <c r="K217" s="5">
        <v>950</v>
      </c>
      <c r="L217" s="6">
        <v>19</v>
      </c>
      <c r="M217" s="7">
        <v>1</v>
      </c>
      <c r="N217" s="8">
        <v>17100</v>
      </c>
    </row>
    <row r="218" spans="2:14" ht="26.4">
      <c r="B218" s="4">
        <v>2023</v>
      </c>
      <c r="C218" s="4" t="s">
        <v>32</v>
      </c>
      <c r="D218" s="1079" t="s">
        <v>391</v>
      </c>
      <c r="E218" s="1080"/>
      <c r="F218" s="1079" t="s">
        <v>397</v>
      </c>
      <c r="G218" s="1080"/>
      <c r="H218" s="4" t="s">
        <v>23</v>
      </c>
      <c r="I218" s="4" t="s">
        <v>19</v>
      </c>
      <c r="J218" s="4" t="s">
        <v>33</v>
      </c>
      <c r="K218" s="5">
        <v>1700</v>
      </c>
      <c r="L218" s="6">
        <v>305</v>
      </c>
      <c r="M218" s="9"/>
      <c r="N218" s="8">
        <v>518500</v>
      </c>
    </row>
    <row r="219" spans="2:14" ht="26.4">
      <c r="B219" s="4">
        <v>2023</v>
      </c>
      <c r="C219" s="4" t="s">
        <v>32</v>
      </c>
      <c r="D219" s="1079" t="s">
        <v>391</v>
      </c>
      <c r="E219" s="1080"/>
      <c r="F219" s="1079" t="s">
        <v>397</v>
      </c>
      <c r="G219" s="1080"/>
      <c r="H219" s="4" t="s">
        <v>24</v>
      </c>
      <c r="I219" s="4" t="s">
        <v>19</v>
      </c>
      <c r="J219" s="4" t="s">
        <v>33</v>
      </c>
      <c r="K219" s="5">
        <v>3000</v>
      </c>
      <c r="L219" s="6">
        <v>15</v>
      </c>
      <c r="M219" s="9"/>
      <c r="N219" s="8">
        <v>45000</v>
      </c>
    </row>
    <row r="220" spans="2:14" ht="26.4">
      <c r="B220" s="4">
        <v>2023</v>
      </c>
      <c r="C220" s="4" t="s">
        <v>32</v>
      </c>
      <c r="D220" s="1079" t="s">
        <v>391</v>
      </c>
      <c r="E220" s="1080"/>
      <c r="F220" s="1079" t="s">
        <v>397</v>
      </c>
      <c r="G220" s="1080"/>
      <c r="H220" s="4" t="s">
        <v>25</v>
      </c>
      <c r="I220" s="4" t="s">
        <v>19</v>
      </c>
      <c r="J220" s="4" t="s">
        <v>33</v>
      </c>
      <c r="K220" s="5">
        <v>1700</v>
      </c>
      <c r="L220" s="6">
        <v>849</v>
      </c>
      <c r="M220" s="7">
        <v>3</v>
      </c>
      <c r="N220" s="8">
        <v>1438200</v>
      </c>
    </row>
    <row r="221" spans="2:14" ht="26.4">
      <c r="B221" s="4">
        <v>2023</v>
      </c>
      <c r="C221" s="4" t="s">
        <v>32</v>
      </c>
      <c r="D221" s="1079" t="s">
        <v>391</v>
      </c>
      <c r="E221" s="1080"/>
      <c r="F221" s="1079" t="s">
        <v>397</v>
      </c>
      <c r="G221" s="1080"/>
      <c r="H221" s="4" t="s">
        <v>26</v>
      </c>
      <c r="I221" s="4" t="s">
        <v>19</v>
      </c>
      <c r="J221" s="4" t="s">
        <v>33</v>
      </c>
      <c r="K221" s="5">
        <v>3000</v>
      </c>
      <c r="L221" s="6">
        <v>465</v>
      </c>
      <c r="M221" s="9"/>
      <c r="N221" s="8">
        <v>1395000</v>
      </c>
    </row>
    <row r="222" spans="2:14" ht="26.4">
      <c r="B222" s="4">
        <v>2023</v>
      </c>
      <c r="C222" s="4" t="s">
        <v>32</v>
      </c>
      <c r="D222" s="1079" t="s">
        <v>391</v>
      </c>
      <c r="E222" s="1080"/>
      <c r="F222" s="1079" t="s">
        <v>397</v>
      </c>
      <c r="G222" s="1080"/>
      <c r="H222" s="4" t="s">
        <v>27</v>
      </c>
      <c r="I222" s="4" t="s">
        <v>19</v>
      </c>
      <c r="J222" s="4" t="s">
        <v>33</v>
      </c>
      <c r="K222" s="5">
        <v>300</v>
      </c>
      <c r="L222" s="6">
        <v>789</v>
      </c>
      <c r="M222" s="9"/>
      <c r="N222" s="8">
        <v>236700</v>
      </c>
    </row>
    <row r="223" spans="2:14">
      <c r="B223" s="12" t="s">
        <v>28</v>
      </c>
      <c r="C223" s="12" t="s">
        <v>28</v>
      </c>
      <c r="D223" s="1083" t="s">
        <v>28</v>
      </c>
      <c r="E223" s="1080"/>
      <c r="F223" s="1083" t="s">
        <v>29</v>
      </c>
      <c r="G223" s="1080"/>
      <c r="H223" s="12" t="s">
        <v>28</v>
      </c>
      <c r="I223" s="12" t="s">
        <v>28</v>
      </c>
      <c r="J223" s="12" t="s">
        <v>28</v>
      </c>
      <c r="K223" s="12" t="s">
        <v>28</v>
      </c>
      <c r="L223" s="13">
        <v>26905</v>
      </c>
      <c r="M223" s="13">
        <v>736</v>
      </c>
      <c r="N223" s="14">
        <v>26194950</v>
      </c>
    </row>
    <row r="224" spans="2:14" ht="26.4">
      <c r="B224" s="4">
        <v>2023</v>
      </c>
      <c r="C224" s="4" t="s">
        <v>32</v>
      </c>
      <c r="D224" s="1079" t="s">
        <v>391</v>
      </c>
      <c r="E224" s="1080"/>
      <c r="F224" s="1079" t="s">
        <v>398</v>
      </c>
      <c r="G224" s="1080"/>
      <c r="H224" s="4" t="s">
        <v>18</v>
      </c>
      <c r="I224" s="4" t="s">
        <v>19</v>
      </c>
      <c r="J224" s="4" t="s">
        <v>33</v>
      </c>
      <c r="K224" s="5">
        <v>2250</v>
      </c>
      <c r="L224" s="6">
        <v>180096</v>
      </c>
      <c r="M224" s="7">
        <v>957</v>
      </c>
      <c r="N224" s="8">
        <v>403062750</v>
      </c>
    </row>
    <row r="225" spans="2:14" ht="39.6">
      <c r="B225" s="4">
        <v>2023</v>
      </c>
      <c r="C225" s="4" t="s">
        <v>32</v>
      </c>
      <c r="D225" s="1079" t="s">
        <v>391</v>
      </c>
      <c r="E225" s="1080"/>
      <c r="F225" s="1079" t="s">
        <v>398</v>
      </c>
      <c r="G225" s="1080"/>
      <c r="H225" s="4" t="s">
        <v>22</v>
      </c>
      <c r="I225" s="4" t="s">
        <v>19</v>
      </c>
      <c r="J225" s="4" t="s">
        <v>33</v>
      </c>
      <c r="K225" s="5">
        <v>2250</v>
      </c>
      <c r="L225" s="6">
        <v>401</v>
      </c>
      <c r="M225" s="9"/>
      <c r="N225" s="8">
        <v>902250</v>
      </c>
    </row>
    <row r="226" spans="2:14" ht="26.4">
      <c r="B226" s="4">
        <v>2023</v>
      </c>
      <c r="C226" s="4" t="s">
        <v>32</v>
      </c>
      <c r="D226" s="1079" t="s">
        <v>391</v>
      </c>
      <c r="E226" s="1080"/>
      <c r="F226" s="1079" t="s">
        <v>398</v>
      </c>
      <c r="G226" s="1080"/>
      <c r="H226" s="4" t="s">
        <v>23</v>
      </c>
      <c r="I226" s="4" t="s">
        <v>19</v>
      </c>
      <c r="J226" s="4" t="s">
        <v>33</v>
      </c>
      <c r="K226" s="5">
        <v>4050</v>
      </c>
      <c r="L226" s="6">
        <v>1074</v>
      </c>
      <c r="M226" s="7">
        <v>2</v>
      </c>
      <c r="N226" s="8">
        <v>4341600</v>
      </c>
    </row>
    <row r="227" spans="2:14" ht="26.4">
      <c r="B227" s="4">
        <v>2023</v>
      </c>
      <c r="C227" s="4" t="s">
        <v>32</v>
      </c>
      <c r="D227" s="1079" t="s">
        <v>391</v>
      </c>
      <c r="E227" s="1080"/>
      <c r="F227" s="1079" t="s">
        <v>398</v>
      </c>
      <c r="G227" s="1080"/>
      <c r="H227" s="4" t="s">
        <v>24</v>
      </c>
      <c r="I227" s="4" t="s">
        <v>19</v>
      </c>
      <c r="J227" s="4" t="s">
        <v>33</v>
      </c>
      <c r="K227" s="5">
        <v>7200</v>
      </c>
      <c r="L227" s="6">
        <v>860</v>
      </c>
      <c r="M227" s="9"/>
      <c r="N227" s="8">
        <v>6192000</v>
      </c>
    </row>
    <row r="228" spans="2:14" ht="26.4">
      <c r="B228" s="4">
        <v>2023</v>
      </c>
      <c r="C228" s="4" t="s">
        <v>32</v>
      </c>
      <c r="D228" s="1079" t="s">
        <v>391</v>
      </c>
      <c r="E228" s="1080"/>
      <c r="F228" s="1079" t="s">
        <v>398</v>
      </c>
      <c r="G228" s="1080"/>
      <c r="H228" s="4" t="s">
        <v>25</v>
      </c>
      <c r="I228" s="4" t="s">
        <v>19</v>
      </c>
      <c r="J228" s="4" t="s">
        <v>33</v>
      </c>
      <c r="K228" s="5">
        <v>4050</v>
      </c>
      <c r="L228" s="6">
        <v>13700</v>
      </c>
      <c r="M228" s="7">
        <v>39</v>
      </c>
      <c r="N228" s="8">
        <v>55327050</v>
      </c>
    </row>
    <row r="229" spans="2:14" ht="26.4">
      <c r="B229" s="4">
        <v>2023</v>
      </c>
      <c r="C229" s="4" t="s">
        <v>32</v>
      </c>
      <c r="D229" s="1079" t="s">
        <v>391</v>
      </c>
      <c r="E229" s="1080"/>
      <c r="F229" s="1079" t="s">
        <v>398</v>
      </c>
      <c r="G229" s="1080"/>
      <c r="H229" s="4" t="s">
        <v>26</v>
      </c>
      <c r="I229" s="4" t="s">
        <v>19</v>
      </c>
      <c r="J229" s="4" t="s">
        <v>33</v>
      </c>
      <c r="K229" s="5">
        <v>7200</v>
      </c>
      <c r="L229" s="6">
        <v>30694</v>
      </c>
      <c r="M229" s="7">
        <v>4</v>
      </c>
      <c r="N229" s="8">
        <v>220968000</v>
      </c>
    </row>
    <row r="230" spans="2:14" ht="26.4">
      <c r="B230" s="4">
        <v>2023</v>
      </c>
      <c r="C230" s="4" t="s">
        <v>32</v>
      </c>
      <c r="D230" s="1079" t="s">
        <v>391</v>
      </c>
      <c r="E230" s="1080"/>
      <c r="F230" s="1079" t="s">
        <v>398</v>
      </c>
      <c r="G230" s="1080"/>
      <c r="H230" s="4" t="s">
        <v>27</v>
      </c>
      <c r="I230" s="4" t="s">
        <v>19</v>
      </c>
      <c r="J230" s="4" t="s">
        <v>33</v>
      </c>
      <c r="K230" s="5">
        <v>650</v>
      </c>
      <c r="L230" s="6">
        <v>2249</v>
      </c>
      <c r="M230" s="7">
        <v>3</v>
      </c>
      <c r="N230" s="8">
        <v>1459900</v>
      </c>
    </row>
    <row r="231" spans="2:14">
      <c r="B231" s="12" t="s">
        <v>28</v>
      </c>
      <c r="C231" s="12" t="s">
        <v>28</v>
      </c>
      <c r="D231" s="1083" t="s">
        <v>28</v>
      </c>
      <c r="E231" s="1080"/>
      <c r="F231" s="1083" t="s">
        <v>29</v>
      </c>
      <c r="G231" s="1080"/>
      <c r="H231" s="12" t="s">
        <v>28</v>
      </c>
      <c r="I231" s="12" t="s">
        <v>28</v>
      </c>
      <c r="J231" s="12" t="s">
        <v>28</v>
      </c>
      <c r="K231" s="12" t="s">
        <v>28</v>
      </c>
      <c r="L231" s="13">
        <v>229074</v>
      </c>
      <c r="M231" s="13">
        <v>1005</v>
      </c>
      <c r="N231" s="14">
        <v>692253550</v>
      </c>
    </row>
    <row r="232" spans="2:14" ht="26.4">
      <c r="B232" s="4">
        <v>2023</v>
      </c>
      <c r="C232" s="4" t="s">
        <v>32</v>
      </c>
      <c r="D232" s="1079" t="s">
        <v>391</v>
      </c>
      <c r="E232" s="1080"/>
      <c r="F232" s="1079" t="s">
        <v>399</v>
      </c>
      <c r="G232" s="1080"/>
      <c r="H232" s="4" t="s">
        <v>18</v>
      </c>
      <c r="I232" s="4" t="s">
        <v>19</v>
      </c>
      <c r="J232" s="4" t="s">
        <v>33</v>
      </c>
      <c r="K232" s="5">
        <v>1500</v>
      </c>
      <c r="L232" s="6">
        <v>39531</v>
      </c>
      <c r="M232" s="7">
        <v>740</v>
      </c>
      <c r="N232" s="8">
        <v>58186500</v>
      </c>
    </row>
    <row r="233" spans="2:14" ht="39.6">
      <c r="B233" s="4">
        <v>2023</v>
      </c>
      <c r="C233" s="4" t="s">
        <v>32</v>
      </c>
      <c r="D233" s="1079" t="s">
        <v>391</v>
      </c>
      <c r="E233" s="1080"/>
      <c r="F233" s="1079" t="s">
        <v>399</v>
      </c>
      <c r="G233" s="1080"/>
      <c r="H233" s="4" t="s">
        <v>22</v>
      </c>
      <c r="I233" s="4" t="s">
        <v>19</v>
      </c>
      <c r="J233" s="4" t="s">
        <v>33</v>
      </c>
      <c r="K233" s="5">
        <v>1500</v>
      </c>
      <c r="L233" s="6">
        <v>86</v>
      </c>
      <c r="M233" s="9"/>
      <c r="N233" s="8">
        <v>129000</v>
      </c>
    </row>
    <row r="234" spans="2:14" ht="26.4">
      <c r="B234" s="4">
        <v>2023</v>
      </c>
      <c r="C234" s="4" t="s">
        <v>32</v>
      </c>
      <c r="D234" s="1079" t="s">
        <v>391</v>
      </c>
      <c r="E234" s="1080"/>
      <c r="F234" s="1079" t="s">
        <v>399</v>
      </c>
      <c r="G234" s="1080"/>
      <c r="H234" s="4" t="s">
        <v>23</v>
      </c>
      <c r="I234" s="4" t="s">
        <v>19</v>
      </c>
      <c r="J234" s="4" t="s">
        <v>33</v>
      </c>
      <c r="K234" s="5">
        <v>2700</v>
      </c>
      <c r="L234" s="6">
        <v>169</v>
      </c>
      <c r="M234" s="9"/>
      <c r="N234" s="8">
        <v>456300</v>
      </c>
    </row>
    <row r="235" spans="2:14" ht="26.4">
      <c r="B235" s="4">
        <v>2023</v>
      </c>
      <c r="C235" s="4" t="s">
        <v>32</v>
      </c>
      <c r="D235" s="1079" t="s">
        <v>391</v>
      </c>
      <c r="E235" s="1080"/>
      <c r="F235" s="1079" t="s">
        <v>399</v>
      </c>
      <c r="G235" s="1080"/>
      <c r="H235" s="4" t="s">
        <v>24</v>
      </c>
      <c r="I235" s="4" t="s">
        <v>19</v>
      </c>
      <c r="J235" s="4" t="s">
        <v>33</v>
      </c>
      <c r="K235" s="5">
        <v>4800</v>
      </c>
      <c r="L235" s="6">
        <v>5</v>
      </c>
      <c r="M235" s="9"/>
      <c r="N235" s="8">
        <v>24000</v>
      </c>
    </row>
    <row r="236" spans="2:14" ht="26.4">
      <c r="B236" s="4">
        <v>2023</v>
      </c>
      <c r="C236" s="4" t="s">
        <v>32</v>
      </c>
      <c r="D236" s="1079" t="s">
        <v>391</v>
      </c>
      <c r="E236" s="1080"/>
      <c r="F236" s="1079" t="s">
        <v>399</v>
      </c>
      <c r="G236" s="1080"/>
      <c r="H236" s="4" t="s">
        <v>25</v>
      </c>
      <c r="I236" s="4" t="s">
        <v>19</v>
      </c>
      <c r="J236" s="4" t="s">
        <v>33</v>
      </c>
      <c r="K236" s="5">
        <v>2700</v>
      </c>
      <c r="L236" s="6">
        <v>1868</v>
      </c>
      <c r="M236" s="9"/>
      <c r="N236" s="8">
        <v>5043600</v>
      </c>
    </row>
    <row r="237" spans="2:14" ht="26.4">
      <c r="B237" s="4">
        <v>2023</v>
      </c>
      <c r="C237" s="4" t="s">
        <v>32</v>
      </c>
      <c r="D237" s="1079" t="s">
        <v>391</v>
      </c>
      <c r="E237" s="1080"/>
      <c r="F237" s="1079" t="s">
        <v>399</v>
      </c>
      <c r="G237" s="1080"/>
      <c r="H237" s="4" t="s">
        <v>26</v>
      </c>
      <c r="I237" s="4" t="s">
        <v>19</v>
      </c>
      <c r="J237" s="4" t="s">
        <v>33</v>
      </c>
      <c r="K237" s="5">
        <v>4800</v>
      </c>
      <c r="L237" s="6">
        <v>659</v>
      </c>
      <c r="M237" s="9"/>
      <c r="N237" s="8">
        <v>3163200</v>
      </c>
    </row>
    <row r="238" spans="2:14" ht="26.4">
      <c r="B238" s="4">
        <v>2023</v>
      </c>
      <c r="C238" s="4" t="s">
        <v>32</v>
      </c>
      <c r="D238" s="1079" t="s">
        <v>391</v>
      </c>
      <c r="E238" s="1080"/>
      <c r="F238" s="1079" t="s">
        <v>399</v>
      </c>
      <c r="G238" s="1080"/>
      <c r="H238" s="4" t="s">
        <v>27</v>
      </c>
      <c r="I238" s="4" t="s">
        <v>19</v>
      </c>
      <c r="J238" s="4" t="s">
        <v>33</v>
      </c>
      <c r="K238" s="5">
        <v>450</v>
      </c>
      <c r="L238" s="6">
        <v>433</v>
      </c>
      <c r="M238" s="9"/>
      <c r="N238" s="8">
        <v>194850</v>
      </c>
    </row>
    <row r="239" spans="2:14">
      <c r="B239" s="12" t="s">
        <v>28</v>
      </c>
      <c r="C239" s="12" t="s">
        <v>28</v>
      </c>
      <c r="D239" s="1083" t="s">
        <v>28</v>
      </c>
      <c r="E239" s="1080"/>
      <c r="F239" s="1083" t="s">
        <v>29</v>
      </c>
      <c r="G239" s="1080"/>
      <c r="H239" s="12" t="s">
        <v>28</v>
      </c>
      <c r="I239" s="12" t="s">
        <v>28</v>
      </c>
      <c r="J239" s="12" t="s">
        <v>28</v>
      </c>
      <c r="K239" s="12" t="s">
        <v>28</v>
      </c>
      <c r="L239" s="13">
        <v>42751</v>
      </c>
      <c r="M239" s="13">
        <v>740</v>
      </c>
      <c r="N239" s="14">
        <v>67197450</v>
      </c>
    </row>
    <row r="240" spans="2:14" ht="26.4">
      <c r="B240" s="4">
        <v>2023</v>
      </c>
      <c r="C240" s="4" t="s">
        <v>32</v>
      </c>
      <c r="D240" s="1079" t="s">
        <v>391</v>
      </c>
      <c r="E240" s="1080"/>
      <c r="F240" s="1079" t="s">
        <v>400</v>
      </c>
      <c r="G240" s="1080"/>
      <c r="H240" s="4" t="s">
        <v>18</v>
      </c>
      <c r="I240" s="4" t="s">
        <v>19</v>
      </c>
      <c r="J240" s="4" t="s">
        <v>33</v>
      </c>
      <c r="K240" s="5">
        <v>1500</v>
      </c>
      <c r="L240" s="6">
        <v>42589</v>
      </c>
      <c r="M240" s="7">
        <v>831</v>
      </c>
      <c r="N240" s="8">
        <v>62637000</v>
      </c>
    </row>
    <row r="241" spans="2:14" ht="39.6">
      <c r="B241" s="4">
        <v>2023</v>
      </c>
      <c r="C241" s="4" t="s">
        <v>32</v>
      </c>
      <c r="D241" s="1079" t="s">
        <v>391</v>
      </c>
      <c r="E241" s="1080"/>
      <c r="F241" s="1079" t="s">
        <v>400</v>
      </c>
      <c r="G241" s="1080"/>
      <c r="H241" s="4" t="s">
        <v>22</v>
      </c>
      <c r="I241" s="4" t="s">
        <v>19</v>
      </c>
      <c r="J241" s="4" t="s">
        <v>33</v>
      </c>
      <c r="K241" s="5">
        <v>1500</v>
      </c>
      <c r="L241" s="6">
        <v>65</v>
      </c>
      <c r="M241" s="7">
        <v>1</v>
      </c>
      <c r="N241" s="8">
        <v>96000</v>
      </c>
    </row>
    <row r="242" spans="2:14" ht="26.4">
      <c r="B242" s="4">
        <v>2023</v>
      </c>
      <c r="C242" s="4" t="s">
        <v>32</v>
      </c>
      <c r="D242" s="1079" t="s">
        <v>391</v>
      </c>
      <c r="E242" s="1080"/>
      <c r="F242" s="1079" t="s">
        <v>400</v>
      </c>
      <c r="G242" s="1080"/>
      <c r="H242" s="4" t="s">
        <v>23</v>
      </c>
      <c r="I242" s="4" t="s">
        <v>19</v>
      </c>
      <c r="J242" s="4" t="s">
        <v>33</v>
      </c>
      <c r="K242" s="5">
        <v>2700</v>
      </c>
      <c r="L242" s="6">
        <v>191</v>
      </c>
      <c r="M242" s="9"/>
      <c r="N242" s="8">
        <v>515700</v>
      </c>
    </row>
    <row r="243" spans="2:14" ht="26.4">
      <c r="B243" s="4">
        <v>2023</v>
      </c>
      <c r="C243" s="4" t="s">
        <v>32</v>
      </c>
      <c r="D243" s="1079" t="s">
        <v>391</v>
      </c>
      <c r="E243" s="1080"/>
      <c r="F243" s="1079" t="s">
        <v>400</v>
      </c>
      <c r="G243" s="1080"/>
      <c r="H243" s="4" t="s">
        <v>24</v>
      </c>
      <c r="I243" s="4" t="s">
        <v>19</v>
      </c>
      <c r="J243" s="4" t="s">
        <v>33</v>
      </c>
      <c r="K243" s="5">
        <v>4800</v>
      </c>
      <c r="L243" s="6">
        <v>3</v>
      </c>
      <c r="M243" s="9"/>
      <c r="N243" s="8">
        <v>14400</v>
      </c>
    </row>
    <row r="244" spans="2:14" ht="26.4">
      <c r="B244" s="4">
        <v>2023</v>
      </c>
      <c r="C244" s="4" t="s">
        <v>32</v>
      </c>
      <c r="D244" s="1079" t="s">
        <v>391</v>
      </c>
      <c r="E244" s="1080"/>
      <c r="F244" s="1079" t="s">
        <v>400</v>
      </c>
      <c r="G244" s="1080"/>
      <c r="H244" s="4" t="s">
        <v>25</v>
      </c>
      <c r="I244" s="4" t="s">
        <v>19</v>
      </c>
      <c r="J244" s="4" t="s">
        <v>33</v>
      </c>
      <c r="K244" s="5">
        <v>2700</v>
      </c>
      <c r="L244" s="6">
        <v>2199</v>
      </c>
      <c r="M244" s="9"/>
      <c r="N244" s="8">
        <v>5937300</v>
      </c>
    </row>
    <row r="245" spans="2:14" ht="26.4">
      <c r="B245" s="4">
        <v>2023</v>
      </c>
      <c r="C245" s="4" t="s">
        <v>32</v>
      </c>
      <c r="D245" s="1079" t="s">
        <v>391</v>
      </c>
      <c r="E245" s="1080"/>
      <c r="F245" s="1079" t="s">
        <v>400</v>
      </c>
      <c r="G245" s="1080"/>
      <c r="H245" s="4" t="s">
        <v>26</v>
      </c>
      <c r="I245" s="4" t="s">
        <v>19</v>
      </c>
      <c r="J245" s="4" t="s">
        <v>33</v>
      </c>
      <c r="K245" s="5">
        <v>4800</v>
      </c>
      <c r="L245" s="6">
        <v>661</v>
      </c>
      <c r="M245" s="9"/>
      <c r="N245" s="8">
        <v>3172800</v>
      </c>
    </row>
    <row r="246" spans="2:14" ht="26.4">
      <c r="B246" s="4">
        <v>2023</v>
      </c>
      <c r="C246" s="4" t="s">
        <v>32</v>
      </c>
      <c r="D246" s="1079" t="s">
        <v>391</v>
      </c>
      <c r="E246" s="1080"/>
      <c r="F246" s="1079" t="s">
        <v>400</v>
      </c>
      <c r="G246" s="1080"/>
      <c r="H246" s="4" t="s">
        <v>27</v>
      </c>
      <c r="I246" s="4" t="s">
        <v>19</v>
      </c>
      <c r="J246" s="4" t="s">
        <v>33</v>
      </c>
      <c r="K246" s="5">
        <v>450</v>
      </c>
      <c r="L246" s="6">
        <v>520</v>
      </c>
      <c r="M246" s="7">
        <v>1</v>
      </c>
      <c r="N246" s="8">
        <v>233550</v>
      </c>
    </row>
    <row r="247" spans="2:14">
      <c r="B247" s="12" t="s">
        <v>28</v>
      </c>
      <c r="C247" s="12" t="s">
        <v>28</v>
      </c>
      <c r="D247" s="1083" t="s">
        <v>28</v>
      </c>
      <c r="E247" s="1080"/>
      <c r="F247" s="1083" t="s">
        <v>29</v>
      </c>
      <c r="G247" s="1080"/>
      <c r="H247" s="12" t="s">
        <v>28</v>
      </c>
      <c r="I247" s="12" t="s">
        <v>28</v>
      </c>
      <c r="J247" s="12" t="s">
        <v>28</v>
      </c>
      <c r="K247" s="12" t="s">
        <v>28</v>
      </c>
      <c r="L247" s="13">
        <v>46228</v>
      </c>
      <c r="M247" s="13">
        <v>833</v>
      </c>
      <c r="N247" s="14">
        <v>72606750</v>
      </c>
    </row>
    <row r="248" spans="2:14" ht="26.4">
      <c r="B248" s="4">
        <v>2023</v>
      </c>
      <c r="C248" s="4" t="s">
        <v>32</v>
      </c>
      <c r="D248" s="1079" t="s">
        <v>391</v>
      </c>
      <c r="E248" s="1080"/>
      <c r="F248" s="1079" t="s">
        <v>401</v>
      </c>
      <c r="G248" s="1080"/>
      <c r="H248" s="4" t="s">
        <v>18</v>
      </c>
      <c r="I248" s="4" t="s">
        <v>19</v>
      </c>
      <c r="J248" s="4" t="s">
        <v>33</v>
      </c>
      <c r="K248" s="5">
        <v>1700</v>
      </c>
      <c r="L248" s="6">
        <v>153395</v>
      </c>
      <c r="M248" s="7">
        <v>1376</v>
      </c>
      <c r="N248" s="8">
        <v>258432300</v>
      </c>
    </row>
    <row r="249" spans="2:14" ht="39.6">
      <c r="B249" s="4">
        <v>2023</v>
      </c>
      <c r="C249" s="4" t="s">
        <v>32</v>
      </c>
      <c r="D249" s="1079" t="s">
        <v>391</v>
      </c>
      <c r="E249" s="1080"/>
      <c r="F249" s="1079" t="s">
        <v>401</v>
      </c>
      <c r="G249" s="1080"/>
      <c r="H249" s="4" t="s">
        <v>22</v>
      </c>
      <c r="I249" s="4" t="s">
        <v>19</v>
      </c>
      <c r="J249" s="4" t="s">
        <v>33</v>
      </c>
      <c r="K249" s="5">
        <v>1700</v>
      </c>
      <c r="L249" s="6">
        <v>411</v>
      </c>
      <c r="M249" s="7">
        <v>2</v>
      </c>
      <c r="N249" s="8">
        <v>695300</v>
      </c>
    </row>
    <row r="250" spans="2:14" ht="26.4">
      <c r="B250" s="4">
        <v>2023</v>
      </c>
      <c r="C250" s="4" t="s">
        <v>32</v>
      </c>
      <c r="D250" s="1079" t="s">
        <v>391</v>
      </c>
      <c r="E250" s="1080"/>
      <c r="F250" s="1079" t="s">
        <v>401</v>
      </c>
      <c r="G250" s="1080"/>
      <c r="H250" s="4" t="s">
        <v>23</v>
      </c>
      <c r="I250" s="4" t="s">
        <v>19</v>
      </c>
      <c r="J250" s="4" t="s">
        <v>33</v>
      </c>
      <c r="K250" s="5">
        <v>3050</v>
      </c>
      <c r="L250" s="6">
        <v>1082</v>
      </c>
      <c r="M250" s="7">
        <v>3</v>
      </c>
      <c r="N250" s="8">
        <v>3290950</v>
      </c>
    </row>
    <row r="251" spans="2:14" ht="26.4">
      <c r="B251" s="4">
        <v>2023</v>
      </c>
      <c r="C251" s="4" t="s">
        <v>32</v>
      </c>
      <c r="D251" s="1079" t="s">
        <v>391</v>
      </c>
      <c r="E251" s="1080"/>
      <c r="F251" s="1079" t="s">
        <v>401</v>
      </c>
      <c r="G251" s="1080"/>
      <c r="H251" s="4" t="s">
        <v>24</v>
      </c>
      <c r="I251" s="4" t="s">
        <v>19</v>
      </c>
      <c r="J251" s="4" t="s">
        <v>33</v>
      </c>
      <c r="K251" s="5">
        <v>5400</v>
      </c>
      <c r="L251" s="6">
        <v>592</v>
      </c>
      <c r="M251" s="7">
        <v>1</v>
      </c>
      <c r="N251" s="8">
        <v>3191400</v>
      </c>
    </row>
    <row r="252" spans="2:14" ht="26.4">
      <c r="B252" s="4">
        <v>2023</v>
      </c>
      <c r="C252" s="4" t="s">
        <v>32</v>
      </c>
      <c r="D252" s="1079" t="s">
        <v>391</v>
      </c>
      <c r="E252" s="1080"/>
      <c r="F252" s="1079" t="s">
        <v>401</v>
      </c>
      <c r="G252" s="1080"/>
      <c r="H252" s="4" t="s">
        <v>25</v>
      </c>
      <c r="I252" s="4" t="s">
        <v>19</v>
      </c>
      <c r="J252" s="4" t="s">
        <v>33</v>
      </c>
      <c r="K252" s="5">
        <v>3050</v>
      </c>
      <c r="L252" s="6">
        <v>9278</v>
      </c>
      <c r="M252" s="7">
        <v>23</v>
      </c>
      <c r="N252" s="8">
        <v>28227750</v>
      </c>
    </row>
    <row r="253" spans="2:14" ht="26.4">
      <c r="B253" s="4">
        <v>2023</v>
      </c>
      <c r="C253" s="4" t="s">
        <v>32</v>
      </c>
      <c r="D253" s="1079" t="s">
        <v>391</v>
      </c>
      <c r="E253" s="1080"/>
      <c r="F253" s="1079" t="s">
        <v>401</v>
      </c>
      <c r="G253" s="1080"/>
      <c r="H253" s="4" t="s">
        <v>26</v>
      </c>
      <c r="I253" s="4" t="s">
        <v>19</v>
      </c>
      <c r="J253" s="4" t="s">
        <v>33</v>
      </c>
      <c r="K253" s="5">
        <v>5400</v>
      </c>
      <c r="L253" s="6">
        <v>9693</v>
      </c>
      <c r="M253" s="9"/>
      <c r="N253" s="8">
        <v>52342200</v>
      </c>
    </row>
    <row r="254" spans="2:14" ht="26.4">
      <c r="B254" s="4">
        <v>2023</v>
      </c>
      <c r="C254" s="4" t="s">
        <v>32</v>
      </c>
      <c r="D254" s="1079" t="s">
        <v>391</v>
      </c>
      <c r="E254" s="1080"/>
      <c r="F254" s="1079" t="s">
        <v>401</v>
      </c>
      <c r="G254" s="1080"/>
      <c r="H254" s="4" t="s">
        <v>27</v>
      </c>
      <c r="I254" s="4" t="s">
        <v>19</v>
      </c>
      <c r="J254" s="4" t="s">
        <v>33</v>
      </c>
      <c r="K254" s="5">
        <v>500</v>
      </c>
      <c r="L254" s="6">
        <v>2787</v>
      </c>
      <c r="M254" s="7">
        <v>5</v>
      </c>
      <c r="N254" s="8">
        <v>1391000</v>
      </c>
    </row>
    <row r="255" spans="2:14">
      <c r="B255" s="12" t="s">
        <v>28</v>
      </c>
      <c r="C255" s="12" t="s">
        <v>28</v>
      </c>
      <c r="D255" s="1083" t="s">
        <v>28</v>
      </c>
      <c r="E255" s="1080"/>
      <c r="F255" s="1083" t="s">
        <v>29</v>
      </c>
      <c r="G255" s="1080"/>
      <c r="H255" s="12" t="s">
        <v>28</v>
      </c>
      <c r="I255" s="12" t="s">
        <v>28</v>
      </c>
      <c r="J255" s="12" t="s">
        <v>28</v>
      </c>
      <c r="K255" s="12" t="s">
        <v>28</v>
      </c>
      <c r="L255" s="13">
        <v>177238</v>
      </c>
      <c r="M255" s="13">
        <v>1410</v>
      </c>
      <c r="N255" s="14">
        <v>347570900</v>
      </c>
    </row>
    <row r="256" spans="2:14" ht="26.4">
      <c r="B256" s="4">
        <v>2023</v>
      </c>
      <c r="C256" s="4" t="s">
        <v>32</v>
      </c>
      <c r="D256" s="1079" t="s">
        <v>391</v>
      </c>
      <c r="E256" s="1080"/>
      <c r="F256" s="1079" t="s">
        <v>402</v>
      </c>
      <c r="G256" s="1080"/>
      <c r="H256" s="4" t="s">
        <v>18</v>
      </c>
      <c r="I256" s="4" t="s">
        <v>19</v>
      </c>
      <c r="J256" s="4" t="s">
        <v>33</v>
      </c>
      <c r="K256" s="5">
        <v>3950</v>
      </c>
      <c r="L256" s="6">
        <v>259350</v>
      </c>
      <c r="M256" s="7">
        <v>2630</v>
      </c>
      <c r="N256" s="8">
        <v>1014044000</v>
      </c>
    </row>
    <row r="257" spans="2:14" ht="39.6">
      <c r="B257" s="4">
        <v>2023</v>
      </c>
      <c r="C257" s="4" t="s">
        <v>32</v>
      </c>
      <c r="D257" s="1079" t="s">
        <v>391</v>
      </c>
      <c r="E257" s="1080"/>
      <c r="F257" s="1079" t="s">
        <v>402</v>
      </c>
      <c r="G257" s="1080"/>
      <c r="H257" s="4" t="s">
        <v>22</v>
      </c>
      <c r="I257" s="4" t="s">
        <v>19</v>
      </c>
      <c r="J257" s="4" t="s">
        <v>33</v>
      </c>
      <c r="K257" s="5">
        <v>3950</v>
      </c>
      <c r="L257" s="6">
        <v>595</v>
      </c>
      <c r="M257" s="7">
        <v>1</v>
      </c>
      <c r="N257" s="8">
        <v>2346300</v>
      </c>
    </row>
    <row r="258" spans="2:14" ht="26.4">
      <c r="B258" s="4">
        <v>2023</v>
      </c>
      <c r="C258" s="4" t="s">
        <v>32</v>
      </c>
      <c r="D258" s="1079" t="s">
        <v>391</v>
      </c>
      <c r="E258" s="1080"/>
      <c r="F258" s="1079" t="s">
        <v>402</v>
      </c>
      <c r="G258" s="1080"/>
      <c r="H258" s="4" t="s">
        <v>23</v>
      </c>
      <c r="I258" s="4" t="s">
        <v>19</v>
      </c>
      <c r="J258" s="4" t="s">
        <v>33</v>
      </c>
      <c r="K258" s="5">
        <v>7100</v>
      </c>
      <c r="L258" s="6">
        <v>2626</v>
      </c>
      <c r="M258" s="7">
        <v>14</v>
      </c>
      <c r="N258" s="8">
        <v>18545200</v>
      </c>
    </row>
    <row r="259" spans="2:14" ht="26.4">
      <c r="B259" s="4">
        <v>2023</v>
      </c>
      <c r="C259" s="4" t="s">
        <v>32</v>
      </c>
      <c r="D259" s="1079" t="s">
        <v>391</v>
      </c>
      <c r="E259" s="1080"/>
      <c r="F259" s="1079" t="s">
        <v>402</v>
      </c>
      <c r="G259" s="1080"/>
      <c r="H259" s="4" t="s">
        <v>24</v>
      </c>
      <c r="I259" s="4" t="s">
        <v>19</v>
      </c>
      <c r="J259" s="4" t="s">
        <v>33</v>
      </c>
      <c r="K259" s="5">
        <v>12600</v>
      </c>
      <c r="L259" s="6">
        <v>2512</v>
      </c>
      <c r="M259" s="9"/>
      <c r="N259" s="8">
        <v>31651200</v>
      </c>
    </row>
    <row r="260" spans="2:14" ht="26.4">
      <c r="B260" s="4">
        <v>2023</v>
      </c>
      <c r="C260" s="4" t="s">
        <v>32</v>
      </c>
      <c r="D260" s="1079" t="s">
        <v>391</v>
      </c>
      <c r="E260" s="1080"/>
      <c r="F260" s="1079" t="s">
        <v>402</v>
      </c>
      <c r="G260" s="1080"/>
      <c r="H260" s="4" t="s">
        <v>25</v>
      </c>
      <c r="I260" s="4" t="s">
        <v>19</v>
      </c>
      <c r="J260" s="4" t="s">
        <v>33</v>
      </c>
      <c r="K260" s="5">
        <v>7100</v>
      </c>
      <c r="L260" s="6">
        <v>13764</v>
      </c>
      <c r="M260" s="7">
        <v>46</v>
      </c>
      <c r="N260" s="8">
        <v>97397800</v>
      </c>
    </row>
    <row r="261" spans="2:14" ht="26.4">
      <c r="B261" s="4">
        <v>2023</v>
      </c>
      <c r="C261" s="4" t="s">
        <v>32</v>
      </c>
      <c r="D261" s="1079" t="s">
        <v>391</v>
      </c>
      <c r="E261" s="1080"/>
      <c r="F261" s="1079" t="s">
        <v>402</v>
      </c>
      <c r="G261" s="1080"/>
      <c r="H261" s="4" t="s">
        <v>26</v>
      </c>
      <c r="I261" s="4" t="s">
        <v>19</v>
      </c>
      <c r="J261" s="4" t="s">
        <v>33</v>
      </c>
      <c r="K261" s="5">
        <v>12600</v>
      </c>
      <c r="L261" s="6">
        <v>13195</v>
      </c>
      <c r="M261" s="9"/>
      <c r="N261" s="8">
        <v>166257000</v>
      </c>
    </row>
    <row r="262" spans="2:14" ht="26.4">
      <c r="B262" s="4">
        <v>2023</v>
      </c>
      <c r="C262" s="4" t="s">
        <v>32</v>
      </c>
      <c r="D262" s="1079" t="s">
        <v>391</v>
      </c>
      <c r="E262" s="1080"/>
      <c r="F262" s="1079" t="s">
        <v>402</v>
      </c>
      <c r="G262" s="1080"/>
      <c r="H262" s="4" t="s">
        <v>27</v>
      </c>
      <c r="I262" s="4" t="s">
        <v>19</v>
      </c>
      <c r="J262" s="4" t="s">
        <v>33</v>
      </c>
      <c r="K262" s="5">
        <v>1200</v>
      </c>
      <c r="L262" s="6">
        <v>3851</v>
      </c>
      <c r="M262" s="7">
        <v>28</v>
      </c>
      <c r="N262" s="8">
        <v>4587600</v>
      </c>
    </row>
    <row r="263" spans="2:14">
      <c r="B263" s="12" t="s">
        <v>28</v>
      </c>
      <c r="C263" s="12" t="s">
        <v>28</v>
      </c>
      <c r="D263" s="1083" t="s">
        <v>28</v>
      </c>
      <c r="E263" s="1080"/>
      <c r="F263" s="1083" t="s">
        <v>29</v>
      </c>
      <c r="G263" s="1080"/>
      <c r="H263" s="12" t="s">
        <v>28</v>
      </c>
      <c r="I263" s="12" t="s">
        <v>28</v>
      </c>
      <c r="J263" s="12" t="s">
        <v>28</v>
      </c>
      <c r="K263" s="12" t="s">
        <v>28</v>
      </c>
      <c r="L263" s="13">
        <v>295893</v>
      </c>
      <c r="M263" s="13">
        <v>2719</v>
      </c>
      <c r="N263" s="14">
        <v>1334829100</v>
      </c>
    </row>
    <row r="264" spans="2:14">
      <c r="B264" s="15" t="s">
        <v>28</v>
      </c>
      <c r="C264" s="15" t="s">
        <v>29</v>
      </c>
      <c r="D264" s="1084" t="s">
        <v>28</v>
      </c>
      <c r="E264" s="1080"/>
      <c r="F264" s="1084" t="s">
        <v>28</v>
      </c>
      <c r="G264" s="1080"/>
      <c r="H264" s="15" t="s">
        <v>28</v>
      </c>
      <c r="I264" s="15" t="s">
        <v>28</v>
      </c>
      <c r="J264" s="15" t="s">
        <v>28</v>
      </c>
      <c r="K264" s="15" t="s">
        <v>28</v>
      </c>
      <c r="L264" s="16">
        <v>1024226</v>
      </c>
      <c r="M264" s="16">
        <v>9556</v>
      </c>
      <c r="N264" s="17">
        <v>2853483600</v>
      </c>
    </row>
    <row r="265" spans="2:14">
      <c r="B265" s="18" t="s">
        <v>29</v>
      </c>
      <c r="C265" s="18" t="s">
        <v>28</v>
      </c>
      <c r="D265" s="1085" t="s">
        <v>28</v>
      </c>
      <c r="E265" s="1080"/>
      <c r="F265" s="1085" t="s">
        <v>28</v>
      </c>
      <c r="G265" s="1080"/>
      <c r="H265" s="18" t="s">
        <v>28</v>
      </c>
      <c r="I265" s="18" t="s">
        <v>28</v>
      </c>
      <c r="J265" s="18" t="s">
        <v>28</v>
      </c>
      <c r="K265" s="18" t="s">
        <v>28</v>
      </c>
      <c r="L265" s="19">
        <v>2132467</v>
      </c>
      <c r="M265" s="19">
        <v>20501</v>
      </c>
      <c r="N265" s="20">
        <v>5843318500</v>
      </c>
    </row>
    <row r="266" spans="2:14" ht="0" hidden="1" customHeight="1"/>
  </sheetData>
  <mergeCells count="518">
    <mergeCell ref="D265:E265"/>
    <mergeCell ref="F265:G265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70"/>
  <sheetViews>
    <sheetView showGridLines="0" workbookViewId="0">
      <selection activeCell="J10" sqref="J10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390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403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403</v>
      </c>
      <c r="E11" s="1080"/>
      <c r="F11" s="1079" t="s">
        <v>404</v>
      </c>
      <c r="G11" s="1080"/>
      <c r="H11" s="4" t="s">
        <v>18</v>
      </c>
      <c r="I11" s="4" t="s">
        <v>19</v>
      </c>
      <c r="J11" s="4" t="s">
        <v>20</v>
      </c>
      <c r="K11" s="5">
        <v>800</v>
      </c>
      <c r="L11" s="6">
        <v>23496</v>
      </c>
      <c r="M11" s="7">
        <v>879</v>
      </c>
      <c r="N11" s="8">
        <v>18093600</v>
      </c>
    </row>
    <row r="12" spans="2:17" ht="39.6">
      <c r="B12" s="4">
        <v>2023</v>
      </c>
      <c r="C12" s="4" t="s">
        <v>16</v>
      </c>
      <c r="D12" s="1079" t="s">
        <v>403</v>
      </c>
      <c r="E12" s="1080"/>
      <c r="F12" s="1079" t="s">
        <v>404</v>
      </c>
      <c r="G12" s="1080"/>
      <c r="H12" s="4" t="s">
        <v>22</v>
      </c>
      <c r="I12" s="4" t="s">
        <v>19</v>
      </c>
      <c r="J12" s="4" t="s">
        <v>20</v>
      </c>
      <c r="K12" s="5">
        <v>800</v>
      </c>
      <c r="L12" s="6">
        <v>161</v>
      </c>
      <c r="M12" s="7">
        <v>14</v>
      </c>
      <c r="N12" s="8">
        <v>117600</v>
      </c>
    </row>
    <row r="13" spans="2:17" ht="26.4">
      <c r="B13" s="4">
        <v>2023</v>
      </c>
      <c r="C13" s="4" t="s">
        <v>16</v>
      </c>
      <c r="D13" s="1079" t="s">
        <v>403</v>
      </c>
      <c r="E13" s="1080"/>
      <c r="F13" s="1079" t="s">
        <v>404</v>
      </c>
      <c r="G13" s="1080"/>
      <c r="H13" s="4" t="s">
        <v>23</v>
      </c>
      <c r="I13" s="4" t="s">
        <v>19</v>
      </c>
      <c r="J13" s="4" t="s">
        <v>20</v>
      </c>
      <c r="K13" s="5">
        <v>1400</v>
      </c>
      <c r="L13" s="6">
        <v>43</v>
      </c>
      <c r="M13" s="7">
        <v>1</v>
      </c>
      <c r="N13" s="8">
        <v>58800</v>
      </c>
    </row>
    <row r="14" spans="2:17" ht="26.4">
      <c r="B14" s="4">
        <v>2023</v>
      </c>
      <c r="C14" s="4" t="s">
        <v>16</v>
      </c>
      <c r="D14" s="1079" t="s">
        <v>403</v>
      </c>
      <c r="E14" s="1080"/>
      <c r="F14" s="1079" t="s">
        <v>404</v>
      </c>
      <c r="G14" s="1080"/>
      <c r="H14" s="4" t="s">
        <v>24</v>
      </c>
      <c r="I14" s="4" t="s">
        <v>19</v>
      </c>
      <c r="J14" s="4" t="s">
        <v>20</v>
      </c>
      <c r="K14" s="5">
        <v>2400</v>
      </c>
      <c r="L14" s="6">
        <v>1</v>
      </c>
      <c r="M14" s="7">
        <v>0</v>
      </c>
      <c r="N14" s="8">
        <v>2400</v>
      </c>
    </row>
    <row r="15" spans="2:17" ht="26.4">
      <c r="B15" s="4">
        <v>2023</v>
      </c>
      <c r="C15" s="4" t="s">
        <v>16</v>
      </c>
      <c r="D15" s="1079" t="s">
        <v>403</v>
      </c>
      <c r="E15" s="1080"/>
      <c r="F15" s="1079" t="s">
        <v>404</v>
      </c>
      <c r="G15" s="1080"/>
      <c r="H15" s="4" t="s">
        <v>25</v>
      </c>
      <c r="I15" s="4" t="s">
        <v>19</v>
      </c>
      <c r="J15" s="4" t="s">
        <v>20</v>
      </c>
      <c r="K15" s="5">
        <v>1400</v>
      </c>
      <c r="L15" s="6">
        <v>981</v>
      </c>
      <c r="M15" s="7">
        <v>29</v>
      </c>
      <c r="N15" s="8">
        <v>1332800</v>
      </c>
    </row>
    <row r="16" spans="2:17" ht="26.4">
      <c r="B16" s="4">
        <v>2023</v>
      </c>
      <c r="C16" s="4" t="s">
        <v>16</v>
      </c>
      <c r="D16" s="1079" t="s">
        <v>403</v>
      </c>
      <c r="E16" s="1080"/>
      <c r="F16" s="1079" t="s">
        <v>404</v>
      </c>
      <c r="G16" s="1080"/>
      <c r="H16" s="4" t="s">
        <v>26</v>
      </c>
      <c r="I16" s="4" t="s">
        <v>19</v>
      </c>
      <c r="J16" s="4" t="s">
        <v>20</v>
      </c>
      <c r="K16" s="5">
        <v>2400</v>
      </c>
      <c r="L16" s="6">
        <v>482</v>
      </c>
      <c r="M16" s="7">
        <v>63</v>
      </c>
      <c r="N16" s="8">
        <v>1005600</v>
      </c>
    </row>
    <row r="17" spans="2:14" ht="26.4">
      <c r="B17" s="4">
        <v>2023</v>
      </c>
      <c r="C17" s="4" t="s">
        <v>16</v>
      </c>
      <c r="D17" s="1079" t="s">
        <v>403</v>
      </c>
      <c r="E17" s="1080"/>
      <c r="F17" s="1079" t="s">
        <v>404</v>
      </c>
      <c r="G17" s="1080"/>
      <c r="H17" s="4" t="s">
        <v>27</v>
      </c>
      <c r="I17" s="4" t="s">
        <v>19</v>
      </c>
      <c r="J17" s="4" t="s">
        <v>20</v>
      </c>
      <c r="K17" s="5">
        <v>200</v>
      </c>
      <c r="L17" s="6">
        <v>75</v>
      </c>
      <c r="M17" s="7">
        <v>0</v>
      </c>
      <c r="N17" s="8">
        <v>15000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25239</v>
      </c>
      <c r="M18" s="13">
        <v>986</v>
      </c>
      <c r="N18" s="14">
        <v>20625800</v>
      </c>
    </row>
    <row r="19" spans="2:14" ht="26.4">
      <c r="B19" s="4">
        <v>2023</v>
      </c>
      <c r="C19" s="4" t="s">
        <v>16</v>
      </c>
      <c r="D19" s="1079" t="s">
        <v>403</v>
      </c>
      <c r="E19" s="1080"/>
      <c r="F19" s="1079" t="s">
        <v>405</v>
      </c>
      <c r="G19" s="1080"/>
      <c r="H19" s="4" t="s">
        <v>18</v>
      </c>
      <c r="I19" s="4" t="s">
        <v>19</v>
      </c>
      <c r="J19" s="4" t="s">
        <v>20</v>
      </c>
      <c r="K19" s="5">
        <v>800</v>
      </c>
      <c r="L19" s="6">
        <v>46354</v>
      </c>
      <c r="M19" s="7">
        <v>2893</v>
      </c>
      <c r="N19" s="8">
        <v>34768800</v>
      </c>
    </row>
    <row r="20" spans="2:14" ht="39.6">
      <c r="B20" s="4">
        <v>2023</v>
      </c>
      <c r="C20" s="4" t="s">
        <v>16</v>
      </c>
      <c r="D20" s="1079" t="s">
        <v>403</v>
      </c>
      <c r="E20" s="1080"/>
      <c r="F20" s="1079" t="s">
        <v>405</v>
      </c>
      <c r="G20" s="1080"/>
      <c r="H20" s="4" t="s">
        <v>22</v>
      </c>
      <c r="I20" s="4" t="s">
        <v>19</v>
      </c>
      <c r="J20" s="4" t="s">
        <v>20</v>
      </c>
      <c r="K20" s="5">
        <v>800</v>
      </c>
      <c r="L20" s="6">
        <v>385</v>
      </c>
      <c r="M20" s="7">
        <v>52</v>
      </c>
      <c r="N20" s="8">
        <v>266400</v>
      </c>
    </row>
    <row r="21" spans="2:14" ht="26.4">
      <c r="B21" s="4">
        <v>2023</v>
      </c>
      <c r="C21" s="4" t="s">
        <v>16</v>
      </c>
      <c r="D21" s="1079" t="s">
        <v>403</v>
      </c>
      <c r="E21" s="1080"/>
      <c r="F21" s="1079" t="s">
        <v>405</v>
      </c>
      <c r="G21" s="1080"/>
      <c r="H21" s="4" t="s">
        <v>23</v>
      </c>
      <c r="I21" s="4" t="s">
        <v>19</v>
      </c>
      <c r="J21" s="4" t="s">
        <v>20</v>
      </c>
      <c r="K21" s="5">
        <v>1400</v>
      </c>
      <c r="L21" s="6">
        <v>1760</v>
      </c>
      <c r="M21" s="7">
        <v>41</v>
      </c>
      <c r="N21" s="8">
        <v>2406600</v>
      </c>
    </row>
    <row r="22" spans="2:14" ht="26.4">
      <c r="B22" s="4">
        <v>2023</v>
      </c>
      <c r="C22" s="4" t="s">
        <v>16</v>
      </c>
      <c r="D22" s="1079" t="s">
        <v>403</v>
      </c>
      <c r="E22" s="1080"/>
      <c r="F22" s="1079" t="s">
        <v>405</v>
      </c>
      <c r="G22" s="1080"/>
      <c r="H22" s="4" t="s">
        <v>24</v>
      </c>
      <c r="I22" s="4" t="s">
        <v>19</v>
      </c>
      <c r="J22" s="4" t="s">
        <v>20</v>
      </c>
      <c r="K22" s="5">
        <v>2400</v>
      </c>
      <c r="L22" s="6">
        <v>4</v>
      </c>
      <c r="M22" s="7">
        <v>1</v>
      </c>
      <c r="N22" s="8">
        <v>7200</v>
      </c>
    </row>
    <row r="23" spans="2:14" ht="26.4">
      <c r="B23" s="4">
        <v>2023</v>
      </c>
      <c r="C23" s="4" t="s">
        <v>16</v>
      </c>
      <c r="D23" s="1079" t="s">
        <v>403</v>
      </c>
      <c r="E23" s="1080"/>
      <c r="F23" s="1079" t="s">
        <v>405</v>
      </c>
      <c r="G23" s="1080"/>
      <c r="H23" s="4" t="s">
        <v>25</v>
      </c>
      <c r="I23" s="4" t="s">
        <v>19</v>
      </c>
      <c r="J23" s="4" t="s">
        <v>20</v>
      </c>
      <c r="K23" s="5">
        <v>1400</v>
      </c>
      <c r="L23" s="6">
        <v>2751</v>
      </c>
      <c r="M23" s="7">
        <v>262</v>
      </c>
      <c r="N23" s="8">
        <v>3484600</v>
      </c>
    </row>
    <row r="24" spans="2:14" ht="26.4">
      <c r="B24" s="4">
        <v>2023</v>
      </c>
      <c r="C24" s="4" t="s">
        <v>16</v>
      </c>
      <c r="D24" s="1079" t="s">
        <v>403</v>
      </c>
      <c r="E24" s="1080"/>
      <c r="F24" s="1079" t="s">
        <v>405</v>
      </c>
      <c r="G24" s="1080"/>
      <c r="H24" s="4" t="s">
        <v>26</v>
      </c>
      <c r="I24" s="4" t="s">
        <v>19</v>
      </c>
      <c r="J24" s="4" t="s">
        <v>20</v>
      </c>
      <c r="K24" s="5">
        <v>2400</v>
      </c>
      <c r="L24" s="6">
        <v>2891</v>
      </c>
      <c r="M24" s="7">
        <v>605</v>
      </c>
      <c r="N24" s="8">
        <v>5486400</v>
      </c>
    </row>
    <row r="25" spans="2:14" ht="26.4">
      <c r="B25" s="4">
        <v>2023</v>
      </c>
      <c r="C25" s="4" t="s">
        <v>16</v>
      </c>
      <c r="D25" s="1079" t="s">
        <v>403</v>
      </c>
      <c r="E25" s="1080"/>
      <c r="F25" s="1079" t="s">
        <v>405</v>
      </c>
      <c r="G25" s="1080"/>
      <c r="H25" s="4" t="s">
        <v>27</v>
      </c>
      <c r="I25" s="4" t="s">
        <v>19</v>
      </c>
      <c r="J25" s="4" t="s">
        <v>20</v>
      </c>
      <c r="K25" s="5">
        <v>200</v>
      </c>
      <c r="L25" s="6">
        <v>204</v>
      </c>
      <c r="M25" s="7">
        <v>16</v>
      </c>
      <c r="N25" s="8">
        <v>37600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54349</v>
      </c>
      <c r="M26" s="13">
        <v>3870</v>
      </c>
      <c r="N26" s="14">
        <v>46457600</v>
      </c>
    </row>
    <row r="27" spans="2:14" ht="26.4">
      <c r="B27" s="4">
        <v>2023</v>
      </c>
      <c r="C27" s="4" t="s">
        <v>16</v>
      </c>
      <c r="D27" s="1079" t="s">
        <v>403</v>
      </c>
      <c r="E27" s="1080"/>
      <c r="F27" s="1079" t="s">
        <v>406</v>
      </c>
      <c r="G27" s="1080"/>
      <c r="H27" s="4" t="s">
        <v>18</v>
      </c>
      <c r="I27" s="4" t="s">
        <v>19</v>
      </c>
      <c r="J27" s="4" t="s">
        <v>20</v>
      </c>
      <c r="K27" s="5">
        <v>800</v>
      </c>
      <c r="L27" s="6">
        <v>122495</v>
      </c>
      <c r="M27" s="7">
        <v>954</v>
      </c>
      <c r="N27" s="8">
        <v>97232800</v>
      </c>
    </row>
    <row r="28" spans="2:14" ht="39.6">
      <c r="B28" s="4">
        <v>2023</v>
      </c>
      <c r="C28" s="4" t="s">
        <v>16</v>
      </c>
      <c r="D28" s="1079" t="s">
        <v>403</v>
      </c>
      <c r="E28" s="1080"/>
      <c r="F28" s="1079" t="s">
        <v>406</v>
      </c>
      <c r="G28" s="1080"/>
      <c r="H28" s="4" t="s">
        <v>22</v>
      </c>
      <c r="I28" s="4" t="s">
        <v>19</v>
      </c>
      <c r="J28" s="4" t="s">
        <v>20</v>
      </c>
      <c r="K28" s="5">
        <v>800</v>
      </c>
      <c r="L28" s="6">
        <v>496</v>
      </c>
      <c r="M28" s="7">
        <v>3</v>
      </c>
      <c r="N28" s="8">
        <v>394400</v>
      </c>
    </row>
    <row r="29" spans="2:14" ht="26.4">
      <c r="B29" s="4">
        <v>2023</v>
      </c>
      <c r="C29" s="4" t="s">
        <v>16</v>
      </c>
      <c r="D29" s="1079" t="s">
        <v>403</v>
      </c>
      <c r="E29" s="1080"/>
      <c r="F29" s="1079" t="s">
        <v>406</v>
      </c>
      <c r="G29" s="1080"/>
      <c r="H29" s="4" t="s">
        <v>23</v>
      </c>
      <c r="I29" s="4" t="s">
        <v>19</v>
      </c>
      <c r="J29" s="4" t="s">
        <v>20</v>
      </c>
      <c r="K29" s="5">
        <v>1400</v>
      </c>
      <c r="L29" s="6">
        <v>3699</v>
      </c>
      <c r="M29" s="7">
        <v>80</v>
      </c>
      <c r="N29" s="8">
        <v>5066600</v>
      </c>
    </row>
    <row r="30" spans="2:14" ht="26.4">
      <c r="B30" s="4">
        <v>2023</v>
      </c>
      <c r="C30" s="4" t="s">
        <v>16</v>
      </c>
      <c r="D30" s="1079" t="s">
        <v>403</v>
      </c>
      <c r="E30" s="1080"/>
      <c r="F30" s="1079" t="s">
        <v>406</v>
      </c>
      <c r="G30" s="1080"/>
      <c r="H30" s="4" t="s">
        <v>24</v>
      </c>
      <c r="I30" s="4" t="s">
        <v>19</v>
      </c>
      <c r="J30" s="4" t="s">
        <v>20</v>
      </c>
      <c r="K30" s="5">
        <v>2400</v>
      </c>
      <c r="L30" s="6">
        <v>89</v>
      </c>
      <c r="M30" s="7">
        <v>0</v>
      </c>
      <c r="N30" s="8">
        <v>213600</v>
      </c>
    </row>
    <row r="31" spans="2:14" ht="26.4">
      <c r="B31" s="4">
        <v>2023</v>
      </c>
      <c r="C31" s="4" t="s">
        <v>16</v>
      </c>
      <c r="D31" s="1079" t="s">
        <v>403</v>
      </c>
      <c r="E31" s="1080"/>
      <c r="F31" s="1079" t="s">
        <v>406</v>
      </c>
      <c r="G31" s="1080"/>
      <c r="H31" s="4" t="s">
        <v>25</v>
      </c>
      <c r="I31" s="4" t="s">
        <v>19</v>
      </c>
      <c r="J31" s="4" t="s">
        <v>20</v>
      </c>
      <c r="K31" s="5">
        <v>1400</v>
      </c>
      <c r="L31" s="6">
        <v>4701</v>
      </c>
      <c r="M31" s="7">
        <v>128</v>
      </c>
      <c r="N31" s="8">
        <v>6402200</v>
      </c>
    </row>
    <row r="32" spans="2:14" ht="26.4">
      <c r="B32" s="4">
        <v>2023</v>
      </c>
      <c r="C32" s="4" t="s">
        <v>16</v>
      </c>
      <c r="D32" s="1079" t="s">
        <v>403</v>
      </c>
      <c r="E32" s="1080"/>
      <c r="F32" s="1079" t="s">
        <v>406</v>
      </c>
      <c r="G32" s="1080"/>
      <c r="H32" s="4" t="s">
        <v>26</v>
      </c>
      <c r="I32" s="4" t="s">
        <v>19</v>
      </c>
      <c r="J32" s="4" t="s">
        <v>20</v>
      </c>
      <c r="K32" s="5">
        <v>2400</v>
      </c>
      <c r="L32" s="6">
        <v>4461</v>
      </c>
      <c r="M32" s="7">
        <v>336</v>
      </c>
      <c r="N32" s="8">
        <v>9900000</v>
      </c>
    </row>
    <row r="33" spans="2:14" ht="26.4">
      <c r="B33" s="4">
        <v>2023</v>
      </c>
      <c r="C33" s="4" t="s">
        <v>16</v>
      </c>
      <c r="D33" s="1079" t="s">
        <v>403</v>
      </c>
      <c r="E33" s="1080"/>
      <c r="F33" s="1079" t="s">
        <v>406</v>
      </c>
      <c r="G33" s="1080"/>
      <c r="H33" s="4" t="s">
        <v>27</v>
      </c>
      <c r="I33" s="4" t="s">
        <v>19</v>
      </c>
      <c r="J33" s="4" t="s">
        <v>20</v>
      </c>
      <c r="K33" s="5">
        <v>200</v>
      </c>
      <c r="L33" s="6">
        <v>423</v>
      </c>
      <c r="M33" s="7">
        <v>0</v>
      </c>
      <c r="N33" s="8">
        <v>84600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136364</v>
      </c>
      <c r="M34" s="13">
        <v>1501</v>
      </c>
      <c r="N34" s="14">
        <v>119294200</v>
      </c>
    </row>
    <row r="35" spans="2:14" ht="26.4">
      <c r="B35" s="4">
        <v>2023</v>
      </c>
      <c r="C35" s="4" t="s">
        <v>16</v>
      </c>
      <c r="D35" s="1079" t="s">
        <v>403</v>
      </c>
      <c r="E35" s="1080"/>
      <c r="F35" s="1079" t="s">
        <v>407</v>
      </c>
      <c r="G35" s="1080"/>
      <c r="H35" s="4" t="s">
        <v>18</v>
      </c>
      <c r="I35" s="4" t="s">
        <v>19</v>
      </c>
      <c r="J35" s="4" t="s">
        <v>20</v>
      </c>
      <c r="K35" s="5">
        <v>800</v>
      </c>
      <c r="L35" s="6">
        <v>50145</v>
      </c>
      <c r="M35" s="7">
        <v>5372</v>
      </c>
      <c r="N35" s="8">
        <v>35818400</v>
      </c>
    </row>
    <row r="36" spans="2:14" ht="39.6">
      <c r="B36" s="4">
        <v>2023</v>
      </c>
      <c r="C36" s="4" t="s">
        <v>16</v>
      </c>
      <c r="D36" s="1079" t="s">
        <v>403</v>
      </c>
      <c r="E36" s="1080"/>
      <c r="F36" s="1079" t="s">
        <v>407</v>
      </c>
      <c r="G36" s="1080"/>
      <c r="H36" s="4" t="s">
        <v>22</v>
      </c>
      <c r="I36" s="4" t="s">
        <v>19</v>
      </c>
      <c r="J36" s="4" t="s">
        <v>20</v>
      </c>
      <c r="K36" s="5">
        <v>800</v>
      </c>
      <c r="L36" s="6">
        <v>265</v>
      </c>
      <c r="M36" s="7">
        <v>46</v>
      </c>
      <c r="N36" s="8">
        <v>175200</v>
      </c>
    </row>
    <row r="37" spans="2:14" ht="26.4">
      <c r="B37" s="4">
        <v>2023</v>
      </c>
      <c r="C37" s="4" t="s">
        <v>16</v>
      </c>
      <c r="D37" s="1079" t="s">
        <v>403</v>
      </c>
      <c r="E37" s="1080"/>
      <c r="F37" s="1079" t="s">
        <v>407</v>
      </c>
      <c r="G37" s="1080"/>
      <c r="H37" s="4" t="s">
        <v>23</v>
      </c>
      <c r="I37" s="4" t="s">
        <v>19</v>
      </c>
      <c r="J37" s="4" t="s">
        <v>20</v>
      </c>
      <c r="K37" s="5">
        <v>1400</v>
      </c>
      <c r="L37" s="6">
        <v>4257</v>
      </c>
      <c r="M37" s="7">
        <v>459</v>
      </c>
      <c r="N37" s="8">
        <v>5317200</v>
      </c>
    </row>
    <row r="38" spans="2:14" ht="26.4">
      <c r="B38" s="4">
        <v>2023</v>
      </c>
      <c r="C38" s="4" t="s">
        <v>16</v>
      </c>
      <c r="D38" s="1079" t="s">
        <v>403</v>
      </c>
      <c r="E38" s="1080"/>
      <c r="F38" s="1079" t="s">
        <v>407</v>
      </c>
      <c r="G38" s="1080"/>
      <c r="H38" s="4" t="s">
        <v>24</v>
      </c>
      <c r="I38" s="4" t="s">
        <v>19</v>
      </c>
      <c r="J38" s="4" t="s">
        <v>20</v>
      </c>
      <c r="K38" s="5">
        <v>2400</v>
      </c>
      <c r="L38" s="6">
        <v>55</v>
      </c>
      <c r="M38" s="7">
        <v>2</v>
      </c>
      <c r="N38" s="8">
        <v>127200</v>
      </c>
    </row>
    <row r="39" spans="2:14" ht="26.4">
      <c r="B39" s="4">
        <v>2023</v>
      </c>
      <c r="C39" s="4" t="s">
        <v>16</v>
      </c>
      <c r="D39" s="1079" t="s">
        <v>403</v>
      </c>
      <c r="E39" s="1080"/>
      <c r="F39" s="1079" t="s">
        <v>407</v>
      </c>
      <c r="G39" s="1080"/>
      <c r="H39" s="4" t="s">
        <v>25</v>
      </c>
      <c r="I39" s="4" t="s">
        <v>19</v>
      </c>
      <c r="J39" s="4" t="s">
        <v>20</v>
      </c>
      <c r="K39" s="5">
        <v>1400</v>
      </c>
      <c r="L39" s="6">
        <v>2135</v>
      </c>
      <c r="M39" s="7">
        <v>408</v>
      </c>
      <c r="N39" s="8">
        <v>2417800</v>
      </c>
    </row>
    <row r="40" spans="2:14" ht="26.4">
      <c r="B40" s="4">
        <v>2023</v>
      </c>
      <c r="C40" s="4" t="s">
        <v>16</v>
      </c>
      <c r="D40" s="1079" t="s">
        <v>403</v>
      </c>
      <c r="E40" s="1080"/>
      <c r="F40" s="1079" t="s">
        <v>407</v>
      </c>
      <c r="G40" s="1080"/>
      <c r="H40" s="4" t="s">
        <v>26</v>
      </c>
      <c r="I40" s="4" t="s">
        <v>19</v>
      </c>
      <c r="J40" s="4" t="s">
        <v>20</v>
      </c>
      <c r="K40" s="5">
        <v>2400</v>
      </c>
      <c r="L40" s="6">
        <v>1929</v>
      </c>
      <c r="M40" s="7">
        <v>506</v>
      </c>
      <c r="N40" s="8">
        <v>3415200</v>
      </c>
    </row>
    <row r="41" spans="2:14" ht="26.4">
      <c r="B41" s="4">
        <v>2023</v>
      </c>
      <c r="C41" s="4" t="s">
        <v>16</v>
      </c>
      <c r="D41" s="1079" t="s">
        <v>403</v>
      </c>
      <c r="E41" s="1080"/>
      <c r="F41" s="1079" t="s">
        <v>407</v>
      </c>
      <c r="G41" s="1080"/>
      <c r="H41" s="4" t="s">
        <v>27</v>
      </c>
      <c r="I41" s="4" t="s">
        <v>19</v>
      </c>
      <c r="J41" s="4" t="s">
        <v>20</v>
      </c>
      <c r="K41" s="5">
        <v>200</v>
      </c>
      <c r="L41" s="6">
        <v>292</v>
      </c>
      <c r="M41" s="7">
        <v>24</v>
      </c>
      <c r="N41" s="8">
        <v>53600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59078</v>
      </c>
      <c r="M42" s="13">
        <v>6817</v>
      </c>
      <c r="N42" s="14">
        <v>47324600</v>
      </c>
    </row>
    <row r="43" spans="2:14" ht="26.4">
      <c r="B43" s="4">
        <v>2023</v>
      </c>
      <c r="C43" s="4" t="s">
        <v>16</v>
      </c>
      <c r="D43" s="1079" t="s">
        <v>403</v>
      </c>
      <c r="E43" s="1080"/>
      <c r="F43" s="1079" t="s">
        <v>408</v>
      </c>
      <c r="G43" s="1080"/>
      <c r="H43" s="4" t="s">
        <v>18</v>
      </c>
      <c r="I43" s="4" t="s">
        <v>19</v>
      </c>
      <c r="J43" s="4" t="s">
        <v>20</v>
      </c>
      <c r="K43" s="5">
        <v>800</v>
      </c>
      <c r="L43" s="6">
        <v>71539</v>
      </c>
      <c r="M43" s="7">
        <v>3156</v>
      </c>
      <c r="N43" s="8">
        <v>54706400</v>
      </c>
    </row>
    <row r="44" spans="2:14" ht="39.6">
      <c r="B44" s="4">
        <v>2023</v>
      </c>
      <c r="C44" s="4" t="s">
        <v>16</v>
      </c>
      <c r="D44" s="1079" t="s">
        <v>403</v>
      </c>
      <c r="E44" s="1080"/>
      <c r="F44" s="1079" t="s">
        <v>408</v>
      </c>
      <c r="G44" s="1080"/>
      <c r="H44" s="4" t="s">
        <v>22</v>
      </c>
      <c r="I44" s="4" t="s">
        <v>19</v>
      </c>
      <c r="J44" s="4" t="s">
        <v>20</v>
      </c>
      <c r="K44" s="5">
        <v>800</v>
      </c>
      <c r="L44" s="6">
        <v>239</v>
      </c>
      <c r="M44" s="7">
        <v>21</v>
      </c>
      <c r="N44" s="8">
        <v>174400</v>
      </c>
    </row>
    <row r="45" spans="2:14" ht="26.4">
      <c r="B45" s="4">
        <v>2023</v>
      </c>
      <c r="C45" s="4" t="s">
        <v>16</v>
      </c>
      <c r="D45" s="1079" t="s">
        <v>403</v>
      </c>
      <c r="E45" s="1080"/>
      <c r="F45" s="1079" t="s">
        <v>408</v>
      </c>
      <c r="G45" s="1080"/>
      <c r="H45" s="4" t="s">
        <v>23</v>
      </c>
      <c r="I45" s="4" t="s">
        <v>19</v>
      </c>
      <c r="J45" s="4" t="s">
        <v>20</v>
      </c>
      <c r="K45" s="5">
        <v>1400</v>
      </c>
      <c r="L45" s="6">
        <v>3633</v>
      </c>
      <c r="M45" s="7">
        <v>117</v>
      </c>
      <c r="N45" s="8">
        <v>4922400</v>
      </c>
    </row>
    <row r="46" spans="2:14" ht="26.4">
      <c r="B46" s="4">
        <v>2023</v>
      </c>
      <c r="C46" s="4" t="s">
        <v>16</v>
      </c>
      <c r="D46" s="1079" t="s">
        <v>403</v>
      </c>
      <c r="E46" s="1080"/>
      <c r="F46" s="1079" t="s">
        <v>408</v>
      </c>
      <c r="G46" s="1080"/>
      <c r="H46" s="4" t="s">
        <v>24</v>
      </c>
      <c r="I46" s="4" t="s">
        <v>19</v>
      </c>
      <c r="J46" s="4" t="s">
        <v>20</v>
      </c>
      <c r="K46" s="5">
        <v>2400</v>
      </c>
      <c r="L46" s="6">
        <v>13</v>
      </c>
      <c r="M46" s="7">
        <v>2</v>
      </c>
      <c r="N46" s="8">
        <v>26400</v>
      </c>
    </row>
    <row r="47" spans="2:14" ht="26.4">
      <c r="B47" s="4">
        <v>2023</v>
      </c>
      <c r="C47" s="4" t="s">
        <v>16</v>
      </c>
      <c r="D47" s="1079" t="s">
        <v>403</v>
      </c>
      <c r="E47" s="1080"/>
      <c r="F47" s="1079" t="s">
        <v>408</v>
      </c>
      <c r="G47" s="1080"/>
      <c r="H47" s="4" t="s">
        <v>25</v>
      </c>
      <c r="I47" s="4" t="s">
        <v>19</v>
      </c>
      <c r="J47" s="4" t="s">
        <v>20</v>
      </c>
      <c r="K47" s="5">
        <v>1400</v>
      </c>
      <c r="L47" s="6">
        <v>2922</v>
      </c>
      <c r="M47" s="7">
        <v>274</v>
      </c>
      <c r="N47" s="8">
        <v>3707200</v>
      </c>
    </row>
    <row r="48" spans="2:14" ht="26.4">
      <c r="B48" s="4">
        <v>2023</v>
      </c>
      <c r="C48" s="4" t="s">
        <v>16</v>
      </c>
      <c r="D48" s="1079" t="s">
        <v>403</v>
      </c>
      <c r="E48" s="1080"/>
      <c r="F48" s="1079" t="s">
        <v>408</v>
      </c>
      <c r="G48" s="1080"/>
      <c r="H48" s="4" t="s">
        <v>26</v>
      </c>
      <c r="I48" s="4" t="s">
        <v>19</v>
      </c>
      <c r="J48" s="4" t="s">
        <v>20</v>
      </c>
      <c r="K48" s="5">
        <v>2400</v>
      </c>
      <c r="L48" s="6">
        <v>2681</v>
      </c>
      <c r="M48" s="7">
        <v>867</v>
      </c>
      <c r="N48" s="8">
        <v>4353600</v>
      </c>
    </row>
    <row r="49" spans="2:14" ht="26.4">
      <c r="B49" s="4">
        <v>2023</v>
      </c>
      <c r="C49" s="4" t="s">
        <v>16</v>
      </c>
      <c r="D49" s="1079" t="s">
        <v>403</v>
      </c>
      <c r="E49" s="1080"/>
      <c r="F49" s="1079" t="s">
        <v>408</v>
      </c>
      <c r="G49" s="1080"/>
      <c r="H49" s="4" t="s">
        <v>27</v>
      </c>
      <c r="I49" s="4" t="s">
        <v>19</v>
      </c>
      <c r="J49" s="4" t="s">
        <v>20</v>
      </c>
      <c r="K49" s="5">
        <v>200</v>
      </c>
      <c r="L49" s="6">
        <v>449</v>
      </c>
      <c r="M49" s="7">
        <v>13</v>
      </c>
      <c r="N49" s="8">
        <v>87200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81476</v>
      </c>
      <c r="M50" s="13">
        <v>4450</v>
      </c>
      <c r="N50" s="14">
        <v>67977600</v>
      </c>
    </row>
    <row r="51" spans="2:14" ht="26.4">
      <c r="B51" s="4">
        <v>2023</v>
      </c>
      <c r="C51" s="4" t="s">
        <v>16</v>
      </c>
      <c r="D51" s="1079" t="s">
        <v>403</v>
      </c>
      <c r="E51" s="1080"/>
      <c r="F51" s="1079" t="s">
        <v>409</v>
      </c>
      <c r="G51" s="1080"/>
      <c r="H51" s="4" t="s">
        <v>18</v>
      </c>
      <c r="I51" s="4" t="s">
        <v>19</v>
      </c>
      <c r="J51" s="4" t="s">
        <v>20</v>
      </c>
      <c r="K51" s="5">
        <v>800</v>
      </c>
      <c r="L51" s="6">
        <v>113954</v>
      </c>
      <c r="M51" s="7">
        <v>15934</v>
      </c>
      <c r="N51" s="8">
        <v>78416000</v>
      </c>
    </row>
    <row r="52" spans="2:14" ht="39.6">
      <c r="B52" s="4">
        <v>2023</v>
      </c>
      <c r="C52" s="4" t="s">
        <v>16</v>
      </c>
      <c r="D52" s="1079" t="s">
        <v>403</v>
      </c>
      <c r="E52" s="1080"/>
      <c r="F52" s="1079" t="s">
        <v>409</v>
      </c>
      <c r="G52" s="1080"/>
      <c r="H52" s="4" t="s">
        <v>22</v>
      </c>
      <c r="I52" s="4" t="s">
        <v>19</v>
      </c>
      <c r="J52" s="4" t="s">
        <v>20</v>
      </c>
      <c r="K52" s="5">
        <v>800</v>
      </c>
      <c r="L52" s="6">
        <v>893</v>
      </c>
      <c r="M52" s="7">
        <v>75</v>
      </c>
      <c r="N52" s="8">
        <v>654400</v>
      </c>
    </row>
    <row r="53" spans="2:14" ht="26.4">
      <c r="B53" s="4">
        <v>2023</v>
      </c>
      <c r="C53" s="4" t="s">
        <v>16</v>
      </c>
      <c r="D53" s="1079" t="s">
        <v>403</v>
      </c>
      <c r="E53" s="1080"/>
      <c r="F53" s="1079" t="s">
        <v>409</v>
      </c>
      <c r="G53" s="1080"/>
      <c r="H53" s="4" t="s">
        <v>23</v>
      </c>
      <c r="I53" s="4" t="s">
        <v>19</v>
      </c>
      <c r="J53" s="4" t="s">
        <v>20</v>
      </c>
      <c r="K53" s="5">
        <v>1400</v>
      </c>
      <c r="L53" s="6">
        <v>6796</v>
      </c>
      <c r="M53" s="7">
        <v>1609</v>
      </c>
      <c r="N53" s="8">
        <v>7261800</v>
      </c>
    </row>
    <row r="54" spans="2:14" ht="26.4">
      <c r="B54" s="4">
        <v>2023</v>
      </c>
      <c r="C54" s="4" t="s">
        <v>16</v>
      </c>
      <c r="D54" s="1079" t="s">
        <v>403</v>
      </c>
      <c r="E54" s="1080"/>
      <c r="F54" s="1079" t="s">
        <v>409</v>
      </c>
      <c r="G54" s="1080"/>
      <c r="H54" s="4" t="s">
        <v>24</v>
      </c>
      <c r="I54" s="4" t="s">
        <v>19</v>
      </c>
      <c r="J54" s="4" t="s">
        <v>20</v>
      </c>
      <c r="K54" s="5">
        <v>2400</v>
      </c>
      <c r="L54" s="6">
        <v>6398</v>
      </c>
      <c r="M54" s="7">
        <v>3074</v>
      </c>
      <c r="N54" s="8">
        <v>7977600</v>
      </c>
    </row>
    <row r="55" spans="2:14" ht="26.4">
      <c r="B55" s="4">
        <v>2023</v>
      </c>
      <c r="C55" s="4" t="s">
        <v>16</v>
      </c>
      <c r="D55" s="1079" t="s">
        <v>403</v>
      </c>
      <c r="E55" s="1080"/>
      <c r="F55" s="1079" t="s">
        <v>409</v>
      </c>
      <c r="G55" s="1080"/>
      <c r="H55" s="4" t="s">
        <v>25</v>
      </c>
      <c r="I55" s="4" t="s">
        <v>19</v>
      </c>
      <c r="J55" s="4" t="s">
        <v>20</v>
      </c>
      <c r="K55" s="5">
        <v>1400</v>
      </c>
      <c r="L55" s="6">
        <v>6725</v>
      </c>
      <c r="M55" s="7">
        <v>1113</v>
      </c>
      <c r="N55" s="8">
        <v>7856800</v>
      </c>
    </row>
    <row r="56" spans="2:14" ht="26.4">
      <c r="B56" s="4">
        <v>2023</v>
      </c>
      <c r="C56" s="4" t="s">
        <v>16</v>
      </c>
      <c r="D56" s="1079" t="s">
        <v>403</v>
      </c>
      <c r="E56" s="1080"/>
      <c r="F56" s="1079" t="s">
        <v>409</v>
      </c>
      <c r="G56" s="1080"/>
      <c r="H56" s="4" t="s">
        <v>26</v>
      </c>
      <c r="I56" s="4" t="s">
        <v>19</v>
      </c>
      <c r="J56" s="4" t="s">
        <v>20</v>
      </c>
      <c r="K56" s="5">
        <v>2400</v>
      </c>
      <c r="L56" s="6">
        <v>7431</v>
      </c>
      <c r="M56" s="7">
        <v>1304</v>
      </c>
      <c r="N56" s="8">
        <v>14704800</v>
      </c>
    </row>
    <row r="57" spans="2:14" ht="26.4">
      <c r="B57" s="4">
        <v>2023</v>
      </c>
      <c r="C57" s="4" t="s">
        <v>16</v>
      </c>
      <c r="D57" s="1079" t="s">
        <v>403</v>
      </c>
      <c r="E57" s="1080"/>
      <c r="F57" s="1079" t="s">
        <v>409</v>
      </c>
      <c r="G57" s="1080"/>
      <c r="H57" s="4" t="s">
        <v>27</v>
      </c>
      <c r="I57" s="4" t="s">
        <v>19</v>
      </c>
      <c r="J57" s="4" t="s">
        <v>20</v>
      </c>
      <c r="K57" s="5">
        <v>200</v>
      </c>
      <c r="L57" s="6">
        <v>780</v>
      </c>
      <c r="M57" s="7">
        <v>75</v>
      </c>
      <c r="N57" s="8">
        <v>141000</v>
      </c>
    </row>
    <row r="58" spans="2:14">
      <c r="B58" s="12" t="s">
        <v>28</v>
      </c>
      <c r="C58" s="12" t="s">
        <v>28</v>
      </c>
      <c r="D58" s="1083" t="s">
        <v>28</v>
      </c>
      <c r="E58" s="1080"/>
      <c r="F58" s="1083" t="s">
        <v>29</v>
      </c>
      <c r="G58" s="1080"/>
      <c r="H58" s="12" t="s">
        <v>28</v>
      </c>
      <c r="I58" s="12" t="s">
        <v>28</v>
      </c>
      <c r="J58" s="12" t="s">
        <v>28</v>
      </c>
      <c r="K58" s="12" t="s">
        <v>28</v>
      </c>
      <c r="L58" s="13">
        <v>142977</v>
      </c>
      <c r="M58" s="13">
        <v>23184</v>
      </c>
      <c r="N58" s="14">
        <v>117012400</v>
      </c>
    </row>
    <row r="59" spans="2:14" ht="26.4">
      <c r="B59" s="4">
        <v>2023</v>
      </c>
      <c r="C59" s="4" t="s">
        <v>16</v>
      </c>
      <c r="D59" s="1079" t="s">
        <v>403</v>
      </c>
      <c r="E59" s="1080"/>
      <c r="F59" s="1079" t="s">
        <v>410</v>
      </c>
      <c r="G59" s="1080"/>
      <c r="H59" s="4" t="s">
        <v>18</v>
      </c>
      <c r="I59" s="4" t="s">
        <v>19</v>
      </c>
      <c r="J59" s="4" t="s">
        <v>20</v>
      </c>
      <c r="K59" s="5">
        <v>800</v>
      </c>
      <c r="L59" s="6">
        <v>132366</v>
      </c>
      <c r="M59" s="7">
        <v>27711</v>
      </c>
      <c r="N59" s="8">
        <v>83724000</v>
      </c>
    </row>
    <row r="60" spans="2:14" ht="39.6">
      <c r="B60" s="4">
        <v>2023</v>
      </c>
      <c r="C60" s="4" t="s">
        <v>16</v>
      </c>
      <c r="D60" s="1079" t="s">
        <v>403</v>
      </c>
      <c r="E60" s="1080"/>
      <c r="F60" s="1079" t="s">
        <v>410</v>
      </c>
      <c r="G60" s="1080"/>
      <c r="H60" s="4" t="s">
        <v>22</v>
      </c>
      <c r="I60" s="4" t="s">
        <v>19</v>
      </c>
      <c r="J60" s="4" t="s">
        <v>20</v>
      </c>
      <c r="K60" s="5">
        <v>800</v>
      </c>
      <c r="L60" s="6">
        <v>1093</v>
      </c>
      <c r="M60" s="7">
        <v>145</v>
      </c>
      <c r="N60" s="8">
        <v>758400</v>
      </c>
    </row>
    <row r="61" spans="2:14" ht="26.4">
      <c r="B61" s="4">
        <v>2023</v>
      </c>
      <c r="C61" s="4" t="s">
        <v>16</v>
      </c>
      <c r="D61" s="1079" t="s">
        <v>403</v>
      </c>
      <c r="E61" s="1080"/>
      <c r="F61" s="1079" t="s">
        <v>410</v>
      </c>
      <c r="G61" s="1080"/>
      <c r="H61" s="4" t="s">
        <v>23</v>
      </c>
      <c r="I61" s="4" t="s">
        <v>19</v>
      </c>
      <c r="J61" s="4" t="s">
        <v>20</v>
      </c>
      <c r="K61" s="5">
        <v>1400</v>
      </c>
      <c r="L61" s="6">
        <v>2020</v>
      </c>
      <c r="M61" s="7">
        <v>180</v>
      </c>
      <c r="N61" s="8">
        <v>2576000</v>
      </c>
    </row>
    <row r="62" spans="2:14" ht="26.4">
      <c r="B62" s="4">
        <v>2023</v>
      </c>
      <c r="C62" s="4" t="s">
        <v>16</v>
      </c>
      <c r="D62" s="1079" t="s">
        <v>403</v>
      </c>
      <c r="E62" s="1080"/>
      <c r="F62" s="1079" t="s">
        <v>410</v>
      </c>
      <c r="G62" s="1080"/>
      <c r="H62" s="4" t="s">
        <v>24</v>
      </c>
      <c r="I62" s="4" t="s">
        <v>19</v>
      </c>
      <c r="J62" s="4" t="s">
        <v>20</v>
      </c>
      <c r="K62" s="5">
        <v>2400</v>
      </c>
      <c r="L62" s="6">
        <v>29</v>
      </c>
      <c r="M62" s="7">
        <v>7</v>
      </c>
      <c r="N62" s="8">
        <v>52800</v>
      </c>
    </row>
    <row r="63" spans="2:14" ht="26.4">
      <c r="B63" s="4">
        <v>2023</v>
      </c>
      <c r="C63" s="4" t="s">
        <v>16</v>
      </c>
      <c r="D63" s="1079" t="s">
        <v>403</v>
      </c>
      <c r="E63" s="1080"/>
      <c r="F63" s="1079" t="s">
        <v>410</v>
      </c>
      <c r="G63" s="1080"/>
      <c r="H63" s="4" t="s">
        <v>25</v>
      </c>
      <c r="I63" s="4" t="s">
        <v>19</v>
      </c>
      <c r="J63" s="4" t="s">
        <v>20</v>
      </c>
      <c r="K63" s="5">
        <v>1400</v>
      </c>
      <c r="L63" s="6">
        <v>10124</v>
      </c>
      <c r="M63" s="7">
        <v>2739</v>
      </c>
      <c r="N63" s="8">
        <v>10339000</v>
      </c>
    </row>
    <row r="64" spans="2:14" ht="26.4">
      <c r="B64" s="4">
        <v>2023</v>
      </c>
      <c r="C64" s="4" t="s">
        <v>16</v>
      </c>
      <c r="D64" s="1079" t="s">
        <v>403</v>
      </c>
      <c r="E64" s="1080"/>
      <c r="F64" s="1079" t="s">
        <v>410</v>
      </c>
      <c r="G64" s="1080"/>
      <c r="H64" s="4" t="s">
        <v>26</v>
      </c>
      <c r="I64" s="4" t="s">
        <v>19</v>
      </c>
      <c r="J64" s="4" t="s">
        <v>20</v>
      </c>
      <c r="K64" s="5">
        <v>2400</v>
      </c>
      <c r="L64" s="6">
        <v>15513</v>
      </c>
      <c r="M64" s="7">
        <v>3630</v>
      </c>
      <c r="N64" s="8">
        <v>28519200</v>
      </c>
    </row>
    <row r="65" spans="2:14" ht="26.4">
      <c r="B65" s="4">
        <v>2023</v>
      </c>
      <c r="C65" s="4" t="s">
        <v>16</v>
      </c>
      <c r="D65" s="1079" t="s">
        <v>403</v>
      </c>
      <c r="E65" s="1080"/>
      <c r="F65" s="1079" t="s">
        <v>410</v>
      </c>
      <c r="G65" s="1080"/>
      <c r="H65" s="4" t="s">
        <v>27</v>
      </c>
      <c r="I65" s="4" t="s">
        <v>19</v>
      </c>
      <c r="J65" s="4" t="s">
        <v>20</v>
      </c>
      <c r="K65" s="5">
        <v>200</v>
      </c>
      <c r="L65" s="6">
        <v>818</v>
      </c>
      <c r="M65" s="7">
        <v>80</v>
      </c>
      <c r="N65" s="8">
        <v>147600</v>
      </c>
    </row>
    <row r="66" spans="2:14">
      <c r="B66" s="12" t="s">
        <v>28</v>
      </c>
      <c r="C66" s="12" t="s">
        <v>28</v>
      </c>
      <c r="D66" s="1083" t="s">
        <v>28</v>
      </c>
      <c r="E66" s="1080"/>
      <c r="F66" s="1083" t="s">
        <v>29</v>
      </c>
      <c r="G66" s="1080"/>
      <c r="H66" s="12" t="s">
        <v>28</v>
      </c>
      <c r="I66" s="12" t="s">
        <v>28</v>
      </c>
      <c r="J66" s="12" t="s">
        <v>28</v>
      </c>
      <c r="K66" s="12" t="s">
        <v>28</v>
      </c>
      <c r="L66" s="13">
        <v>161963</v>
      </c>
      <c r="M66" s="13">
        <v>34492</v>
      </c>
      <c r="N66" s="14">
        <v>126117000</v>
      </c>
    </row>
    <row r="67" spans="2:14" ht="26.4">
      <c r="B67" s="4">
        <v>2023</v>
      </c>
      <c r="C67" s="4" t="s">
        <v>16</v>
      </c>
      <c r="D67" s="1079" t="s">
        <v>403</v>
      </c>
      <c r="E67" s="1080"/>
      <c r="F67" s="1079" t="s">
        <v>411</v>
      </c>
      <c r="G67" s="1080"/>
      <c r="H67" s="4" t="s">
        <v>18</v>
      </c>
      <c r="I67" s="4" t="s">
        <v>19</v>
      </c>
      <c r="J67" s="4" t="s">
        <v>20</v>
      </c>
      <c r="K67" s="5">
        <v>800</v>
      </c>
      <c r="L67" s="6">
        <v>212217</v>
      </c>
      <c r="M67" s="7">
        <v>29099</v>
      </c>
      <c r="N67" s="8">
        <v>146494400</v>
      </c>
    </row>
    <row r="68" spans="2:14" ht="39.6">
      <c r="B68" s="4">
        <v>2023</v>
      </c>
      <c r="C68" s="4" t="s">
        <v>16</v>
      </c>
      <c r="D68" s="1079" t="s">
        <v>403</v>
      </c>
      <c r="E68" s="1080"/>
      <c r="F68" s="1079" t="s">
        <v>411</v>
      </c>
      <c r="G68" s="1080"/>
      <c r="H68" s="4" t="s">
        <v>22</v>
      </c>
      <c r="I68" s="4" t="s">
        <v>19</v>
      </c>
      <c r="J68" s="4" t="s">
        <v>20</v>
      </c>
      <c r="K68" s="5">
        <v>800</v>
      </c>
      <c r="L68" s="6">
        <v>1031</v>
      </c>
      <c r="M68" s="7">
        <v>283</v>
      </c>
      <c r="N68" s="8">
        <v>598400</v>
      </c>
    </row>
    <row r="69" spans="2:14" ht="26.4">
      <c r="B69" s="4">
        <v>2023</v>
      </c>
      <c r="C69" s="4" t="s">
        <v>16</v>
      </c>
      <c r="D69" s="1079" t="s">
        <v>403</v>
      </c>
      <c r="E69" s="1080"/>
      <c r="F69" s="1079" t="s">
        <v>411</v>
      </c>
      <c r="G69" s="1080"/>
      <c r="H69" s="4" t="s">
        <v>23</v>
      </c>
      <c r="I69" s="4" t="s">
        <v>19</v>
      </c>
      <c r="J69" s="4" t="s">
        <v>20</v>
      </c>
      <c r="K69" s="5">
        <v>1400</v>
      </c>
      <c r="L69" s="6">
        <v>6257</v>
      </c>
      <c r="M69" s="7">
        <v>432</v>
      </c>
      <c r="N69" s="8">
        <v>8155000</v>
      </c>
    </row>
    <row r="70" spans="2:14" ht="26.4">
      <c r="B70" s="4">
        <v>2023</v>
      </c>
      <c r="C70" s="4" t="s">
        <v>16</v>
      </c>
      <c r="D70" s="1079" t="s">
        <v>403</v>
      </c>
      <c r="E70" s="1080"/>
      <c r="F70" s="1079" t="s">
        <v>411</v>
      </c>
      <c r="G70" s="1080"/>
      <c r="H70" s="4" t="s">
        <v>24</v>
      </c>
      <c r="I70" s="4" t="s">
        <v>19</v>
      </c>
      <c r="J70" s="4" t="s">
        <v>20</v>
      </c>
      <c r="K70" s="5">
        <v>2400</v>
      </c>
      <c r="L70" s="6">
        <v>1014</v>
      </c>
      <c r="M70" s="7">
        <v>79</v>
      </c>
      <c r="N70" s="8">
        <v>2244000</v>
      </c>
    </row>
    <row r="71" spans="2:14" ht="26.4">
      <c r="B71" s="4">
        <v>2023</v>
      </c>
      <c r="C71" s="4" t="s">
        <v>16</v>
      </c>
      <c r="D71" s="1079" t="s">
        <v>403</v>
      </c>
      <c r="E71" s="1080"/>
      <c r="F71" s="1079" t="s">
        <v>411</v>
      </c>
      <c r="G71" s="1080"/>
      <c r="H71" s="4" t="s">
        <v>25</v>
      </c>
      <c r="I71" s="4" t="s">
        <v>19</v>
      </c>
      <c r="J71" s="4" t="s">
        <v>20</v>
      </c>
      <c r="K71" s="5">
        <v>1400</v>
      </c>
      <c r="L71" s="6">
        <v>6856</v>
      </c>
      <c r="M71" s="7">
        <v>1358</v>
      </c>
      <c r="N71" s="8">
        <v>7697200</v>
      </c>
    </row>
    <row r="72" spans="2:14" ht="26.4">
      <c r="B72" s="4">
        <v>2023</v>
      </c>
      <c r="C72" s="4" t="s">
        <v>16</v>
      </c>
      <c r="D72" s="1079" t="s">
        <v>403</v>
      </c>
      <c r="E72" s="1080"/>
      <c r="F72" s="1079" t="s">
        <v>411</v>
      </c>
      <c r="G72" s="1080"/>
      <c r="H72" s="4" t="s">
        <v>26</v>
      </c>
      <c r="I72" s="4" t="s">
        <v>19</v>
      </c>
      <c r="J72" s="4" t="s">
        <v>20</v>
      </c>
      <c r="K72" s="5">
        <v>2400</v>
      </c>
      <c r="L72" s="6">
        <v>3893</v>
      </c>
      <c r="M72" s="7">
        <v>905</v>
      </c>
      <c r="N72" s="8">
        <v>7171200</v>
      </c>
    </row>
    <row r="73" spans="2:14" ht="26.4">
      <c r="B73" s="4">
        <v>2023</v>
      </c>
      <c r="C73" s="4" t="s">
        <v>16</v>
      </c>
      <c r="D73" s="1079" t="s">
        <v>403</v>
      </c>
      <c r="E73" s="1080"/>
      <c r="F73" s="1079" t="s">
        <v>411</v>
      </c>
      <c r="G73" s="1080"/>
      <c r="H73" s="4" t="s">
        <v>27</v>
      </c>
      <c r="I73" s="4" t="s">
        <v>19</v>
      </c>
      <c r="J73" s="4" t="s">
        <v>20</v>
      </c>
      <c r="K73" s="5">
        <v>200</v>
      </c>
      <c r="L73" s="6">
        <v>1096</v>
      </c>
      <c r="M73" s="7">
        <v>154</v>
      </c>
      <c r="N73" s="8">
        <v>188400</v>
      </c>
    </row>
    <row r="74" spans="2:14">
      <c r="B74" s="12" t="s">
        <v>28</v>
      </c>
      <c r="C74" s="12" t="s">
        <v>28</v>
      </c>
      <c r="D74" s="1083" t="s">
        <v>28</v>
      </c>
      <c r="E74" s="1080"/>
      <c r="F74" s="1083" t="s">
        <v>29</v>
      </c>
      <c r="G74" s="1080"/>
      <c r="H74" s="12" t="s">
        <v>28</v>
      </c>
      <c r="I74" s="12" t="s">
        <v>28</v>
      </c>
      <c r="J74" s="12" t="s">
        <v>28</v>
      </c>
      <c r="K74" s="12" t="s">
        <v>28</v>
      </c>
      <c r="L74" s="13">
        <v>232364</v>
      </c>
      <c r="M74" s="13">
        <v>32310</v>
      </c>
      <c r="N74" s="14">
        <v>172548600</v>
      </c>
    </row>
    <row r="75" spans="2:14" ht="26.4">
      <c r="B75" s="4">
        <v>2023</v>
      </c>
      <c r="C75" s="4" t="s">
        <v>16</v>
      </c>
      <c r="D75" s="1079" t="s">
        <v>403</v>
      </c>
      <c r="E75" s="1080"/>
      <c r="F75" s="1079" t="s">
        <v>412</v>
      </c>
      <c r="G75" s="1080"/>
      <c r="H75" s="4" t="s">
        <v>18</v>
      </c>
      <c r="I75" s="4" t="s">
        <v>19</v>
      </c>
      <c r="J75" s="4" t="s">
        <v>20</v>
      </c>
      <c r="K75" s="5">
        <v>800</v>
      </c>
      <c r="L75" s="6">
        <v>220827</v>
      </c>
      <c r="M75" s="7">
        <v>9710</v>
      </c>
      <c r="N75" s="8">
        <v>168893600</v>
      </c>
    </row>
    <row r="76" spans="2:14" ht="39.6">
      <c r="B76" s="4">
        <v>2023</v>
      </c>
      <c r="C76" s="4" t="s">
        <v>16</v>
      </c>
      <c r="D76" s="1079" t="s">
        <v>403</v>
      </c>
      <c r="E76" s="1080"/>
      <c r="F76" s="1079" t="s">
        <v>412</v>
      </c>
      <c r="G76" s="1080"/>
      <c r="H76" s="4" t="s">
        <v>22</v>
      </c>
      <c r="I76" s="4" t="s">
        <v>19</v>
      </c>
      <c r="J76" s="4" t="s">
        <v>20</v>
      </c>
      <c r="K76" s="5">
        <v>800</v>
      </c>
      <c r="L76" s="6">
        <v>819</v>
      </c>
      <c r="M76" s="7">
        <v>102</v>
      </c>
      <c r="N76" s="8">
        <v>573600</v>
      </c>
    </row>
    <row r="77" spans="2:14" ht="26.4">
      <c r="B77" s="4">
        <v>2023</v>
      </c>
      <c r="C77" s="4" t="s">
        <v>16</v>
      </c>
      <c r="D77" s="1079" t="s">
        <v>403</v>
      </c>
      <c r="E77" s="1080"/>
      <c r="F77" s="1079" t="s">
        <v>412</v>
      </c>
      <c r="G77" s="1080"/>
      <c r="H77" s="4" t="s">
        <v>23</v>
      </c>
      <c r="I77" s="4" t="s">
        <v>19</v>
      </c>
      <c r="J77" s="4" t="s">
        <v>20</v>
      </c>
      <c r="K77" s="5">
        <v>1400</v>
      </c>
      <c r="L77" s="6">
        <v>11880</v>
      </c>
      <c r="M77" s="7">
        <v>115</v>
      </c>
      <c r="N77" s="8">
        <v>16471000</v>
      </c>
    </row>
    <row r="78" spans="2:14" ht="26.4">
      <c r="B78" s="4">
        <v>2023</v>
      </c>
      <c r="C78" s="4" t="s">
        <v>16</v>
      </c>
      <c r="D78" s="1079" t="s">
        <v>403</v>
      </c>
      <c r="E78" s="1080"/>
      <c r="F78" s="1079" t="s">
        <v>412</v>
      </c>
      <c r="G78" s="1080"/>
      <c r="H78" s="4" t="s">
        <v>24</v>
      </c>
      <c r="I78" s="4" t="s">
        <v>19</v>
      </c>
      <c r="J78" s="4" t="s">
        <v>20</v>
      </c>
      <c r="K78" s="5">
        <v>2400</v>
      </c>
      <c r="L78" s="6">
        <v>3347</v>
      </c>
      <c r="M78" s="7">
        <v>43</v>
      </c>
      <c r="N78" s="8">
        <v>7929600</v>
      </c>
    </row>
    <row r="79" spans="2:14" ht="26.4">
      <c r="B79" s="4">
        <v>2023</v>
      </c>
      <c r="C79" s="4" t="s">
        <v>16</v>
      </c>
      <c r="D79" s="1079" t="s">
        <v>403</v>
      </c>
      <c r="E79" s="1080"/>
      <c r="F79" s="1079" t="s">
        <v>412</v>
      </c>
      <c r="G79" s="1080"/>
      <c r="H79" s="4" t="s">
        <v>25</v>
      </c>
      <c r="I79" s="4" t="s">
        <v>19</v>
      </c>
      <c r="J79" s="4" t="s">
        <v>20</v>
      </c>
      <c r="K79" s="5">
        <v>1400</v>
      </c>
      <c r="L79" s="6">
        <v>8769</v>
      </c>
      <c r="M79" s="7">
        <v>812</v>
      </c>
      <c r="N79" s="8">
        <v>11139800</v>
      </c>
    </row>
    <row r="80" spans="2:14" ht="26.4">
      <c r="B80" s="4">
        <v>2023</v>
      </c>
      <c r="C80" s="4" t="s">
        <v>16</v>
      </c>
      <c r="D80" s="1079" t="s">
        <v>403</v>
      </c>
      <c r="E80" s="1080"/>
      <c r="F80" s="1079" t="s">
        <v>412</v>
      </c>
      <c r="G80" s="1080"/>
      <c r="H80" s="4" t="s">
        <v>26</v>
      </c>
      <c r="I80" s="4" t="s">
        <v>19</v>
      </c>
      <c r="J80" s="4" t="s">
        <v>20</v>
      </c>
      <c r="K80" s="5">
        <v>2400</v>
      </c>
      <c r="L80" s="6">
        <v>4067</v>
      </c>
      <c r="M80" s="7">
        <v>475</v>
      </c>
      <c r="N80" s="8">
        <v>8620800</v>
      </c>
    </row>
    <row r="81" spans="2:14" ht="26.4">
      <c r="B81" s="4">
        <v>2023</v>
      </c>
      <c r="C81" s="4" t="s">
        <v>16</v>
      </c>
      <c r="D81" s="1079" t="s">
        <v>403</v>
      </c>
      <c r="E81" s="1080"/>
      <c r="F81" s="1079" t="s">
        <v>412</v>
      </c>
      <c r="G81" s="1080"/>
      <c r="H81" s="4" t="s">
        <v>27</v>
      </c>
      <c r="I81" s="4" t="s">
        <v>19</v>
      </c>
      <c r="J81" s="4" t="s">
        <v>20</v>
      </c>
      <c r="K81" s="5">
        <v>200</v>
      </c>
      <c r="L81" s="6">
        <v>1015</v>
      </c>
      <c r="M81" s="7">
        <v>50</v>
      </c>
      <c r="N81" s="8">
        <v>193000</v>
      </c>
    </row>
    <row r="82" spans="2:14">
      <c r="B82" s="12" t="s">
        <v>28</v>
      </c>
      <c r="C82" s="12" t="s">
        <v>28</v>
      </c>
      <c r="D82" s="1083" t="s">
        <v>28</v>
      </c>
      <c r="E82" s="1080"/>
      <c r="F82" s="1083" t="s">
        <v>29</v>
      </c>
      <c r="G82" s="1080"/>
      <c r="H82" s="12" t="s">
        <v>28</v>
      </c>
      <c r="I82" s="12" t="s">
        <v>28</v>
      </c>
      <c r="J82" s="12" t="s">
        <v>28</v>
      </c>
      <c r="K82" s="12" t="s">
        <v>28</v>
      </c>
      <c r="L82" s="13">
        <v>250724</v>
      </c>
      <c r="M82" s="13">
        <v>11307</v>
      </c>
      <c r="N82" s="14">
        <v>213821400</v>
      </c>
    </row>
    <row r="83" spans="2:14" ht="26.4">
      <c r="B83" s="4">
        <v>2023</v>
      </c>
      <c r="C83" s="4" t="s">
        <v>16</v>
      </c>
      <c r="D83" s="1079" t="s">
        <v>403</v>
      </c>
      <c r="E83" s="1080"/>
      <c r="F83" s="1079" t="s">
        <v>413</v>
      </c>
      <c r="G83" s="1080"/>
      <c r="H83" s="4" t="s">
        <v>18</v>
      </c>
      <c r="I83" s="4" t="s">
        <v>19</v>
      </c>
      <c r="J83" s="4" t="s">
        <v>20</v>
      </c>
      <c r="K83" s="5">
        <v>800</v>
      </c>
      <c r="L83" s="6">
        <v>59512</v>
      </c>
      <c r="M83" s="7">
        <v>1154</v>
      </c>
      <c r="N83" s="8">
        <v>46686400</v>
      </c>
    </row>
    <row r="84" spans="2:14" ht="39.6">
      <c r="B84" s="4">
        <v>2023</v>
      </c>
      <c r="C84" s="4" t="s">
        <v>16</v>
      </c>
      <c r="D84" s="1079" t="s">
        <v>403</v>
      </c>
      <c r="E84" s="1080"/>
      <c r="F84" s="1079" t="s">
        <v>413</v>
      </c>
      <c r="G84" s="1080"/>
      <c r="H84" s="4" t="s">
        <v>22</v>
      </c>
      <c r="I84" s="4" t="s">
        <v>19</v>
      </c>
      <c r="J84" s="4" t="s">
        <v>20</v>
      </c>
      <c r="K84" s="5">
        <v>800</v>
      </c>
      <c r="L84" s="6">
        <v>348</v>
      </c>
      <c r="M84" s="7">
        <v>6</v>
      </c>
      <c r="N84" s="8">
        <v>273600</v>
      </c>
    </row>
    <row r="85" spans="2:14" ht="26.4">
      <c r="B85" s="4">
        <v>2023</v>
      </c>
      <c r="C85" s="4" t="s">
        <v>16</v>
      </c>
      <c r="D85" s="1079" t="s">
        <v>403</v>
      </c>
      <c r="E85" s="1080"/>
      <c r="F85" s="1079" t="s">
        <v>413</v>
      </c>
      <c r="G85" s="1080"/>
      <c r="H85" s="4" t="s">
        <v>23</v>
      </c>
      <c r="I85" s="4" t="s">
        <v>19</v>
      </c>
      <c r="J85" s="4" t="s">
        <v>20</v>
      </c>
      <c r="K85" s="5">
        <v>1400</v>
      </c>
      <c r="L85" s="6">
        <v>2498</v>
      </c>
      <c r="M85" s="7">
        <v>12</v>
      </c>
      <c r="N85" s="8">
        <v>3480400</v>
      </c>
    </row>
    <row r="86" spans="2:14" ht="26.4">
      <c r="B86" s="4">
        <v>2023</v>
      </c>
      <c r="C86" s="4" t="s">
        <v>16</v>
      </c>
      <c r="D86" s="1079" t="s">
        <v>403</v>
      </c>
      <c r="E86" s="1080"/>
      <c r="F86" s="1079" t="s">
        <v>413</v>
      </c>
      <c r="G86" s="1080"/>
      <c r="H86" s="4" t="s">
        <v>24</v>
      </c>
      <c r="I86" s="4" t="s">
        <v>19</v>
      </c>
      <c r="J86" s="4" t="s">
        <v>20</v>
      </c>
      <c r="K86" s="5">
        <v>2400</v>
      </c>
      <c r="L86" s="6">
        <v>35</v>
      </c>
      <c r="M86" s="7">
        <v>0</v>
      </c>
      <c r="N86" s="8">
        <v>84000</v>
      </c>
    </row>
    <row r="87" spans="2:14" ht="26.4">
      <c r="B87" s="4">
        <v>2023</v>
      </c>
      <c r="C87" s="4" t="s">
        <v>16</v>
      </c>
      <c r="D87" s="1079" t="s">
        <v>403</v>
      </c>
      <c r="E87" s="1080"/>
      <c r="F87" s="1079" t="s">
        <v>413</v>
      </c>
      <c r="G87" s="1080"/>
      <c r="H87" s="4" t="s">
        <v>25</v>
      </c>
      <c r="I87" s="4" t="s">
        <v>19</v>
      </c>
      <c r="J87" s="4" t="s">
        <v>20</v>
      </c>
      <c r="K87" s="5">
        <v>1400</v>
      </c>
      <c r="L87" s="6">
        <v>3642</v>
      </c>
      <c r="M87" s="7">
        <v>127</v>
      </c>
      <c r="N87" s="8">
        <v>4921000</v>
      </c>
    </row>
    <row r="88" spans="2:14" ht="26.4">
      <c r="B88" s="4">
        <v>2023</v>
      </c>
      <c r="C88" s="4" t="s">
        <v>16</v>
      </c>
      <c r="D88" s="1079" t="s">
        <v>403</v>
      </c>
      <c r="E88" s="1080"/>
      <c r="F88" s="1079" t="s">
        <v>413</v>
      </c>
      <c r="G88" s="1080"/>
      <c r="H88" s="4" t="s">
        <v>26</v>
      </c>
      <c r="I88" s="4" t="s">
        <v>19</v>
      </c>
      <c r="J88" s="4" t="s">
        <v>20</v>
      </c>
      <c r="K88" s="5">
        <v>2400</v>
      </c>
      <c r="L88" s="6">
        <v>3759</v>
      </c>
      <c r="M88" s="7">
        <v>70</v>
      </c>
      <c r="N88" s="8">
        <v>8853600</v>
      </c>
    </row>
    <row r="89" spans="2:14" ht="26.4">
      <c r="B89" s="4">
        <v>2023</v>
      </c>
      <c r="C89" s="4" t="s">
        <v>16</v>
      </c>
      <c r="D89" s="1079" t="s">
        <v>403</v>
      </c>
      <c r="E89" s="1080"/>
      <c r="F89" s="1079" t="s">
        <v>413</v>
      </c>
      <c r="G89" s="1080"/>
      <c r="H89" s="4" t="s">
        <v>27</v>
      </c>
      <c r="I89" s="4" t="s">
        <v>19</v>
      </c>
      <c r="J89" s="4" t="s">
        <v>20</v>
      </c>
      <c r="K89" s="5">
        <v>200</v>
      </c>
      <c r="L89" s="6">
        <v>283</v>
      </c>
      <c r="M89" s="7">
        <v>2</v>
      </c>
      <c r="N89" s="8">
        <v>56200</v>
      </c>
    </row>
    <row r="90" spans="2:14">
      <c r="B90" s="12" t="s">
        <v>28</v>
      </c>
      <c r="C90" s="12" t="s">
        <v>28</v>
      </c>
      <c r="D90" s="1083" t="s">
        <v>28</v>
      </c>
      <c r="E90" s="1080"/>
      <c r="F90" s="1083" t="s">
        <v>29</v>
      </c>
      <c r="G90" s="1080"/>
      <c r="H90" s="12" t="s">
        <v>28</v>
      </c>
      <c r="I90" s="12" t="s">
        <v>28</v>
      </c>
      <c r="J90" s="12" t="s">
        <v>28</v>
      </c>
      <c r="K90" s="12" t="s">
        <v>28</v>
      </c>
      <c r="L90" s="13">
        <v>70077</v>
      </c>
      <c r="M90" s="13">
        <v>1371</v>
      </c>
      <c r="N90" s="14">
        <v>64355200</v>
      </c>
    </row>
    <row r="91" spans="2:14" ht="26.4">
      <c r="B91" s="4">
        <v>2023</v>
      </c>
      <c r="C91" s="4" t="s">
        <v>16</v>
      </c>
      <c r="D91" s="1079" t="s">
        <v>403</v>
      </c>
      <c r="E91" s="1080"/>
      <c r="F91" s="1079" t="s">
        <v>414</v>
      </c>
      <c r="G91" s="1080"/>
      <c r="H91" s="4" t="s">
        <v>18</v>
      </c>
      <c r="I91" s="4" t="s">
        <v>19</v>
      </c>
      <c r="J91" s="4" t="s">
        <v>20</v>
      </c>
      <c r="K91" s="5">
        <v>800</v>
      </c>
      <c r="L91" s="6">
        <v>10662</v>
      </c>
      <c r="M91" s="7">
        <v>454</v>
      </c>
      <c r="N91" s="8">
        <v>8166400</v>
      </c>
    </row>
    <row r="92" spans="2:14" ht="39.6">
      <c r="B92" s="4">
        <v>2023</v>
      </c>
      <c r="C92" s="4" t="s">
        <v>16</v>
      </c>
      <c r="D92" s="1079" t="s">
        <v>403</v>
      </c>
      <c r="E92" s="1080"/>
      <c r="F92" s="1079" t="s">
        <v>414</v>
      </c>
      <c r="G92" s="1080"/>
      <c r="H92" s="4" t="s">
        <v>22</v>
      </c>
      <c r="I92" s="4" t="s">
        <v>19</v>
      </c>
      <c r="J92" s="4" t="s">
        <v>20</v>
      </c>
      <c r="K92" s="5">
        <v>800</v>
      </c>
      <c r="L92" s="6">
        <v>136</v>
      </c>
      <c r="M92" s="7">
        <v>0</v>
      </c>
      <c r="N92" s="8">
        <v>108800</v>
      </c>
    </row>
    <row r="93" spans="2:14" ht="26.4">
      <c r="B93" s="4">
        <v>2023</v>
      </c>
      <c r="C93" s="4" t="s">
        <v>16</v>
      </c>
      <c r="D93" s="1079" t="s">
        <v>403</v>
      </c>
      <c r="E93" s="1080"/>
      <c r="F93" s="1079" t="s">
        <v>414</v>
      </c>
      <c r="G93" s="1080"/>
      <c r="H93" s="4" t="s">
        <v>23</v>
      </c>
      <c r="I93" s="4" t="s">
        <v>19</v>
      </c>
      <c r="J93" s="4" t="s">
        <v>20</v>
      </c>
      <c r="K93" s="5">
        <v>1400</v>
      </c>
      <c r="L93" s="6">
        <v>1363</v>
      </c>
      <c r="M93" s="7">
        <v>5</v>
      </c>
      <c r="N93" s="8">
        <v>1901200</v>
      </c>
    </row>
    <row r="94" spans="2:14" ht="26.4">
      <c r="B94" s="4">
        <v>2023</v>
      </c>
      <c r="C94" s="4" t="s">
        <v>16</v>
      </c>
      <c r="D94" s="1079" t="s">
        <v>403</v>
      </c>
      <c r="E94" s="1080"/>
      <c r="F94" s="1079" t="s">
        <v>414</v>
      </c>
      <c r="G94" s="1080"/>
      <c r="H94" s="4" t="s">
        <v>24</v>
      </c>
      <c r="I94" s="4" t="s">
        <v>19</v>
      </c>
      <c r="J94" s="4" t="s">
        <v>20</v>
      </c>
      <c r="K94" s="5">
        <v>2400</v>
      </c>
      <c r="L94" s="6">
        <v>30</v>
      </c>
      <c r="M94" s="7">
        <v>0</v>
      </c>
      <c r="N94" s="8">
        <v>72000</v>
      </c>
    </row>
    <row r="95" spans="2:14" ht="26.4">
      <c r="B95" s="4">
        <v>2023</v>
      </c>
      <c r="C95" s="4" t="s">
        <v>16</v>
      </c>
      <c r="D95" s="1079" t="s">
        <v>403</v>
      </c>
      <c r="E95" s="1080"/>
      <c r="F95" s="1079" t="s">
        <v>414</v>
      </c>
      <c r="G95" s="1080"/>
      <c r="H95" s="4" t="s">
        <v>25</v>
      </c>
      <c r="I95" s="4" t="s">
        <v>19</v>
      </c>
      <c r="J95" s="4" t="s">
        <v>20</v>
      </c>
      <c r="K95" s="5">
        <v>1400</v>
      </c>
      <c r="L95" s="6">
        <v>920</v>
      </c>
      <c r="M95" s="7">
        <v>35</v>
      </c>
      <c r="N95" s="8">
        <v>1239000</v>
      </c>
    </row>
    <row r="96" spans="2:14" ht="26.4">
      <c r="B96" s="4">
        <v>2023</v>
      </c>
      <c r="C96" s="4" t="s">
        <v>16</v>
      </c>
      <c r="D96" s="1079" t="s">
        <v>403</v>
      </c>
      <c r="E96" s="1080"/>
      <c r="F96" s="1079" t="s">
        <v>414</v>
      </c>
      <c r="G96" s="1080"/>
      <c r="H96" s="4" t="s">
        <v>26</v>
      </c>
      <c r="I96" s="4" t="s">
        <v>19</v>
      </c>
      <c r="J96" s="4" t="s">
        <v>20</v>
      </c>
      <c r="K96" s="5">
        <v>2400</v>
      </c>
      <c r="L96" s="6">
        <v>1191</v>
      </c>
      <c r="M96" s="7">
        <v>14</v>
      </c>
      <c r="N96" s="8">
        <v>2824800</v>
      </c>
    </row>
    <row r="97" spans="2:14" ht="26.4">
      <c r="B97" s="4">
        <v>2023</v>
      </c>
      <c r="C97" s="4" t="s">
        <v>16</v>
      </c>
      <c r="D97" s="1079" t="s">
        <v>403</v>
      </c>
      <c r="E97" s="1080"/>
      <c r="F97" s="1079" t="s">
        <v>414</v>
      </c>
      <c r="G97" s="1080"/>
      <c r="H97" s="4" t="s">
        <v>27</v>
      </c>
      <c r="I97" s="4" t="s">
        <v>19</v>
      </c>
      <c r="J97" s="4" t="s">
        <v>20</v>
      </c>
      <c r="K97" s="5">
        <v>200</v>
      </c>
      <c r="L97" s="6">
        <v>46</v>
      </c>
      <c r="M97" s="7">
        <v>0</v>
      </c>
      <c r="N97" s="8">
        <v>9200</v>
      </c>
    </row>
    <row r="98" spans="2:14">
      <c r="B98" s="12" t="s">
        <v>28</v>
      </c>
      <c r="C98" s="12" t="s">
        <v>28</v>
      </c>
      <c r="D98" s="1083" t="s">
        <v>28</v>
      </c>
      <c r="E98" s="1080"/>
      <c r="F98" s="1083" t="s">
        <v>29</v>
      </c>
      <c r="G98" s="1080"/>
      <c r="H98" s="12" t="s">
        <v>28</v>
      </c>
      <c r="I98" s="12" t="s">
        <v>28</v>
      </c>
      <c r="J98" s="12" t="s">
        <v>28</v>
      </c>
      <c r="K98" s="12" t="s">
        <v>28</v>
      </c>
      <c r="L98" s="13">
        <v>14348</v>
      </c>
      <c r="M98" s="13">
        <v>508</v>
      </c>
      <c r="N98" s="14">
        <v>14321400</v>
      </c>
    </row>
    <row r="99" spans="2:14" ht="26.4">
      <c r="B99" s="4">
        <v>2023</v>
      </c>
      <c r="C99" s="4" t="s">
        <v>16</v>
      </c>
      <c r="D99" s="1079" t="s">
        <v>403</v>
      </c>
      <c r="E99" s="1080"/>
      <c r="F99" s="1079" t="s">
        <v>415</v>
      </c>
      <c r="G99" s="1080"/>
      <c r="H99" s="4" t="s">
        <v>18</v>
      </c>
      <c r="I99" s="4" t="s">
        <v>19</v>
      </c>
      <c r="J99" s="4" t="s">
        <v>20</v>
      </c>
      <c r="K99" s="5">
        <v>800</v>
      </c>
      <c r="L99" s="6">
        <v>31043</v>
      </c>
      <c r="M99" s="7">
        <v>1289</v>
      </c>
      <c r="N99" s="8">
        <v>23803200</v>
      </c>
    </row>
    <row r="100" spans="2:14" ht="39.6">
      <c r="B100" s="4">
        <v>2023</v>
      </c>
      <c r="C100" s="4" t="s">
        <v>16</v>
      </c>
      <c r="D100" s="1079" t="s">
        <v>403</v>
      </c>
      <c r="E100" s="1080"/>
      <c r="F100" s="1079" t="s">
        <v>415</v>
      </c>
      <c r="G100" s="1080"/>
      <c r="H100" s="4" t="s">
        <v>22</v>
      </c>
      <c r="I100" s="4" t="s">
        <v>19</v>
      </c>
      <c r="J100" s="4" t="s">
        <v>20</v>
      </c>
      <c r="K100" s="5">
        <v>800</v>
      </c>
      <c r="L100" s="6">
        <v>141</v>
      </c>
      <c r="M100" s="7">
        <v>8</v>
      </c>
      <c r="N100" s="8">
        <v>106400</v>
      </c>
    </row>
    <row r="101" spans="2:14" ht="26.4">
      <c r="B101" s="4">
        <v>2023</v>
      </c>
      <c r="C101" s="4" t="s">
        <v>16</v>
      </c>
      <c r="D101" s="1079" t="s">
        <v>403</v>
      </c>
      <c r="E101" s="1080"/>
      <c r="F101" s="1079" t="s">
        <v>415</v>
      </c>
      <c r="G101" s="1080"/>
      <c r="H101" s="4" t="s">
        <v>23</v>
      </c>
      <c r="I101" s="4" t="s">
        <v>19</v>
      </c>
      <c r="J101" s="4" t="s">
        <v>20</v>
      </c>
      <c r="K101" s="5">
        <v>1400</v>
      </c>
      <c r="L101" s="6">
        <v>938</v>
      </c>
      <c r="M101" s="7">
        <v>2</v>
      </c>
      <c r="N101" s="8">
        <v>1310400</v>
      </c>
    </row>
    <row r="102" spans="2:14" ht="26.4">
      <c r="B102" s="4">
        <v>2023</v>
      </c>
      <c r="C102" s="4" t="s">
        <v>16</v>
      </c>
      <c r="D102" s="1079" t="s">
        <v>403</v>
      </c>
      <c r="E102" s="1080"/>
      <c r="F102" s="1079" t="s">
        <v>415</v>
      </c>
      <c r="G102" s="1080"/>
      <c r="H102" s="4" t="s">
        <v>24</v>
      </c>
      <c r="I102" s="4" t="s">
        <v>19</v>
      </c>
      <c r="J102" s="4" t="s">
        <v>20</v>
      </c>
      <c r="K102" s="5">
        <v>2400</v>
      </c>
      <c r="L102" s="6">
        <v>1</v>
      </c>
      <c r="M102" s="7">
        <v>0</v>
      </c>
      <c r="N102" s="8">
        <v>2400</v>
      </c>
    </row>
    <row r="103" spans="2:14" ht="26.4">
      <c r="B103" s="4">
        <v>2023</v>
      </c>
      <c r="C103" s="4" t="s">
        <v>16</v>
      </c>
      <c r="D103" s="1079" t="s">
        <v>403</v>
      </c>
      <c r="E103" s="1080"/>
      <c r="F103" s="1079" t="s">
        <v>415</v>
      </c>
      <c r="G103" s="1080"/>
      <c r="H103" s="4" t="s">
        <v>25</v>
      </c>
      <c r="I103" s="4" t="s">
        <v>19</v>
      </c>
      <c r="J103" s="4" t="s">
        <v>20</v>
      </c>
      <c r="K103" s="5">
        <v>1400</v>
      </c>
      <c r="L103" s="6">
        <v>1285</v>
      </c>
      <c r="M103" s="7">
        <v>112</v>
      </c>
      <c r="N103" s="8">
        <v>1642200</v>
      </c>
    </row>
    <row r="104" spans="2:14" ht="26.4">
      <c r="B104" s="4">
        <v>2023</v>
      </c>
      <c r="C104" s="4" t="s">
        <v>16</v>
      </c>
      <c r="D104" s="1079" t="s">
        <v>403</v>
      </c>
      <c r="E104" s="1080"/>
      <c r="F104" s="1079" t="s">
        <v>415</v>
      </c>
      <c r="G104" s="1080"/>
      <c r="H104" s="4" t="s">
        <v>26</v>
      </c>
      <c r="I104" s="4" t="s">
        <v>19</v>
      </c>
      <c r="J104" s="4" t="s">
        <v>20</v>
      </c>
      <c r="K104" s="5">
        <v>2400</v>
      </c>
      <c r="L104" s="6">
        <v>529</v>
      </c>
      <c r="M104" s="7">
        <v>62</v>
      </c>
      <c r="N104" s="8">
        <v>1120800</v>
      </c>
    </row>
    <row r="105" spans="2:14" ht="26.4">
      <c r="B105" s="4">
        <v>2023</v>
      </c>
      <c r="C105" s="4" t="s">
        <v>16</v>
      </c>
      <c r="D105" s="1079" t="s">
        <v>403</v>
      </c>
      <c r="E105" s="1080"/>
      <c r="F105" s="1079" t="s">
        <v>415</v>
      </c>
      <c r="G105" s="1080"/>
      <c r="H105" s="4" t="s">
        <v>27</v>
      </c>
      <c r="I105" s="4" t="s">
        <v>19</v>
      </c>
      <c r="J105" s="4" t="s">
        <v>20</v>
      </c>
      <c r="K105" s="5">
        <v>200</v>
      </c>
      <c r="L105" s="6">
        <v>209</v>
      </c>
      <c r="M105" s="7">
        <v>12</v>
      </c>
      <c r="N105" s="8">
        <v>39400</v>
      </c>
    </row>
    <row r="106" spans="2:14">
      <c r="B106" s="12" t="s">
        <v>28</v>
      </c>
      <c r="C106" s="12" t="s">
        <v>28</v>
      </c>
      <c r="D106" s="1083" t="s">
        <v>28</v>
      </c>
      <c r="E106" s="1080"/>
      <c r="F106" s="1083" t="s">
        <v>29</v>
      </c>
      <c r="G106" s="1080"/>
      <c r="H106" s="12" t="s">
        <v>28</v>
      </c>
      <c r="I106" s="12" t="s">
        <v>28</v>
      </c>
      <c r="J106" s="12" t="s">
        <v>28</v>
      </c>
      <c r="K106" s="12" t="s">
        <v>28</v>
      </c>
      <c r="L106" s="13">
        <v>34146</v>
      </c>
      <c r="M106" s="13">
        <v>1485</v>
      </c>
      <c r="N106" s="14">
        <v>28024800</v>
      </c>
    </row>
    <row r="107" spans="2:14" ht="26.4">
      <c r="B107" s="4">
        <v>2023</v>
      </c>
      <c r="C107" s="4" t="s">
        <v>16</v>
      </c>
      <c r="D107" s="1079" t="s">
        <v>403</v>
      </c>
      <c r="E107" s="1080"/>
      <c r="F107" s="1079" t="s">
        <v>416</v>
      </c>
      <c r="G107" s="1080"/>
      <c r="H107" s="4" t="s">
        <v>18</v>
      </c>
      <c r="I107" s="4" t="s">
        <v>19</v>
      </c>
      <c r="J107" s="4" t="s">
        <v>20</v>
      </c>
      <c r="K107" s="5">
        <v>800</v>
      </c>
      <c r="L107" s="6">
        <v>110934</v>
      </c>
      <c r="M107" s="7">
        <v>6496</v>
      </c>
      <c r="N107" s="8">
        <v>83550400</v>
      </c>
    </row>
    <row r="108" spans="2:14" ht="39.6">
      <c r="B108" s="4">
        <v>2023</v>
      </c>
      <c r="C108" s="4" t="s">
        <v>16</v>
      </c>
      <c r="D108" s="1079" t="s">
        <v>403</v>
      </c>
      <c r="E108" s="1080"/>
      <c r="F108" s="1079" t="s">
        <v>416</v>
      </c>
      <c r="G108" s="1080"/>
      <c r="H108" s="4" t="s">
        <v>22</v>
      </c>
      <c r="I108" s="4" t="s">
        <v>19</v>
      </c>
      <c r="J108" s="4" t="s">
        <v>20</v>
      </c>
      <c r="K108" s="5">
        <v>800</v>
      </c>
      <c r="L108" s="6">
        <v>626</v>
      </c>
      <c r="M108" s="7">
        <v>33</v>
      </c>
      <c r="N108" s="8">
        <v>474400</v>
      </c>
    </row>
    <row r="109" spans="2:14" ht="26.4">
      <c r="B109" s="4">
        <v>2023</v>
      </c>
      <c r="C109" s="4" t="s">
        <v>16</v>
      </c>
      <c r="D109" s="1079" t="s">
        <v>403</v>
      </c>
      <c r="E109" s="1080"/>
      <c r="F109" s="1079" t="s">
        <v>416</v>
      </c>
      <c r="G109" s="1080"/>
      <c r="H109" s="4" t="s">
        <v>23</v>
      </c>
      <c r="I109" s="4" t="s">
        <v>19</v>
      </c>
      <c r="J109" s="4" t="s">
        <v>20</v>
      </c>
      <c r="K109" s="5">
        <v>1400</v>
      </c>
      <c r="L109" s="6">
        <v>704</v>
      </c>
      <c r="M109" s="7">
        <v>42</v>
      </c>
      <c r="N109" s="8">
        <v>926800</v>
      </c>
    </row>
    <row r="110" spans="2:14" ht="26.4">
      <c r="B110" s="4">
        <v>2023</v>
      </c>
      <c r="C110" s="4" t="s">
        <v>16</v>
      </c>
      <c r="D110" s="1079" t="s">
        <v>403</v>
      </c>
      <c r="E110" s="1080"/>
      <c r="F110" s="1079" t="s">
        <v>416</v>
      </c>
      <c r="G110" s="1080"/>
      <c r="H110" s="4" t="s">
        <v>24</v>
      </c>
      <c r="I110" s="4" t="s">
        <v>19</v>
      </c>
      <c r="J110" s="4" t="s">
        <v>20</v>
      </c>
      <c r="K110" s="5">
        <v>2400</v>
      </c>
      <c r="L110" s="6">
        <v>14</v>
      </c>
      <c r="M110" s="7">
        <v>2</v>
      </c>
      <c r="N110" s="8">
        <v>28800</v>
      </c>
    </row>
    <row r="111" spans="2:14" ht="26.4">
      <c r="B111" s="4">
        <v>2023</v>
      </c>
      <c r="C111" s="4" t="s">
        <v>16</v>
      </c>
      <c r="D111" s="1079" t="s">
        <v>403</v>
      </c>
      <c r="E111" s="1080"/>
      <c r="F111" s="1079" t="s">
        <v>416</v>
      </c>
      <c r="G111" s="1080"/>
      <c r="H111" s="4" t="s">
        <v>25</v>
      </c>
      <c r="I111" s="4" t="s">
        <v>19</v>
      </c>
      <c r="J111" s="4" t="s">
        <v>20</v>
      </c>
      <c r="K111" s="5">
        <v>1400</v>
      </c>
      <c r="L111" s="6">
        <v>6250</v>
      </c>
      <c r="M111" s="7">
        <v>561</v>
      </c>
      <c r="N111" s="8">
        <v>7964600</v>
      </c>
    </row>
    <row r="112" spans="2:14" ht="26.4">
      <c r="B112" s="4">
        <v>2023</v>
      </c>
      <c r="C112" s="4" t="s">
        <v>16</v>
      </c>
      <c r="D112" s="1079" t="s">
        <v>403</v>
      </c>
      <c r="E112" s="1080"/>
      <c r="F112" s="1079" t="s">
        <v>416</v>
      </c>
      <c r="G112" s="1080"/>
      <c r="H112" s="4" t="s">
        <v>26</v>
      </c>
      <c r="I112" s="4" t="s">
        <v>19</v>
      </c>
      <c r="J112" s="4" t="s">
        <v>20</v>
      </c>
      <c r="K112" s="5">
        <v>2400</v>
      </c>
      <c r="L112" s="6">
        <v>7239</v>
      </c>
      <c r="M112" s="7">
        <v>1108</v>
      </c>
      <c r="N112" s="8">
        <v>14714400</v>
      </c>
    </row>
    <row r="113" spans="2:14" ht="26.4">
      <c r="B113" s="4">
        <v>2023</v>
      </c>
      <c r="C113" s="4" t="s">
        <v>16</v>
      </c>
      <c r="D113" s="1079" t="s">
        <v>403</v>
      </c>
      <c r="E113" s="1080"/>
      <c r="F113" s="1079" t="s">
        <v>416</v>
      </c>
      <c r="G113" s="1080"/>
      <c r="H113" s="4" t="s">
        <v>27</v>
      </c>
      <c r="I113" s="4" t="s">
        <v>19</v>
      </c>
      <c r="J113" s="4" t="s">
        <v>20</v>
      </c>
      <c r="K113" s="5">
        <v>200</v>
      </c>
      <c r="L113" s="6">
        <v>725</v>
      </c>
      <c r="M113" s="7">
        <v>21</v>
      </c>
      <c r="N113" s="8">
        <v>140800</v>
      </c>
    </row>
    <row r="114" spans="2:14">
      <c r="B114" s="12" t="s">
        <v>28</v>
      </c>
      <c r="C114" s="12" t="s">
        <v>28</v>
      </c>
      <c r="D114" s="1083" t="s">
        <v>28</v>
      </c>
      <c r="E114" s="1080"/>
      <c r="F114" s="1083" t="s">
        <v>29</v>
      </c>
      <c r="G114" s="1080"/>
      <c r="H114" s="12" t="s">
        <v>28</v>
      </c>
      <c r="I114" s="12" t="s">
        <v>28</v>
      </c>
      <c r="J114" s="12" t="s">
        <v>28</v>
      </c>
      <c r="K114" s="12" t="s">
        <v>28</v>
      </c>
      <c r="L114" s="13">
        <v>126492</v>
      </c>
      <c r="M114" s="13">
        <v>8263</v>
      </c>
      <c r="N114" s="14">
        <v>107800200</v>
      </c>
    </row>
    <row r="115" spans="2:14" ht="26.4">
      <c r="B115" s="4">
        <v>2023</v>
      </c>
      <c r="C115" s="4" t="s">
        <v>16</v>
      </c>
      <c r="D115" s="1079" t="s">
        <v>403</v>
      </c>
      <c r="E115" s="1080"/>
      <c r="F115" s="1079" t="s">
        <v>417</v>
      </c>
      <c r="G115" s="1080"/>
      <c r="H115" s="4" t="s">
        <v>18</v>
      </c>
      <c r="I115" s="4" t="s">
        <v>19</v>
      </c>
      <c r="J115" s="4" t="s">
        <v>20</v>
      </c>
      <c r="K115" s="5">
        <v>900</v>
      </c>
      <c r="L115" s="6">
        <v>374426</v>
      </c>
      <c r="M115" s="7">
        <v>49354</v>
      </c>
      <c r="N115" s="8">
        <v>292564800</v>
      </c>
    </row>
    <row r="116" spans="2:14" ht="39.6">
      <c r="B116" s="4">
        <v>2023</v>
      </c>
      <c r="C116" s="4" t="s">
        <v>16</v>
      </c>
      <c r="D116" s="1079" t="s">
        <v>403</v>
      </c>
      <c r="E116" s="1080"/>
      <c r="F116" s="1079" t="s">
        <v>417</v>
      </c>
      <c r="G116" s="1080"/>
      <c r="H116" s="4" t="s">
        <v>22</v>
      </c>
      <c r="I116" s="4" t="s">
        <v>19</v>
      </c>
      <c r="J116" s="4" t="s">
        <v>20</v>
      </c>
      <c r="K116" s="5">
        <v>900</v>
      </c>
      <c r="L116" s="6">
        <v>991</v>
      </c>
      <c r="M116" s="7">
        <v>288</v>
      </c>
      <c r="N116" s="8">
        <v>632700</v>
      </c>
    </row>
    <row r="117" spans="2:14" ht="26.4">
      <c r="B117" s="4">
        <v>2023</v>
      </c>
      <c r="C117" s="4" t="s">
        <v>16</v>
      </c>
      <c r="D117" s="1079" t="s">
        <v>403</v>
      </c>
      <c r="E117" s="1080"/>
      <c r="F117" s="1079" t="s">
        <v>417</v>
      </c>
      <c r="G117" s="1080"/>
      <c r="H117" s="4" t="s">
        <v>23</v>
      </c>
      <c r="I117" s="4" t="s">
        <v>19</v>
      </c>
      <c r="J117" s="4" t="s">
        <v>20</v>
      </c>
      <c r="K117" s="5">
        <v>1600</v>
      </c>
      <c r="L117" s="6">
        <v>14040</v>
      </c>
      <c r="M117" s="7">
        <v>2701</v>
      </c>
      <c r="N117" s="8">
        <v>18142400</v>
      </c>
    </row>
    <row r="118" spans="2:14" ht="26.4">
      <c r="B118" s="4">
        <v>2023</v>
      </c>
      <c r="C118" s="4" t="s">
        <v>16</v>
      </c>
      <c r="D118" s="1079" t="s">
        <v>403</v>
      </c>
      <c r="E118" s="1080"/>
      <c r="F118" s="1079" t="s">
        <v>417</v>
      </c>
      <c r="G118" s="1080"/>
      <c r="H118" s="4" t="s">
        <v>24</v>
      </c>
      <c r="I118" s="4" t="s">
        <v>19</v>
      </c>
      <c r="J118" s="4" t="s">
        <v>20</v>
      </c>
      <c r="K118" s="5">
        <v>2900</v>
      </c>
      <c r="L118" s="6">
        <v>3732</v>
      </c>
      <c r="M118" s="7">
        <v>3451</v>
      </c>
      <c r="N118" s="8">
        <v>814900</v>
      </c>
    </row>
    <row r="119" spans="2:14" ht="26.4">
      <c r="B119" s="4">
        <v>2023</v>
      </c>
      <c r="C119" s="4" t="s">
        <v>16</v>
      </c>
      <c r="D119" s="1079" t="s">
        <v>403</v>
      </c>
      <c r="E119" s="1080"/>
      <c r="F119" s="1079" t="s">
        <v>417</v>
      </c>
      <c r="G119" s="1080"/>
      <c r="H119" s="4" t="s">
        <v>25</v>
      </c>
      <c r="I119" s="4" t="s">
        <v>19</v>
      </c>
      <c r="J119" s="4" t="s">
        <v>20</v>
      </c>
      <c r="K119" s="5">
        <v>1600</v>
      </c>
      <c r="L119" s="6">
        <v>15425</v>
      </c>
      <c r="M119" s="7">
        <v>4140</v>
      </c>
      <c r="N119" s="8">
        <v>18056000</v>
      </c>
    </row>
    <row r="120" spans="2:14" ht="26.4">
      <c r="B120" s="4">
        <v>2023</v>
      </c>
      <c r="C120" s="4" t="s">
        <v>16</v>
      </c>
      <c r="D120" s="1079" t="s">
        <v>403</v>
      </c>
      <c r="E120" s="1080"/>
      <c r="F120" s="1079" t="s">
        <v>417</v>
      </c>
      <c r="G120" s="1080"/>
      <c r="H120" s="4" t="s">
        <v>26</v>
      </c>
      <c r="I120" s="4" t="s">
        <v>19</v>
      </c>
      <c r="J120" s="4" t="s">
        <v>20</v>
      </c>
      <c r="K120" s="5">
        <v>2900</v>
      </c>
      <c r="L120" s="6">
        <v>12714</v>
      </c>
      <c r="M120" s="7">
        <v>7265</v>
      </c>
      <c r="N120" s="8">
        <v>15802100</v>
      </c>
    </row>
    <row r="121" spans="2:14" ht="26.4">
      <c r="B121" s="4">
        <v>2023</v>
      </c>
      <c r="C121" s="4" t="s">
        <v>16</v>
      </c>
      <c r="D121" s="1079" t="s">
        <v>403</v>
      </c>
      <c r="E121" s="1080"/>
      <c r="F121" s="1079" t="s">
        <v>417</v>
      </c>
      <c r="G121" s="1080"/>
      <c r="H121" s="4" t="s">
        <v>27</v>
      </c>
      <c r="I121" s="4" t="s">
        <v>19</v>
      </c>
      <c r="J121" s="4" t="s">
        <v>20</v>
      </c>
      <c r="K121" s="5">
        <v>300</v>
      </c>
      <c r="L121" s="6">
        <v>2604</v>
      </c>
      <c r="M121" s="7">
        <v>296</v>
      </c>
      <c r="N121" s="8">
        <v>692400</v>
      </c>
    </row>
    <row r="122" spans="2:14">
      <c r="B122" s="12" t="s">
        <v>28</v>
      </c>
      <c r="C122" s="12" t="s">
        <v>28</v>
      </c>
      <c r="D122" s="1083" t="s">
        <v>28</v>
      </c>
      <c r="E122" s="1080"/>
      <c r="F122" s="1083" t="s">
        <v>29</v>
      </c>
      <c r="G122" s="1080"/>
      <c r="H122" s="12" t="s">
        <v>28</v>
      </c>
      <c r="I122" s="12" t="s">
        <v>28</v>
      </c>
      <c r="J122" s="12" t="s">
        <v>28</v>
      </c>
      <c r="K122" s="12" t="s">
        <v>28</v>
      </c>
      <c r="L122" s="13">
        <v>423932</v>
      </c>
      <c r="M122" s="13">
        <v>67495</v>
      </c>
      <c r="N122" s="14">
        <v>346705300</v>
      </c>
    </row>
    <row r="123" spans="2:14" ht="26.4">
      <c r="B123" s="4">
        <v>2023</v>
      </c>
      <c r="C123" s="4" t="s">
        <v>16</v>
      </c>
      <c r="D123" s="1079" t="s">
        <v>403</v>
      </c>
      <c r="E123" s="1080"/>
      <c r="F123" s="1079" t="s">
        <v>418</v>
      </c>
      <c r="G123" s="1080"/>
      <c r="H123" s="4" t="s">
        <v>18</v>
      </c>
      <c r="I123" s="4" t="s">
        <v>19</v>
      </c>
      <c r="J123" s="4" t="s">
        <v>20</v>
      </c>
      <c r="K123" s="5">
        <v>900</v>
      </c>
      <c r="L123" s="6">
        <v>290809</v>
      </c>
      <c r="M123" s="7">
        <v>388</v>
      </c>
      <c r="N123" s="8">
        <v>261378900</v>
      </c>
    </row>
    <row r="124" spans="2:14" ht="39.6">
      <c r="B124" s="4">
        <v>2023</v>
      </c>
      <c r="C124" s="4" t="s">
        <v>16</v>
      </c>
      <c r="D124" s="1079" t="s">
        <v>403</v>
      </c>
      <c r="E124" s="1080"/>
      <c r="F124" s="1079" t="s">
        <v>418</v>
      </c>
      <c r="G124" s="1080"/>
      <c r="H124" s="4" t="s">
        <v>22</v>
      </c>
      <c r="I124" s="4" t="s">
        <v>19</v>
      </c>
      <c r="J124" s="4" t="s">
        <v>20</v>
      </c>
      <c r="K124" s="5">
        <v>900</v>
      </c>
      <c r="L124" s="6">
        <v>1374</v>
      </c>
      <c r="M124" s="7">
        <v>1</v>
      </c>
      <c r="N124" s="8">
        <v>1235700</v>
      </c>
    </row>
    <row r="125" spans="2:14" ht="26.4">
      <c r="B125" s="4">
        <v>2023</v>
      </c>
      <c r="C125" s="4" t="s">
        <v>16</v>
      </c>
      <c r="D125" s="1079" t="s">
        <v>403</v>
      </c>
      <c r="E125" s="1080"/>
      <c r="F125" s="1079" t="s">
        <v>418</v>
      </c>
      <c r="G125" s="1080"/>
      <c r="H125" s="4" t="s">
        <v>23</v>
      </c>
      <c r="I125" s="4" t="s">
        <v>19</v>
      </c>
      <c r="J125" s="4" t="s">
        <v>20</v>
      </c>
      <c r="K125" s="5">
        <v>1600</v>
      </c>
      <c r="L125" s="6">
        <v>2488</v>
      </c>
      <c r="M125" s="7">
        <v>20</v>
      </c>
      <c r="N125" s="8">
        <v>3948800</v>
      </c>
    </row>
    <row r="126" spans="2:14" ht="26.4">
      <c r="B126" s="4">
        <v>2023</v>
      </c>
      <c r="C126" s="4" t="s">
        <v>16</v>
      </c>
      <c r="D126" s="1079" t="s">
        <v>403</v>
      </c>
      <c r="E126" s="1080"/>
      <c r="F126" s="1079" t="s">
        <v>418</v>
      </c>
      <c r="G126" s="1080"/>
      <c r="H126" s="4" t="s">
        <v>24</v>
      </c>
      <c r="I126" s="4" t="s">
        <v>19</v>
      </c>
      <c r="J126" s="4" t="s">
        <v>20</v>
      </c>
      <c r="K126" s="5">
        <v>2900</v>
      </c>
      <c r="L126" s="6">
        <v>179</v>
      </c>
      <c r="M126" s="7">
        <v>0</v>
      </c>
      <c r="N126" s="8">
        <v>519100</v>
      </c>
    </row>
    <row r="127" spans="2:14" ht="26.4">
      <c r="B127" s="4">
        <v>2023</v>
      </c>
      <c r="C127" s="4" t="s">
        <v>16</v>
      </c>
      <c r="D127" s="1079" t="s">
        <v>403</v>
      </c>
      <c r="E127" s="1080"/>
      <c r="F127" s="1079" t="s">
        <v>418</v>
      </c>
      <c r="G127" s="1080"/>
      <c r="H127" s="4" t="s">
        <v>25</v>
      </c>
      <c r="I127" s="4" t="s">
        <v>19</v>
      </c>
      <c r="J127" s="4" t="s">
        <v>20</v>
      </c>
      <c r="K127" s="5">
        <v>1600</v>
      </c>
      <c r="L127" s="6">
        <v>23151</v>
      </c>
      <c r="M127" s="7">
        <v>37</v>
      </c>
      <c r="N127" s="8">
        <v>36982400</v>
      </c>
    </row>
    <row r="128" spans="2:14" ht="26.4">
      <c r="B128" s="4">
        <v>2023</v>
      </c>
      <c r="C128" s="4" t="s">
        <v>16</v>
      </c>
      <c r="D128" s="1079" t="s">
        <v>403</v>
      </c>
      <c r="E128" s="1080"/>
      <c r="F128" s="1079" t="s">
        <v>418</v>
      </c>
      <c r="G128" s="1080"/>
      <c r="H128" s="4" t="s">
        <v>26</v>
      </c>
      <c r="I128" s="4" t="s">
        <v>19</v>
      </c>
      <c r="J128" s="4" t="s">
        <v>20</v>
      </c>
      <c r="K128" s="5">
        <v>2900</v>
      </c>
      <c r="L128" s="6">
        <v>53559</v>
      </c>
      <c r="M128" s="7">
        <v>0</v>
      </c>
      <c r="N128" s="8">
        <v>155321100</v>
      </c>
    </row>
    <row r="129" spans="2:14" ht="26.4">
      <c r="B129" s="4">
        <v>2023</v>
      </c>
      <c r="C129" s="4" t="s">
        <v>16</v>
      </c>
      <c r="D129" s="1079" t="s">
        <v>403</v>
      </c>
      <c r="E129" s="1080"/>
      <c r="F129" s="1079" t="s">
        <v>418</v>
      </c>
      <c r="G129" s="1080"/>
      <c r="H129" s="4" t="s">
        <v>27</v>
      </c>
      <c r="I129" s="4" t="s">
        <v>19</v>
      </c>
      <c r="J129" s="4" t="s">
        <v>20</v>
      </c>
      <c r="K129" s="5">
        <v>300</v>
      </c>
      <c r="L129" s="6">
        <v>1876</v>
      </c>
      <c r="M129" s="7">
        <v>13</v>
      </c>
      <c r="N129" s="8">
        <v>558900</v>
      </c>
    </row>
    <row r="130" spans="2:14">
      <c r="B130" s="12" t="s">
        <v>28</v>
      </c>
      <c r="C130" s="12" t="s">
        <v>28</v>
      </c>
      <c r="D130" s="1083" t="s">
        <v>28</v>
      </c>
      <c r="E130" s="1080"/>
      <c r="F130" s="1083" t="s">
        <v>29</v>
      </c>
      <c r="G130" s="1080"/>
      <c r="H130" s="12" t="s">
        <v>28</v>
      </c>
      <c r="I130" s="12" t="s">
        <v>28</v>
      </c>
      <c r="J130" s="12" t="s">
        <v>28</v>
      </c>
      <c r="K130" s="12" t="s">
        <v>28</v>
      </c>
      <c r="L130" s="13">
        <v>373436</v>
      </c>
      <c r="M130" s="13">
        <v>459</v>
      </c>
      <c r="N130" s="14">
        <v>459944900</v>
      </c>
    </row>
    <row r="131" spans="2:14" ht="26.4">
      <c r="B131" s="4">
        <v>2023</v>
      </c>
      <c r="C131" s="4" t="s">
        <v>16</v>
      </c>
      <c r="D131" s="1079" t="s">
        <v>403</v>
      </c>
      <c r="E131" s="1080"/>
      <c r="F131" s="1079" t="s">
        <v>419</v>
      </c>
      <c r="G131" s="1080"/>
      <c r="H131" s="4" t="s">
        <v>18</v>
      </c>
      <c r="I131" s="4" t="s">
        <v>19</v>
      </c>
      <c r="J131" s="4" t="s">
        <v>20</v>
      </c>
      <c r="K131" s="5">
        <v>3000</v>
      </c>
      <c r="L131" s="6">
        <v>346831</v>
      </c>
      <c r="M131" s="7">
        <v>920</v>
      </c>
      <c r="N131" s="8">
        <v>1037733000</v>
      </c>
    </row>
    <row r="132" spans="2:14" ht="39.6">
      <c r="B132" s="4">
        <v>2023</v>
      </c>
      <c r="C132" s="4" t="s">
        <v>16</v>
      </c>
      <c r="D132" s="1079" t="s">
        <v>403</v>
      </c>
      <c r="E132" s="1080"/>
      <c r="F132" s="1079" t="s">
        <v>419</v>
      </c>
      <c r="G132" s="1080"/>
      <c r="H132" s="4" t="s">
        <v>22</v>
      </c>
      <c r="I132" s="4" t="s">
        <v>19</v>
      </c>
      <c r="J132" s="4" t="s">
        <v>20</v>
      </c>
      <c r="K132" s="5">
        <v>3000</v>
      </c>
      <c r="L132" s="6">
        <v>2899</v>
      </c>
      <c r="M132" s="7">
        <v>1</v>
      </c>
      <c r="N132" s="8">
        <v>8694000</v>
      </c>
    </row>
    <row r="133" spans="2:14" ht="26.4">
      <c r="B133" s="4">
        <v>2023</v>
      </c>
      <c r="C133" s="4" t="s">
        <v>16</v>
      </c>
      <c r="D133" s="1079" t="s">
        <v>403</v>
      </c>
      <c r="E133" s="1080"/>
      <c r="F133" s="1079" t="s">
        <v>419</v>
      </c>
      <c r="G133" s="1080"/>
      <c r="H133" s="4" t="s">
        <v>23</v>
      </c>
      <c r="I133" s="4" t="s">
        <v>19</v>
      </c>
      <c r="J133" s="4" t="s">
        <v>20</v>
      </c>
      <c r="K133" s="5">
        <v>5400</v>
      </c>
      <c r="L133" s="6">
        <v>7407</v>
      </c>
      <c r="M133" s="7">
        <v>52</v>
      </c>
      <c r="N133" s="8">
        <v>39717000</v>
      </c>
    </row>
    <row r="134" spans="2:14" ht="26.4">
      <c r="B134" s="4">
        <v>2023</v>
      </c>
      <c r="C134" s="4" t="s">
        <v>16</v>
      </c>
      <c r="D134" s="1079" t="s">
        <v>403</v>
      </c>
      <c r="E134" s="1080"/>
      <c r="F134" s="1079" t="s">
        <v>419</v>
      </c>
      <c r="G134" s="1080"/>
      <c r="H134" s="4" t="s">
        <v>24</v>
      </c>
      <c r="I134" s="4" t="s">
        <v>19</v>
      </c>
      <c r="J134" s="4" t="s">
        <v>20</v>
      </c>
      <c r="K134" s="5">
        <v>9700</v>
      </c>
      <c r="L134" s="6">
        <v>7487</v>
      </c>
      <c r="M134" s="7">
        <v>2</v>
      </c>
      <c r="N134" s="8">
        <v>72604500</v>
      </c>
    </row>
    <row r="135" spans="2:14" ht="26.4">
      <c r="B135" s="4">
        <v>2023</v>
      </c>
      <c r="C135" s="4" t="s">
        <v>16</v>
      </c>
      <c r="D135" s="1079" t="s">
        <v>403</v>
      </c>
      <c r="E135" s="1080"/>
      <c r="F135" s="1079" t="s">
        <v>419</v>
      </c>
      <c r="G135" s="1080"/>
      <c r="H135" s="4" t="s">
        <v>25</v>
      </c>
      <c r="I135" s="4" t="s">
        <v>19</v>
      </c>
      <c r="J135" s="4" t="s">
        <v>20</v>
      </c>
      <c r="K135" s="5">
        <v>5400</v>
      </c>
      <c r="L135" s="6">
        <v>23868</v>
      </c>
      <c r="M135" s="7">
        <v>57</v>
      </c>
      <c r="N135" s="8">
        <v>128579400</v>
      </c>
    </row>
    <row r="136" spans="2:14" ht="26.4">
      <c r="B136" s="4">
        <v>2023</v>
      </c>
      <c r="C136" s="4" t="s">
        <v>16</v>
      </c>
      <c r="D136" s="1079" t="s">
        <v>403</v>
      </c>
      <c r="E136" s="1080"/>
      <c r="F136" s="1079" t="s">
        <v>419</v>
      </c>
      <c r="G136" s="1080"/>
      <c r="H136" s="4" t="s">
        <v>26</v>
      </c>
      <c r="I136" s="4" t="s">
        <v>19</v>
      </c>
      <c r="J136" s="4" t="s">
        <v>20</v>
      </c>
      <c r="K136" s="5">
        <v>9700</v>
      </c>
      <c r="L136" s="6">
        <v>59718</v>
      </c>
      <c r="M136" s="7">
        <v>0</v>
      </c>
      <c r="N136" s="8">
        <v>579264600</v>
      </c>
    </row>
    <row r="137" spans="2:14" ht="26.4">
      <c r="B137" s="4">
        <v>2023</v>
      </c>
      <c r="C137" s="4" t="s">
        <v>16</v>
      </c>
      <c r="D137" s="1079" t="s">
        <v>403</v>
      </c>
      <c r="E137" s="1080"/>
      <c r="F137" s="1079" t="s">
        <v>419</v>
      </c>
      <c r="G137" s="1080"/>
      <c r="H137" s="4" t="s">
        <v>27</v>
      </c>
      <c r="I137" s="4" t="s">
        <v>19</v>
      </c>
      <c r="J137" s="4" t="s">
        <v>20</v>
      </c>
      <c r="K137" s="5">
        <v>900</v>
      </c>
      <c r="L137" s="6">
        <v>2401</v>
      </c>
      <c r="M137" s="7">
        <v>4</v>
      </c>
      <c r="N137" s="8">
        <v>2157300</v>
      </c>
    </row>
    <row r="138" spans="2:14">
      <c r="B138" s="12" t="s">
        <v>28</v>
      </c>
      <c r="C138" s="12" t="s">
        <v>28</v>
      </c>
      <c r="D138" s="1083" t="s">
        <v>28</v>
      </c>
      <c r="E138" s="1080"/>
      <c r="F138" s="1083" t="s">
        <v>29</v>
      </c>
      <c r="G138" s="1080"/>
      <c r="H138" s="12" t="s">
        <v>28</v>
      </c>
      <c r="I138" s="12" t="s">
        <v>28</v>
      </c>
      <c r="J138" s="12" t="s">
        <v>28</v>
      </c>
      <c r="K138" s="12" t="s">
        <v>28</v>
      </c>
      <c r="L138" s="13">
        <v>450611</v>
      </c>
      <c r="M138" s="13">
        <v>1036</v>
      </c>
      <c r="N138" s="14">
        <v>1868749800</v>
      </c>
    </row>
    <row r="139" spans="2:14">
      <c r="B139" s="15" t="s">
        <v>28</v>
      </c>
      <c r="C139" s="15" t="s">
        <v>29</v>
      </c>
      <c r="D139" s="1084" t="s">
        <v>28</v>
      </c>
      <c r="E139" s="1080"/>
      <c r="F139" s="1084" t="s">
        <v>28</v>
      </c>
      <c r="G139" s="1080"/>
      <c r="H139" s="15" t="s">
        <v>28</v>
      </c>
      <c r="I139" s="15" t="s">
        <v>28</v>
      </c>
      <c r="J139" s="15" t="s">
        <v>28</v>
      </c>
      <c r="K139" s="15" t="s">
        <v>28</v>
      </c>
      <c r="L139" s="16">
        <v>2637576</v>
      </c>
      <c r="M139" s="16">
        <v>199534</v>
      </c>
      <c r="N139" s="17">
        <v>3821080800</v>
      </c>
    </row>
    <row r="140" spans="2:14" ht="26.4">
      <c r="B140" s="4">
        <v>2023</v>
      </c>
      <c r="C140" s="4" t="s">
        <v>32</v>
      </c>
      <c r="D140" s="1079" t="s">
        <v>403</v>
      </c>
      <c r="E140" s="1080"/>
      <c r="F140" s="1079" t="s">
        <v>404</v>
      </c>
      <c r="G140" s="1080"/>
      <c r="H140" s="4" t="s">
        <v>18</v>
      </c>
      <c r="I140" s="4" t="s">
        <v>19</v>
      </c>
      <c r="J140" s="4" t="s">
        <v>33</v>
      </c>
      <c r="K140" s="5">
        <v>800</v>
      </c>
      <c r="L140" s="6">
        <v>23153</v>
      </c>
      <c r="M140" s="7">
        <v>858</v>
      </c>
      <c r="N140" s="8">
        <v>17836000</v>
      </c>
    </row>
    <row r="141" spans="2:14" ht="39.6">
      <c r="B141" s="4">
        <v>2023</v>
      </c>
      <c r="C141" s="4" t="s">
        <v>32</v>
      </c>
      <c r="D141" s="1079" t="s">
        <v>403</v>
      </c>
      <c r="E141" s="1080"/>
      <c r="F141" s="1079" t="s">
        <v>404</v>
      </c>
      <c r="G141" s="1080"/>
      <c r="H141" s="4" t="s">
        <v>22</v>
      </c>
      <c r="I141" s="4" t="s">
        <v>19</v>
      </c>
      <c r="J141" s="4" t="s">
        <v>33</v>
      </c>
      <c r="K141" s="5">
        <v>800</v>
      </c>
      <c r="L141" s="6">
        <v>148</v>
      </c>
      <c r="M141" s="7">
        <v>9</v>
      </c>
      <c r="N141" s="8">
        <v>111200</v>
      </c>
    </row>
    <row r="142" spans="2:14" ht="26.4">
      <c r="B142" s="4">
        <v>2023</v>
      </c>
      <c r="C142" s="4" t="s">
        <v>32</v>
      </c>
      <c r="D142" s="1079" t="s">
        <v>403</v>
      </c>
      <c r="E142" s="1080"/>
      <c r="F142" s="1079" t="s">
        <v>404</v>
      </c>
      <c r="G142" s="1080"/>
      <c r="H142" s="4" t="s">
        <v>23</v>
      </c>
      <c r="I142" s="4" t="s">
        <v>19</v>
      </c>
      <c r="J142" s="4" t="s">
        <v>33</v>
      </c>
      <c r="K142" s="5">
        <v>1400</v>
      </c>
      <c r="L142" s="6">
        <v>77</v>
      </c>
      <c r="M142" s="7">
        <v>2</v>
      </c>
      <c r="N142" s="8">
        <v>105000</v>
      </c>
    </row>
    <row r="143" spans="2:14" ht="26.4">
      <c r="B143" s="4">
        <v>2023</v>
      </c>
      <c r="C143" s="4" t="s">
        <v>32</v>
      </c>
      <c r="D143" s="1079" t="s">
        <v>403</v>
      </c>
      <c r="E143" s="1080"/>
      <c r="F143" s="1079" t="s">
        <v>404</v>
      </c>
      <c r="G143" s="1080"/>
      <c r="H143" s="4" t="s">
        <v>24</v>
      </c>
      <c r="I143" s="4" t="s">
        <v>19</v>
      </c>
      <c r="J143" s="4" t="s">
        <v>33</v>
      </c>
      <c r="K143" s="5">
        <v>2400</v>
      </c>
      <c r="L143" s="6">
        <v>1</v>
      </c>
      <c r="M143" s="7">
        <v>1</v>
      </c>
      <c r="N143" s="11">
        <v>0</v>
      </c>
    </row>
    <row r="144" spans="2:14" ht="26.4">
      <c r="B144" s="4">
        <v>2023</v>
      </c>
      <c r="C144" s="4" t="s">
        <v>32</v>
      </c>
      <c r="D144" s="1079" t="s">
        <v>403</v>
      </c>
      <c r="E144" s="1080"/>
      <c r="F144" s="1079" t="s">
        <v>404</v>
      </c>
      <c r="G144" s="1080"/>
      <c r="H144" s="4" t="s">
        <v>25</v>
      </c>
      <c r="I144" s="4" t="s">
        <v>19</v>
      </c>
      <c r="J144" s="4" t="s">
        <v>33</v>
      </c>
      <c r="K144" s="5">
        <v>1400</v>
      </c>
      <c r="L144" s="6">
        <v>933</v>
      </c>
      <c r="M144" s="7">
        <v>36</v>
      </c>
      <c r="N144" s="8">
        <v>1255800</v>
      </c>
    </row>
    <row r="145" spans="2:14" ht="26.4">
      <c r="B145" s="4">
        <v>2023</v>
      </c>
      <c r="C145" s="4" t="s">
        <v>32</v>
      </c>
      <c r="D145" s="1079" t="s">
        <v>403</v>
      </c>
      <c r="E145" s="1080"/>
      <c r="F145" s="1079" t="s">
        <v>404</v>
      </c>
      <c r="G145" s="1080"/>
      <c r="H145" s="4" t="s">
        <v>26</v>
      </c>
      <c r="I145" s="4" t="s">
        <v>19</v>
      </c>
      <c r="J145" s="4" t="s">
        <v>33</v>
      </c>
      <c r="K145" s="5">
        <v>2400</v>
      </c>
      <c r="L145" s="6">
        <v>602</v>
      </c>
      <c r="M145" s="7">
        <v>79</v>
      </c>
      <c r="N145" s="8">
        <v>1255200</v>
      </c>
    </row>
    <row r="146" spans="2:14" ht="26.4">
      <c r="B146" s="4">
        <v>2023</v>
      </c>
      <c r="C146" s="4" t="s">
        <v>32</v>
      </c>
      <c r="D146" s="1079" t="s">
        <v>403</v>
      </c>
      <c r="E146" s="1080"/>
      <c r="F146" s="1079" t="s">
        <v>404</v>
      </c>
      <c r="G146" s="1080"/>
      <c r="H146" s="4" t="s">
        <v>27</v>
      </c>
      <c r="I146" s="4" t="s">
        <v>19</v>
      </c>
      <c r="J146" s="4" t="s">
        <v>33</v>
      </c>
      <c r="K146" s="5">
        <v>200</v>
      </c>
      <c r="L146" s="6">
        <v>48</v>
      </c>
      <c r="M146" s="7">
        <v>0</v>
      </c>
      <c r="N146" s="8">
        <v>9600</v>
      </c>
    </row>
    <row r="147" spans="2:14">
      <c r="B147" s="12" t="s">
        <v>28</v>
      </c>
      <c r="C147" s="12" t="s">
        <v>28</v>
      </c>
      <c r="D147" s="1083" t="s">
        <v>28</v>
      </c>
      <c r="E147" s="1080"/>
      <c r="F147" s="1083" t="s">
        <v>29</v>
      </c>
      <c r="G147" s="1080"/>
      <c r="H147" s="12" t="s">
        <v>28</v>
      </c>
      <c r="I147" s="12" t="s">
        <v>28</v>
      </c>
      <c r="J147" s="12" t="s">
        <v>28</v>
      </c>
      <c r="K147" s="12" t="s">
        <v>28</v>
      </c>
      <c r="L147" s="13">
        <v>24962</v>
      </c>
      <c r="M147" s="13">
        <v>985</v>
      </c>
      <c r="N147" s="14">
        <v>20572800</v>
      </c>
    </row>
    <row r="148" spans="2:14" ht="26.4">
      <c r="B148" s="4">
        <v>2023</v>
      </c>
      <c r="C148" s="4" t="s">
        <v>32</v>
      </c>
      <c r="D148" s="1079" t="s">
        <v>403</v>
      </c>
      <c r="E148" s="1080"/>
      <c r="F148" s="1079" t="s">
        <v>405</v>
      </c>
      <c r="G148" s="1080"/>
      <c r="H148" s="4" t="s">
        <v>18</v>
      </c>
      <c r="I148" s="4" t="s">
        <v>19</v>
      </c>
      <c r="J148" s="4" t="s">
        <v>33</v>
      </c>
      <c r="K148" s="5">
        <v>800</v>
      </c>
      <c r="L148" s="6">
        <v>45727</v>
      </c>
      <c r="M148" s="7">
        <v>3001</v>
      </c>
      <c r="N148" s="8">
        <v>34180800</v>
      </c>
    </row>
    <row r="149" spans="2:14" ht="39.6">
      <c r="B149" s="4">
        <v>2023</v>
      </c>
      <c r="C149" s="4" t="s">
        <v>32</v>
      </c>
      <c r="D149" s="1079" t="s">
        <v>403</v>
      </c>
      <c r="E149" s="1080"/>
      <c r="F149" s="1079" t="s">
        <v>405</v>
      </c>
      <c r="G149" s="1080"/>
      <c r="H149" s="4" t="s">
        <v>22</v>
      </c>
      <c r="I149" s="4" t="s">
        <v>19</v>
      </c>
      <c r="J149" s="4" t="s">
        <v>33</v>
      </c>
      <c r="K149" s="5">
        <v>800</v>
      </c>
      <c r="L149" s="6">
        <v>386</v>
      </c>
      <c r="M149" s="7">
        <v>47</v>
      </c>
      <c r="N149" s="8">
        <v>271200</v>
      </c>
    </row>
    <row r="150" spans="2:14" ht="26.4">
      <c r="B150" s="4">
        <v>2023</v>
      </c>
      <c r="C150" s="4" t="s">
        <v>32</v>
      </c>
      <c r="D150" s="1079" t="s">
        <v>403</v>
      </c>
      <c r="E150" s="1080"/>
      <c r="F150" s="1079" t="s">
        <v>405</v>
      </c>
      <c r="G150" s="1080"/>
      <c r="H150" s="4" t="s">
        <v>23</v>
      </c>
      <c r="I150" s="4" t="s">
        <v>19</v>
      </c>
      <c r="J150" s="4" t="s">
        <v>33</v>
      </c>
      <c r="K150" s="5">
        <v>1400</v>
      </c>
      <c r="L150" s="6">
        <v>1640</v>
      </c>
      <c r="M150" s="7">
        <v>20</v>
      </c>
      <c r="N150" s="8">
        <v>2268000</v>
      </c>
    </row>
    <row r="151" spans="2:14" ht="26.4">
      <c r="B151" s="4">
        <v>2023</v>
      </c>
      <c r="C151" s="4" t="s">
        <v>32</v>
      </c>
      <c r="D151" s="1079" t="s">
        <v>403</v>
      </c>
      <c r="E151" s="1080"/>
      <c r="F151" s="1079" t="s">
        <v>405</v>
      </c>
      <c r="G151" s="1080"/>
      <c r="H151" s="4" t="s">
        <v>24</v>
      </c>
      <c r="I151" s="4" t="s">
        <v>19</v>
      </c>
      <c r="J151" s="4" t="s">
        <v>33</v>
      </c>
      <c r="K151" s="5">
        <v>2400</v>
      </c>
      <c r="L151" s="6">
        <v>4</v>
      </c>
      <c r="M151" s="7">
        <v>1</v>
      </c>
      <c r="N151" s="8">
        <v>7200</v>
      </c>
    </row>
    <row r="152" spans="2:14" ht="26.4">
      <c r="B152" s="4">
        <v>2023</v>
      </c>
      <c r="C152" s="4" t="s">
        <v>32</v>
      </c>
      <c r="D152" s="1079" t="s">
        <v>403</v>
      </c>
      <c r="E152" s="1080"/>
      <c r="F152" s="1079" t="s">
        <v>405</v>
      </c>
      <c r="G152" s="1080"/>
      <c r="H152" s="4" t="s">
        <v>25</v>
      </c>
      <c r="I152" s="4" t="s">
        <v>19</v>
      </c>
      <c r="J152" s="4" t="s">
        <v>33</v>
      </c>
      <c r="K152" s="5">
        <v>1400</v>
      </c>
      <c r="L152" s="6">
        <v>2569</v>
      </c>
      <c r="M152" s="7">
        <v>224</v>
      </c>
      <c r="N152" s="8">
        <v>3283000</v>
      </c>
    </row>
    <row r="153" spans="2:14" ht="26.4">
      <c r="B153" s="4">
        <v>2023</v>
      </c>
      <c r="C153" s="4" t="s">
        <v>32</v>
      </c>
      <c r="D153" s="1079" t="s">
        <v>403</v>
      </c>
      <c r="E153" s="1080"/>
      <c r="F153" s="1079" t="s">
        <v>405</v>
      </c>
      <c r="G153" s="1080"/>
      <c r="H153" s="4" t="s">
        <v>26</v>
      </c>
      <c r="I153" s="4" t="s">
        <v>19</v>
      </c>
      <c r="J153" s="4" t="s">
        <v>33</v>
      </c>
      <c r="K153" s="5">
        <v>2400</v>
      </c>
      <c r="L153" s="6">
        <v>3799</v>
      </c>
      <c r="M153" s="7">
        <v>873</v>
      </c>
      <c r="N153" s="8">
        <v>7022400</v>
      </c>
    </row>
    <row r="154" spans="2:14" ht="26.4">
      <c r="B154" s="4">
        <v>2023</v>
      </c>
      <c r="C154" s="4" t="s">
        <v>32</v>
      </c>
      <c r="D154" s="1079" t="s">
        <v>403</v>
      </c>
      <c r="E154" s="1080"/>
      <c r="F154" s="1079" t="s">
        <v>405</v>
      </c>
      <c r="G154" s="1080"/>
      <c r="H154" s="4" t="s">
        <v>27</v>
      </c>
      <c r="I154" s="4" t="s">
        <v>19</v>
      </c>
      <c r="J154" s="4" t="s">
        <v>33</v>
      </c>
      <c r="K154" s="5">
        <v>200</v>
      </c>
      <c r="L154" s="6">
        <v>149</v>
      </c>
      <c r="M154" s="7">
        <v>6</v>
      </c>
      <c r="N154" s="8">
        <v>28600</v>
      </c>
    </row>
    <row r="155" spans="2:14">
      <c r="B155" s="12" t="s">
        <v>28</v>
      </c>
      <c r="C155" s="12" t="s">
        <v>28</v>
      </c>
      <c r="D155" s="1083" t="s">
        <v>28</v>
      </c>
      <c r="E155" s="1080"/>
      <c r="F155" s="1083" t="s">
        <v>29</v>
      </c>
      <c r="G155" s="1080"/>
      <c r="H155" s="12" t="s">
        <v>28</v>
      </c>
      <c r="I155" s="12" t="s">
        <v>28</v>
      </c>
      <c r="J155" s="12" t="s">
        <v>28</v>
      </c>
      <c r="K155" s="12" t="s">
        <v>28</v>
      </c>
      <c r="L155" s="13">
        <v>54274</v>
      </c>
      <c r="M155" s="13">
        <v>4172</v>
      </c>
      <c r="N155" s="14">
        <v>47061200</v>
      </c>
    </row>
    <row r="156" spans="2:14" ht="26.4">
      <c r="B156" s="4">
        <v>2023</v>
      </c>
      <c r="C156" s="4" t="s">
        <v>32</v>
      </c>
      <c r="D156" s="1079" t="s">
        <v>403</v>
      </c>
      <c r="E156" s="1080"/>
      <c r="F156" s="1079" t="s">
        <v>406</v>
      </c>
      <c r="G156" s="1080"/>
      <c r="H156" s="4" t="s">
        <v>18</v>
      </c>
      <c r="I156" s="4" t="s">
        <v>19</v>
      </c>
      <c r="J156" s="4" t="s">
        <v>33</v>
      </c>
      <c r="K156" s="5">
        <v>800</v>
      </c>
      <c r="L156" s="6">
        <v>126497</v>
      </c>
      <c r="M156" s="7">
        <v>831</v>
      </c>
      <c r="N156" s="8">
        <v>100532800</v>
      </c>
    </row>
    <row r="157" spans="2:14" ht="39.6">
      <c r="B157" s="4">
        <v>2023</v>
      </c>
      <c r="C157" s="4" t="s">
        <v>32</v>
      </c>
      <c r="D157" s="1079" t="s">
        <v>403</v>
      </c>
      <c r="E157" s="1080"/>
      <c r="F157" s="1079" t="s">
        <v>406</v>
      </c>
      <c r="G157" s="1080"/>
      <c r="H157" s="4" t="s">
        <v>22</v>
      </c>
      <c r="I157" s="4" t="s">
        <v>19</v>
      </c>
      <c r="J157" s="4" t="s">
        <v>33</v>
      </c>
      <c r="K157" s="5">
        <v>800</v>
      </c>
      <c r="L157" s="6">
        <v>556</v>
      </c>
      <c r="M157" s="7">
        <v>1</v>
      </c>
      <c r="N157" s="8">
        <v>444000</v>
      </c>
    </row>
    <row r="158" spans="2:14" ht="26.4">
      <c r="B158" s="4">
        <v>2023</v>
      </c>
      <c r="C158" s="4" t="s">
        <v>32</v>
      </c>
      <c r="D158" s="1079" t="s">
        <v>403</v>
      </c>
      <c r="E158" s="1080"/>
      <c r="F158" s="1079" t="s">
        <v>406</v>
      </c>
      <c r="G158" s="1080"/>
      <c r="H158" s="4" t="s">
        <v>23</v>
      </c>
      <c r="I158" s="4" t="s">
        <v>19</v>
      </c>
      <c r="J158" s="4" t="s">
        <v>33</v>
      </c>
      <c r="K158" s="5">
        <v>1400</v>
      </c>
      <c r="L158" s="6">
        <v>3336</v>
      </c>
      <c r="M158" s="7">
        <v>77</v>
      </c>
      <c r="N158" s="8">
        <v>4562600</v>
      </c>
    </row>
    <row r="159" spans="2:14" ht="26.4">
      <c r="B159" s="4">
        <v>2023</v>
      </c>
      <c r="C159" s="4" t="s">
        <v>32</v>
      </c>
      <c r="D159" s="1079" t="s">
        <v>403</v>
      </c>
      <c r="E159" s="1080"/>
      <c r="F159" s="1079" t="s">
        <v>406</v>
      </c>
      <c r="G159" s="1080"/>
      <c r="H159" s="4" t="s">
        <v>24</v>
      </c>
      <c r="I159" s="4" t="s">
        <v>19</v>
      </c>
      <c r="J159" s="4" t="s">
        <v>33</v>
      </c>
      <c r="K159" s="5">
        <v>2400</v>
      </c>
      <c r="L159" s="6">
        <v>126</v>
      </c>
      <c r="M159" s="7">
        <v>0</v>
      </c>
      <c r="N159" s="8">
        <v>302400</v>
      </c>
    </row>
    <row r="160" spans="2:14" ht="26.4">
      <c r="B160" s="4">
        <v>2023</v>
      </c>
      <c r="C160" s="4" t="s">
        <v>32</v>
      </c>
      <c r="D160" s="1079" t="s">
        <v>403</v>
      </c>
      <c r="E160" s="1080"/>
      <c r="F160" s="1079" t="s">
        <v>406</v>
      </c>
      <c r="G160" s="1080"/>
      <c r="H160" s="4" t="s">
        <v>25</v>
      </c>
      <c r="I160" s="4" t="s">
        <v>19</v>
      </c>
      <c r="J160" s="4" t="s">
        <v>33</v>
      </c>
      <c r="K160" s="5">
        <v>1400</v>
      </c>
      <c r="L160" s="6">
        <v>4580</v>
      </c>
      <c r="M160" s="7">
        <v>72</v>
      </c>
      <c r="N160" s="8">
        <v>6311200</v>
      </c>
    </row>
    <row r="161" spans="2:14" ht="26.4">
      <c r="B161" s="4">
        <v>2023</v>
      </c>
      <c r="C161" s="4" t="s">
        <v>32</v>
      </c>
      <c r="D161" s="1079" t="s">
        <v>403</v>
      </c>
      <c r="E161" s="1080"/>
      <c r="F161" s="1079" t="s">
        <v>406</v>
      </c>
      <c r="G161" s="1080"/>
      <c r="H161" s="4" t="s">
        <v>26</v>
      </c>
      <c r="I161" s="4" t="s">
        <v>19</v>
      </c>
      <c r="J161" s="4" t="s">
        <v>33</v>
      </c>
      <c r="K161" s="5">
        <v>2400</v>
      </c>
      <c r="L161" s="6">
        <v>3497</v>
      </c>
      <c r="M161" s="7">
        <v>267</v>
      </c>
      <c r="N161" s="8">
        <v>7752000</v>
      </c>
    </row>
    <row r="162" spans="2:14" ht="26.4">
      <c r="B162" s="4">
        <v>2023</v>
      </c>
      <c r="C162" s="4" t="s">
        <v>32</v>
      </c>
      <c r="D162" s="1079" t="s">
        <v>403</v>
      </c>
      <c r="E162" s="1080"/>
      <c r="F162" s="1079" t="s">
        <v>406</v>
      </c>
      <c r="G162" s="1080"/>
      <c r="H162" s="4" t="s">
        <v>27</v>
      </c>
      <c r="I162" s="4" t="s">
        <v>19</v>
      </c>
      <c r="J162" s="4" t="s">
        <v>33</v>
      </c>
      <c r="K162" s="5">
        <v>200</v>
      </c>
      <c r="L162" s="6">
        <v>393</v>
      </c>
      <c r="M162" s="7">
        <v>1</v>
      </c>
      <c r="N162" s="8">
        <v>78400</v>
      </c>
    </row>
    <row r="163" spans="2:14">
      <c r="B163" s="12" t="s">
        <v>28</v>
      </c>
      <c r="C163" s="12" t="s">
        <v>28</v>
      </c>
      <c r="D163" s="1083" t="s">
        <v>28</v>
      </c>
      <c r="E163" s="1080"/>
      <c r="F163" s="1083" t="s">
        <v>29</v>
      </c>
      <c r="G163" s="1080"/>
      <c r="H163" s="12" t="s">
        <v>28</v>
      </c>
      <c r="I163" s="12" t="s">
        <v>28</v>
      </c>
      <c r="J163" s="12" t="s">
        <v>28</v>
      </c>
      <c r="K163" s="12" t="s">
        <v>28</v>
      </c>
      <c r="L163" s="13">
        <v>138985</v>
      </c>
      <c r="M163" s="13">
        <v>1249</v>
      </c>
      <c r="N163" s="14">
        <v>119983400</v>
      </c>
    </row>
    <row r="164" spans="2:14" ht="26.4">
      <c r="B164" s="4">
        <v>2023</v>
      </c>
      <c r="C164" s="4" t="s">
        <v>32</v>
      </c>
      <c r="D164" s="1079" t="s">
        <v>403</v>
      </c>
      <c r="E164" s="1080"/>
      <c r="F164" s="1079" t="s">
        <v>407</v>
      </c>
      <c r="G164" s="1080"/>
      <c r="H164" s="4" t="s">
        <v>18</v>
      </c>
      <c r="I164" s="4" t="s">
        <v>19</v>
      </c>
      <c r="J164" s="4" t="s">
        <v>33</v>
      </c>
      <c r="K164" s="5">
        <v>800</v>
      </c>
      <c r="L164" s="6">
        <v>51601</v>
      </c>
      <c r="M164" s="7">
        <v>5618</v>
      </c>
      <c r="N164" s="8">
        <v>36786400</v>
      </c>
    </row>
    <row r="165" spans="2:14" ht="39.6">
      <c r="B165" s="4">
        <v>2023</v>
      </c>
      <c r="C165" s="4" t="s">
        <v>32</v>
      </c>
      <c r="D165" s="1079" t="s">
        <v>403</v>
      </c>
      <c r="E165" s="1080"/>
      <c r="F165" s="1079" t="s">
        <v>407</v>
      </c>
      <c r="G165" s="1080"/>
      <c r="H165" s="4" t="s">
        <v>22</v>
      </c>
      <c r="I165" s="4" t="s">
        <v>19</v>
      </c>
      <c r="J165" s="4" t="s">
        <v>33</v>
      </c>
      <c r="K165" s="5">
        <v>800</v>
      </c>
      <c r="L165" s="6">
        <v>250</v>
      </c>
      <c r="M165" s="7">
        <v>36</v>
      </c>
      <c r="N165" s="8">
        <v>171200</v>
      </c>
    </row>
    <row r="166" spans="2:14" ht="26.4">
      <c r="B166" s="4">
        <v>2023</v>
      </c>
      <c r="C166" s="4" t="s">
        <v>32</v>
      </c>
      <c r="D166" s="1079" t="s">
        <v>403</v>
      </c>
      <c r="E166" s="1080"/>
      <c r="F166" s="1079" t="s">
        <v>407</v>
      </c>
      <c r="G166" s="1080"/>
      <c r="H166" s="4" t="s">
        <v>23</v>
      </c>
      <c r="I166" s="4" t="s">
        <v>19</v>
      </c>
      <c r="J166" s="4" t="s">
        <v>33</v>
      </c>
      <c r="K166" s="5">
        <v>1400</v>
      </c>
      <c r="L166" s="6">
        <v>3760</v>
      </c>
      <c r="M166" s="7">
        <v>431</v>
      </c>
      <c r="N166" s="8">
        <v>4660600</v>
      </c>
    </row>
    <row r="167" spans="2:14" ht="26.4">
      <c r="B167" s="4">
        <v>2023</v>
      </c>
      <c r="C167" s="4" t="s">
        <v>32</v>
      </c>
      <c r="D167" s="1079" t="s">
        <v>403</v>
      </c>
      <c r="E167" s="1080"/>
      <c r="F167" s="1079" t="s">
        <v>407</v>
      </c>
      <c r="G167" s="1080"/>
      <c r="H167" s="4" t="s">
        <v>24</v>
      </c>
      <c r="I167" s="4" t="s">
        <v>19</v>
      </c>
      <c r="J167" s="4" t="s">
        <v>33</v>
      </c>
      <c r="K167" s="5">
        <v>2400</v>
      </c>
      <c r="L167" s="6">
        <v>50</v>
      </c>
      <c r="M167" s="7">
        <v>5</v>
      </c>
      <c r="N167" s="8">
        <v>108000</v>
      </c>
    </row>
    <row r="168" spans="2:14" ht="26.4">
      <c r="B168" s="4">
        <v>2023</v>
      </c>
      <c r="C168" s="4" t="s">
        <v>32</v>
      </c>
      <c r="D168" s="1079" t="s">
        <v>403</v>
      </c>
      <c r="E168" s="1080"/>
      <c r="F168" s="1079" t="s">
        <v>407</v>
      </c>
      <c r="G168" s="1080"/>
      <c r="H168" s="4" t="s">
        <v>25</v>
      </c>
      <c r="I168" s="4" t="s">
        <v>19</v>
      </c>
      <c r="J168" s="4" t="s">
        <v>33</v>
      </c>
      <c r="K168" s="5">
        <v>1400</v>
      </c>
      <c r="L168" s="6">
        <v>2077</v>
      </c>
      <c r="M168" s="7">
        <v>369</v>
      </c>
      <c r="N168" s="8">
        <v>2391200</v>
      </c>
    </row>
    <row r="169" spans="2:14" ht="26.4">
      <c r="B169" s="4">
        <v>2023</v>
      </c>
      <c r="C169" s="4" t="s">
        <v>32</v>
      </c>
      <c r="D169" s="1079" t="s">
        <v>403</v>
      </c>
      <c r="E169" s="1080"/>
      <c r="F169" s="1079" t="s">
        <v>407</v>
      </c>
      <c r="G169" s="1080"/>
      <c r="H169" s="4" t="s">
        <v>26</v>
      </c>
      <c r="I169" s="4" t="s">
        <v>19</v>
      </c>
      <c r="J169" s="4" t="s">
        <v>33</v>
      </c>
      <c r="K169" s="5">
        <v>2400</v>
      </c>
      <c r="L169" s="6">
        <v>1752</v>
      </c>
      <c r="M169" s="7">
        <v>545</v>
      </c>
      <c r="N169" s="8">
        <v>2896800</v>
      </c>
    </row>
    <row r="170" spans="2:14" ht="26.4">
      <c r="B170" s="4">
        <v>2023</v>
      </c>
      <c r="C170" s="4" t="s">
        <v>32</v>
      </c>
      <c r="D170" s="1079" t="s">
        <v>403</v>
      </c>
      <c r="E170" s="1080"/>
      <c r="F170" s="1079" t="s">
        <v>407</v>
      </c>
      <c r="G170" s="1080"/>
      <c r="H170" s="4" t="s">
        <v>27</v>
      </c>
      <c r="I170" s="4" t="s">
        <v>19</v>
      </c>
      <c r="J170" s="4" t="s">
        <v>33</v>
      </c>
      <c r="K170" s="5">
        <v>200</v>
      </c>
      <c r="L170" s="6">
        <v>252</v>
      </c>
      <c r="M170" s="7">
        <v>18</v>
      </c>
      <c r="N170" s="8">
        <v>46800</v>
      </c>
    </row>
    <row r="171" spans="2:14">
      <c r="B171" s="12" t="s">
        <v>28</v>
      </c>
      <c r="C171" s="12" t="s">
        <v>28</v>
      </c>
      <c r="D171" s="1083" t="s">
        <v>28</v>
      </c>
      <c r="E171" s="1080"/>
      <c r="F171" s="1083" t="s">
        <v>29</v>
      </c>
      <c r="G171" s="1080"/>
      <c r="H171" s="12" t="s">
        <v>28</v>
      </c>
      <c r="I171" s="12" t="s">
        <v>28</v>
      </c>
      <c r="J171" s="12" t="s">
        <v>28</v>
      </c>
      <c r="K171" s="12" t="s">
        <v>28</v>
      </c>
      <c r="L171" s="13">
        <v>59742</v>
      </c>
      <c r="M171" s="13">
        <v>7022</v>
      </c>
      <c r="N171" s="14">
        <v>47061000</v>
      </c>
    </row>
    <row r="172" spans="2:14" ht="26.4">
      <c r="B172" s="4">
        <v>2023</v>
      </c>
      <c r="C172" s="4" t="s">
        <v>32</v>
      </c>
      <c r="D172" s="1079" t="s">
        <v>403</v>
      </c>
      <c r="E172" s="1080"/>
      <c r="F172" s="1079" t="s">
        <v>408</v>
      </c>
      <c r="G172" s="1080"/>
      <c r="H172" s="4" t="s">
        <v>18</v>
      </c>
      <c r="I172" s="4" t="s">
        <v>19</v>
      </c>
      <c r="J172" s="4" t="s">
        <v>33</v>
      </c>
      <c r="K172" s="5">
        <v>800</v>
      </c>
      <c r="L172" s="6">
        <v>74141</v>
      </c>
      <c r="M172" s="7">
        <v>3048</v>
      </c>
      <c r="N172" s="8">
        <v>56874400</v>
      </c>
    </row>
    <row r="173" spans="2:14" ht="39.6">
      <c r="B173" s="4">
        <v>2023</v>
      </c>
      <c r="C173" s="4" t="s">
        <v>32</v>
      </c>
      <c r="D173" s="1079" t="s">
        <v>403</v>
      </c>
      <c r="E173" s="1080"/>
      <c r="F173" s="1079" t="s">
        <v>408</v>
      </c>
      <c r="G173" s="1080"/>
      <c r="H173" s="4" t="s">
        <v>22</v>
      </c>
      <c r="I173" s="4" t="s">
        <v>19</v>
      </c>
      <c r="J173" s="4" t="s">
        <v>33</v>
      </c>
      <c r="K173" s="5">
        <v>800</v>
      </c>
      <c r="L173" s="6">
        <v>265</v>
      </c>
      <c r="M173" s="7">
        <v>40</v>
      </c>
      <c r="N173" s="8">
        <v>180000</v>
      </c>
    </row>
    <row r="174" spans="2:14" ht="26.4">
      <c r="B174" s="4">
        <v>2023</v>
      </c>
      <c r="C174" s="4" t="s">
        <v>32</v>
      </c>
      <c r="D174" s="1079" t="s">
        <v>403</v>
      </c>
      <c r="E174" s="1080"/>
      <c r="F174" s="1079" t="s">
        <v>408</v>
      </c>
      <c r="G174" s="1080"/>
      <c r="H174" s="4" t="s">
        <v>23</v>
      </c>
      <c r="I174" s="4" t="s">
        <v>19</v>
      </c>
      <c r="J174" s="4" t="s">
        <v>33</v>
      </c>
      <c r="K174" s="5">
        <v>1400</v>
      </c>
      <c r="L174" s="6">
        <v>3690</v>
      </c>
      <c r="M174" s="7">
        <v>99</v>
      </c>
      <c r="N174" s="8">
        <v>5027400</v>
      </c>
    </row>
    <row r="175" spans="2:14" ht="26.4">
      <c r="B175" s="4">
        <v>2023</v>
      </c>
      <c r="C175" s="4" t="s">
        <v>32</v>
      </c>
      <c r="D175" s="1079" t="s">
        <v>403</v>
      </c>
      <c r="E175" s="1080"/>
      <c r="F175" s="1079" t="s">
        <v>408</v>
      </c>
      <c r="G175" s="1080"/>
      <c r="H175" s="4" t="s">
        <v>24</v>
      </c>
      <c r="I175" s="4" t="s">
        <v>19</v>
      </c>
      <c r="J175" s="4" t="s">
        <v>33</v>
      </c>
      <c r="K175" s="5">
        <v>2400</v>
      </c>
      <c r="L175" s="6">
        <v>7</v>
      </c>
      <c r="M175" s="7">
        <v>1</v>
      </c>
      <c r="N175" s="8">
        <v>14400</v>
      </c>
    </row>
    <row r="176" spans="2:14" ht="26.4">
      <c r="B176" s="4">
        <v>2023</v>
      </c>
      <c r="C176" s="4" t="s">
        <v>32</v>
      </c>
      <c r="D176" s="1079" t="s">
        <v>403</v>
      </c>
      <c r="E176" s="1080"/>
      <c r="F176" s="1079" t="s">
        <v>408</v>
      </c>
      <c r="G176" s="1080"/>
      <c r="H176" s="4" t="s">
        <v>25</v>
      </c>
      <c r="I176" s="4" t="s">
        <v>19</v>
      </c>
      <c r="J176" s="4" t="s">
        <v>33</v>
      </c>
      <c r="K176" s="5">
        <v>1400</v>
      </c>
      <c r="L176" s="6">
        <v>2906</v>
      </c>
      <c r="M176" s="7">
        <v>254</v>
      </c>
      <c r="N176" s="8">
        <v>3712800</v>
      </c>
    </row>
    <row r="177" spans="2:14" ht="26.4">
      <c r="B177" s="4">
        <v>2023</v>
      </c>
      <c r="C177" s="4" t="s">
        <v>32</v>
      </c>
      <c r="D177" s="1079" t="s">
        <v>403</v>
      </c>
      <c r="E177" s="1080"/>
      <c r="F177" s="1079" t="s">
        <v>408</v>
      </c>
      <c r="G177" s="1080"/>
      <c r="H177" s="4" t="s">
        <v>26</v>
      </c>
      <c r="I177" s="4" t="s">
        <v>19</v>
      </c>
      <c r="J177" s="4" t="s">
        <v>33</v>
      </c>
      <c r="K177" s="5">
        <v>2400</v>
      </c>
      <c r="L177" s="6">
        <v>2261</v>
      </c>
      <c r="M177" s="7">
        <v>678</v>
      </c>
      <c r="N177" s="8">
        <v>3799200</v>
      </c>
    </row>
    <row r="178" spans="2:14" ht="26.4">
      <c r="B178" s="4">
        <v>2023</v>
      </c>
      <c r="C178" s="4" t="s">
        <v>32</v>
      </c>
      <c r="D178" s="1079" t="s">
        <v>403</v>
      </c>
      <c r="E178" s="1080"/>
      <c r="F178" s="1079" t="s">
        <v>408</v>
      </c>
      <c r="G178" s="1080"/>
      <c r="H178" s="4" t="s">
        <v>27</v>
      </c>
      <c r="I178" s="4" t="s">
        <v>19</v>
      </c>
      <c r="J178" s="4" t="s">
        <v>33</v>
      </c>
      <c r="K178" s="5">
        <v>200</v>
      </c>
      <c r="L178" s="6">
        <v>554</v>
      </c>
      <c r="M178" s="7">
        <v>19</v>
      </c>
      <c r="N178" s="8">
        <v>107000</v>
      </c>
    </row>
    <row r="179" spans="2:14">
      <c r="B179" s="12" t="s">
        <v>28</v>
      </c>
      <c r="C179" s="12" t="s">
        <v>28</v>
      </c>
      <c r="D179" s="1083" t="s">
        <v>28</v>
      </c>
      <c r="E179" s="1080"/>
      <c r="F179" s="1083" t="s">
        <v>29</v>
      </c>
      <c r="G179" s="1080"/>
      <c r="H179" s="12" t="s">
        <v>28</v>
      </c>
      <c r="I179" s="12" t="s">
        <v>28</v>
      </c>
      <c r="J179" s="12" t="s">
        <v>28</v>
      </c>
      <c r="K179" s="12" t="s">
        <v>28</v>
      </c>
      <c r="L179" s="13">
        <v>83824</v>
      </c>
      <c r="M179" s="13">
        <v>4139</v>
      </c>
      <c r="N179" s="14">
        <v>69715200</v>
      </c>
    </row>
    <row r="180" spans="2:14" ht="26.4">
      <c r="B180" s="4">
        <v>2023</v>
      </c>
      <c r="C180" s="4" t="s">
        <v>32</v>
      </c>
      <c r="D180" s="1079" t="s">
        <v>403</v>
      </c>
      <c r="E180" s="1080"/>
      <c r="F180" s="1079" t="s">
        <v>409</v>
      </c>
      <c r="G180" s="1080"/>
      <c r="H180" s="4" t="s">
        <v>18</v>
      </c>
      <c r="I180" s="4" t="s">
        <v>19</v>
      </c>
      <c r="J180" s="4" t="s">
        <v>33</v>
      </c>
      <c r="K180" s="5">
        <v>800</v>
      </c>
      <c r="L180" s="6">
        <v>115924</v>
      </c>
      <c r="M180" s="7">
        <v>16682</v>
      </c>
      <c r="N180" s="8">
        <v>79393600</v>
      </c>
    </row>
    <row r="181" spans="2:14" ht="39.6">
      <c r="B181" s="4">
        <v>2023</v>
      </c>
      <c r="C181" s="4" t="s">
        <v>32</v>
      </c>
      <c r="D181" s="1079" t="s">
        <v>403</v>
      </c>
      <c r="E181" s="1080"/>
      <c r="F181" s="1079" t="s">
        <v>409</v>
      </c>
      <c r="G181" s="1080"/>
      <c r="H181" s="4" t="s">
        <v>22</v>
      </c>
      <c r="I181" s="4" t="s">
        <v>19</v>
      </c>
      <c r="J181" s="4" t="s">
        <v>33</v>
      </c>
      <c r="K181" s="5">
        <v>800</v>
      </c>
      <c r="L181" s="6">
        <v>859</v>
      </c>
      <c r="M181" s="7">
        <v>110</v>
      </c>
      <c r="N181" s="8">
        <v>599200</v>
      </c>
    </row>
    <row r="182" spans="2:14" ht="26.4">
      <c r="B182" s="4">
        <v>2023</v>
      </c>
      <c r="C182" s="4" t="s">
        <v>32</v>
      </c>
      <c r="D182" s="1079" t="s">
        <v>403</v>
      </c>
      <c r="E182" s="1080"/>
      <c r="F182" s="1079" t="s">
        <v>409</v>
      </c>
      <c r="G182" s="1080"/>
      <c r="H182" s="4" t="s">
        <v>23</v>
      </c>
      <c r="I182" s="4" t="s">
        <v>19</v>
      </c>
      <c r="J182" s="4" t="s">
        <v>33</v>
      </c>
      <c r="K182" s="5">
        <v>1400</v>
      </c>
      <c r="L182" s="6">
        <v>6264</v>
      </c>
      <c r="M182" s="7">
        <v>1508</v>
      </c>
      <c r="N182" s="8">
        <v>6658400</v>
      </c>
    </row>
    <row r="183" spans="2:14" ht="26.4">
      <c r="B183" s="4">
        <v>2023</v>
      </c>
      <c r="C183" s="4" t="s">
        <v>32</v>
      </c>
      <c r="D183" s="1079" t="s">
        <v>403</v>
      </c>
      <c r="E183" s="1080"/>
      <c r="F183" s="1079" t="s">
        <v>409</v>
      </c>
      <c r="G183" s="1080"/>
      <c r="H183" s="4" t="s">
        <v>24</v>
      </c>
      <c r="I183" s="4" t="s">
        <v>19</v>
      </c>
      <c r="J183" s="4" t="s">
        <v>33</v>
      </c>
      <c r="K183" s="5">
        <v>2400</v>
      </c>
      <c r="L183" s="6">
        <v>6118</v>
      </c>
      <c r="M183" s="7">
        <v>2893</v>
      </c>
      <c r="N183" s="8">
        <v>7740000</v>
      </c>
    </row>
    <row r="184" spans="2:14" ht="26.4">
      <c r="B184" s="4">
        <v>2023</v>
      </c>
      <c r="C184" s="4" t="s">
        <v>32</v>
      </c>
      <c r="D184" s="1079" t="s">
        <v>403</v>
      </c>
      <c r="E184" s="1080"/>
      <c r="F184" s="1079" t="s">
        <v>409</v>
      </c>
      <c r="G184" s="1080"/>
      <c r="H184" s="4" t="s">
        <v>25</v>
      </c>
      <c r="I184" s="4" t="s">
        <v>19</v>
      </c>
      <c r="J184" s="4" t="s">
        <v>33</v>
      </c>
      <c r="K184" s="5">
        <v>1400</v>
      </c>
      <c r="L184" s="6">
        <v>6326</v>
      </c>
      <c r="M184" s="7">
        <v>1075</v>
      </c>
      <c r="N184" s="8">
        <v>7351400</v>
      </c>
    </row>
    <row r="185" spans="2:14" ht="26.4">
      <c r="B185" s="4">
        <v>2023</v>
      </c>
      <c r="C185" s="4" t="s">
        <v>32</v>
      </c>
      <c r="D185" s="1079" t="s">
        <v>403</v>
      </c>
      <c r="E185" s="1080"/>
      <c r="F185" s="1079" t="s">
        <v>409</v>
      </c>
      <c r="G185" s="1080"/>
      <c r="H185" s="4" t="s">
        <v>26</v>
      </c>
      <c r="I185" s="4" t="s">
        <v>19</v>
      </c>
      <c r="J185" s="4" t="s">
        <v>33</v>
      </c>
      <c r="K185" s="5">
        <v>2400</v>
      </c>
      <c r="L185" s="6">
        <v>7249</v>
      </c>
      <c r="M185" s="7">
        <v>1343</v>
      </c>
      <c r="N185" s="8">
        <v>14174400</v>
      </c>
    </row>
    <row r="186" spans="2:14" ht="26.4">
      <c r="B186" s="4">
        <v>2023</v>
      </c>
      <c r="C186" s="4" t="s">
        <v>32</v>
      </c>
      <c r="D186" s="1079" t="s">
        <v>403</v>
      </c>
      <c r="E186" s="1080"/>
      <c r="F186" s="1079" t="s">
        <v>409</v>
      </c>
      <c r="G186" s="1080"/>
      <c r="H186" s="4" t="s">
        <v>27</v>
      </c>
      <c r="I186" s="4" t="s">
        <v>19</v>
      </c>
      <c r="J186" s="4" t="s">
        <v>33</v>
      </c>
      <c r="K186" s="5">
        <v>200</v>
      </c>
      <c r="L186" s="6">
        <v>793</v>
      </c>
      <c r="M186" s="7">
        <v>95</v>
      </c>
      <c r="N186" s="8">
        <v>139600</v>
      </c>
    </row>
    <row r="187" spans="2:14">
      <c r="B187" s="12" t="s">
        <v>28</v>
      </c>
      <c r="C187" s="12" t="s">
        <v>28</v>
      </c>
      <c r="D187" s="1083" t="s">
        <v>28</v>
      </c>
      <c r="E187" s="1080"/>
      <c r="F187" s="1083" t="s">
        <v>29</v>
      </c>
      <c r="G187" s="1080"/>
      <c r="H187" s="12" t="s">
        <v>28</v>
      </c>
      <c r="I187" s="12" t="s">
        <v>28</v>
      </c>
      <c r="J187" s="12" t="s">
        <v>28</v>
      </c>
      <c r="K187" s="12" t="s">
        <v>28</v>
      </c>
      <c r="L187" s="13">
        <v>143533</v>
      </c>
      <c r="M187" s="13">
        <v>23706</v>
      </c>
      <c r="N187" s="14">
        <v>116056600</v>
      </c>
    </row>
    <row r="188" spans="2:14" ht="26.4">
      <c r="B188" s="4">
        <v>2023</v>
      </c>
      <c r="C188" s="4" t="s">
        <v>32</v>
      </c>
      <c r="D188" s="1079" t="s">
        <v>403</v>
      </c>
      <c r="E188" s="1080"/>
      <c r="F188" s="1079" t="s">
        <v>410</v>
      </c>
      <c r="G188" s="1080"/>
      <c r="H188" s="4" t="s">
        <v>18</v>
      </c>
      <c r="I188" s="4" t="s">
        <v>19</v>
      </c>
      <c r="J188" s="4" t="s">
        <v>33</v>
      </c>
      <c r="K188" s="5">
        <v>800</v>
      </c>
      <c r="L188" s="6">
        <v>125542</v>
      </c>
      <c r="M188" s="7">
        <v>26932</v>
      </c>
      <c r="N188" s="8">
        <v>78888000</v>
      </c>
    </row>
    <row r="189" spans="2:14" ht="39.6">
      <c r="B189" s="4">
        <v>2023</v>
      </c>
      <c r="C189" s="4" t="s">
        <v>32</v>
      </c>
      <c r="D189" s="1079" t="s">
        <v>403</v>
      </c>
      <c r="E189" s="1080"/>
      <c r="F189" s="1079" t="s">
        <v>410</v>
      </c>
      <c r="G189" s="1080"/>
      <c r="H189" s="4" t="s">
        <v>22</v>
      </c>
      <c r="I189" s="4" t="s">
        <v>19</v>
      </c>
      <c r="J189" s="4" t="s">
        <v>33</v>
      </c>
      <c r="K189" s="5">
        <v>800</v>
      </c>
      <c r="L189" s="6">
        <v>1088</v>
      </c>
      <c r="M189" s="7">
        <v>123</v>
      </c>
      <c r="N189" s="8">
        <v>772000</v>
      </c>
    </row>
    <row r="190" spans="2:14" ht="26.4">
      <c r="B190" s="4">
        <v>2023</v>
      </c>
      <c r="C190" s="4" t="s">
        <v>32</v>
      </c>
      <c r="D190" s="1079" t="s">
        <v>403</v>
      </c>
      <c r="E190" s="1080"/>
      <c r="F190" s="1079" t="s">
        <v>410</v>
      </c>
      <c r="G190" s="1080"/>
      <c r="H190" s="4" t="s">
        <v>23</v>
      </c>
      <c r="I190" s="4" t="s">
        <v>19</v>
      </c>
      <c r="J190" s="4" t="s">
        <v>33</v>
      </c>
      <c r="K190" s="5">
        <v>1400</v>
      </c>
      <c r="L190" s="6">
        <v>1749</v>
      </c>
      <c r="M190" s="7">
        <v>163</v>
      </c>
      <c r="N190" s="8">
        <v>2220400</v>
      </c>
    </row>
    <row r="191" spans="2:14" ht="26.4">
      <c r="B191" s="4">
        <v>2023</v>
      </c>
      <c r="C191" s="4" t="s">
        <v>32</v>
      </c>
      <c r="D191" s="1079" t="s">
        <v>403</v>
      </c>
      <c r="E191" s="1080"/>
      <c r="F191" s="1079" t="s">
        <v>410</v>
      </c>
      <c r="G191" s="1080"/>
      <c r="H191" s="4" t="s">
        <v>24</v>
      </c>
      <c r="I191" s="4" t="s">
        <v>19</v>
      </c>
      <c r="J191" s="4" t="s">
        <v>33</v>
      </c>
      <c r="K191" s="5">
        <v>2400</v>
      </c>
      <c r="L191" s="6">
        <v>18</v>
      </c>
      <c r="M191" s="7">
        <v>6</v>
      </c>
      <c r="N191" s="8">
        <v>28800</v>
      </c>
    </row>
    <row r="192" spans="2:14" ht="26.4">
      <c r="B192" s="4">
        <v>2023</v>
      </c>
      <c r="C192" s="4" t="s">
        <v>32</v>
      </c>
      <c r="D192" s="1079" t="s">
        <v>403</v>
      </c>
      <c r="E192" s="1080"/>
      <c r="F192" s="1079" t="s">
        <v>410</v>
      </c>
      <c r="G192" s="1080"/>
      <c r="H192" s="4" t="s">
        <v>25</v>
      </c>
      <c r="I192" s="4" t="s">
        <v>19</v>
      </c>
      <c r="J192" s="4" t="s">
        <v>33</v>
      </c>
      <c r="K192" s="5">
        <v>1400</v>
      </c>
      <c r="L192" s="6">
        <v>9476</v>
      </c>
      <c r="M192" s="7">
        <v>2674</v>
      </c>
      <c r="N192" s="8">
        <v>9522800</v>
      </c>
    </row>
    <row r="193" spans="2:14" ht="26.4">
      <c r="B193" s="4">
        <v>2023</v>
      </c>
      <c r="C193" s="4" t="s">
        <v>32</v>
      </c>
      <c r="D193" s="1079" t="s">
        <v>403</v>
      </c>
      <c r="E193" s="1080"/>
      <c r="F193" s="1079" t="s">
        <v>410</v>
      </c>
      <c r="G193" s="1080"/>
      <c r="H193" s="4" t="s">
        <v>26</v>
      </c>
      <c r="I193" s="4" t="s">
        <v>19</v>
      </c>
      <c r="J193" s="4" t="s">
        <v>33</v>
      </c>
      <c r="K193" s="5">
        <v>2400</v>
      </c>
      <c r="L193" s="6">
        <v>14361</v>
      </c>
      <c r="M193" s="7">
        <v>3245</v>
      </c>
      <c r="N193" s="8">
        <v>26678400</v>
      </c>
    </row>
    <row r="194" spans="2:14" ht="26.4">
      <c r="B194" s="4">
        <v>2023</v>
      </c>
      <c r="C194" s="4" t="s">
        <v>32</v>
      </c>
      <c r="D194" s="1079" t="s">
        <v>403</v>
      </c>
      <c r="E194" s="1080"/>
      <c r="F194" s="1079" t="s">
        <v>410</v>
      </c>
      <c r="G194" s="1080"/>
      <c r="H194" s="4" t="s">
        <v>27</v>
      </c>
      <c r="I194" s="4" t="s">
        <v>19</v>
      </c>
      <c r="J194" s="4" t="s">
        <v>33</v>
      </c>
      <c r="K194" s="5">
        <v>200</v>
      </c>
      <c r="L194" s="6">
        <v>733</v>
      </c>
      <c r="M194" s="7">
        <v>91</v>
      </c>
      <c r="N194" s="8">
        <v>128400</v>
      </c>
    </row>
    <row r="195" spans="2:14">
      <c r="B195" s="12" t="s">
        <v>28</v>
      </c>
      <c r="C195" s="12" t="s">
        <v>28</v>
      </c>
      <c r="D195" s="1083" t="s">
        <v>28</v>
      </c>
      <c r="E195" s="1080"/>
      <c r="F195" s="1083" t="s">
        <v>29</v>
      </c>
      <c r="G195" s="1080"/>
      <c r="H195" s="12" t="s">
        <v>28</v>
      </c>
      <c r="I195" s="12" t="s">
        <v>28</v>
      </c>
      <c r="J195" s="12" t="s">
        <v>28</v>
      </c>
      <c r="K195" s="12" t="s">
        <v>28</v>
      </c>
      <c r="L195" s="13">
        <v>152967</v>
      </c>
      <c r="M195" s="13">
        <v>33234</v>
      </c>
      <c r="N195" s="14">
        <v>118238800</v>
      </c>
    </row>
    <row r="196" spans="2:14" ht="26.4">
      <c r="B196" s="4">
        <v>2023</v>
      </c>
      <c r="C196" s="4" t="s">
        <v>32</v>
      </c>
      <c r="D196" s="1079" t="s">
        <v>403</v>
      </c>
      <c r="E196" s="1080"/>
      <c r="F196" s="1079" t="s">
        <v>411</v>
      </c>
      <c r="G196" s="1080"/>
      <c r="H196" s="4" t="s">
        <v>18</v>
      </c>
      <c r="I196" s="4" t="s">
        <v>19</v>
      </c>
      <c r="J196" s="4" t="s">
        <v>33</v>
      </c>
      <c r="K196" s="5">
        <v>800</v>
      </c>
      <c r="L196" s="6">
        <v>205610</v>
      </c>
      <c r="M196" s="7">
        <v>28458</v>
      </c>
      <c r="N196" s="8">
        <v>141721600</v>
      </c>
    </row>
    <row r="197" spans="2:14" ht="39.6">
      <c r="B197" s="4">
        <v>2023</v>
      </c>
      <c r="C197" s="4" t="s">
        <v>32</v>
      </c>
      <c r="D197" s="1079" t="s">
        <v>403</v>
      </c>
      <c r="E197" s="1080"/>
      <c r="F197" s="1079" t="s">
        <v>411</v>
      </c>
      <c r="G197" s="1080"/>
      <c r="H197" s="4" t="s">
        <v>22</v>
      </c>
      <c r="I197" s="4" t="s">
        <v>19</v>
      </c>
      <c r="J197" s="4" t="s">
        <v>33</v>
      </c>
      <c r="K197" s="5">
        <v>800</v>
      </c>
      <c r="L197" s="6">
        <v>902</v>
      </c>
      <c r="M197" s="7">
        <v>209</v>
      </c>
      <c r="N197" s="8">
        <v>554400</v>
      </c>
    </row>
    <row r="198" spans="2:14" ht="26.4">
      <c r="B198" s="4">
        <v>2023</v>
      </c>
      <c r="C198" s="4" t="s">
        <v>32</v>
      </c>
      <c r="D198" s="1079" t="s">
        <v>403</v>
      </c>
      <c r="E198" s="1080"/>
      <c r="F198" s="1079" t="s">
        <v>411</v>
      </c>
      <c r="G198" s="1080"/>
      <c r="H198" s="4" t="s">
        <v>23</v>
      </c>
      <c r="I198" s="4" t="s">
        <v>19</v>
      </c>
      <c r="J198" s="4" t="s">
        <v>33</v>
      </c>
      <c r="K198" s="5">
        <v>1400</v>
      </c>
      <c r="L198" s="6">
        <v>5964</v>
      </c>
      <c r="M198" s="7">
        <v>391</v>
      </c>
      <c r="N198" s="8">
        <v>7802200</v>
      </c>
    </row>
    <row r="199" spans="2:14" ht="26.4">
      <c r="B199" s="4">
        <v>2023</v>
      </c>
      <c r="C199" s="4" t="s">
        <v>32</v>
      </c>
      <c r="D199" s="1079" t="s">
        <v>403</v>
      </c>
      <c r="E199" s="1080"/>
      <c r="F199" s="1079" t="s">
        <v>411</v>
      </c>
      <c r="G199" s="1080"/>
      <c r="H199" s="4" t="s">
        <v>24</v>
      </c>
      <c r="I199" s="4" t="s">
        <v>19</v>
      </c>
      <c r="J199" s="4" t="s">
        <v>33</v>
      </c>
      <c r="K199" s="5">
        <v>2400</v>
      </c>
      <c r="L199" s="6">
        <v>935</v>
      </c>
      <c r="M199" s="7">
        <v>68</v>
      </c>
      <c r="N199" s="8">
        <v>2080800</v>
      </c>
    </row>
    <row r="200" spans="2:14" ht="26.4">
      <c r="B200" s="4">
        <v>2023</v>
      </c>
      <c r="C200" s="4" t="s">
        <v>32</v>
      </c>
      <c r="D200" s="1079" t="s">
        <v>403</v>
      </c>
      <c r="E200" s="1080"/>
      <c r="F200" s="1079" t="s">
        <v>411</v>
      </c>
      <c r="G200" s="1080"/>
      <c r="H200" s="4" t="s">
        <v>25</v>
      </c>
      <c r="I200" s="4" t="s">
        <v>19</v>
      </c>
      <c r="J200" s="4" t="s">
        <v>33</v>
      </c>
      <c r="K200" s="5">
        <v>1400</v>
      </c>
      <c r="L200" s="6">
        <v>6558</v>
      </c>
      <c r="M200" s="7">
        <v>1241</v>
      </c>
      <c r="N200" s="8">
        <v>7443800</v>
      </c>
    </row>
    <row r="201" spans="2:14" ht="26.4">
      <c r="B201" s="4">
        <v>2023</v>
      </c>
      <c r="C201" s="4" t="s">
        <v>32</v>
      </c>
      <c r="D201" s="1079" t="s">
        <v>403</v>
      </c>
      <c r="E201" s="1080"/>
      <c r="F201" s="1079" t="s">
        <v>411</v>
      </c>
      <c r="G201" s="1080"/>
      <c r="H201" s="4" t="s">
        <v>26</v>
      </c>
      <c r="I201" s="4" t="s">
        <v>19</v>
      </c>
      <c r="J201" s="4" t="s">
        <v>33</v>
      </c>
      <c r="K201" s="5">
        <v>2400</v>
      </c>
      <c r="L201" s="6">
        <v>3876</v>
      </c>
      <c r="M201" s="7">
        <v>945</v>
      </c>
      <c r="N201" s="8">
        <v>7034400</v>
      </c>
    </row>
    <row r="202" spans="2:14" ht="26.4">
      <c r="B202" s="4">
        <v>2023</v>
      </c>
      <c r="C202" s="4" t="s">
        <v>32</v>
      </c>
      <c r="D202" s="1079" t="s">
        <v>403</v>
      </c>
      <c r="E202" s="1080"/>
      <c r="F202" s="1079" t="s">
        <v>411</v>
      </c>
      <c r="G202" s="1080"/>
      <c r="H202" s="4" t="s">
        <v>27</v>
      </c>
      <c r="I202" s="4" t="s">
        <v>19</v>
      </c>
      <c r="J202" s="4" t="s">
        <v>33</v>
      </c>
      <c r="K202" s="5">
        <v>200</v>
      </c>
      <c r="L202" s="6">
        <v>968</v>
      </c>
      <c r="M202" s="7">
        <v>135</v>
      </c>
      <c r="N202" s="8">
        <v>166600</v>
      </c>
    </row>
    <row r="203" spans="2:14">
      <c r="B203" s="12" t="s">
        <v>28</v>
      </c>
      <c r="C203" s="12" t="s">
        <v>28</v>
      </c>
      <c r="D203" s="1083" t="s">
        <v>28</v>
      </c>
      <c r="E203" s="1080"/>
      <c r="F203" s="1083" t="s">
        <v>29</v>
      </c>
      <c r="G203" s="1080"/>
      <c r="H203" s="12" t="s">
        <v>28</v>
      </c>
      <c r="I203" s="12" t="s">
        <v>28</v>
      </c>
      <c r="J203" s="12" t="s">
        <v>28</v>
      </c>
      <c r="K203" s="12" t="s">
        <v>28</v>
      </c>
      <c r="L203" s="13">
        <v>224813</v>
      </c>
      <c r="M203" s="13">
        <v>31447</v>
      </c>
      <c r="N203" s="14">
        <v>166803800</v>
      </c>
    </row>
    <row r="204" spans="2:14" ht="26.4">
      <c r="B204" s="4">
        <v>2023</v>
      </c>
      <c r="C204" s="4" t="s">
        <v>32</v>
      </c>
      <c r="D204" s="1079" t="s">
        <v>403</v>
      </c>
      <c r="E204" s="1080"/>
      <c r="F204" s="1079" t="s">
        <v>412</v>
      </c>
      <c r="G204" s="1080"/>
      <c r="H204" s="4" t="s">
        <v>18</v>
      </c>
      <c r="I204" s="4" t="s">
        <v>19</v>
      </c>
      <c r="J204" s="4" t="s">
        <v>33</v>
      </c>
      <c r="K204" s="5">
        <v>800</v>
      </c>
      <c r="L204" s="6">
        <v>215452</v>
      </c>
      <c r="M204" s="7">
        <v>9591</v>
      </c>
      <c r="N204" s="8">
        <v>164688800</v>
      </c>
    </row>
    <row r="205" spans="2:14" ht="39.6">
      <c r="B205" s="4">
        <v>2023</v>
      </c>
      <c r="C205" s="4" t="s">
        <v>32</v>
      </c>
      <c r="D205" s="1079" t="s">
        <v>403</v>
      </c>
      <c r="E205" s="1080"/>
      <c r="F205" s="1079" t="s">
        <v>412</v>
      </c>
      <c r="G205" s="1080"/>
      <c r="H205" s="4" t="s">
        <v>22</v>
      </c>
      <c r="I205" s="4" t="s">
        <v>19</v>
      </c>
      <c r="J205" s="4" t="s">
        <v>33</v>
      </c>
      <c r="K205" s="5">
        <v>800</v>
      </c>
      <c r="L205" s="6">
        <v>721</v>
      </c>
      <c r="M205" s="7">
        <v>84</v>
      </c>
      <c r="N205" s="8">
        <v>509600</v>
      </c>
    </row>
    <row r="206" spans="2:14" ht="26.4">
      <c r="B206" s="4">
        <v>2023</v>
      </c>
      <c r="C206" s="4" t="s">
        <v>32</v>
      </c>
      <c r="D206" s="1079" t="s">
        <v>403</v>
      </c>
      <c r="E206" s="1080"/>
      <c r="F206" s="1079" t="s">
        <v>412</v>
      </c>
      <c r="G206" s="1080"/>
      <c r="H206" s="4" t="s">
        <v>23</v>
      </c>
      <c r="I206" s="4" t="s">
        <v>19</v>
      </c>
      <c r="J206" s="4" t="s">
        <v>33</v>
      </c>
      <c r="K206" s="5">
        <v>1400</v>
      </c>
      <c r="L206" s="6">
        <v>10872</v>
      </c>
      <c r="M206" s="7">
        <v>100</v>
      </c>
      <c r="N206" s="8">
        <v>15080800</v>
      </c>
    </row>
    <row r="207" spans="2:14" ht="26.4">
      <c r="B207" s="4">
        <v>2023</v>
      </c>
      <c r="C207" s="4" t="s">
        <v>32</v>
      </c>
      <c r="D207" s="1079" t="s">
        <v>403</v>
      </c>
      <c r="E207" s="1080"/>
      <c r="F207" s="1079" t="s">
        <v>412</v>
      </c>
      <c r="G207" s="1080"/>
      <c r="H207" s="4" t="s">
        <v>24</v>
      </c>
      <c r="I207" s="4" t="s">
        <v>19</v>
      </c>
      <c r="J207" s="4" t="s">
        <v>33</v>
      </c>
      <c r="K207" s="5">
        <v>2400</v>
      </c>
      <c r="L207" s="6">
        <v>3265</v>
      </c>
      <c r="M207" s="7">
        <v>40</v>
      </c>
      <c r="N207" s="8">
        <v>7740000</v>
      </c>
    </row>
    <row r="208" spans="2:14" ht="26.4">
      <c r="B208" s="4">
        <v>2023</v>
      </c>
      <c r="C208" s="4" t="s">
        <v>32</v>
      </c>
      <c r="D208" s="1079" t="s">
        <v>403</v>
      </c>
      <c r="E208" s="1080"/>
      <c r="F208" s="1079" t="s">
        <v>412</v>
      </c>
      <c r="G208" s="1080"/>
      <c r="H208" s="4" t="s">
        <v>25</v>
      </c>
      <c r="I208" s="4" t="s">
        <v>19</v>
      </c>
      <c r="J208" s="4" t="s">
        <v>33</v>
      </c>
      <c r="K208" s="5">
        <v>1400</v>
      </c>
      <c r="L208" s="6">
        <v>8359</v>
      </c>
      <c r="M208" s="7">
        <v>758</v>
      </c>
      <c r="N208" s="8">
        <v>10641400</v>
      </c>
    </row>
    <row r="209" spans="2:14" ht="26.4">
      <c r="B209" s="4">
        <v>2023</v>
      </c>
      <c r="C209" s="4" t="s">
        <v>32</v>
      </c>
      <c r="D209" s="1079" t="s">
        <v>403</v>
      </c>
      <c r="E209" s="1080"/>
      <c r="F209" s="1079" t="s">
        <v>412</v>
      </c>
      <c r="G209" s="1080"/>
      <c r="H209" s="4" t="s">
        <v>26</v>
      </c>
      <c r="I209" s="4" t="s">
        <v>19</v>
      </c>
      <c r="J209" s="4" t="s">
        <v>33</v>
      </c>
      <c r="K209" s="5">
        <v>2400</v>
      </c>
      <c r="L209" s="6">
        <v>3834</v>
      </c>
      <c r="M209" s="7">
        <v>476</v>
      </c>
      <c r="N209" s="8">
        <v>8059200</v>
      </c>
    </row>
    <row r="210" spans="2:14" ht="26.4">
      <c r="B210" s="4">
        <v>2023</v>
      </c>
      <c r="C210" s="4" t="s">
        <v>32</v>
      </c>
      <c r="D210" s="1079" t="s">
        <v>403</v>
      </c>
      <c r="E210" s="1080"/>
      <c r="F210" s="1079" t="s">
        <v>412</v>
      </c>
      <c r="G210" s="1080"/>
      <c r="H210" s="4" t="s">
        <v>27</v>
      </c>
      <c r="I210" s="4" t="s">
        <v>19</v>
      </c>
      <c r="J210" s="4" t="s">
        <v>33</v>
      </c>
      <c r="K210" s="5">
        <v>200</v>
      </c>
      <c r="L210" s="6">
        <v>1071</v>
      </c>
      <c r="M210" s="7">
        <v>38</v>
      </c>
      <c r="N210" s="8">
        <v>206600</v>
      </c>
    </row>
    <row r="211" spans="2:14">
      <c r="B211" s="12" t="s">
        <v>28</v>
      </c>
      <c r="C211" s="12" t="s">
        <v>28</v>
      </c>
      <c r="D211" s="1083" t="s">
        <v>28</v>
      </c>
      <c r="E211" s="1080"/>
      <c r="F211" s="1083" t="s">
        <v>29</v>
      </c>
      <c r="G211" s="1080"/>
      <c r="H211" s="12" t="s">
        <v>28</v>
      </c>
      <c r="I211" s="12" t="s">
        <v>28</v>
      </c>
      <c r="J211" s="12" t="s">
        <v>28</v>
      </c>
      <c r="K211" s="12" t="s">
        <v>28</v>
      </c>
      <c r="L211" s="13">
        <v>243574</v>
      </c>
      <c r="M211" s="13">
        <v>11087</v>
      </c>
      <c r="N211" s="14">
        <v>206926400</v>
      </c>
    </row>
    <row r="212" spans="2:14" ht="26.4">
      <c r="B212" s="4">
        <v>2023</v>
      </c>
      <c r="C212" s="4" t="s">
        <v>32</v>
      </c>
      <c r="D212" s="1079" t="s">
        <v>403</v>
      </c>
      <c r="E212" s="1080"/>
      <c r="F212" s="1079" t="s">
        <v>413</v>
      </c>
      <c r="G212" s="1080"/>
      <c r="H212" s="4" t="s">
        <v>18</v>
      </c>
      <c r="I212" s="4" t="s">
        <v>19</v>
      </c>
      <c r="J212" s="4" t="s">
        <v>33</v>
      </c>
      <c r="K212" s="5">
        <v>800</v>
      </c>
      <c r="L212" s="6">
        <v>55352</v>
      </c>
      <c r="M212" s="7">
        <v>1036</v>
      </c>
      <c r="N212" s="8">
        <v>43452800</v>
      </c>
    </row>
    <row r="213" spans="2:14" ht="39.6">
      <c r="B213" s="4">
        <v>2023</v>
      </c>
      <c r="C213" s="4" t="s">
        <v>32</v>
      </c>
      <c r="D213" s="1079" t="s">
        <v>403</v>
      </c>
      <c r="E213" s="1080"/>
      <c r="F213" s="1079" t="s">
        <v>413</v>
      </c>
      <c r="G213" s="1080"/>
      <c r="H213" s="4" t="s">
        <v>22</v>
      </c>
      <c r="I213" s="4" t="s">
        <v>19</v>
      </c>
      <c r="J213" s="4" t="s">
        <v>33</v>
      </c>
      <c r="K213" s="5">
        <v>800</v>
      </c>
      <c r="L213" s="6">
        <v>326</v>
      </c>
      <c r="M213" s="7">
        <v>6</v>
      </c>
      <c r="N213" s="8">
        <v>256000</v>
      </c>
    </row>
    <row r="214" spans="2:14" ht="26.4">
      <c r="B214" s="4">
        <v>2023</v>
      </c>
      <c r="C214" s="4" t="s">
        <v>32</v>
      </c>
      <c r="D214" s="1079" t="s">
        <v>403</v>
      </c>
      <c r="E214" s="1080"/>
      <c r="F214" s="1079" t="s">
        <v>413</v>
      </c>
      <c r="G214" s="1080"/>
      <c r="H214" s="4" t="s">
        <v>23</v>
      </c>
      <c r="I214" s="4" t="s">
        <v>19</v>
      </c>
      <c r="J214" s="4" t="s">
        <v>33</v>
      </c>
      <c r="K214" s="5">
        <v>1400</v>
      </c>
      <c r="L214" s="6">
        <v>2050</v>
      </c>
      <c r="M214" s="7">
        <v>5</v>
      </c>
      <c r="N214" s="8">
        <v>2863000</v>
      </c>
    </row>
    <row r="215" spans="2:14" ht="26.4">
      <c r="B215" s="4">
        <v>2023</v>
      </c>
      <c r="C215" s="4" t="s">
        <v>32</v>
      </c>
      <c r="D215" s="1079" t="s">
        <v>403</v>
      </c>
      <c r="E215" s="1080"/>
      <c r="F215" s="1079" t="s">
        <v>413</v>
      </c>
      <c r="G215" s="1080"/>
      <c r="H215" s="4" t="s">
        <v>24</v>
      </c>
      <c r="I215" s="4" t="s">
        <v>19</v>
      </c>
      <c r="J215" s="4" t="s">
        <v>33</v>
      </c>
      <c r="K215" s="5">
        <v>2400</v>
      </c>
      <c r="L215" s="6">
        <v>28</v>
      </c>
      <c r="M215" s="7">
        <v>0</v>
      </c>
      <c r="N215" s="8">
        <v>67200</v>
      </c>
    </row>
    <row r="216" spans="2:14" ht="26.4">
      <c r="B216" s="4">
        <v>2023</v>
      </c>
      <c r="C216" s="4" t="s">
        <v>32</v>
      </c>
      <c r="D216" s="1079" t="s">
        <v>403</v>
      </c>
      <c r="E216" s="1080"/>
      <c r="F216" s="1079" t="s">
        <v>413</v>
      </c>
      <c r="G216" s="1080"/>
      <c r="H216" s="4" t="s">
        <v>25</v>
      </c>
      <c r="I216" s="4" t="s">
        <v>19</v>
      </c>
      <c r="J216" s="4" t="s">
        <v>33</v>
      </c>
      <c r="K216" s="5">
        <v>1400</v>
      </c>
      <c r="L216" s="6">
        <v>3237</v>
      </c>
      <c r="M216" s="7">
        <v>106</v>
      </c>
      <c r="N216" s="8">
        <v>4383400</v>
      </c>
    </row>
    <row r="217" spans="2:14" ht="26.4">
      <c r="B217" s="4">
        <v>2023</v>
      </c>
      <c r="C217" s="4" t="s">
        <v>32</v>
      </c>
      <c r="D217" s="1079" t="s">
        <v>403</v>
      </c>
      <c r="E217" s="1080"/>
      <c r="F217" s="1079" t="s">
        <v>413</v>
      </c>
      <c r="G217" s="1080"/>
      <c r="H217" s="4" t="s">
        <v>26</v>
      </c>
      <c r="I217" s="4" t="s">
        <v>19</v>
      </c>
      <c r="J217" s="4" t="s">
        <v>33</v>
      </c>
      <c r="K217" s="5">
        <v>2400</v>
      </c>
      <c r="L217" s="6">
        <v>4113</v>
      </c>
      <c r="M217" s="7">
        <v>69</v>
      </c>
      <c r="N217" s="8">
        <v>9705600</v>
      </c>
    </row>
    <row r="218" spans="2:14" ht="26.4">
      <c r="B218" s="4">
        <v>2023</v>
      </c>
      <c r="C218" s="4" t="s">
        <v>32</v>
      </c>
      <c r="D218" s="1079" t="s">
        <v>403</v>
      </c>
      <c r="E218" s="1080"/>
      <c r="F218" s="1079" t="s">
        <v>413</v>
      </c>
      <c r="G218" s="1080"/>
      <c r="H218" s="4" t="s">
        <v>27</v>
      </c>
      <c r="I218" s="4" t="s">
        <v>19</v>
      </c>
      <c r="J218" s="4" t="s">
        <v>33</v>
      </c>
      <c r="K218" s="5">
        <v>200</v>
      </c>
      <c r="L218" s="6">
        <v>249</v>
      </c>
      <c r="M218" s="7">
        <v>2</v>
      </c>
      <c r="N218" s="8">
        <v>49400</v>
      </c>
    </row>
    <row r="219" spans="2:14">
      <c r="B219" s="12" t="s">
        <v>28</v>
      </c>
      <c r="C219" s="12" t="s">
        <v>28</v>
      </c>
      <c r="D219" s="1083" t="s">
        <v>28</v>
      </c>
      <c r="E219" s="1080"/>
      <c r="F219" s="1083" t="s">
        <v>29</v>
      </c>
      <c r="G219" s="1080"/>
      <c r="H219" s="12" t="s">
        <v>28</v>
      </c>
      <c r="I219" s="12" t="s">
        <v>28</v>
      </c>
      <c r="J219" s="12" t="s">
        <v>28</v>
      </c>
      <c r="K219" s="12" t="s">
        <v>28</v>
      </c>
      <c r="L219" s="13">
        <v>65355</v>
      </c>
      <c r="M219" s="13">
        <v>1224</v>
      </c>
      <c r="N219" s="14">
        <v>60777400</v>
      </c>
    </row>
    <row r="220" spans="2:14" ht="26.4">
      <c r="B220" s="4">
        <v>2023</v>
      </c>
      <c r="C220" s="4" t="s">
        <v>32</v>
      </c>
      <c r="D220" s="1079" t="s">
        <v>403</v>
      </c>
      <c r="E220" s="1080"/>
      <c r="F220" s="1079" t="s">
        <v>414</v>
      </c>
      <c r="G220" s="1080"/>
      <c r="H220" s="4" t="s">
        <v>18</v>
      </c>
      <c r="I220" s="4" t="s">
        <v>19</v>
      </c>
      <c r="J220" s="4" t="s">
        <v>33</v>
      </c>
      <c r="K220" s="5">
        <v>800</v>
      </c>
      <c r="L220" s="6">
        <v>9868</v>
      </c>
      <c r="M220" s="7">
        <v>448</v>
      </c>
      <c r="N220" s="8">
        <v>7536000</v>
      </c>
    </row>
    <row r="221" spans="2:14" ht="39.6">
      <c r="B221" s="4">
        <v>2023</v>
      </c>
      <c r="C221" s="4" t="s">
        <v>32</v>
      </c>
      <c r="D221" s="1079" t="s">
        <v>403</v>
      </c>
      <c r="E221" s="1080"/>
      <c r="F221" s="1079" t="s">
        <v>414</v>
      </c>
      <c r="G221" s="1080"/>
      <c r="H221" s="4" t="s">
        <v>22</v>
      </c>
      <c r="I221" s="4" t="s">
        <v>19</v>
      </c>
      <c r="J221" s="4" t="s">
        <v>33</v>
      </c>
      <c r="K221" s="5">
        <v>800</v>
      </c>
      <c r="L221" s="6">
        <v>101</v>
      </c>
      <c r="M221" s="7">
        <v>1</v>
      </c>
      <c r="N221" s="8">
        <v>80000</v>
      </c>
    </row>
    <row r="222" spans="2:14" ht="26.4">
      <c r="B222" s="4">
        <v>2023</v>
      </c>
      <c r="C222" s="4" t="s">
        <v>32</v>
      </c>
      <c r="D222" s="1079" t="s">
        <v>403</v>
      </c>
      <c r="E222" s="1080"/>
      <c r="F222" s="1079" t="s">
        <v>414</v>
      </c>
      <c r="G222" s="1080"/>
      <c r="H222" s="4" t="s">
        <v>23</v>
      </c>
      <c r="I222" s="4" t="s">
        <v>19</v>
      </c>
      <c r="J222" s="4" t="s">
        <v>33</v>
      </c>
      <c r="K222" s="5">
        <v>1400</v>
      </c>
      <c r="L222" s="6">
        <v>1233</v>
      </c>
      <c r="M222" s="7">
        <v>1</v>
      </c>
      <c r="N222" s="8">
        <v>1724800</v>
      </c>
    </row>
    <row r="223" spans="2:14" ht="26.4">
      <c r="B223" s="4">
        <v>2023</v>
      </c>
      <c r="C223" s="4" t="s">
        <v>32</v>
      </c>
      <c r="D223" s="1079" t="s">
        <v>403</v>
      </c>
      <c r="E223" s="1080"/>
      <c r="F223" s="1079" t="s">
        <v>414</v>
      </c>
      <c r="G223" s="1080"/>
      <c r="H223" s="4" t="s">
        <v>24</v>
      </c>
      <c r="I223" s="4" t="s">
        <v>19</v>
      </c>
      <c r="J223" s="4" t="s">
        <v>33</v>
      </c>
      <c r="K223" s="5">
        <v>2400</v>
      </c>
      <c r="L223" s="6">
        <v>27</v>
      </c>
      <c r="M223" s="7">
        <v>0</v>
      </c>
      <c r="N223" s="8">
        <v>64800</v>
      </c>
    </row>
    <row r="224" spans="2:14" ht="26.4">
      <c r="B224" s="4">
        <v>2023</v>
      </c>
      <c r="C224" s="4" t="s">
        <v>32</v>
      </c>
      <c r="D224" s="1079" t="s">
        <v>403</v>
      </c>
      <c r="E224" s="1080"/>
      <c r="F224" s="1079" t="s">
        <v>414</v>
      </c>
      <c r="G224" s="1080"/>
      <c r="H224" s="4" t="s">
        <v>25</v>
      </c>
      <c r="I224" s="4" t="s">
        <v>19</v>
      </c>
      <c r="J224" s="4" t="s">
        <v>33</v>
      </c>
      <c r="K224" s="5">
        <v>1400</v>
      </c>
      <c r="L224" s="6">
        <v>801</v>
      </c>
      <c r="M224" s="7">
        <v>26</v>
      </c>
      <c r="N224" s="8">
        <v>1085000</v>
      </c>
    </row>
    <row r="225" spans="2:14" ht="26.4">
      <c r="B225" s="4">
        <v>2023</v>
      </c>
      <c r="C225" s="4" t="s">
        <v>32</v>
      </c>
      <c r="D225" s="1079" t="s">
        <v>403</v>
      </c>
      <c r="E225" s="1080"/>
      <c r="F225" s="1079" t="s">
        <v>414</v>
      </c>
      <c r="G225" s="1080"/>
      <c r="H225" s="4" t="s">
        <v>26</v>
      </c>
      <c r="I225" s="4" t="s">
        <v>19</v>
      </c>
      <c r="J225" s="4" t="s">
        <v>33</v>
      </c>
      <c r="K225" s="5">
        <v>2400</v>
      </c>
      <c r="L225" s="6">
        <v>913</v>
      </c>
      <c r="M225" s="7">
        <v>14</v>
      </c>
      <c r="N225" s="8">
        <v>2157600</v>
      </c>
    </row>
    <row r="226" spans="2:14" ht="26.4">
      <c r="B226" s="4">
        <v>2023</v>
      </c>
      <c r="C226" s="4" t="s">
        <v>32</v>
      </c>
      <c r="D226" s="1079" t="s">
        <v>403</v>
      </c>
      <c r="E226" s="1080"/>
      <c r="F226" s="1079" t="s">
        <v>414</v>
      </c>
      <c r="G226" s="1080"/>
      <c r="H226" s="4" t="s">
        <v>27</v>
      </c>
      <c r="I226" s="4" t="s">
        <v>19</v>
      </c>
      <c r="J226" s="4" t="s">
        <v>33</v>
      </c>
      <c r="K226" s="5">
        <v>200</v>
      </c>
      <c r="L226" s="6">
        <v>52</v>
      </c>
      <c r="M226" s="7">
        <v>1</v>
      </c>
      <c r="N226" s="8">
        <v>10200</v>
      </c>
    </row>
    <row r="227" spans="2:14">
      <c r="B227" s="12" t="s">
        <v>28</v>
      </c>
      <c r="C227" s="12" t="s">
        <v>28</v>
      </c>
      <c r="D227" s="1083" t="s">
        <v>28</v>
      </c>
      <c r="E227" s="1080"/>
      <c r="F227" s="1083" t="s">
        <v>29</v>
      </c>
      <c r="G227" s="1080"/>
      <c r="H227" s="12" t="s">
        <v>28</v>
      </c>
      <c r="I227" s="12" t="s">
        <v>28</v>
      </c>
      <c r="J227" s="12" t="s">
        <v>28</v>
      </c>
      <c r="K227" s="12" t="s">
        <v>28</v>
      </c>
      <c r="L227" s="13">
        <v>12995</v>
      </c>
      <c r="M227" s="13">
        <v>491</v>
      </c>
      <c r="N227" s="14">
        <v>12658400</v>
      </c>
    </row>
    <row r="228" spans="2:14" ht="26.4">
      <c r="B228" s="4">
        <v>2023</v>
      </c>
      <c r="C228" s="4" t="s">
        <v>32</v>
      </c>
      <c r="D228" s="1079" t="s">
        <v>403</v>
      </c>
      <c r="E228" s="1080"/>
      <c r="F228" s="1079" t="s">
        <v>415</v>
      </c>
      <c r="G228" s="1080"/>
      <c r="H228" s="4" t="s">
        <v>18</v>
      </c>
      <c r="I228" s="4" t="s">
        <v>19</v>
      </c>
      <c r="J228" s="4" t="s">
        <v>33</v>
      </c>
      <c r="K228" s="5">
        <v>800</v>
      </c>
      <c r="L228" s="6">
        <v>30897</v>
      </c>
      <c r="M228" s="7">
        <v>1419</v>
      </c>
      <c r="N228" s="8">
        <v>23582400</v>
      </c>
    </row>
    <row r="229" spans="2:14" ht="39.6">
      <c r="B229" s="4">
        <v>2023</v>
      </c>
      <c r="C229" s="4" t="s">
        <v>32</v>
      </c>
      <c r="D229" s="1079" t="s">
        <v>403</v>
      </c>
      <c r="E229" s="1080"/>
      <c r="F229" s="1079" t="s">
        <v>415</v>
      </c>
      <c r="G229" s="1080"/>
      <c r="H229" s="4" t="s">
        <v>22</v>
      </c>
      <c r="I229" s="4" t="s">
        <v>19</v>
      </c>
      <c r="J229" s="4" t="s">
        <v>33</v>
      </c>
      <c r="K229" s="5">
        <v>800</v>
      </c>
      <c r="L229" s="6">
        <v>123</v>
      </c>
      <c r="M229" s="7">
        <v>3</v>
      </c>
      <c r="N229" s="8">
        <v>96000</v>
      </c>
    </row>
    <row r="230" spans="2:14" ht="26.4">
      <c r="B230" s="4">
        <v>2023</v>
      </c>
      <c r="C230" s="4" t="s">
        <v>32</v>
      </c>
      <c r="D230" s="1079" t="s">
        <v>403</v>
      </c>
      <c r="E230" s="1080"/>
      <c r="F230" s="1079" t="s">
        <v>415</v>
      </c>
      <c r="G230" s="1080"/>
      <c r="H230" s="4" t="s">
        <v>23</v>
      </c>
      <c r="I230" s="4" t="s">
        <v>19</v>
      </c>
      <c r="J230" s="4" t="s">
        <v>33</v>
      </c>
      <c r="K230" s="5">
        <v>1400</v>
      </c>
      <c r="L230" s="6">
        <v>882</v>
      </c>
      <c r="M230" s="7">
        <v>7</v>
      </c>
      <c r="N230" s="8">
        <v>1225000</v>
      </c>
    </row>
    <row r="231" spans="2:14" ht="26.4">
      <c r="B231" s="4">
        <v>2023</v>
      </c>
      <c r="C231" s="4" t="s">
        <v>32</v>
      </c>
      <c r="D231" s="1079" t="s">
        <v>403</v>
      </c>
      <c r="E231" s="1080"/>
      <c r="F231" s="1079" t="s">
        <v>415</v>
      </c>
      <c r="G231" s="1080"/>
      <c r="H231" s="4" t="s">
        <v>24</v>
      </c>
      <c r="I231" s="4" t="s">
        <v>19</v>
      </c>
      <c r="J231" s="4" t="s">
        <v>33</v>
      </c>
      <c r="K231" s="5">
        <v>2400</v>
      </c>
      <c r="L231" s="6">
        <v>1</v>
      </c>
      <c r="M231" s="7">
        <v>0</v>
      </c>
      <c r="N231" s="8">
        <v>2400</v>
      </c>
    </row>
    <row r="232" spans="2:14" ht="26.4">
      <c r="B232" s="4">
        <v>2023</v>
      </c>
      <c r="C232" s="4" t="s">
        <v>32</v>
      </c>
      <c r="D232" s="1079" t="s">
        <v>403</v>
      </c>
      <c r="E232" s="1080"/>
      <c r="F232" s="1079" t="s">
        <v>415</v>
      </c>
      <c r="G232" s="1080"/>
      <c r="H232" s="4" t="s">
        <v>25</v>
      </c>
      <c r="I232" s="4" t="s">
        <v>19</v>
      </c>
      <c r="J232" s="4" t="s">
        <v>33</v>
      </c>
      <c r="K232" s="5">
        <v>1400</v>
      </c>
      <c r="L232" s="6">
        <v>1146</v>
      </c>
      <c r="M232" s="7">
        <v>96</v>
      </c>
      <c r="N232" s="8">
        <v>1470000</v>
      </c>
    </row>
    <row r="233" spans="2:14" ht="26.4">
      <c r="B233" s="4">
        <v>2023</v>
      </c>
      <c r="C233" s="4" t="s">
        <v>32</v>
      </c>
      <c r="D233" s="1079" t="s">
        <v>403</v>
      </c>
      <c r="E233" s="1080"/>
      <c r="F233" s="1079" t="s">
        <v>415</v>
      </c>
      <c r="G233" s="1080"/>
      <c r="H233" s="4" t="s">
        <v>26</v>
      </c>
      <c r="I233" s="4" t="s">
        <v>19</v>
      </c>
      <c r="J233" s="4" t="s">
        <v>33</v>
      </c>
      <c r="K233" s="5">
        <v>2400</v>
      </c>
      <c r="L233" s="6">
        <v>551</v>
      </c>
      <c r="M233" s="7">
        <v>86</v>
      </c>
      <c r="N233" s="8">
        <v>1116000</v>
      </c>
    </row>
    <row r="234" spans="2:14" ht="26.4">
      <c r="B234" s="4">
        <v>2023</v>
      </c>
      <c r="C234" s="4" t="s">
        <v>32</v>
      </c>
      <c r="D234" s="1079" t="s">
        <v>403</v>
      </c>
      <c r="E234" s="1080"/>
      <c r="F234" s="1079" t="s">
        <v>415</v>
      </c>
      <c r="G234" s="1080"/>
      <c r="H234" s="4" t="s">
        <v>27</v>
      </c>
      <c r="I234" s="4" t="s">
        <v>19</v>
      </c>
      <c r="J234" s="4" t="s">
        <v>33</v>
      </c>
      <c r="K234" s="5">
        <v>200</v>
      </c>
      <c r="L234" s="6">
        <v>195</v>
      </c>
      <c r="M234" s="7">
        <v>4</v>
      </c>
      <c r="N234" s="8">
        <v>38200</v>
      </c>
    </row>
    <row r="235" spans="2:14">
      <c r="B235" s="12" t="s">
        <v>28</v>
      </c>
      <c r="C235" s="12" t="s">
        <v>28</v>
      </c>
      <c r="D235" s="1083" t="s">
        <v>28</v>
      </c>
      <c r="E235" s="1080"/>
      <c r="F235" s="1083" t="s">
        <v>29</v>
      </c>
      <c r="G235" s="1080"/>
      <c r="H235" s="12" t="s">
        <v>28</v>
      </c>
      <c r="I235" s="12" t="s">
        <v>28</v>
      </c>
      <c r="J235" s="12" t="s">
        <v>28</v>
      </c>
      <c r="K235" s="12" t="s">
        <v>28</v>
      </c>
      <c r="L235" s="13">
        <v>33795</v>
      </c>
      <c r="M235" s="13">
        <v>1615</v>
      </c>
      <c r="N235" s="14">
        <v>27530000</v>
      </c>
    </row>
    <row r="236" spans="2:14" ht="26.4">
      <c r="B236" s="4">
        <v>2023</v>
      </c>
      <c r="C236" s="4" t="s">
        <v>32</v>
      </c>
      <c r="D236" s="1079" t="s">
        <v>403</v>
      </c>
      <c r="E236" s="1080"/>
      <c r="F236" s="1079" t="s">
        <v>416</v>
      </c>
      <c r="G236" s="1080"/>
      <c r="H236" s="4" t="s">
        <v>18</v>
      </c>
      <c r="I236" s="4" t="s">
        <v>19</v>
      </c>
      <c r="J236" s="4" t="s">
        <v>33</v>
      </c>
      <c r="K236" s="5">
        <v>800</v>
      </c>
      <c r="L236" s="6">
        <v>108090</v>
      </c>
      <c r="M236" s="7">
        <v>6393</v>
      </c>
      <c r="N236" s="8">
        <v>81357600</v>
      </c>
    </row>
    <row r="237" spans="2:14" ht="39.6">
      <c r="B237" s="4">
        <v>2023</v>
      </c>
      <c r="C237" s="4" t="s">
        <v>32</v>
      </c>
      <c r="D237" s="1079" t="s">
        <v>403</v>
      </c>
      <c r="E237" s="1080"/>
      <c r="F237" s="1079" t="s">
        <v>416</v>
      </c>
      <c r="G237" s="1080"/>
      <c r="H237" s="4" t="s">
        <v>22</v>
      </c>
      <c r="I237" s="4" t="s">
        <v>19</v>
      </c>
      <c r="J237" s="4" t="s">
        <v>33</v>
      </c>
      <c r="K237" s="5">
        <v>800</v>
      </c>
      <c r="L237" s="6">
        <v>602</v>
      </c>
      <c r="M237" s="7">
        <v>33</v>
      </c>
      <c r="N237" s="8">
        <v>455200</v>
      </c>
    </row>
    <row r="238" spans="2:14" ht="26.4">
      <c r="B238" s="4">
        <v>2023</v>
      </c>
      <c r="C238" s="4" t="s">
        <v>32</v>
      </c>
      <c r="D238" s="1079" t="s">
        <v>403</v>
      </c>
      <c r="E238" s="1080"/>
      <c r="F238" s="1079" t="s">
        <v>416</v>
      </c>
      <c r="G238" s="1080"/>
      <c r="H238" s="4" t="s">
        <v>23</v>
      </c>
      <c r="I238" s="4" t="s">
        <v>19</v>
      </c>
      <c r="J238" s="4" t="s">
        <v>33</v>
      </c>
      <c r="K238" s="5">
        <v>1400</v>
      </c>
      <c r="L238" s="6">
        <v>437</v>
      </c>
      <c r="M238" s="7">
        <v>21</v>
      </c>
      <c r="N238" s="8">
        <v>582400</v>
      </c>
    </row>
    <row r="239" spans="2:14" ht="26.4">
      <c r="B239" s="4">
        <v>2023</v>
      </c>
      <c r="C239" s="4" t="s">
        <v>32</v>
      </c>
      <c r="D239" s="1079" t="s">
        <v>403</v>
      </c>
      <c r="E239" s="1080"/>
      <c r="F239" s="1079" t="s">
        <v>416</v>
      </c>
      <c r="G239" s="1080"/>
      <c r="H239" s="4" t="s">
        <v>24</v>
      </c>
      <c r="I239" s="4" t="s">
        <v>19</v>
      </c>
      <c r="J239" s="4" t="s">
        <v>33</v>
      </c>
      <c r="K239" s="5">
        <v>2400</v>
      </c>
      <c r="L239" s="6">
        <v>9</v>
      </c>
      <c r="M239" s="7">
        <v>0</v>
      </c>
      <c r="N239" s="8">
        <v>21600</v>
      </c>
    </row>
    <row r="240" spans="2:14" ht="26.4">
      <c r="B240" s="4">
        <v>2023</v>
      </c>
      <c r="C240" s="4" t="s">
        <v>32</v>
      </c>
      <c r="D240" s="1079" t="s">
        <v>403</v>
      </c>
      <c r="E240" s="1080"/>
      <c r="F240" s="1079" t="s">
        <v>416</v>
      </c>
      <c r="G240" s="1080"/>
      <c r="H240" s="4" t="s">
        <v>25</v>
      </c>
      <c r="I240" s="4" t="s">
        <v>19</v>
      </c>
      <c r="J240" s="4" t="s">
        <v>33</v>
      </c>
      <c r="K240" s="5">
        <v>1400</v>
      </c>
      <c r="L240" s="6">
        <v>6225</v>
      </c>
      <c r="M240" s="7">
        <v>593</v>
      </c>
      <c r="N240" s="8">
        <v>7884800</v>
      </c>
    </row>
    <row r="241" spans="2:14" ht="26.4">
      <c r="B241" s="4">
        <v>2023</v>
      </c>
      <c r="C241" s="4" t="s">
        <v>32</v>
      </c>
      <c r="D241" s="1079" t="s">
        <v>403</v>
      </c>
      <c r="E241" s="1080"/>
      <c r="F241" s="1079" t="s">
        <v>416</v>
      </c>
      <c r="G241" s="1080"/>
      <c r="H241" s="4" t="s">
        <v>26</v>
      </c>
      <c r="I241" s="4" t="s">
        <v>19</v>
      </c>
      <c r="J241" s="4" t="s">
        <v>33</v>
      </c>
      <c r="K241" s="5">
        <v>2400</v>
      </c>
      <c r="L241" s="6">
        <v>8289</v>
      </c>
      <c r="M241" s="7">
        <v>1517</v>
      </c>
      <c r="N241" s="8">
        <v>16252800</v>
      </c>
    </row>
    <row r="242" spans="2:14" ht="26.4">
      <c r="B242" s="4">
        <v>2023</v>
      </c>
      <c r="C242" s="4" t="s">
        <v>32</v>
      </c>
      <c r="D242" s="1079" t="s">
        <v>403</v>
      </c>
      <c r="E242" s="1080"/>
      <c r="F242" s="1079" t="s">
        <v>416</v>
      </c>
      <c r="G242" s="1080"/>
      <c r="H242" s="4" t="s">
        <v>27</v>
      </c>
      <c r="I242" s="4" t="s">
        <v>19</v>
      </c>
      <c r="J242" s="4" t="s">
        <v>33</v>
      </c>
      <c r="K242" s="5">
        <v>200</v>
      </c>
      <c r="L242" s="6">
        <v>540</v>
      </c>
      <c r="M242" s="7">
        <v>25</v>
      </c>
      <c r="N242" s="8">
        <v>103000</v>
      </c>
    </row>
    <row r="243" spans="2:14">
      <c r="B243" s="12" t="s">
        <v>28</v>
      </c>
      <c r="C243" s="12" t="s">
        <v>28</v>
      </c>
      <c r="D243" s="1083" t="s">
        <v>28</v>
      </c>
      <c r="E243" s="1080"/>
      <c r="F243" s="1083" t="s">
        <v>29</v>
      </c>
      <c r="G243" s="1080"/>
      <c r="H243" s="12" t="s">
        <v>28</v>
      </c>
      <c r="I243" s="12" t="s">
        <v>28</v>
      </c>
      <c r="J243" s="12" t="s">
        <v>28</v>
      </c>
      <c r="K243" s="12" t="s">
        <v>28</v>
      </c>
      <c r="L243" s="13">
        <v>124192</v>
      </c>
      <c r="M243" s="13">
        <v>8582</v>
      </c>
      <c r="N243" s="14">
        <v>106657400</v>
      </c>
    </row>
    <row r="244" spans="2:14" ht="26.4">
      <c r="B244" s="4">
        <v>2023</v>
      </c>
      <c r="C244" s="4" t="s">
        <v>32</v>
      </c>
      <c r="D244" s="1079" t="s">
        <v>403</v>
      </c>
      <c r="E244" s="1080"/>
      <c r="F244" s="1079" t="s">
        <v>417</v>
      </c>
      <c r="G244" s="1080"/>
      <c r="H244" s="4" t="s">
        <v>18</v>
      </c>
      <c r="I244" s="4" t="s">
        <v>19</v>
      </c>
      <c r="J244" s="4" t="s">
        <v>33</v>
      </c>
      <c r="K244" s="5">
        <v>900</v>
      </c>
      <c r="L244" s="6">
        <v>357081</v>
      </c>
      <c r="M244" s="7">
        <v>47741</v>
      </c>
      <c r="N244" s="8">
        <v>278406000</v>
      </c>
    </row>
    <row r="245" spans="2:14" ht="39.6">
      <c r="B245" s="4">
        <v>2023</v>
      </c>
      <c r="C245" s="4" t="s">
        <v>32</v>
      </c>
      <c r="D245" s="1079" t="s">
        <v>403</v>
      </c>
      <c r="E245" s="1080"/>
      <c r="F245" s="1079" t="s">
        <v>417</v>
      </c>
      <c r="G245" s="1080"/>
      <c r="H245" s="4" t="s">
        <v>22</v>
      </c>
      <c r="I245" s="4" t="s">
        <v>19</v>
      </c>
      <c r="J245" s="4" t="s">
        <v>33</v>
      </c>
      <c r="K245" s="5">
        <v>900</v>
      </c>
      <c r="L245" s="6">
        <v>877</v>
      </c>
      <c r="M245" s="7">
        <v>246</v>
      </c>
      <c r="N245" s="8">
        <v>567900</v>
      </c>
    </row>
    <row r="246" spans="2:14" ht="26.4">
      <c r="B246" s="4">
        <v>2023</v>
      </c>
      <c r="C246" s="4" t="s">
        <v>32</v>
      </c>
      <c r="D246" s="1079" t="s">
        <v>403</v>
      </c>
      <c r="E246" s="1080"/>
      <c r="F246" s="1079" t="s">
        <v>417</v>
      </c>
      <c r="G246" s="1080"/>
      <c r="H246" s="4" t="s">
        <v>23</v>
      </c>
      <c r="I246" s="4" t="s">
        <v>19</v>
      </c>
      <c r="J246" s="4" t="s">
        <v>33</v>
      </c>
      <c r="K246" s="5">
        <v>1600</v>
      </c>
      <c r="L246" s="6">
        <v>12788</v>
      </c>
      <c r="M246" s="7">
        <v>2418</v>
      </c>
      <c r="N246" s="8">
        <v>16592000</v>
      </c>
    </row>
    <row r="247" spans="2:14" ht="26.4">
      <c r="B247" s="4">
        <v>2023</v>
      </c>
      <c r="C247" s="4" t="s">
        <v>32</v>
      </c>
      <c r="D247" s="1079" t="s">
        <v>403</v>
      </c>
      <c r="E247" s="1080"/>
      <c r="F247" s="1079" t="s">
        <v>417</v>
      </c>
      <c r="G247" s="1080"/>
      <c r="H247" s="4" t="s">
        <v>24</v>
      </c>
      <c r="I247" s="4" t="s">
        <v>19</v>
      </c>
      <c r="J247" s="4" t="s">
        <v>33</v>
      </c>
      <c r="K247" s="5">
        <v>2900</v>
      </c>
      <c r="L247" s="6">
        <v>3627</v>
      </c>
      <c r="M247" s="7">
        <v>3330</v>
      </c>
      <c r="N247" s="8">
        <v>861300</v>
      </c>
    </row>
    <row r="248" spans="2:14" ht="26.4">
      <c r="B248" s="4">
        <v>2023</v>
      </c>
      <c r="C248" s="4" t="s">
        <v>32</v>
      </c>
      <c r="D248" s="1079" t="s">
        <v>403</v>
      </c>
      <c r="E248" s="1080"/>
      <c r="F248" s="1079" t="s">
        <v>417</v>
      </c>
      <c r="G248" s="1080"/>
      <c r="H248" s="4" t="s">
        <v>25</v>
      </c>
      <c r="I248" s="4" t="s">
        <v>19</v>
      </c>
      <c r="J248" s="4" t="s">
        <v>33</v>
      </c>
      <c r="K248" s="5">
        <v>1600</v>
      </c>
      <c r="L248" s="6">
        <v>15004</v>
      </c>
      <c r="M248" s="7">
        <v>4020</v>
      </c>
      <c r="N248" s="8">
        <v>17574400</v>
      </c>
    </row>
    <row r="249" spans="2:14" ht="26.4">
      <c r="B249" s="4">
        <v>2023</v>
      </c>
      <c r="C249" s="4" t="s">
        <v>32</v>
      </c>
      <c r="D249" s="1079" t="s">
        <v>403</v>
      </c>
      <c r="E249" s="1080"/>
      <c r="F249" s="1079" t="s">
        <v>417</v>
      </c>
      <c r="G249" s="1080"/>
      <c r="H249" s="4" t="s">
        <v>26</v>
      </c>
      <c r="I249" s="4" t="s">
        <v>19</v>
      </c>
      <c r="J249" s="4" t="s">
        <v>33</v>
      </c>
      <c r="K249" s="5">
        <v>2900</v>
      </c>
      <c r="L249" s="6">
        <v>12967</v>
      </c>
      <c r="M249" s="7">
        <v>6794</v>
      </c>
      <c r="N249" s="8">
        <v>17901700</v>
      </c>
    </row>
    <row r="250" spans="2:14" ht="26.4">
      <c r="B250" s="4">
        <v>2023</v>
      </c>
      <c r="C250" s="4" t="s">
        <v>32</v>
      </c>
      <c r="D250" s="1079" t="s">
        <v>403</v>
      </c>
      <c r="E250" s="1080"/>
      <c r="F250" s="1079" t="s">
        <v>417</v>
      </c>
      <c r="G250" s="1080"/>
      <c r="H250" s="4" t="s">
        <v>27</v>
      </c>
      <c r="I250" s="4" t="s">
        <v>19</v>
      </c>
      <c r="J250" s="4" t="s">
        <v>33</v>
      </c>
      <c r="K250" s="5">
        <v>300</v>
      </c>
      <c r="L250" s="6">
        <v>2309</v>
      </c>
      <c r="M250" s="7">
        <v>219</v>
      </c>
      <c r="N250" s="8">
        <v>627000</v>
      </c>
    </row>
    <row r="251" spans="2:14">
      <c r="B251" s="12" t="s">
        <v>28</v>
      </c>
      <c r="C251" s="12" t="s">
        <v>28</v>
      </c>
      <c r="D251" s="1083" t="s">
        <v>28</v>
      </c>
      <c r="E251" s="1080"/>
      <c r="F251" s="1083" t="s">
        <v>29</v>
      </c>
      <c r="G251" s="1080"/>
      <c r="H251" s="12" t="s">
        <v>28</v>
      </c>
      <c r="I251" s="12" t="s">
        <v>28</v>
      </c>
      <c r="J251" s="12" t="s">
        <v>28</v>
      </c>
      <c r="K251" s="12" t="s">
        <v>28</v>
      </c>
      <c r="L251" s="13">
        <v>404653</v>
      </c>
      <c r="M251" s="13">
        <v>64768</v>
      </c>
      <c r="N251" s="14">
        <v>332530300</v>
      </c>
    </row>
    <row r="252" spans="2:14" ht="26.4">
      <c r="B252" s="4">
        <v>2023</v>
      </c>
      <c r="C252" s="4" t="s">
        <v>32</v>
      </c>
      <c r="D252" s="1079" t="s">
        <v>403</v>
      </c>
      <c r="E252" s="1080"/>
      <c r="F252" s="1079" t="s">
        <v>418</v>
      </c>
      <c r="G252" s="1080"/>
      <c r="H252" s="4" t="s">
        <v>18</v>
      </c>
      <c r="I252" s="4" t="s">
        <v>19</v>
      </c>
      <c r="J252" s="4" t="s">
        <v>33</v>
      </c>
      <c r="K252" s="5">
        <v>900</v>
      </c>
      <c r="L252" s="6">
        <v>292902</v>
      </c>
      <c r="M252" s="7">
        <v>332</v>
      </c>
      <c r="N252" s="8">
        <v>263313000</v>
      </c>
    </row>
    <row r="253" spans="2:14" ht="39.6">
      <c r="B253" s="4">
        <v>2023</v>
      </c>
      <c r="C253" s="4" t="s">
        <v>32</v>
      </c>
      <c r="D253" s="1079" t="s">
        <v>403</v>
      </c>
      <c r="E253" s="1080"/>
      <c r="F253" s="1079" t="s">
        <v>418</v>
      </c>
      <c r="G253" s="1080"/>
      <c r="H253" s="4" t="s">
        <v>22</v>
      </c>
      <c r="I253" s="4" t="s">
        <v>19</v>
      </c>
      <c r="J253" s="4" t="s">
        <v>33</v>
      </c>
      <c r="K253" s="5">
        <v>900</v>
      </c>
      <c r="L253" s="6">
        <v>1510</v>
      </c>
      <c r="M253" s="7">
        <v>3</v>
      </c>
      <c r="N253" s="8">
        <v>1356300</v>
      </c>
    </row>
    <row r="254" spans="2:14" ht="26.4">
      <c r="B254" s="4">
        <v>2023</v>
      </c>
      <c r="C254" s="4" t="s">
        <v>32</v>
      </c>
      <c r="D254" s="1079" t="s">
        <v>403</v>
      </c>
      <c r="E254" s="1080"/>
      <c r="F254" s="1079" t="s">
        <v>418</v>
      </c>
      <c r="G254" s="1080"/>
      <c r="H254" s="4" t="s">
        <v>23</v>
      </c>
      <c r="I254" s="4" t="s">
        <v>19</v>
      </c>
      <c r="J254" s="4" t="s">
        <v>33</v>
      </c>
      <c r="K254" s="5">
        <v>1600</v>
      </c>
      <c r="L254" s="6">
        <v>2349</v>
      </c>
      <c r="M254" s="7">
        <v>6</v>
      </c>
      <c r="N254" s="8">
        <v>3748800</v>
      </c>
    </row>
    <row r="255" spans="2:14" ht="26.4">
      <c r="B255" s="4">
        <v>2023</v>
      </c>
      <c r="C255" s="4" t="s">
        <v>32</v>
      </c>
      <c r="D255" s="1079" t="s">
        <v>403</v>
      </c>
      <c r="E255" s="1080"/>
      <c r="F255" s="1079" t="s">
        <v>418</v>
      </c>
      <c r="G255" s="1080"/>
      <c r="H255" s="4" t="s">
        <v>24</v>
      </c>
      <c r="I255" s="4" t="s">
        <v>19</v>
      </c>
      <c r="J255" s="4" t="s">
        <v>33</v>
      </c>
      <c r="K255" s="5">
        <v>2900</v>
      </c>
      <c r="L255" s="6">
        <v>189</v>
      </c>
      <c r="M255" s="7">
        <v>0</v>
      </c>
      <c r="N255" s="8">
        <v>548100</v>
      </c>
    </row>
    <row r="256" spans="2:14" ht="26.4">
      <c r="B256" s="4">
        <v>2023</v>
      </c>
      <c r="C256" s="4" t="s">
        <v>32</v>
      </c>
      <c r="D256" s="1079" t="s">
        <v>403</v>
      </c>
      <c r="E256" s="1080"/>
      <c r="F256" s="1079" t="s">
        <v>418</v>
      </c>
      <c r="G256" s="1080"/>
      <c r="H256" s="4" t="s">
        <v>25</v>
      </c>
      <c r="I256" s="4" t="s">
        <v>19</v>
      </c>
      <c r="J256" s="4" t="s">
        <v>33</v>
      </c>
      <c r="K256" s="5">
        <v>1600</v>
      </c>
      <c r="L256" s="6">
        <v>21822</v>
      </c>
      <c r="M256" s="7">
        <v>31</v>
      </c>
      <c r="N256" s="8">
        <v>34865600</v>
      </c>
    </row>
    <row r="257" spans="2:14" ht="26.4">
      <c r="B257" s="4">
        <v>2023</v>
      </c>
      <c r="C257" s="4" t="s">
        <v>32</v>
      </c>
      <c r="D257" s="1079" t="s">
        <v>403</v>
      </c>
      <c r="E257" s="1080"/>
      <c r="F257" s="1079" t="s">
        <v>418</v>
      </c>
      <c r="G257" s="1080"/>
      <c r="H257" s="4" t="s">
        <v>26</v>
      </c>
      <c r="I257" s="4" t="s">
        <v>19</v>
      </c>
      <c r="J257" s="4" t="s">
        <v>33</v>
      </c>
      <c r="K257" s="5">
        <v>2900</v>
      </c>
      <c r="L257" s="6">
        <v>47493</v>
      </c>
      <c r="M257" s="7">
        <v>0</v>
      </c>
      <c r="N257" s="8">
        <v>137729700</v>
      </c>
    </row>
    <row r="258" spans="2:14" ht="26.4">
      <c r="B258" s="4">
        <v>2023</v>
      </c>
      <c r="C258" s="4" t="s">
        <v>32</v>
      </c>
      <c r="D258" s="1079" t="s">
        <v>403</v>
      </c>
      <c r="E258" s="1080"/>
      <c r="F258" s="1079" t="s">
        <v>418</v>
      </c>
      <c r="G258" s="1080"/>
      <c r="H258" s="4" t="s">
        <v>27</v>
      </c>
      <c r="I258" s="4" t="s">
        <v>19</v>
      </c>
      <c r="J258" s="4" t="s">
        <v>33</v>
      </c>
      <c r="K258" s="5">
        <v>300</v>
      </c>
      <c r="L258" s="6">
        <v>1813</v>
      </c>
      <c r="M258" s="7">
        <v>4</v>
      </c>
      <c r="N258" s="8">
        <v>542700</v>
      </c>
    </row>
    <row r="259" spans="2:14">
      <c r="B259" s="12" t="s">
        <v>28</v>
      </c>
      <c r="C259" s="12" t="s">
        <v>28</v>
      </c>
      <c r="D259" s="1083" t="s">
        <v>28</v>
      </c>
      <c r="E259" s="1080"/>
      <c r="F259" s="1083" t="s">
        <v>29</v>
      </c>
      <c r="G259" s="1080"/>
      <c r="H259" s="12" t="s">
        <v>28</v>
      </c>
      <c r="I259" s="12" t="s">
        <v>28</v>
      </c>
      <c r="J259" s="12" t="s">
        <v>28</v>
      </c>
      <c r="K259" s="12" t="s">
        <v>28</v>
      </c>
      <c r="L259" s="13">
        <v>368078</v>
      </c>
      <c r="M259" s="13">
        <v>376</v>
      </c>
      <c r="N259" s="14">
        <v>442104200</v>
      </c>
    </row>
    <row r="260" spans="2:14" ht="26.4">
      <c r="B260" s="4">
        <v>2023</v>
      </c>
      <c r="C260" s="4" t="s">
        <v>32</v>
      </c>
      <c r="D260" s="1079" t="s">
        <v>403</v>
      </c>
      <c r="E260" s="1080"/>
      <c r="F260" s="1079" t="s">
        <v>419</v>
      </c>
      <c r="G260" s="1080"/>
      <c r="H260" s="4" t="s">
        <v>18</v>
      </c>
      <c r="I260" s="4" t="s">
        <v>19</v>
      </c>
      <c r="J260" s="4" t="s">
        <v>33</v>
      </c>
      <c r="K260" s="5">
        <v>3000</v>
      </c>
      <c r="L260" s="6">
        <v>376095</v>
      </c>
      <c r="M260" s="7">
        <v>775</v>
      </c>
      <c r="N260" s="8">
        <v>1125960000</v>
      </c>
    </row>
    <row r="261" spans="2:14" ht="39.6">
      <c r="B261" s="4">
        <v>2023</v>
      </c>
      <c r="C261" s="4" t="s">
        <v>32</v>
      </c>
      <c r="D261" s="1079" t="s">
        <v>403</v>
      </c>
      <c r="E261" s="1080"/>
      <c r="F261" s="1079" t="s">
        <v>419</v>
      </c>
      <c r="G261" s="1080"/>
      <c r="H261" s="4" t="s">
        <v>22</v>
      </c>
      <c r="I261" s="4" t="s">
        <v>19</v>
      </c>
      <c r="J261" s="4" t="s">
        <v>33</v>
      </c>
      <c r="K261" s="5">
        <v>3000</v>
      </c>
      <c r="L261" s="6">
        <v>2858</v>
      </c>
      <c r="M261" s="7">
        <v>2</v>
      </c>
      <c r="N261" s="8">
        <v>8568000</v>
      </c>
    </row>
    <row r="262" spans="2:14" ht="26.4">
      <c r="B262" s="4">
        <v>2023</v>
      </c>
      <c r="C262" s="4" t="s">
        <v>32</v>
      </c>
      <c r="D262" s="1079" t="s">
        <v>403</v>
      </c>
      <c r="E262" s="1080"/>
      <c r="F262" s="1079" t="s">
        <v>419</v>
      </c>
      <c r="G262" s="1080"/>
      <c r="H262" s="4" t="s">
        <v>23</v>
      </c>
      <c r="I262" s="4" t="s">
        <v>19</v>
      </c>
      <c r="J262" s="4" t="s">
        <v>33</v>
      </c>
      <c r="K262" s="5">
        <v>5400</v>
      </c>
      <c r="L262" s="6">
        <v>6732</v>
      </c>
      <c r="M262" s="7">
        <v>14</v>
      </c>
      <c r="N262" s="8">
        <v>36277200</v>
      </c>
    </row>
    <row r="263" spans="2:14" ht="26.4">
      <c r="B263" s="4">
        <v>2023</v>
      </c>
      <c r="C263" s="4" t="s">
        <v>32</v>
      </c>
      <c r="D263" s="1079" t="s">
        <v>403</v>
      </c>
      <c r="E263" s="1080"/>
      <c r="F263" s="1079" t="s">
        <v>419</v>
      </c>
      <c r="G263" s="1080"/>
      <c r="H263" s="4" t="s">
        <v>24</v>
      </c>
      <c r="I263" s="4" t="s">
        <v>19</v>
      </c>
      <c r="J263" s="4" t="s">
        <v>33</v>
      </c>
      <c r="K263" s="5">
        <v>9700</v>
      </c>
      <c r="L263" s="6">
        <v>7184</v>
      </c>
      <c r="M263" s="7">
        <v>2</v>
      </c>
      <c r="N263" s="8">
        <v>69665400</v>
      </c>
    </row>
    <row r="264" spans="2:14" ht="26.4">
      <c r="B264" s="4">
        <v>2023</v>
      </c>
      <c r="C264" s="4" t="s">
        <v>32</v>
      </c>
      <c r="D264" s="1079" t="s">
        <v>403</v>
      </c>
      <c r="E264" s="1080"/>
      <c r="F264" s="1079" t="s">
        <v>419</v>
      </c>
      <c r="G264" s="1080"/>
      <c r="H264" s="4" t="s">
        <v>25</v>
      </c>
      <c r="I264" s="4" t="s">
        <v>19</v>
      </c>
      <c r="J264" s="4" t="s">
        <v>33</v>
      </c>
      <c r="K264" s="5">
        <v>5400</v>
      </c>
      <c r="L264" s="6">
        <v>22719</v>
      </c>
      <c r="M264" s="7">
        <v>91</v>
      </c>
      <c r="N264" s="8">
        <v>122191200</v>
      </c>
    </row>
    <row r="265" spans="2:14" ht="26.4">
      <c r="B265" s="4">
        <v>2023</v>
      </c>
      <c r="C265" s="4" t="s">
        <v>32</v>
      </c>
      <c r="D265" s="1079" t="s">
        <v>403</v>
      </c>
      <c r="E265" s="1080"/>
      <c r="F265" s="1079" t="s">
        <v>419</v>
      </c>
      <c r="G265" s="1080"/>
      <c r="H265" s="4" t="s">
        <v>26</v>
      </c>
      <c r="I265" s="4" t="s">
        <v>19</v>
      </c>
      <c r="J265" s="4" t="s">
        <v>33</v>
      </c>
      <c r="K265" s="5">
        <v>9700</v>
      </c>
      <c r="L265" s="6">
        <v>56735</v>
      </c>
      <c r="M265" s="7">
        <v>10</v>
      </c>
      <c r="N265" s="8">
        <v>550232500</v>
      </c>
    </row>
    <row r="266" spans="2:14" ht="26.4">
      <c r="B266" s="4">
        <v>2023</v>
      </c>
      <c r="C266" s="4" t="s">
        <v>32</v>
      </c>
      <c r="D266" s="1079" t="s">
        <v>403</v>
      </c>
      <c r="E266" s="1080"/>
      <c r="F266" s="1079" t="s">
        <v>419</v>
      </c>
      <c r="G266" s="1080"/>
      <c r="H266" s="4" t="s">
        <v>27</v>
      </c>
      <c r="I266" s="4" t="s">
        <v>19</v>
      </c>
      <c r="J266" s="4" t="s">
        <v>33</v>
      </c>
      <c r="K266" s="5">
        <v>900</v>
      </c>
      <c r="L266" s="6">
        <v>2557</v>
      </c>
      <c r="M266" s="7">
        <v>2</v>
      </c>
      <c r="N266" s="8">
        <v>2299500</v>
      </c>
    </row>
    <row r="267" spans="2:14">
      <c r="B267" s="12" t="s">
        <v>28</v>
      </c>
      <c r="C267" s="12" t="s">
        <v>28</v>
      </c>
      <c r="D267" s="1083" t="s">
        <v>28</v>
      </c>
      <c r="E267" s="1080"/>
      <c r="F267" s="1083" t="s">
        <v>29</v>
      </c>
      <c r="G267" s="1080"/>
      <c r="H267" s="12" t="s">
        <v>28</v>
      </c>
      <c r="I267" s="12" t="s">
        <v>28</v>
      </c>
      <c r="J267" s="12" t="s">
        <v>28</v>
      </c>
      <c r="K267" s="12" t="s">
        <v>28</v>
      </c>
      <c r="L267" s="13">
        <v>474880</v>
      </c>
      <c r="M267" s="13">
        <v>896</v>
      </c>
      <c r="N267" s="14">
        <v>1915193800</v>
      </c>
    </row>
    <row r="268" spans="2:14">
      <c r="B268" s="15" t="s">
        <v>28</v>
      </c>
      <c r="C268" s="15" t="s">
        <v>29</v>
      </c>
      <c r="D268" s="1084" t="s">
        <v>28</v>
      </c>
      <c r="E268" s="1080"/>
      <c r="F268" s="1084" t="s">
        <v>28</v>
      </c>
      <c r="G268" s="1080"/>
      <c r="H268" s="15" t="s">
        <v>28</v>
      </c>
      <c r="I268" s="15" t="s">
        <v>28</v>
      </c>
      <c r="J268" s="15" t="s">
        <v>28</v>
      </c>
      <c r="K268" s="15" t="s">
        <v>28</v>
      </c>
      <c r="L268" s="16">
        <v>2610622</v>
      </c>
      <c r="M268" s="16">
        <v>194993</v>
      </c>
      <c r="N268" s="17">
        <v>3809870700</v>
      </c>
    </row>
    <row r="269" spans="2:14">
      <c r="B269" s="18" t="s">
        <v>29</v>
      </c>
      <c r="C269" s="18" t="s">
        <v>28</v>
      </c>
      <c r="D269" s="1085" t="s">
        <v>28</v>
      </c>
      <c r="E269" s="1080"/>
      <c r="F269" s="1085" t="s">
        <v>28</v>
      </c>
      <c r="G269" s="1080"/>
      <c r="H269" s="18" t="s">
        <v>28</v>
      </c>
      <c r="I269" s="18" t="s">
        <v>28</v>
      </c>
      <c r="J269" s="18" t="s">
        <v>28</v>
      </c>
      <c r="K269" s="18" t="s">
        <v>28</v>
      </c>
      <c r="L269" s="19">
        <v>5248198</v>
      </c>
      <c r="M269" s="19">
        <v>394527</v>
      </c>
      <c r="N269" s="20">
        <v>7630951500</v>
      </c>
    </row>
    <row r="270" spans="2:14" ht="0" hidden="1" customHeight="1"/>
  </sheetData>
  <mergeCells count="526">
    <mergeCell ref="D268:E268"/>
    <mergeCell ref="F268:G268"/>
    <mergeCell ref="D269:E269"/>
    <mergeCell ref="F269:G269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26"/>
  <sheetViews>
    <sheetView showGridLines="0" workbookViewId="0">
      <selection activeCell="J9" sqref="J9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390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420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420</v>
      </c>
      <c r="E11" s="1080"/>
      <c r="F11" s="1079" t="s">
        <v>421</v>
      </c>
      <c r="G11" s="1080"/>
      <c r="H11" s="4" t="s">
        <v>18</v>
      </c>
      <c r="I11" s="4" t="s">
        <v>19</v>
      </c>
      <c r="J11" s="4" t="s">
        <v>20</v>
      </c>
      <c r="K11" s="5">
        <v>3200</v>
      </c>
      <c r="L11" s="6">
        <v>326312</v>
      </c>
      <c r="M11" s="7">
        <v>0</v>
      </c>
      <c r="N11" s="8">
        <v>1044198400</v>
      </c>
    </row>
    <row r="12" spans="2:17" ht="39.6">
      <c r="B12" s="4">
        <v>2023</v>
      </c>
      <c r="C12" s="4" t="s">
        <v>16</v>
      </c>
      <c r="D12" s="1079" t="s">
        <v>420</v>
      </c>
      <c r="E12" s="1080"/>
      <c r="F12" s="1079" t="s">
        <v>421</v>
      </c>
      <c r="G12" s="1080"/>
      <c r="H12" s="4" t="s">
        <v>22</v>
      </c>
      <c r="I12" s="4" t="s">
        <v>19</v>
      </c>
      <c r="J12" s="4" t="s">
        <v>20</v>
      </c>
      <c r="K12" s="5">
        <v>3200</v>
      </c>
      <c r="L12" s="6">
        <v>3582</v>
      </c>
      <c r="M12" s="7">
        <v>0</v>
      </c>
      <c r="N12" s="8">
        <v>11462400</v>
      </c>
    </row>
    <row r="13" spans="2:17" ht="26.4">
      <c r="B13" s="4">
        <v>2023</v>
      </c>
      <c r="C13" s="4" t="s">
        <v>16</v>
      </c>
      <c r="D13" s="1079" t="s">
        <v>420</v>
      </c>
      <c r="E13" s="1080"/>
      <c r="F13" s="1079" t="s">
        <v>421</v>
      </c>
      <c r="G13" s="1080"/>
      <c r="H13" s="4" t="s">
        <v>23</v>
      </c>
      <c r="I13" s="4" t="s">
        <v>19</v>
      </c>
      <c r="J13" s="4" t="s">
        <v>20</v>
      </c>
      <c r="K13" s="5">
        <v>5800</v>
      </c>
      <c r="L13" s="6">
        <v>5062</v>
      </c>
      <c r="M13" s="7">
        <v>0</v>
      </c>
      <c r="N13" s="8">
        <v>29359600</v>
      </c>
    </row>
    <row r="14" spans="2:17" ht="26.4">
      <c r="B14" s="4">
        <v>2023</v>
      </c>
      <c r="C14" s="4" t="s">
        <v>16</v>
      </c>
      <c r="D14" s="1079" t="s">
        <v>420</v>
      </c>
      <c r="E14" s="1080"/>
      <c r="F14" s="1079" t="s">
        <v>421</v>
      </c>
      <c r="G14" s="1080"/>
      <c r="H14" s="4" t="s">
        <v>24</v>
      </c>
      <c r="I14" s="4" t="s">
        <v>19</v>
      </c>
      <c r="J14" s="4" t="s">
        <v>20</v>
      </c>
      <c r="K14" s="5">
        <v>10200</v>
      </c>
      <c r="L14" s="6">
        <v>8141</v>
      </c>
      <c r="M14" s="7">
        <v>0</v>
      </c>
      <c r="N14" s="8">
        <v>83038200</v>
      </c>
    </row>
    <row r="15" spans="2:17" ht="26.4">
      <c r="B15" s="4">
        <v>2023</v>
      </c>
      <c r="C15" s="4" t="s">
        <v>16</v>
      </c>
      <c r="D15" s="1079" t="s">
        <v>420</v>
      </c>
      <c r="E15" s="1080"/>
      <c r="F15" s="1079" t="s">
        <v>421</v>
      </c>
      <c r="G15" s="1080"/>
      <c r="H15" s="4" t="s">
        <v>25</v>
      </c>
      <c r="I15" s="4" t="s">
        <v>19</v>
      </c>
      <c r="J15" s="4" t="s">
        <v>20</v>
      </c>
      <c r="K15" s="5">
        <v>5800</v>
      </c>
      <c r="L15" s="6">
        <v>23307</v>
      </c>
      <c r="M15" s="7">
        <v>0</v>
      </c>
      <c r="N15" s="8">
        <v>135180600</v>
      </c>
    </row>
    <row r="16" spans="2:17" ht="26.4">
      <c r="B16" s="4">
        <v>2023</v>
      </c>
      <c r="C16" s="4" t="s">
        <v>16</v>
      </c>
      <c r="D16" s="1079" t="s">
        <v>420</v>
      </c>
      <c r="E16" s="1080"/>
      <c r="F16" s="1079" t="s">
        <v>421</v>
      </c>
      <c r="G16" s="1080"/>
      <c r="H16" s="4" t="s">
        <v>26</v>
      </c>
      <c r="I16" s="4" t="s">
        <v>19</v>
      </c>
      <c r="J16" s="4" t="s">
        <v>20</v>
      </c>
      <c r="K16" s="5">
        <v>10200</v>
      </c>
      <c r="L16" s="6">
        <v>78877</v>
      </c>
      <c r="M16" s="7">
        <v>0</v>
      </c>
      <c r="N16" s="8">
        <v>804545400</v>
      </c>
    </row>
    <row r="17" spans="2:14" ht="26.4">
      <c r="B17" s="4">
        <v>2023</v>
      </c>
      <c r="C17" s="4" t="s">
        <v>16</v>
      </c>
      <c r="D17" s="1079" t="s">
        <v>420</v>
      </c>
      <c r="E17" s="1080"/>
      <c r="F17" s="1079" t="s">
        <v>421</v>
      </c>
      <c r="G17" s="1080"/>
      <c r="H17" s="4" t="s">
        <v>27</v>
      </c>
      <c r="I17" s="4" t="s">
        <v>19</v>
      </c>
      <c r="J17" s="4" t="s">
        <v>20</v>
      </c>
      <c r="K17" s="5">
        <v>900</v>
      </c>
      <c r="L17" s="6">
        <v>2564</v>
      </c>
      <c r="M17" s="7">
        <v>0</v>
      </c>
      <c r="N17" s="8">
        <v>2307600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447845</v>
      </c>
      <c r="M18" s="21">
        <v>0</v>
      </c>
      <c r="N18" s="14">
        <v>2110092200</v>
      </c>
    </row>
    <row r="19" spans="2:14" ht="26.4">
      <c r="B19" s="4">
        <v>2023</v>
      </c>
      <c r="C19" s="4" t="s">
        <v>16</v>
      </c>
      <c r="D19" s="1079" t="s">
        <v>420</v>
      </c>
      <c r="E19" s="1080"/>
      <c r="F19" s="1079" t="s">
        <v>422</v>
      </c>
      <c r="G19" s="1080"/>
      <c r="H19" s="4" t="s">
        <v>18</v>
      </c>
      <c r="I19" s="4" t="s">
        <v>19</v>
      </c>
      <c r="J19" s="4" t="s">
        <v>20</v>
      </c>
      <c r="K19" s="5">
        <v>3200</v>
      </c>
      <c r="L19" s="6">
        <v>355730</v>
      </c>
      <c r="M19" s="7">
        <v>0</v>
      </c>
      <c r="N19" s="8">
        <v>1138336000</v>
      </c>
    </row>
    <row r="20" spans="2:14" ht="39.6">
      <c r="B20" s="4">
        <v>2023</v>
      </c>
      <c r="C20" s="4" t="s">
        <v>16</v>
      </c>
      <c r="D20" s="1079" t="s">
        <v>420</v>
      </c>
      <c r="E20" s="1080"/>
      <c r="F20" s="1079" t="s">
        <v>422</v>
      </c>
      <c r="G20" s="1080"/>
      <c r="H20" s="4" t="s">
        <v>22</v>
      </c>
      <c r="I20" s="4" t="s">
        <v>19</v>
      </c>
      <c r="J20" s="4" t="s">
        <v>20</v>
      </c>
      <c r="K20" s="5">
        <v>3200</v>
      </c>
      <c r="L20" s="6">
        <v>4129</v>
      </c>
      <c r="M20" s="7">
        <v>0</v>
      </c>
      <c r="N20" s="8">
        <v>13212800</v>
      </c>
    </row>
    <row r="21" spans="2:14" ht="26.4">
      <c r="B21" s="4">
        <v>2023</v>
      </c>
      <c r="C21" s="4" t="s">
        <v>16</v>
      </c>
      <c r="D21" s="1079" t="s">
        <v>420</v>
      </c>
      <c r="E21" s="1080"/>
      <c r="F21" s="1079" t="s">
        <v>422</v>
      </c>
      <c r="G21" s="1080"/>
      <c r="H21" s="4" t="s">
        <v>23</v>
      </c>
      <c r="I21" s="4" t="s">
        <v>19</v>
      </c>
      <c r="J21" s="4" t="s">
        <v>20</v>
      </c>
      <c r="K21" s="5">
        <v>5800</v>
      </c>
      <c r="L21" s="6">
        <v>7812</v>
      </c>
      <c r="M21" s="7">
        <v>0</v>
      </c>
      <c r="N21" s="8">
        <v>45309600</v>
      </c>
    </row>
    <row r="22" spans="2:14" ht="26.4">
      <c r="B22" s="4">
        <v>2023</v>
      </c>
      <c r="C22" s="4" t="s">
        <v>16</v>
      </c>
      <c r="D22" s="1079" t="s">
        <v>420</v>
      </c>
      <c r="E22" s="1080"/>
      <c r="F22" s="1079" t="s">
        <v>422</v>
      </c>
      <c r="G22" s="1080"/>
      <c r="H22" s="4" t="s">
        <v>24</v>
      </c>
      <c r="I22" s="4" t="s">
        <v>19</v>
      </c>
      <c r="J22" s="4" t="s">
        <v>20</v>
      </c>
      <c r="K22" s="5">
        <v>10200</v>
      </c>
      <c r="L22" s="6">
        <v>9226</v>
      </c>
      <c r="M22" s="7">
        <v>0</v>
      </c>
      <c r="N22" s="8">
        <v>94105200</v>
      </c>
    </row>
    <row r="23" spans="2:14" ht="26.4">
      <c r="B23" s="4">
        <v>2023</v>
      </c>
      <c r="C23" s="4" t="s">
        <v>16</v>
      </c>
      <c r="D23" s="1079" t="s">
        <v>420</v>
      </c>
      <c r="E23" s="1080"/>
      <c r="F23" s="1079" t="s">
        <v>422</v>
      </c>
      <c r="G23" s="1080"/>
      <c r="H23" s="4" t="s">
        <v>25</v>
      </c>
      <c r="I23" s="4" t="s">
        <v>19</v>
      </c>
      <c r="J23" s="4" t="s">
        <v>20</v>
      </c>
      <c r="K23" s="5">
        <v>5800</v>
      </c>
      <c r="L23" s="6">
        <v>25003</v>
      </c>
      <c r="M23" s="7">
        <v>0</v>
      </c>
      <c r="N23" s="8">
        <v>145017400</v>
      </c>
    </row>
    <row r="24" spans="2:14" ht="26.4">
      <c r="B24" s="4">
        <v>2023</v>
      </c>
      <c r="C24" s="4" t="s">
        <v>16</v>
      </c>
      <c r="D24" s="1079" t="s">
        <v>420</v>
      </c>
      <c r="E24" s="1080"/>
      <c r="F24" s="1079" t="s">
        <v>422</v>
      </c>
      <c r="G24" s="1080"/>
      <c r="H24" s="4" t="s">
        <v>26</v>
      </c>
      <c r="I24" s="4" t="s">
        <v>19</v>
      </c>
      <c r="J24" s="4" t="s">
        <v>20</v>
      </c>
      <c r="K24" s="5">
        <v>10200</v>
      </c>
      <c r="L24" s="6">
        <v>81972</v>
      </c>
      <c r="M24" s="7">
        <v>0</v>
      </c>
      <c r="N24" s="8">
        <v>836114400</v>
      </c>
    </row>
    <row r="25" spans="2:14" ht="26.4">
      <c r="B25" s="4">
        <v>2023</v>
      </c>
      <c r="C25" s="4" t="s">
        <v>16</v>
      </c>
      <c r="D25" s="1079" t="s">
        <v>420</v>
      </c>
      <c r="E25" s="1080"/>
      <c r="F25" s="1079" t="s">
        <v>422</v>
      </c>
      <c r="G25" s="1080"/>
      <c r="H25" s="4" t="s">
        <v>27</v>
      </c>
      <c r="I25" s="4" t="s">
        <v>19</v>
      </c>
      <c r="J25" s="4" t="s">
        <v>20</v>
      </c>
      <c r="K25" s="5">
        <v>900</v>
      </c>
      <c r="L25" s="6">
        <v>2681</v>
      </c>
      <c r="M25" s="7">
        <v>0</v>
      </c>
      <c r="N25" s="8">
        <v>2412900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486553</v>
      </c>
      <c r="M26" s="21">
        <v>0</v>
      </c>
      <c r="N26" s="14">
        <v>2274508300</v>
      </c>
    </row>
    <row r="27" spans="2:14" ht="26.4">
      <c r="B27" s="4">
        <v>2023</v>
      </c>
      <c r="C27" s="4" t="s">
        <v>16</v>
      </c>
      <c r="D27" s="1079" t="s">
        <v>420</v>
      </c>
      <c r="E27" s="1080"/>
      <c r="F27" s="1079" t="s">
        <v>423</v>
      </c>
      <c r="G27" s="1080"/>
      <c r="H27" s="4" t="s">
        <v>18</v>
      </c>
      <c r="I27" s="4" t="s">
        <v>19</v>
      </c>
      <c r="J27" s="4" t="s">
        <v>20</v>
      </c>
      <c r="K27" s="5">
        <v>700</v>
      </c>
      <c r="L27" s="6">
        <v>43632</v>
      </c>
      <c r="M27" s="7">
        <v>761</v>
      </c>
      <c r="N27" s="8">
        <v>30009700</v>
      </c>
    </row>
    <row r="28" spans="2:14" ht="39.6">
      <c r="B28" s="4">
        <v>2023</v>
      </c>
      <c r="C28" s="4" t="s">
        <v>16</v>
      </c>
      <c r="D28" s="1079" t="s">
        <v>420</v>
      </c>
      <c r="E28" s="1080"/>
      <c r="F28" s="1079" t="s">
        <v>423</v>
      </c>
      <c r="G28" s="1080"/>
      <c r="H28" s="4" t="s">
        <v>22</v>
      </c>
      <c r="I28" s="4" t="s">
        <v>19</v>
      </c>
      <c r="J28" s="4" t="s">
        <v>20</v>
      </c>
      <c r="K28" s="5">
        <v>700</v>
      </c>
      <c r="L28" s="6">
        <v>457</v>
      </c>
      <c r="M28" s="7">
        <v>4</v>
      </c>
      <c r="N28" s="8">
        <v>317100</v>
      </c>
    </row>
    <row r="29" spans="2:14" ht="26.4">
      <c r="B29" s="4">
        <v>2023</v>
      </c>
      <c r="C29" s="4" t="s">
        <v>16</v>
      </c>
      <c r="D29" s="1079" t="s">
        <v>420</v>
      </c>
      <c r="E29" s="1080"/>
      <c r="F29" s="1079" t="s">
        <v>423</v>
      </c>
      <c r="G29" s="1080"/>
      <c r="H29" s="4" t="s">
        <v>23</v>
      </c>
      <c r="I29" s="4" t="s">
        <v>19</v>
      </c>
      <c r="J29" s="4" t="s">
        <v>20</v>
      </c>
      <c r="K29" s="5">
        <v>1300</v>
      </c>
      <c r="L29" s="6">
        <v>1242</v>
      </c>
      <c r="M29" s="7">
        <v>137</v>
      </c>
      <c r="N29" s="8">
        <v>1436500</v>
      </c>
    </row>
    <row r="30" spans="2:14" ht="26.4">
      <c r="B30" s="4">
        <v>2023</v>
      </c>
      <c r="C30" s="4" t="s">
        <v>16</v>
      </c>
      <c r="D30" s="1079" t="s">
        <v>420</v>
      </c>
      <c r="E30" s="1080"/>
      <c r="F30" s="1079" t="s">
        <v>423</v>
      </c>
      <c r="G30" s="1080"/>
      <c r="H30" s="4" t="s">
        <v>24</v>
      </c>
      <c r="I30" s="4" t="s">
        <v>19</v>
      </c>
      <c r="J30" s="4" t="s">
        <v>20</v>
      </c>
      <c r="K30" s="5">
        <v>2400</v>
      </c>
      <c r="L30" s="6">
        <v>578</v>
      </c>
      <c r="M30" s="7">
        <v>7</v>
      </c>
      <c r="N30" s="8">
        <v>1370400</v>
      </c>
    </row>
    <row r="31" spans="2:14" ht="26.4">
      <c r="B31" s="4">
        <v>2023</v>
      </c>
      <c r="C31" s="4" t="s">
        <v>16</v>
      </c>
      <c r="D31" s="1079" t="s">
        <v>420</v>
      </c>
      <c r="E31" s="1080"/>
      <c r="F31" s="1079" t="s">
        <v>423</v>
      </c>
      <c r="G31" s="1080"/>
      <c r="H31" s="4" t="s">
        <v>25</v>
      </c>
      <c r="I31" s="4" t="s">
        <v>19</v>
      </c>
      <c r="J31" s="4" t="s">
        <v>20</v>
      </c>
      <c r="K31" s="5">
        <v>1300</v>
      </c>
      <c r="L31" s="6">
        <v>2518</v>
      </c>
      <c r="M31" s="7">
        <v>159</v>
      </c>
      <c r="N31" s="8">
        <v>3066700</v>
      </c>
    </row>
    <row r="32" spans="2:14" ht="26.4">
      <c r="B32" s="4">
        <v>2023</v>
      </c>
      <c r="C32" s="4" t="s">
        <v>16</v>
      </c>
      <c r="D32" s="1079" t="s">
        <v>420</v>
      </c>
      <c r="E32" s="1080"/>
      <c r="F32" s="1079" t="s">
        <v>423</v>
      </c>
      <c r="G32" s="1080"/>
      <c r="H32" s="4" t="s">
        <v>26</v>
      </c>
      <c r="I32" s="4" t="s">
        <v>19</v>
      </c>
      <c r="J32" s="4" t="s">
        <v>20</v>
      </c>
      <c r="K32" s="5">
        <v>2400</v>
      </c>
      <c r="L32" s="6">
        <v>2474</v>
      </c>
      <c r="M32" s="7">
        <v>213</v>
      </c>
      <c r="N32" s="8">
        <v>5426400</v>
      </c>
    </row>
    <row r="33" spans="2:14" ht="26.4">
      <c r="B33" s="4">
        <v>2023</v>
      </c>
      <c r="C33" s="4" t="s">
        <v>16</v>
      </c>
      <c r="D33" s="1079" t="s">
        <v>420</v>
      </c>
      <c r="E33" s="1080"/>
      <c r="F33" s="1079" t="s">
        <v>423</v>
      </c>
      <c r="G33" s="1080"/>
      <c r="H33" s="4" t="s">
        <v>27</v>
      </c>
      <c r="I33" s="4" t="s">
        <v>19</v>
      </c>
      <c r="J33" s="4" t="s">
        <v>20</v>
      </c>
      <c r="K33" s="5">
        <v>200</v>
      </c>
      <c r="L33" s="6">
        <v>248</v>
      </c>
      <c r="M33" s="7">
        <v>1</v>
      </c>
      <c r="N33" s="8">
        <v>49400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51149</v>
      </c>
      <c r="M34" s="13">
        <v>1282</v>
      </c>
      <c r="N34" s="14">
        <v>41676200</v>
      </c>
    </row>
    <row r="35" spans="2:14" ht="26.4">
      <c r="B35" s="4">
        <v>2023</v>
      </c>
      <c r="C35" s="4" t="s">
        <v>16</v>
      </c>
      <c r="D35" s="1079" t="s">
        <v>420</v>
      </c>
      <c r="E35" s="1080"/>
      <c r="F35" s="1079" t="s">
        <v>424</v>
      </c>
      <c r="G35" s="1080"/>
      <c r="H35" s="4" t="s">
        <v>18</v>
      </c>
      <c r="I35" s="4" t="s">
        <v>19</v>
      </c>
      <c r="J35" s="4" t="s">
        <v>20</v>
      </c>
      <c r="K35" s="5">
        <v>700</v>
      </c>
      <c r="L35" s="6">
        <v>48958</v>
      </c>
      <c r="M35" s="7">
        <v>198</v>
      </c>
      <c r="N35" s="8">
        <v>34132000</v>
      </c>
    </row>
    <row r="36" spans="2:14" ht="39.6">
      <c r="B36" s="4">
        <v>2023</v>
      </c>
      <c r="C36" s="4" t="s">
        <v>16</v>
      </c>
      <c r="D36" s="1079" t="s">
        <v>420</v>
      </c>
      <c r="E36" s="1080"/>
      <c r="F36" s="1079" t="s">
        <v>424</v>
      </c>
      <c r="G36" s="1080"/>
      <c r="H36" s="4" t="s">
        <v>22</v>
      </c>
      <c r="I36" s="4" t="s">
        <v>19</v>
      </c>
      <c r="J36" s="4" t="s">
        <v>20</v>
      </c>
      <c r="K36" s="5">
        <v>700</v>
      </c>
      <c r="L36" s="6">
        <v>255</v>
      </c>
      <c r="M36" s="7">
        <v>5</v>
      </c>
      <c r="N36" s="8">
        <v>175000</v>
      </c>
    </row>
    <row r="37" spans="2:14" ht="26.4">
      <c r="B37" s="4">
        <v>2023</v>
      </c>
      <c r="C37" s="4" t="s">
        <v>16</v>
      </c>
      <c r="D37" s="1079" t="s">
        <v>420</v>
      </c>
      <c r="E37" s="1080"/>
      <c r="F37" s="1079" t="s">
        <v>424</v>
      </c>
      <c r="G37" s="1080"/>
      <c r="H37" s="4" t="s">
        <v>23</v>
      </c>
      <c r="I37" s="4" t="s">
        <v>19</v>
      </c>
      <c r="J37" s="4" t="s">
        <v>20</v>
      </c>
      <c r="K37" s="5">
        <v>1300</v>
      </c>
      <c r="L37" s="6">
        <v>2102</v>
      </c>
      <c r="M37" s="7">
        <v>81</v>
      </c>
      <c r="N37" s="8">
        <v>2627300</v>
      </c>
    </row>
    <row r="38" spans="2:14" ht="26.4">
      <c r="B38" s="4">
        <v>2023</v>
      </c>
      <c r="C38" s="4" t="s">
        <v>16</v>
      </c>
      <c r="D38" s="1079" t="s">
        <v>420</v>
      </c>
      <c r="E38" s="1080"/>
      <c r="F38" s="1079" t="s">
        <v>424</v>
      </c>
      <c r="G38" s="1080"/>
      <c r="H38" s="4" t="s">
        <v>24</v>
      </c>
      <c r="I38" s="4" t="s">
        <v>19</v>
      </c>
      <c r="J38" s="4" t="s">
        <v>20</v>
      </c>
      <c r="K38" s="5">
        <v>2400</v>
      </c>
      <c r="L38" s="6">
        <v>778</v>
      </c>
      <c r="M38" s="7">
        <v>1</v>
      </c>
      <c r="N38" s="8">
        <v>1864800</v>
      </c>
    </row>
    <row r="39" spans="2:14" ht="26.4">
      <c r="B39" s="4">
        <v>2023</v>
      </c>
      <c r="C39" s="4" t="s">
        <v>16</v>
      </c>
      <c r="D39" s="1079" t="s">
        <v>420</v>
      </c>
      <c r="E39" s="1080"/>
      <c r="F39" s="1079" t="s">
        <v>424</v>
      </c>
      <c r="G39" s="1080"/>
      <c r="H39" s="4" t="s">
        <v>25</v>
      </c>
      <c r="I39" s="4" t="s">
        <v>19</v>
      </c>
      <c r="J39" s="4" t="s">
        <v>20</v>
      </c>
      <c r="K39" s="5">
        <v>1300</v>
      </c>
      <c r="L39" s="6">
        <v>2536</v>
      </c>
      <c r="M39" s="7">
        <v>60</v>
      </c>
      <c r="N39" s="8">
        <v>3218800</v>
      </c>
    </row>
    <row r="40" spans="2:14" ht="26.4">
      <c r="B40" s="4">
        <v>2023</v>
      </c>
      <c r="C40" s="4" t="s">
        <v>16</v>
      </c>
      <c r="D40" s="1079" t="s">
        <v>420</v>
      </c>
      <c r="E40" s="1080"/>
      <c r="F40" s="1079" t="s">
        <v>424</v>
      </c>
      <c r="G40" s="1080"/>
      <c r="H40" s="4" t="s">
        <v>26</v>
      </c>
      <c r="I40" s="4" t="s">
        <v>19</v>
      </c>
      <c r="J40" s="4" t="s">
        <v>20</v>
      </c>
      <c r="K40" s="5">
        <v>2400</v>
      </c>
      <c r="L40" s="6">
        <v>1898</v>
      </c>
      <c r="M40" s="7">
        <v>71</v>
      </c>
      <c r="N40" s="8">
        <v>4384800</v>
      </c>
    </row>
    <row r="41" spans="2:14" ht="26.4">
      <c r="B41" s="4">
        <v>2023</v>
      </c>
      <c r="C41" s="4" t="s">
        <v>16</v>
      </c>
      <c r="D41" s="1079" t="s">
        <v>420</v>
      </c>
      <c r="E41" s="1080"/>
      <c r="F41" s="1079" t="s">
        <v>424</v>
      </c>
      <c r="G41" s="1080"/>
      <c r="H41" s="4" t="s">
        <v>27</v>
      </c>
      <c r="I41" s="4" t="s">
        <v>19</v>
      </c>
      <c r="J41" s="4" t="s">
        <v>20</v>
      </c>
      <c r="K41" s="5">
        <v>200</v>
      </c>
      <c r="L41" s="6">
        <v>222</v>
      </c>
      <c r="M41" s="7">
        <v>0</v>
      </c>
      <c r="N41" s="8">
        <v>44400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56749</v>
      </c>
      <c r="M42" s="13">
        <v>416</v>
      </c>
      <c r="N42" s="14">
        <v>46447100</v>
      </c>
    </row>
    <row r="43" spans="2:14" ht="26.4">
      <c r="B43" s="4">
        <v>2023</v>
      </c>
      <c r="C43" s="4" t="s">
        <v>16</v>
      </c>
      <c r="D43" s="1079" t="s">
        <v>420</v>
      </c>
      <c r="E43" s="1080"/>
      <c r="F43" s="1079" t="s">
        <v>425</v>
      </c>
      <c r="G43" s="1080"/>
      <c r="H43" s="4" t="s">
        <v>18</v>
      </c>
      <c r="I43" s="4" t="s">
        <v>19</v>
      </c>
      <c r="J43" s="4" t="s">
        <v>20</v>
      </c>
      <c r="K43" s="5">
        <v>700</v>
      </c>
      <c r="L43" s="6">
        <v>6925</v>
      </c>
      <c r="M43" s="7">
        <v>31</v>
      </c>
      <c r="N43" s="8">
        <v>4825800</v>
      </c>
    </row>
    <row r="44" spans="2:14" ht="39.6">
      <c r="B44" s="4">
        <v>2023</v>
      </c>
      <c r="C44" s="4" t="s">
        <v>16</v>
      </c>
      <c r="D44" s="1079" t="s">
        <v>420</v>
      </c>
      <c r="E44" s="1080"/>
      <c r="F44" s="1079" t="s">
        <v>425</v>
      </c>
      <c r="G44" s="1080"/>
      <c r="H44" s="4" t="s">
        <v>22</v>
      </c>
      <c r="I44" s="4" t="s">
        <v>19</v>
      </c>
      <c r="J44" s="4" t="s">
        <v>20</v>
      </c>
      <c r="K44" s="5">
        <v>700</v>
      </c>
      <c r="L44" s="6">
        <v>55</v>
      </c>
      <c r="M44" s="7">
        <v>0</v>
      </c>
      <c r="N44" s="8">
        <v>38500</v>
      </c>
    </row>
    <row r="45" spans="2:14" ht="26.4">
      <c r="B45" s="4">
        <v>2023</v>
      </c>
      <c r="C45" s="4" t="s">
        <v>16</v>
      </c>
      <c r="D45" s="1079" t="s">
        <v>420</v>
      </c>
      <c r="E45" s="1080"/>
      <c r="F45" s="1079" t="s">
        <v>425</v>
      </c>
      <c r="G45" s="1080"/>
      <c r="H45" s="4" t="s">
        <v>23</v>
      </c>
      <c r="I45" s="4" t="s">
        <v>19</v>
      </c>
      <c r="J45" s="4" t="s">
        <v>20</v>
      </c>
      <c r="K45" s="5">
        <v>1300</v>
      </c>
      <c r="L45" s="6">
        <v>76</v>
      </c>
      <c r="M45" s="7">
        <v>0</v>
      </c>
      <c r="N45" s="8">
        <v>98800</v>
      </c>
    </row>
    <row r="46" spans="2:14" ht="26.4">
      <c r="B46" s="4">
        <v>2023</v>
      </c>
      <c r="C46" s="4" t="s">
        <v>16</v>
      </c>
      <c r="D46" s="1079" t="s">
        <v>420</v>
      </c>
      <c r="E46" s="1080"/>
      <c r="F46" s="1079" t="s">
        <v>425</v>
      </c>
      <c r="G46" s="1080"/>
      <c r="H46" s="4" t="s">
        <v>24</v>
      </c>
      <c r="I46" s="4" t="s">
        <v>19</v>
      </c>
      <c r="J46" s="4" t="s">
        <v>20</v>
      </c>
      <c r="K46" s="5">
        <v>2400</v>
      </c>
      <c r="L46" s="6">
        <v>8</v>
      </c>
      <c r="M46" s="7">
        <v>0</v>
      </c>
      <c r="N46" s="8">
        <v>19200</v>
      </c>
    </row>
    <row r="47" spans="2:14" ht="26.4">
      <c r="B47" s="4">
        <v>2023</v>
      </c>
      <c r="C47" s="4" t="s">
        <v>16</v>
      </c>
      <c r="D47" s="1079" t="s">
        <v>420</v>
      </c>
      <c r="E47" s="1080"/>
      <c r="F47" s="1079" t="s">
        <v>425</v>
      </c>
      <c r="G47" s="1080"/>
      <c r="H47" s="4" t="s">
        <v>25</v>
      </c>
      <c r="I47" s="4" t="s">
        <v>19</v>
      </c>
      <c r="J47" s="4" t="s">
        <v>20</v>
      </c>
      <c r="K47" s="5">
        <v>1300</v>
      </c>
      <c r="L47" s="6">
        <v>400</v>
      </c>
      <c r="M47" s="7">
        <v>21</v>
      </c>
      <c r="N47" s="8">
        <v>492700</v>
      </c>
    </row>
    <row r="48" spans="2:14" ht="26.4">
      <c r="B48" s="4">
        <v>2023</v>
      </c>
      <c r="C48" s="4" t="s">
        <v>16</v>
      </c>
      <c r="D48" s="1079" t="s">
        <v>420</v>
      </c>
      <c r="E48" s="1080"/>
      <c r="F48" s="1079" t="s">
        <v>425</v>
      </c>
      <c r="G48" s="1080"/>
      <c r="H48" s="4" t="s">
        <v>26</v>
      </c>
      <c r="I48" s="4" t="s">
        <v>19</v>
      </c>
      <c r="J48" s="4" t="s">
        <v>20</v>
      </c>
      <c r="K48" s="5">
        <v>2400</v>
      </c>
      <c r="L48" s="6">
        <v>1908</v>
      </c>
      <c r="M48" s="7">
        <v>66</v>
      </c>
      <c r="N48" s="8">
        <v>4420800</v>
      </c>
    </row>
    <row r="49" spans="2:14" ht="26.4">
      <c r="B49" s="4">
        <v>2023</v>
      </c>
      <c r="C49" s="4" t="s">
        <v>16</v>
      </c>
      <c r="D49" s="1079" t="s">
        <v>420</v>
      </c>
      <c r="E49" s="1080"/>
      <c r="F49" s="1079" t="s">
        <v>425</v>
      </c>
      <c r="G49" s="1080"/>
      <c r="H49" s="4" t="s">
        <v>27</v>
      </c>
      <c r="I49" s="4" t="s">
        <v>19</v>
      </c>
      <c r="J49" s="4" t="s">
        <v>20</v>
      </c>
      <c r="K49" s="5">
        <v>200</v>
      </c>
      <c r="L49" s="6">
        <v>24</v>
      </c>
      <c r="M49" s="7">
        <v>0</v>
      </c>
      <c r="N49" s="8">
        <v>4800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9396</v>
      </c>
      <c r="M50" s="13">
        <v>118</v>
      </c>
      <c r="N50" s="14">
        <v>9900600</v>
      </c>
    </row>
    <row r="51" spans="2:14" ht="26.4">
      <c r="B51" s="4">
        <v>2023</v>
      </c>
      <c r="C51" s="4" t="s">
        <v>16</v>
      </c>
      <c r="D51" s="1079" t="s">
        <v>420</v>
      </c>
      <c r="E51" s="1080"/>
      <c r="F51" s="1079" t="s">
        <v>426</v>
      </c>
      <c r="G51" s="1080"/>
      <c r="H51" s="4" t="s">
        <v>18</v>
      </c>
      <c r="I51" s="4" t="s">
        <v>19</v>
      </c>
      <c r="J51" s="4" t="s">
        <v>20</v>
      </c>
      <c r="K51" s="5">
        <v>700</v>
      </c>
      <c r="L51" s="6">
        <v>62418</v>
      </c>
      <c r="M51" s="7">
        <v>555</v>
      </c>
      <c r="N51" s="8">
        <v>43304100</v>
      </c>
    </row>
    <row r="52" spans="2:14" ht="39.6">
      <c r="B52" s="4">
        <v>2023</v>
      </c>
      <c r="C52" s="4" t="s">
        <v>16</v>
      </c>
      <c r="D52" s="1079" t="s">
        <v>420</v>
      </c>
      <c r="E52" s="1080"/>
      <c r="F52" s="1079" t="s">
        <v>426</v>
      </c>
      <c r="G52" s="1080"/>
      <c r="H52" s="4" t="s">
        <v>22</v>
      </c>
      <c r="I52" s="4" t="s">
        <v>19</v>
      </c>
      <c r="J52" s="4" t="s">
        <v>20</v>
      </c>
      <c r="K52" s="5">
        <v>700</v>
      </c>
      <c r="L52" s="6">
        <v>487</v>
      </c>
      <c r="M52" s="7">
        <v>11</v>
      </c>
      <c r="N52" s="8">
        <v>333200</v>
      </c>
    </row>
    <row r="53" spans="2:14" ht="26.4">
      <c r="B53" s="4">
        <v>2023</v>
      </c>
      <c r="C53" s="4" t="s">
        <v>16</v>
      </c>
      <c r="D53" s="1079" t="s">
        <v>420</v>
      </c>
      <c r="E53" s="1080"/>
      <c r="F53" s="1079" t="s">
        <v>426</v>
      </c>
      <c r="G53" s="1080"/>
      <c r="H53" s="4" t="s">
        <v>23</v>
      </c>
      <c r="I53" s="4" t="s">
        <v>19</v>
      </c>
      <c r="J53" s="4" t="s">
        <v>20</v>
      </c>
      <c r="K53" s="5">
        <v>1300</v>
      </c>
      <c r="L53" s="6">
        <v>2923</v>
      </c>
      <c r="M53" s="7">
        <v>641</v>
      </c>
      <c r="N53" s="8">
        <v>2966600</v>
      </c>
    </row>
    <row r="54" spans="2:14" ht="26.4">
      <c r="B54" s="4">
        <v>2023</v>
      </c>
      <c r="C54" s="4" t="s">
        <v>16</v>
      </c>
      <c r="D54" s="1079" t="s">
        <v>420</v>
      </c>
      <c r="E54" s="1080"/>
      <c r="F54" s="1079" t="s">
        <v>426</v>
      </c>
      <c r="G54" s="1080"/>
      <c r="H54" s="4" t="s">
        <v>24</v>
      </c>
      <c r="I54" s="4" t="s">
        <v>19</v>
      </c>
      <c r="J54" s="4" t="s">
        <v>20</v>
      </c>
      <c r="K54" s="5">
        <v>2400</v>
      </c>
      <c r="L54" s="6">
        <v>256</v>
      </c>
      <c r="M54" s="7">
        <v>0</v>
      </c>
      <c r="N54" s="8">
        <v>614400</v>
      </c>
    </row>
    <row r="55" spans="2:14" ht="26.4">
      <c r="B55" s="4">
        <v>2023</v>
      </c>
      <c r="C55" s="4" t="s">
        <v>16</v>
      </c>
      <c r="D55" s="1079" t="s">
        <v>420</v>
      </c>
      <c r="E55" s="1080"/>
      <c r="F55" s="1079" t="s">
        <v>426</v>
      </c>
      <c r="G55" s="1080"/>
      <c r="H55" s="4" t="s">
        <v>25</v>
      </c>
      <c r="I55" s="4" t="s">
        <v>19</v>
      </c>
      <c r="J55" s="4" t="s">
        <v>20</v>
      </c>
      <c r="K55" s="5">
        <v>1300</v>
      </c>
      <c r="L55" s="6">
        <v>3710</v>
      </c>
      <c r="M55" s="7">
        <v>136</v>
      </c>
      <c r="N55" s="8">
        <v>4646200</v>
      </c>
    </row>
    <row r="56" spans="2:14" ht="26.4">
      <c r="B56" s="4">
        <v>2023</v>
      </c>
      <c r="C56" s="4" t="s">
        <v>16</v>
      </c>
      <c r="D56" s="1079" t="s">
        <v>420</v>
      </c>
      <c r="E56" s="1080"/>
      <c r="F56" s="1079" t="s">
        <v>426</v>
      </c>
      <c r="G56" s="1080"/>
      <c r="H56" s="4" t="s">
        <v>26</v>
      </c>
      <c r="I56" s="4" t="s">
        <v>19</v>
      </c>
      <c r="J56" s="4" t="s">
        <v>20</v>
      </c>
      <c r="K56" s="5">
        <v>2400</v>
      </c>
      <c r="L56" s="6">
        <v>5270</v>
      </c>
      <c r="M56" s="7">
        <v>408</v>
      </c>
      <c r="N56" s="8">
        <v>11668800</v>
      </c>
    </row>
    <row r="57" spans="2:14" ht="26.4">
      <c r="B57" s="4">
        <v>2023</v>
      </c>
      <c r="C57" s="4" t="s">
        <v>16</v>
      </c>
      <c r="D57" s="1079" t="s">
        <v>420</v>
      </c>
      <c r="E57" s="1080"/>
      <c r="F57" s="1079" t="s">
        <v>426</v>
      </c>
      <c r="G57" s="1080"/>
      <c r="H57" s="4" t="s">
        <v>27</v>
      </c>
      <c r="I57" s="4" t="s">
        <v>19</v>
      </c>
      <c r="J57" s="4" t="s">
        <v>20</v>
      </c>
      <c r="K57" s="5">
        <v>200</v>
      </c>
      <c r="L57" s="6">
        <v>354</v>
      </c>
      <c r="M57" s="7">
        <v>0</v>
      </c>
      <c r="N57" s="8">
        <v>70800</v>
      </c>
    </row>
    <row r="58" spans="2:14">
      <c r="B58" s="12" t="s">
        <v>28</v>
      </c>
      <c r="C58" s="12" t="s">
        <v>28</v>
      </c>
      <c r="D58" s="1083" t="s">
        <v>28</v>
      </c>
      <c r="E58" s="1080"/>
      <c r="F58" s="1083" t="s">
        <v>29</v>
      </c>
      <c r="G58" s="1080"/>
      <c r="H58" s="12" t="s">
        <v>28</v>
      </c>
      <c r="I58" s="12" t="s">
        <v>28</v>
      </c>
      <c r="J58" s="12" t="s">
        <v>28</v>
      </c>
      <c r="K58" s="12" t="s">
        <v>28</v>
      </c>
      <c r="L58" s="13">
        <v>75418</v>
      </c>
      <c r="M58" s="13">
        <v>1751</v>
      </c>
      <c r="N58" s="14">
        <v>63604100</v>
      </c>
    </row>
    <row r="59" spans="2:14" ht="26.4">
      <c r="B59" s="4">
        <v>2023</v>
      </c>
      <c r="C59" s="4" t="s">
        <v>16</v>
      </c>
      <c r="D59" s="1079" t="s">
        <v>420</v>
      </c>
      <c r="E59" s="1080"/>
      <c r="F59" s="1079" t="s">
        <v>427</v>
      </c>
      <c r="G59" s="1080"/>
      <c r="H59" s="4" t="s">
        <v>18</v>
      </c>
      <c r="I59" s="4" t="s">
        <v>19</v>
      </c>
      <c r="J59" s="4" t="s">
        <v>20</v>
      </c>
      <c r="K59" s="5">
        <v>700</v>
      </c>
      <c r="L59" s="6">
        <v>4039</v>
      </c>
      <c r="M59" s="7">
        <v>1277</v>
      </c>
      <c r="N59" s="8">
        <v>1933400</v>
      </c>
    </row>
    <row r="60" spans="2:14" ht="39.6">
      <c r="B60" s="4">
        <v>2023</v>
      </c>
      <c r="C60" s="4" t="s">
        <v>16</v>
      </c>
      <c r="D60" s="1079" t="s">
        <v>420</v>
      </c>
      <c r="E60" s="1080"/>
      <c r="F60" s="1079" t="s">
        <v>427</v>
      </c>
      <c r="G60" s="1080"/>
      <c r="H60" s="4" t="s">
        <v>22</v>
      </c>
      <c r="I60" s="4" t="s">
        <v>19</v>
      </c>
      <c r="J60" s="4" t="s">
        <v>20</v>
      </c>
      <c r="K60" s="5">
        <v>700</v>
      </c>
      <c r="L60" s="6">
        <v>57</v>
      </c>
      <c r="M60" s="7">
        <v>20</v>
      </c>
      <c r="N60" s="8">
        <v>25900</v>
      </c>
    </row>
    <row r="61" spans="2:14" ht="26.4">
      <c r="B61" s="4">
        <v>2023</v>
      </c>
      <c r="C61" s="4" t="s">
        <v>16</v>
      </c>
      <c r="D61" s="1079" t="s">
        <v>420</v>
      </c>
      <c r="E61" s="1080"/>
      <c r="F61" s="1079" t="s">
        <v>427</v>
      </c>
      <c r="G61" s="1080"/>
      <c r="H61" s="4" t="s">
        <v>23</v>
      </c>
      <c r="I61" s="4" t="s">
        <v>19</v>
      </c>
      <c r="J61" s="4" t="s">
        <v>20</v>
      </c>
      <c r="K61" s="5">
        <v>1300</v>
      </c>
      <c r="L61" s="6">
        <v>53</v>
      </c>
      <c r="M61" s="7">
        <v>4</v>
      </c>
      <c r="N61" s="8">
        <v>63700</v>
      </c>
    </row>
    <row r="62" spans="2:14" ht="26.4">
      <c r="B62" s="4">
        <v>2023</v>
      </c>
      <c r="C62" s="4" t="s">
        <v>16</v>
      </c>
      <c r="D62" s="1079" t="s">
        <v>420</v>
      </c>
      <c r="E62" s="1080"/>
      <c r="F62" s="1079" t="s">
        <v>427</v>
      </c>
      <c r="G62" s="1080"/>
      <c r="H62" s="4" t="s">
        <v>24</v>
      </c>
      <c r="I62" s="4" t="s">
        <v>19</v>
      </c>
      <c r="J62" s="4" t="s">
        <v>20</v>
      </c>
      <c r="K62" s="5">
        <v>2400</v>
      </c>
      <c r="L62" s="6">
        <v>97</v>
      </c>
      <c r="M62" s="7">
        <v>4</v>
      </c>
      <c r="N62" s="8">
        <v>223200</v>
      </c>
    </row>
    <row r="63" spans="2:14" ht="26.4">
      <c r="B63" s="4">
        <v>2023</v>
      </c>
      <c r="C63" s="4" t="s">
        <v>16</v>
      </c>
      <c r="D63" s="1079" t="s">
        <v>420</v>
      </c>
      <c r="E63" s="1080"/>
      <c r="F63" s="1079" t="s">
        <v>427</v>
      </c>
      <c r="G63" s="1080"/>
      <c r="H63" s="4" t="s">
        <v>25</v>
      </c>
      <c r="I63" s="4" t="s">
        <v>19</v>
      </c>
      <c r="J63" s="4" t="s">
        <v>20</v>
      </c>
      <c r="K63" s="5">
        <v>1300</v>
      </c>
      <c r="L63" s="6">
        <v>233</v>
      </c>
      <c r="M63" s="7">
        <v>89</v>
      </c>
      <c r="N63" s="8">
        <v>187200</v>
      </c>
    </row>
    <row r="64" spans="2:14" ht="26.4">
      <c r="B64" s="4">
        <v>2023</v>
      </c>
      <c r="C64" s="4" t="s">
        <v>16</v>
      </c>
      <c r="D64" s="1079" t="s">
        <v>420</v>
      </c>
      <c r="E64" s="1080"/>
      <c r="F64" s="1079" t="s">
        <v>427</v>
      </c>
      <c r="G64" s="1080"/>
      <c r="H64" s="4" t="s">
        <v>26</v>
      </c>
      <c r="I64" s="4" t="s">
        <v>19</v>
      </c>
      <c r="J64" s="4" t="s">
        <v>20</v>
      </c>
      <c r="K64" s="5">
        <v>2400</v>
      </c>
      <c r="L64" s="6">
        <v>1603</v>
      </c>
      <c r="M64" s="7">
        <v>776</v>
      </c>
      <c r="N64" s="8">
        <v>1984800</v>
      </c>
    </row>
    <row r="65" spans="2:14" ht="26.4">
      <c r="B65" s="4">
        <v>2023</v>
      </c>
      <c r="C65" s="4" t="s">
        <v>16</v>
      </c>
      <c r="D65" s="1079" t="s">
        <v>420</v>
      </c>
      <c r="E65" s="1080"/>
      <c r="F65" s="1079" t="s">
        <v>427</v>
      </c>
      <c r="G65" s="1080"/>
      <c r="H65" s="4" t="s">
        <v>27</v>
      </c>
      <c r="I65" s="4" t="s">
        <v>19</v>
      </c>
      <c r="J65" s="4" t="s">
        <v>20</v>
      </c>
      <c r="K65" s="5">
        <v>200</v>
      </c>
      <c r="L65" s="6">
        <v>37</v>
      </c>
      <c r="M65" s="7">
        <v>5</v>
      </c>
      <c r="N65" s="8">
        <v>6400</v>
      </c>
    </row>
    <row r="66" spans="2:14">
      <c r="B66" s="12" t="s">
        <v>28</v>
      </c>
      <c r="C66" s="12" t="s">
        <v>28</v>
      </c>
      <c r="D66" s="1083" t="s">
        <v>28</v>
      </c>
      <c r="E66" s="1080"/>
      <c r="F66" s="1083" t="s">
        <v>29</v>
      </c>
      <c r="G66" s="1080"/>
      <c r="H66" s="12" t="s">
        <v>28</v>
      </c>
      <c r="I66" s="12" t="s">
        <v>28</v>
      </c>
      <c r="J66" s="12" t="s">
        <v>28</v>
      </c>
      <c r="K66" s="12" t="s">
        <v>28</v>
      </c>
      <c r="L66" s="13">
        <v>6119</v>
      </c>
      <c r="M66" s="13">
        <v>2175</v>
      </c>
      <c r="N66" s="14">
        <v>4424600</v>
      </c>
    </row>
    <row r="67" spans="2:14">
      <c r="B67" s="15" t="s">
        <v>28</v>
      </c>
      <c r="C67" s="15" t="s">
        <v>29</v>
      </c>
      <c r="D67" s="1084" t="s">
        <v>28</v>
      </c>
      <c r="E67" s="1080"/>
      <c r="F67" s="1084" t="s">
        <v>28</v>
      </c>
      <c r="G67" s="1080"/>
      <c r="H67" s="15" t="s">
        <v>28</v>
      </c>
      <c r="I67" s="15" t="s">
        <v>28</v>
      </c>
      <c r="J67" s="15" t="s">
        <v>28</v>
      </c>
      <c r="K67" s="15" t="s">
        <v>28</v>
      </c>
      <c r="L67" s="16">
        <v>1133229</v>
      </c>
      <c r="M67" s="16">
        <v>5742</v>
      </c>
      <c r="N67" s="17">
        <v>4550653100</v>
      </c>
    </row>
    <row r="68" spans="2:14" ht="26.4">
      <c r="B68" s="4">
        <v>2023</v>
      </c>
      <c r="C68" s="4" t="s">
        <v>32</v>
      </c>
      <c r="D68" s="1079" t="s">
        <v>420</v>
      </c>
      <c r="E68" s="1080"/>
      <c r="F68" s="1079" t="s">
        <v>421</v>
      </c>
      <c r="G68" s="1080"/>
      <c r="H68" s="4" t="s">
        <v>18</v>
      </c>
      <c r="I68" s="4" t="s">
        <v>19</v>
      </c>
      <c r="J68" s="4" t="s">
        <v>33</v>
      </c>
      <c r="K68" s="5">
        <v>3200</v>
      </c>
      <c r="L68" s="6">
        <v>373387</v>
      </c>
      <c r="M68" s="7">
        <v>0</v>
      </c>
      <c r="N68" s="8">
        <v>1194838400</v>
      </c>
    </row>
    <row r="69" spans="2:14" ht="39.6">
      <c r="B69" s="4">
        <v>2023</v>
      </c>
      <c r="C69" s="4" t="s">
        <v>32</v>
      </c>
      <c r="D69" s="1079" t="s">
        <v>420</v>
      </c>
      <c r="E69" s="1080"/>
      <c r="F69" s="1079" t="s">
        <v>421</v>
      </c>
      <c r="G69" s="1080"/>
      <c r="H69" s="4" t="s">
        <v>22</v>
      </c>
      <c r="I69" s="4" t="s">
        <v>19</v>
      </c>
      <c r="J69" s="4" t="s">
        <v>33</v>
      </c>
      <c r="K69" s="5">
        <v>3200</v>
      </c>
      <c r="L69" s="6">
        <v>3718</v>
      </c>
      <c r="M69" s="7">
        <v>0</v>
      </c>
      <c r="N69" s="8">
        <v>11897600</v>
      </c>
    </row>
    <row r="70" spans="2:14" ht="26.4">
      <c r="B70" s="4">
        <v>2023</v>
      </c>
      <c r="C70" s="4" t="s">
        <v>32</v>
      </c>
      <c r="D70" s="1079" t="s">
        <v>420</v>
      </c>
      <c r="E70" s="1080"/>
      <c r="F70" s="1079" t="s">
        <v>421</v>
      </c>
      <c r="G70" s="1080"/>
      <c r="H70" s="4" t="s">
        <v>23</v>
      </c>
      <c r="I70" s="4" t="s">
        <v>19</v>
      </c>
      <c r="J70" s="4" t="s">
        <v>33</v>
      </c>
      <c r="K70" s="5">
        <v>5800</v>
      </c>
      <c r="L70" s="6">
        <v>4482</v>
      </c>
      <c r="M70" s="7">
        <v>0</v>
      </c>
      <c r="N70" s="8">
        <v>25995600</v>
      </c>
    </row>
    <row r="71" spans="2:14" ht="26.4">
      <c r="B71" s="4">
        <v>2023</v>
      </c>
      <c r="C71" s="4" t="s">
        <v>32</v>
      </c>
      <c r="D71" s="1079" t="s">
        <v>420</v>
      </c>
      <c r="E71" s="1080"/>
      <c r="F71" s="1079" t="s">
        <v>421</v>
      </c>
      <c r="G71" s="1080"/>
      <c r="H71" s="4" t="s">
        <v>24</v>
      </c>
      <c r="I71" s="4" t="s">
        <v>19</v>
      </c>
      <c r="J71" s="4" t="s">
        <v>33</v>
      </c>
      <c r="K71" s="5">
        <v>10200</v>
      </c>
      <c r="L71" s="6">
        <v>7916</v>
      </c>
      <c r="M71" s="7">
        <v>0</v>
      </c>
      <c r="N71" s="8">
        <v>80743200</v>
      </c>
    </row>
    <row r="72" spans="2:14" ht="26.4">
      <c r="B72" s="4">
        <v>2023</v>
      </c>
      <c r="C72" s="4" t="s">
        <v>32</v>
      </c>
      <c r="D72" s="1079" t="s">
        <v>420</v>
      </c>
      <c r="E72" s="1080"/>
      <c r="F72" s="1079" t="s">
        <v>421</v>
      </c>
      <c r="G72" s="1080"/>
      <c r="H72" s="4" t="s">
        <v>25</v>
      </c>
      <c r="I72" s="4" t="s">
        <v>19</v>
      </c>
      <c r="J72" s="4" t="s">
        <v>33</v>
      </c>
      <c r="K72" s="5">
        <v>5800</v>
      </c>
      <c r="L72" s="6">
        <v>21365</v>
      </c>
      <c r="M72" s="7">
        <v>0</v>
      </c>
      <c r="N72" s="8">
        <v>123917000</v>
      </c>
    </row>
    <row r="73" spans="2:14" ht="26.4">
      <c r="B73" s="4">
        <v>2023</v>
      </c>
      <c r="C73" s="4" t="s">
        <v>32</v>
      </c>
      <c r="D73" s="1079" t="s">
        <v>420</v>
      </c>
      <c r="E73" s="1080"/>
      <c r="F73" s="1079" t="s">
        <v>421</v>
      </c>
      <c r="G73" s="1080"/>
      <c r="H73" s="4" t="s">
        <v>26</v>
      </c>
      <c r="I73" s="4" t="s">
        <v>19</v>
      </c>
      <c r="J73" s="4" t="s">
        <v>33</v>
      </c>
      <c r="K73" s="5">
        <v>10200</v>
      </c>
      <c r="L73" s="6">
        <v>72273</v>
      </c>
      <c r="M73" s="7">
        <v>0</v>
      </c>
      <c r="N73" s="8">
        <v>737184600</v>
      </c>
    </row>
    <row r="74" spans="2:14" ht="26.4">
      <c r="B74" s="4">
        <v>2023</v>
      </c>
      <c r="C74" s="4" t="s">
        <v>32</v>
      </c>
      <c r="D74" s="1079" t="s">
        <v>420</v>
      </c>
      <c r="E74" s="1080"/>
      <c r="F74" s="1079" t="s">
        <v>421</v>
      </c>
      <c r="G74" s="1080"/>
      <c r="H74" s="4" t="s">
        <v>27</v>
      </c>
      <c r="I74" s="4" t="s">
        <v>19</v>
      </c>
      <c r="J74" s="4" t="s">
        <v>33</v>
      </c>
      <c r="K74" s="5">
        <v>900</v>
      </c>
      <c r="L74" s="6">
        <v>2861</v>
      </c>
      <c r="M74" s="7">
        <v>0</v>
      </c>
      <c r="N74" s="8">
        <v>2574900</v>
      </c>
    </row>
    <row r="75" spans="2:14">
      <c r="B75" s="12" t="s">
        <v>28</v>
      </c>
      <c r="C75" s="12" t="s">
        <v>28</v>
      </c>
      <c r="D75" s="1083" t="s">
        <v>28</v>
      </c>
      <c r="E75" s="1080"/>
      <c r="F75" s="1083" t="s">
        <v>29</v>
      </c>
      <c r="G75" s="1080"/>
      <c r="H75" s="12" t="s">
        <v>28</v>
      </c>
      <c r="I75" s="12" t="s">
        <v>28</v>
      </c>
      <c r="J75" s="12" t="s">
        <v>28</v>
      </c>
      <c r="K75" s="12" t="s">
        <v>28</v>
      </c>
      <c r="L75" s="13">
        <v>486002</v>
      </c>
      <c r="M75" s="21">
        <v>0</v>
      </c>
      <c r="N75" s="14">
        <v>2177151300</v>
      </c>
    </row>
    <row r="76" spans="2:14" ht="26.4">
      <c r="B76" s="4">
        <v>2023</v>
      </c>
      <c r="C76" s="4" t="s">
        <v>32</v>
      </c>
      <c r="D76" s="1079" t="s">
        <v>420</v>
      </c>
      <c r="E76" s="1080"/>
      <c r="F76" s="1079" t="s">
        <v>422</v>
      </c>
      <c r="G76" s="1080"/>
      <c r="H76" s="4" t="s">
        <v>18</v>
      </c>
      <c r="I76" s="4" t="s">
        <v>19</v>
      </c>
      <c r="J76" s="4" t="s">
        <v>33</v>
      </c>
      <c r="K76" s="5">
        <v>3200</v>
      </c>
      <c r="L76" s="6">
        <v>424556</v>
      </c>
      <c r="M76" s="7">
        <v>0</v>
      </c>
      <c r="N76" s="8">
        <v>1358579200</v>
      </c>
    </row>
    <row r="77" spans="2:14" ht="39.6">
      <c r="B77" s="4">
        <v>2023</v>
      </c>
      <c r="C77" s="4" t="s">
        <v>32</v>
      </c>
      <c r="D77" s="1079" t="s">
        <v>420</v>
      </c>
      <c r="E77" s="1080"/>
      <c r="F77" s="1079" t="s">
        <v>422</v>
      </c>
      <c r="G77" s="1080"/>
      <c r="H77" s="4" t="s">
        <v>22</v>
      </c>
      <c r="I77" s="4" t="s">
        <v>19</v>
      </c>
      <c r="J77" s="4" t="s">
        <v>33</v>
      </c>
      <c r="K77" s="5">
        <v>3200</v>
      </c>
      <c r="L77" s="6">
        <v>4365</v>
      </c>
      <c r="M77" s="7">
        <v>0</v>
      </c>
      <c r="N77" s="8">
        <v>13968000</v>
      </c>
    </row>
    <row r="78" spans="2:14" ht="26.4">
      <c r="B78" s="4">
        <v>2023</v>
      </c>
      <c r="C78" s="4" t="s">
        <v>32</v>
      </c>
      <c r="D78" s="1079" t="s">
        <v>420</v>
      </c>
      <c r="E78" s="1080"/>
      <c r="F78" s="1079" t="s">
        <v>422</v>
      </c>
      <c r="G78" s="1080"/>
      <c r="H78" s="4" t="s">
        <v>23</v>
      </c>
      <c r="I78" s="4" t="s">
        <v>19</v>
      </c>
      <c r="J78" s="4" t="s">
        <v>33</v>
      </c>
      <c r="K78" s="5">
        <v>5800</v>
      </c>
      <c r="L78" s="6">
        <v>7531</v>
      </c>
      <c r="M78" s="7">
        <v>0</v>
      </c>
      <c r="N78" s="8">
        <v>43679800</v>
      </c>
    </row>
    <row r="79" spans="2:14" ht="26.4">
      <c r="B79" s="4">
        <v>2023</v>
      </c>
      <c r="C79" s="4" t="s">
        <v>32</v>
      </c>
      <c r="D79" s="1079" t="s">
        <v>420</v>
      </c>
      <c r="E79" s="1080"/>
      <c r="F79" s="1079" t="s">
        <v>422</v>
      </c>
      <c r="G79" s="1080"/>
      <c r="H79" s="4" t="s">
        <v>24</v>
      </c>
      <c r="I79" s="4" t="s">
        <v>19</v>
      </c>
      <c r="J79" s="4" t="s">
        <v>33</v>
      </c>
      <c r="K79" s="5">
        <v>10200</v>
      </c>
      <c r="L79" s="6">
        <v>9312</v>
      </c>
      <c r="M79" s="7">
        <v>0</v>
      </c>
      <c r="N79" s="8">
        <v>94982400</v>
      </c>
    </row>
    <row r="80" spans="2:14" ht="26.4">
      <c r="B80" s="4">
        <v>2023</v>
      </c>
      <c r="C80" s="4" t="s">
        <v>32</v>
      </c>
      <c r="D80" s="1079" t="s">
        <v>420</v>
      </c>
      <c r="E80" s="1080"/>
      <c r="F80" s="1079" t="s">
        <v>422</v>
      </c>
      <c r="G80" s="1080"/>
      <c r="H80" s="4" t="s">
        <v>25</v>
      </c>
      <c r="I80" s="4" t="s">
        <v>19</v>
      </c>
      <c r="J80" s="4" t="s">
        <v>33</v>
      </c>
      <c r="K80" s="5">
        <v>5800</v>
      </c>
      <c r="L80" s="6">
        <v>23555</v>
      </c>
      <c r="M80" s="7">
        <v>0</v>
      </c>
      <c r="N80" s="8">
        <v>136619000</v>
      </c>
    </row>
    <row r="81" spans="2:14" ht="26.4">
      <c r="B81" s="4">
        <v>2023</v>
      </c>
      <c r="C81" s="4" t="s">
        <v>32</v>
      </c>
      <c r="D81" s="1079" t="s">
        <v>420</v>
      </c>
      <c r="E81" s="1080"/>
      <c r="F81" s="1079" t="s">
        <v>422</v>
      </c>
      <c r="G81" s="1080"/>
      <c r="H81" s="4" t="s">
        <v>26</v>
      </c>
      <c r="I81" s="4" t="s">
        <v>19</v>
      </c>
      <c r="J81" s="4" t="s">
        <v>33</v>
      </c>
      <c r="K81" s="5">
        <v>10200</v>
      </c>
      <c r="L81" s="6">
        <v>79643</v>
      </c>
      <c r="M81" s="7">
        <v>0</v>
      </c>
      <c r="N81" s="8">
        <v>812358600</v>
      </c>
    </row>
    <row r="82" spans="2:14" ht="26.4">
      <c r="B82" s="4">
        <v>2023</v>
      </c>
      <c r="C82" s="4" t="s">
        <v>32</v>
      </c>
      <c r="D82" s="1079" t="s">
        <v>420</v>
      </c>
      <c r="E82" s="1080"/>
      <c r="F82" s="1079" t="s">
        <v>422</v>
      </c>
      <c r="G82" s="1080"/>
      <c r="H82" s="4" t="s">
        <v>27</v>
      </c>
      <c r="I82" s="4" t="s">
        <v>19</v>
      </c>
      <c r="J82" s="4" t="s">
        <v>33</v>
      </c>
      <c r="K82" s="5">
        <v>900</v>
      </c>
      <c r="L82" s="6">
        <v>3007</v>
      </c>
      <c r="M82" s="7">
        <v>0</v>
      </c>
      <c r="N82" s="8">
        <v>2706300</v>
      </c>
    </row>
    <row r="83" spans="2:14">
      <c r="B83" s="12" t="s">
        <v>28</v>
      </c>
      <c r="C83" s="12" t="s">
        <v>28</v>
      </c>
      <c r="D83" s="1083" t="s">
        <v>28</v>
      </c>
      <c r="E83" s="1080"/>
      <c r="F83" s="1083" t="s">
        <v>29</v>
      </c>
      <c r="G83" s="1080"/>
      <c r="H83" s="12" t="s">
        <v>28</v>
      </c>
      <c r="I83" s="12" t="s">
        <v>28</v>
      </c>
      <c r="J83" s="12" t="s">
        <v>28</v>
      </c>
      <c r="K83" s="12" t="s">
        <v>28</v>
      </c>
      <c r="L83" s="13">
        <v>551969</v>
      </c>
      <c r="M83" s="21">
        <v>0</v>
      </c>
      <c r="N83" s="14">
        <v>2462893300</v>
      </c>
    </row>
    <row r="84" spans="2:14" ht="26.4">
      <c r="B84" s="4">
        <v>2023</v>
      </c>
      <c r="C84" s="4" t="s">
        <v>32</v>
      </c>
      <c r="D84" s="1079" t="s">
        <v>420</v>
      </c>
      <c r="E84" s="1080"/>
      <c r="F84" s="1079" t="s">
        <v>423</v>
      </c>
      <c r="G84" s="1080"/>
      <c r="H84" s="4" t="s">
        <v>18</v>
      </c>
      <c r="I84" s="4" t="s">
        <v>19</v>
      </c>
      <c r="J84" s="4" t="s">
        <v>33</v>
      </c>
      <c r="K84" s="5">
        <v>700</v>
      </c>
      <c r="L84" s="6">
        <v>46718</v>
      </c>
      <c r="M84" s="7">
        <v>737</v>
      </c>
      <c r="N84" s="8">
        <v>32186700</v>
      </c>
    </row>
    <row r="85" spans="2:14" ht="39.6">
      <c r="B85" s="4">
        <v>2023</v>
      </c>
      <c r="C85" s="4" t="s">
        <v>32</v>
      </c>
      <c r="D85" s="1079" t="s">
        <v>420</v>
      </c>
      <c r="E85" s="1080"/>
      <c r="F85" s="1079" t="s">
        <v>423</v>
      </c>
      <c r="G85" s="1080"/>
      <c r="H85" s="4" t="s">
        <v>22</v>
      </c>
      <c r="I85" s="4" t="s">
        <v>19</v>
      </c>
      <c r="J85" s="4" t="s">
        <v>33</v>
      </c>
      <c r="K85" s="5">
        <v>700</v>
      </c>
      <c r="L85" s="6">
        <v>363</v>
      </c>
      <c r="M85" s="7">
        <v>6</v>
      </c>
      <c r="N85" s="8">
        <v>249900</v>
      </c>
    </row>
    <row r="86" spans="2:14" ht="26.4">
      <c r="B86" s="4">
        <v>2023</v>
      </c>
      <c r="C86" s="4" t="s">
        <v>32</v>
      </c>
      <c r="D86" s="1079" t="s">
        <v>420</v>
      </c>
      <c r="E86" s="1080"/>
      <c r="F86" s="1079" t="s">
        <v>423</v>
      </c>
      <c r="G86" s="1080"/>
      <c r="H86" s="4" t="s">
        <v>23</v>
      </c>
      <c r="I86" s="4" t="s">
        <v>19</v>
      </c>
      <c r="J86" s="4" t="s">
        <v>33</v>
      </c>
      <c r="K86" s="5">
        <v>1300</v>
      </c>
      <c r="L86" s="6">
        <v>1253</v>
      </c>
      <c r="M86" s="7">
        <v>185</v>
      </c>
      <c r="N86" s="8">
        <v>1388400</v>
      </c>
    </row>
    <row r="87" spans="2:14" ht="26.4">
      <c r="B87" s="4">
        <v>2023</v>
      </c>
      <c r="C87" s="4" t="s">
        <v>32</v>
      </c>
      <c r="D87" s="1079" t="s">
        <v>420</v>
      </c>
      <c r="E87" s="1080"/>
      <c r="F87" s="1079" t="s">
        <v>423</v>
      </c>
      <c r="G87" s="1080"/>
      <c r="H87" s="4" t="s">
        <v>24</v>
      </c>
      <c r="I87" s="4" t="s">
        <v>19</v>
      </c>
      <c r="J87" s="4" t="s">
        <v>33</v>
      </c>
      <c r="K87" s="5">
        <v>2400</v>
      </c>
      <c r="L87" s="6">
        <v>600</v>
      </c>
      <c r="M87" s="7">
        <v>3</v>
      </c>
      <c r="N87" s="8">
        <v>1432800</v>
      </c>
    </row>
    <row r="88" spans="2:14" ht="26.4">
      <c r="B88" s="4">
        <v>2023</v>
      </c>
      <c r="C88" s="4" t="s">
        <v>32</v>
      </c>
      <c r="D88" s="1079" t="s">
        <v>420</v>
      </c>
      <c r="E88" s="1080"/>
      <c r="F88" s="1079" t="s">
        <v>423</v>
      </c>
      <c r="G88" s="1080"/>
      <c r="H88" s="4" t="s">
        <v>25</v>
      </c>
      <c r="I88" s="4" t="s">
        <v>19</v>
      </c>
      <c r="J88" s="4" t="s">
        <v>33</v>
      </c>
      <c r="K88" s="5">
        <v>1300</v>
      </c>
      <c r="L88" s="6">
        <v>2313</v>
      </c>
      <c r="M88" s="7">
        <v>143</v>
      </c>
      <c r="N88" s="8">
        <v>2821000</v>
      </c>
    </row>
    <row r="89" spans="2:14" ht="26.4">
      <c r="B89" s="4">
        <v>2023</v>
      </c>
      <c r="C89" s="4" t="s">
        <v>32</v>
      </c>
      <c r="D89" s="1079" t="s">
        <v>420</v>
      </c>
      <c r="E89" s="1080"/>
      <c r="F89" s="1079" t="s">
        <v>423</v>
      </c>
      <c r="G89" s="1080"/>
      <c r="H89" s="4" t="s">
        <v>26</v>
      </c>
      <c r="I89" s="4" t="s">
        <v>19</v>
      </c>
      <c r="J89" s="4" t="s">
        <v>33</v>
      </c>
      <c r="K89" s="5">
        <v>2400</v>
      </c>
      <c r="L89" s="6">
        <v>2539</v>
      </c>
      <c r="M89" s="7">
        <v>266</v>
      </c>
      <c r="N89" s="8">
        <v>5455200</v>
      </c>
    </row>
    <row r="90" spans="2:14" ht="26.4">
      <c r="B90" s="4">
        <v>2023</v>
      </c>
      <c r="C90" s="4" t="s">
        <v>32</v>
      </c>
      <c r="D90" s="1079" t="s">
        <v>420</v>
      </c>
      <c r="E90" s="1080"/>
      <c r="F90" s="1079" t="s">
        <v>423</v>
      </c>
      <c r="G90" s="1080"/>
      <c r="H90" s="4" t="s">
        <v>27</v>
      </c>
      <c r="I90" s="4" t="s">
        <v>19</v>
      </c>
      <c r="J90" s="4" t="s">
        <v>33</v>
      </c>
      <c r="K90" s="5">
        <v>200</v>
      </c>
      <c r="L90" s="6">
        <v>234</v>
      </c>
      <c r="M90" s="7">
        <v>0</v>
      </c>
      <c r="N90" s="8">
        <v>46800</v>
      </c>
    </row>
    <row r="91" spans="2:14">
      <c r="B91" s="12" t="s">
        <v>28</v>
      </c>
      <c r="C91" s="12" t="s">
        <v>28</v>
      </c>
      <c r="D91" s="1083" t="s">
        <v>28</v>
      </c>
      <c r="E91" s="1080"/>
      <c r="F91" s="1083" t="s">
        <v>29</v>
      </c>
      <c r="G91" s="1080"/>
      <c r="H91" s="12" t="s">
        <v>28</v>
      </c>
      <c r="I91" s="12" t="s">
        <v>28</v>
      </c>
      <c r="J91" s="12" t="s">
        <v>28</v>
      </c>
      <c r="K91" s="12" t="s">
        <v>28</v>
      </c>
      <c r="L91" s="13">
        <v>54020</v>
      </c>
      <c r="M91" s="13">
        <v>1340</v>
      </c>
      <c r="N91" s="14">
        <v>43580800</v>
      </c>
    </row>
    <row r="92" spans="2:14" ht="26.4">
      <c r="B92" s="4">
        <v>2023</v>
      </c>
      <c r="C92" s="4" t="s">
        <v>32</v>
      </c>
      <c r="D92" s="1079" t="s">
        <v>420</v>
      </c>
      <c r="E92" s="1080"/>
      <c r="F92" s="1079" t="s">
        <v>424</v>
      </c>
      <c r="G92" s="1080"/>
      <c r="H92" s="4" t="s">
        <v>18</v>
      </c>
      <c r="I92" s="4" t="s">
        <v>19</v>
      </c>
      <c r="J92" s="4" t="s">
        <v>33</v>
      </c>
      <c r="K92" s="5">
        <v>700</v>
      </c>
      <c r="L92" s="6">
        <v>53373</v>
      </c>
      <c r="M92" s="7">
        <v>214</v>
      </c>
      <c r="N92" s="8">
        <v>37211300</v>
      </c>
    </row>
    <row r="93" spans="2:14" ht="39.6">
      <c r="B93" s="4">
        <v>2023</v>
      </c>
      <c r="C93" s="4" t="s">
        <v>32</v>
      </c>
      <c r="D93" s="1079" t="s">
        <v>420</v>
      </c>
      <c r="E93" s="1080"/>
      <c r="F93" s="1079" t="s">
        <v>424</v>
      </c>
      <c r="G93" s="1080"/>
      <c r="H93" s="4" t="s">
        <v>22</v>
      </c>
      <c r="I93" s="4" t="s">
        <v>19</v>
      </c>
      <c r="J93" s="4" t="s">
        <v>33</v>
      </c>
      <c r="K93" s="5">
        <v>700</v>
      </c>
      <c r="L93" s="6">
        <v>278</v>
      </c>
      <c r="M93" s="7">
        <v>1</v>
      </c>
      <c r="N93" s="8">
        <v>193900</v>
      </c>
    </row>
    <row r="94" spans="2:14" ht="26.4">
      <c r="B94" s="4">
        <v>2023</v>
      </c>
      <c r="C94" s="4" t="s">
        <v>32</v>
      </c>
      <c r="D94" s="1079" t="s">
        <v>420</v>
      </c>
      <c r="E94" s="1080"/>
      <c r="F94" s="1079" t="s">
        <v>424</v>
      </c>
      <c r="G94" s="1080"/>
      <c r="H94" s="4" t="s">
        <v>23</v>
      </c>
      <c r="I94" s="4" t="s">
        <v>19</v>
      </c>
      <c r="J94" s="4" t="s">
        <v>33</v>
      </c>
      <c r="K94" s="5">
        <v>1300</v>
      </c>
      <c r="L94" s="6">
        <v>1954</v>
      </c>
      <c r="M94" s="7">
        <v>68</v>
      </c>
      <c r="N94" s="8">
        <v>2451800</v>
      </c>
    </row>
    <row r="95" spans="2:14" ht="26.4">
      <c r="B95" s="4">
        <v>2023</v>
      </c>
      <c r="C95" s="4" t="s">
        <v>32</v>
      </c>
      <c r="D95" s="1079" t="s">
        <v>420</v>
      </c>
      <c r="E95" s="1080"/>
      <c r="F95" s="1079" t="s">
        <v>424</v>
      </c>
      <c r="G95" s="1080"/>
      <c r="H95" s="4" t="s">
        <v>24</v>
      </c>
      <c r="I95" s="4" t="s">
        <v>19</v>
      </c>
      <c r="J95" s="4" t="s">
        <v>33</v>
      </c>
      <c r="K95" s="5">
        <v>2400</v>
      </c>
      <c r="L95" s="6">
        <v>765</v>
      </c>
      <c r="M95" s="7">
        <v>1</v>
      </c>
      <c r="N95" s="8">
        <v>1833600</v>
      </c>
    </row>
    <row r="96" spans="2:14" ht="26.4">
      <c r="B96" s="4">
        <v>2023</v>
      </c>
      <c r="C96" s="4" t="s">
        <v>32</v>
      </c>
      <c r="D96" s="1079" t="s">
        <v>420</v>
      </c>
      <c r="E96" s="1080"/>
      <c r="F96" s="1079" t="s">
        <v>424</v>
      </c>
      <c r="G96" s="1080"/>
      <c r="H96" s="4" t="s">
        <v>25</v>
      </c>
      <c r="I96" s="4" t="s">
        <v>19</v>
      </c>
      <c r="J96" s="4" t="s">
        <v>33</v>
      </c>
      <c r="K96" s="5">
        <v>1300</v>
      </c>
      <c r="L96" s="6">
        <v>2544</v>
      </c>
      <c r="M96" s="7">
        <v>63</v>
      </c>
      <c r="N96" s="8">
        <v>3225300</v>
      </c>
    </row>
    <row r="97" spans="2:14" ht="26.4">
      <c r="B97" s="4">
        <v>2023</v>
      </c>
      <c r="C97" s="4" t="s">
        <v>32</v>
      </c>
      <c r="D97" s="1079" t="s">
        <v>420</v>
      </c>
      <c r="E97" s="1080"/>
      <c r="F97" s="1079" t="s">
        <v>424</v>
      </c>
      <c r="G97" s="1080"/>
      <c r="H97" s="4" t="s">
        <v>26</v>
      </c>
      <c r="I97" s="4" t="s">
        <v>19</v>
      </c>
      <c r="J97" s="4" t="s">
        <v>33</v>
      </c>
      <c r="K97" s="5">
        <v>2400</v>
      </c>
      <c r="L97" s="6">
        <v>1626</v>
      </c>
      <c r="M97" s="7">
        <v>94</v>
      </c>
      <c r="N97" s="8">
        <v>3676800</v>
      </c>
    </row>
    <row r="98" spans="2:14" ht="26.4">
      <c r="B98" s="4">
        <v>2023</v>
      </c>
      <c r="C98" s="4" t="s">
        <v>32</v>
      </c>
      <c r="D98" s="1079" t="s">
        <v>420</v>
      </c>
      <c r="E98" s="1080"/>
      <c r="F98" s="1079" t="s">
        <v>424</v>
      </c>
      <c r="G98" s="1080"/>
      <c r="H98" s="4" t="s">
        <v>27</v>
      </c>
      <c r="I98" s="4" t="s">
        <v>19</v>
      </c>
      <c r="J98" s="4" t="s">
        <v>33</v>
      </c>
      <c r="K98" s="5">
        <v>200</v>
      </c>
      <c r="L98" s="6">
        <v>218</v>
      </c>
      <c r="M98" s="7">
        <v>0</v>
      </c>
      <c r="N98" s="8">
        <v>43600</v>
      </c>
    </row>
    <row r="99" spans="2:14">
      <c r="B99" s="12" t="s">
        <v>28</v>
      </c>
      <c r="C99" s="12" t="s">
        <v>28</v>
      </c>
      <c r="D99" s="1083" t="s">
        <v>28</v>
      </c>
      <c r="E99" s="1080"/>
      <c r="F99" s="1083" t="s">
        <v>29</v>
      </c>
      <c r="G99" s="1080"/>
      <c r="H99" s="12" t="s">
        <v>28</v>
      </c>
      <c r="I99" s="12" t="s">
        <v>28</v>
      </c>
      <c r="J99" s="12" t="s">
        <v>28</v>
      </c>
      <c r="K99" s="12" t="s">
        <v>28</v>
      </c>
      <c r="L99" s="13">
        <v>60758</v>
      </c>
      <c r="M99" s="13">
        <v>441</v>
      </c>
      <c r="N99" s="14">
        <v>48636300</v>
      </c>
    </row>
    <row r="100" spans="2:14" ht="26.4">
      <c r="B100" s="4">
        <v>2023</v>
      </c>
      <c r="C100" s="4" t="s">
        <v>32</v>
      </c>
      <c r="D100" s="1079" t="s">
        <v>420</v>
      </c>
      <c r="E100" s="1080"/>
      <c r="F100" s="1079" t="s">
        <v>425</v>
      </c>
      <c r="G100" s="1080"/>
      <c r="H100" s="4" t="s">
        <v>18</v>
      </c>
      <c r="I100" s="4" t="s">
        <v>19</v>
      </c>
      <c r="J100" s="4" t="s">
        <v>33</v>
      </c>
      <c r="K100" s="5">
        <v>700</v>
      </c>
      <c r="L100" s="6">
        <v>6810</v>
      </c>
      <c r="M100" s="7">
        <v>34</v>
      </c>
      <c r="N100" s="8">
        <v>4743200</v>
      </c>
    </row>
    <row r="101" spans="2:14" ht="39.6">
      <c r="B101" s="4">
        <v>2023</v>
      </c>
      <c r="C101" s="4" t="s">
        <v>32</v>
      </c>
      <c r="D101" s="1079" t="s">
        <v>420</v>
      </c>
      <c r="E101" s="1080"/>
      <c r="F101" s="1079" t="s">
        <v>425</v>
      </c>
      <c r="G101" s="1080"/>
      <c r="H101" s="4" t="s">
        <v>22</v>
      </c>
      <c r="I101" s="4" t="s">
        <v>19</v>
      </c>
      <c r="J101" s="4" t="s">
        <v>33</v>
      </c>
      <c r="K101" s="5">
        <v>700</v>
      </c>
      <c r="L101" s="6">
        <v>64</v>
      </c>
      <c r="M101" s="7">
        <v>0</v>
      </c>
      <c r="N101" s="8">
        <v>44800</v>
      </c>
    </row>
    <row r="102" spans="2:14" ht="26.4">
      <c r="B102" s="4">
        <v>2023</v>
      </c>
      <c r="C102" s="4" t="s">
        <v>32</v>
      </c>
      <c r="D102" s="1079" t="s">
        <v>420</v>
      </c>
      <c r="E102" s="1080"/>
      <c r="F102" s="1079" t="s">
        <v>425</v>
      </c>
      <c r="G102" s="1080"/>
      <c r="H102" s="4" t="s">
        <v>23</v>
      </c>
      <c r="I102" s="4" t="s">
        <v>19</v>
      </c>
      <c r="J102" s="4" t="s">
        <v>33</v>
      </c>
      <c r="K102" s="5">
        <v>1300</v>
      </c>
      <c r="L102" s="6">
        <v>49</v>
      </c>
      <c r="M102" s="7">
        <v>0</v>
      </c>
      <c r="N102" s="8">
        <v>63700</v>
      </c>
    </row>
    <row r="103" spans="2:14" ht="26.4">
      <c r="B103" s="4">
        <v>2023</v>
      </c>
      <c r="C103" s="4" t="s">
        <v>32</v>
      </c>
      <c r="D103" s="1079" t="s">
        <v>420</v>
      </c>
      <c r="E103" s="1080"/>
      <c r="F103" s="1079" t="s">
        <v>425</v>
      </c>
      <c r="G103" s="1080"/>
      <c r="H103" s="4" t="s">
        <v>24</v>
      </c>
      <c r="I103" s="4" t="s">
        <v>19</v>
      </c>
      <c r="J103" s="4" t="s">
        <v>33</v>
      </c>
      <c r="K103" s="5">
        <v>2400</v>
      </c>
      <c r="L103" s="6">
        <v>6</v>
      </c>
      <c r="M103" s="7">
        <v>0</v>
      </c>
      <c r="N103" s="8">
        <v>14400</v>
      </c>
    </row>
    <row r="104" spans="2:14" ht="26.4">
      <c r="B104" s="4">
        <v>2023</v>
      </c>
      <c r="C104" s="4" t="s">
        <v>32</v>
      </c>
      <c r="D104" s="1079" t="s">
        <v>420</v>
      </c>
      <c r="E104" s="1080"/>
      <c r="F104" s="1079" t="s">
        <v>425</v>
      </c>
      <c r="G104" s="1080"/>
      <c r="H104" s="4" t="s">
        <v>25</v>
      </c>
      <c r="I104" s="4" t="s">
        <v>19</v>
      </c>
      <c r="J104" s="4" t="s">
        <v>33</v>
      </c>
      <c r="K104" s="5">
        <v>1300</v>
      </c>
      <c r="L104" s="6">
        <v>517</v>
      </c>
      <c r="M104" s="7">
        <v>22</v>
      </c>
      <c r="N104" s="8">
        <v>643500</v>
      </c>
    </row>
    <row r="105" spans="2:14" ht="26.4">
      <c r="B105" s="4">
        <v>2023</v>
      </c>
      <c r="C105" s="4" t="s">
        <v>32</v>
      </c>
      <c r="D105" s="1079" t="s">
        <v>420</v>
      </c>
      <c r="E105" s="1080"/>
      <c r="F105" s="1079" t="s">
        <v>425</v>
      </c>
      <c r="G105" s="1080"/>
      <c r="H105" s="4" t="s">
        <v>26</v>
      </c>
      <c r="I105" s="4" t="s">
        <v>19</v>
      </c>
      <c r="J105" s="4" t="s">
        <v>33</v>
      </c>
      <c r="K105" s="5">
        <v>2400</v>
      </c>
      <c r="L105" s="6">
        <v>1537</v>
      </c>
      <c r="M105" s="7">
        <v>51</v>
      </c>
      <c r="N105" s="8">
        <v>3566400</v>
      </c>
    </row>
    <row r="106" spans="2:14" ht="26.4">
      <c r="B106" s="4">
        <v>2023</v>
      </c>
      <c r="C106" s="4" t="s">
        <v>32</v>
      </c>
      <c r="D106" s="1079" t="s">
        <v>420</v>
      </c>
      <c r="E106" s="1080"/>
      <c r="F106" s="1079" t="s">
        <v>425</v>
      </c>
      <c r="G106" s="1080"/>
      <c r="H106" s="4" t="s">
        <v>27</v>
      </c>
      <c r="I106" s="4" t="s">
        <v>19</v>
      </c>
      <c r="J106" s="4" t="s">
        <v>33</v>
      </c>
      <c r="K106" s="5">
        <v>200</v>
      </c>
      <c r="L106" s="6">
        <v>18</v>
      </c>
      <c r="M106" s="7">
        <v>0</v>
      </c>
      <c r="N106" s="8">
        <v>3600</v>
      </c>
    </row>
    <row r="107" spans="2:14">
      <c r="B107" s="12" t="s">
        <v>28</v>
      </c>
      <c r="C107" s="12" t="s">
        <v>28</v>
      </c>
      <c r="D107" s="1083" t="s">
        <v>28</v>
      </c>
      <c r="E107" s="1080"/>
      <c r="F107" s="1083" t="s">
        <v>29</v>
      </c>
      <c r="G107" s="1080"/>
      <c r="H107" s="12" t="s">
        <v>28</v>
      </c>
      <c r="I107" s="12" t="s">
        <v>28</v>
      </c>
      <c r="J107" s="12" t="s">
        <v>28</v>
      </c>
      <c r="K107" s="12" t="s">
        <v>28</v>
      </c>
      <c r="L107" s="13">
        <v>9001</v>
      </c>
      <c r="M107" s="13">
        <v>107</v>
      </c>
      <c r="N107" s="14">
        <v>9079600</v>
      </c>
    </row>
    <row r="108" spans="2:14" ht="26.4">
      <c r="B108" s="4">
        <v>2023</v>
      </c>
      <c r="C108" s="4" t="s">
        <v>32</v>
      </c>
      <c r="D108" s="1079" t="s">
        <v>420</v>
      </c>
      <c r="E108" s="1080"/>
      <c r="F108" s="1079" t="s">
        <v>426</v>
      </c>
      <c r="G108" s="1080"/>
      <c r="H108" s="4" t="s">
        <v>18</v>
      </c>
      <c r="I108" s="4" t="s">
        <v>19</v>
      </c>
      <c r="J108" s="4" t="s">
        <v>33</v>
      </c>
      <c r="K108" s="5">
        <v>700</v>
      </c>
      <c r="L108" s="6">
        <v>63608</v>
      </c>
      <c r="M108" s="7">
        <v>449</v>
      </c>
      <c r="N108" s="8">
        <v>44211300</v>
      </c>
    </row>
    <row r="109" spans="2:14" ht="39.6">
      <c r="B109" s="4">
        <v>2023</v>
      </c>
      <c r="C109" s="4" t="s">
        <v>32</v>
      </c>
      <c r="D109" s="1079" t="s">
        <v>420</v>
      </c>
      <c r="E109" s="1080"/>
      <c r="F109" s="1079" t="s">
        <v>426</v>
      </c>
      <c r="G109" s="1080"/>
      <c r="H109" s="4" t="s">
        <v>22</v>
      </c>
      <c r="I109" s="4" t="s">
        <v>19</v>
      </c>
      <c r="J109" s="4" t="s">
        <v>33</v>
      </c>
      <c r="K109" s="5">
        <v>700</v>
      </c>
      <c r="L109" s="6">
        <v>429</v>
      </c>
      <c r="M109" s="7">
        <v>14</v>
      </c>
      <c r="N109" s="8">
        <v>290500</v>
      </c>
    </row>
    <row r="110" spans="2:14" ht="26.4">
      <c r="B110" s="4">
        <v>2023</v>
      </c>
      <c r="C110" s="4" t="s">
        <v>32</v>
      </c>
      <c r="D110" s="1079" t="s">
        <v>420</v>
      </c>
      <c r="E110" s="1080"/>
      <c r="F110" s="1079" t="s">
        <v>426</v>
      </c>
      <c r="G110" s="1080"/>
      <c r="H110" s="4" t="s">
        <v>23</v>
      </c>
      <c r="I110" s="4" t="s">
        <v>19</v>
      </c>
      <c r="J110" s="4" t="s">
        <v>33</v>
      </c>
      <c r="K110" s="5">
        <v>1300</v>
      </c>
      <c r="L110" s="6">
        <v>2490</v>
      </c>
      <c r="M110" s="7">
        <v>556</v>
      </c>
      <c r="N110" s="8">
        <v>2514200</v>
      </c>
    </row>
    <row r="111" spans="2:14" ht="26.4">
      <c r="B111" s="4">
        <v>2023</v>
      </c>
      <c r="C111" s="4" t="s">
        <v>32</v>
      </c>
      <c r="D111" s="1079" t="s">
        <v>420</v>
      </c>
      <c r="E111" s="1080"/>
      <c r="F111" s="1079" t="s">
        <v>426</v>
      </c>
      <c r="G111" s="1080"/>
      <c r="H111" s="4" t="s">
        <v>24</v>
      </c>
      <c r="I111" s="4" t="s">
        <v>19</v>
      </c>
      <c r="J111" s="4" t="s">
        <v>33</v>
      </c>
      <c r="K111" s="5">
        <v>2400</v>
      </c>
      <c r="L111" s="6">
        <v>230</v>
      </c>
      <c r="M111" s="7">
        <v>3</v>
      </c>
      <c r="N111" s="8">
        <v>544800</v>
      </c>
    </row>
    <row r="112" spans="2:14" ht="26.4">
      <c r="B112" s="4">
        <v>2023</v>
      </c>
      <c r="C112" s="4" t="s">
        <v>32</v>
      </c>
      <c r="D112" s="1079" t="s">
        <v>420</v>
      </c>
      <c r="E112" s="1080"/>
      <c r="F112" s="1079" t="s">
        <v>426</v>
      </c>
      <c r="G112" s="1080"/>
      <c r="H112" s="4" t="s">
        <v>25</v>
      </c>
      <c r="I112" s="4" t="s">
        <v>19</v>
      </c>
      <c r="J112" s="4" t="s">
        <v>33</v>
      </c>
      <c r="K112" s="5">
        <v>1300</v>
      </c>
      <c r="L112" s="6">
        <v>3389</v>
      </c>
      <c r="M112" s="7">
        <v>127</v>
      </c>
      <c r="N112" s="8">
        <v>4240600</v>
      </c>
    </row>
    <row r="113" spans="2:14" ht="26.4">
      <c r="B113" s="4">
        <v>2023</v>
      </c>
      <c r="C113" s="4" t="s">
        <v>32</v>
      </c>
      <c r="D113" s="1079" t="s">
        <v>420</v>
      </c>
      <c r="E113" s="1080"/>
      <c r="F113" s="1079" t="s">
        <v>426</v>
      </c>
      <c r="G113" s="1080"/>
      <c r="H113" s="4" t="s">
        <v>26</v>
      </c>
      <c r="I113" s="4" t="s">
        <v>19</v>
      </c>
      <c r="J113" s="4" t="s">
        <v>33</v>
      </c>
      <c r="K113" s="5">
        <v>2400</v>
      </c>
      <c r="L113" s="6">
        <v>4926</v>
      </c>
      <c r="M113" s="7">
        <v>387</v>
      </c>
      <c r="N113" s="8">
        <v>10893600</v>
      </c>
    </row>
    <row r="114" spans="2:14" ht="26.4">
      <c r="B114" s="4">
        <v>2023</v>
      </c>
      <c r="C114" s="4" t="s">
        <v>32</v>
      </c>
      <c r="D114" s="1079" t="s">
        <v>420</v>
      </c>
      <c r="E114" s="1080"/>
      <c r="F114" s="1079" t="s">
        <v>426</v>
      </c>
      <c r="G114" s="1080"/>
      <c r="H114" s="4" t="s">
        <v>27</v>
      </c>
      <c r="I114" s="4" t="s">
        <v>19</v>
      </c>
      <c r="J114" s="4" t="s">
        <v>33</v>
      </c>
      <c r="K114" s="5">
        <v>200</v>
      </c>
      <c r="L114" s="6">
        <v>312</v>
      </c>
      <c r="M114" s="7">
        <v>0</v>
      </c>
      <c r="N114" s="8">
        <v>62400</v>
      </c>
    </row>
    <row r="115" spans="2:14">
      <c r="B115" s="12" t="s">
        <v>28</v>
      </c>
      <c r="C115" s="12" t="s">
        <v>28</v>
      </c>
      <c r="D115" s="1083" t="s">
        <v>28</v>
      </c>
      <c r="E115" s="1080"/>
      <c r="F115" s="1083" t="s">
        <v>29</v>
      </c>
      <c r="G115" s="1080"/>
      <c r="H115" s="12" t="s">
        <v>28</v>
      </c>
      <c r="I115" s="12" t="s">
        <v>28</v>
      </c>
      <c r="J115" s="12" t="s">
        <v>28</v>
      </c>
      <c r="K115" s="12" t="s">
        <v>28</v>
      </c>
      <c r="L115" s="13">
        <v>75384</v>
      </c>
      <c r="M115" s="13">
        <v>1536</v>
      </c>
      <c r="N115" s="14">
        <v>62757400</v>
      </c>
    </row>
    <row r="116" spans="2:14" ht="26.4">
      <c r="B116" s="4">
        <v>2023</v>
      </c>
      <c r="C116" s="4" t="s">
        <v>32</v>
      </c>
      <c r="D116" s="1079" t="s">
        <v>420</v>
      </c>
      <c r="E116" s="1080"/>
      <c r="F116" s="1079" t="s">
        <v>427</v>
      </c>
      <c r="G116" s="1080"/>
      <c r="H116" s="4" t="s">
        <v>18</v>
      </c>
      <c r="I116" s="4" t="s">
        <v>19</v>
      </c>
      <c r="J116" s="4" t="s">
        <v>33</v>
      </c>
      <c r="K116" s="5">
        <v>700</v>
      </c>
      <c r="L116" s="6">
        <v>3893</v>
      </c>
      <c r="M116" s="7">
        <v>1153</v>
      </c>
      <c r="N116" s="8">
        <v>1918000</v>
      </c>
    </row>
    <row r="117" spans="2:14" ht="39.6">
      <c r="B117" s="4">
        <v>2023</v>
      </c>
      <c r="C117" s="4" t="s">
        <v>32</v>
      </c>
      <c r="D117" s="1079" t="s">
        <v>420</v>
      </c>
      <c r="E117" s="1080"/>
      <c r="F117" s="1079" t="s">
        <v>427</v>
      </c>
      <c r="G117" s="1080"/>
      <c r="H117" s="4" t="s">
        <v>22</v>
      </c>
      <c r="I117" s="4" t="s">
        <v>19</v>
      </c>
      <c r="J117" s="4" t="s">
        <v>33</v>
      </c>
      <c r="K117" s="5">
        <v>700</v>
      </c>
      <c r="L117" s="6">
        <v>47</v>
      </c>
      <c r="M117" s="7">
        <v>18</v>
      </c>
      <c r="N117" s="8">
        <v>20300</v>
      </c>
    </row>
    <row r="118" spans="2:14" ht="26.4">
      <c r="B118" s="4">
        <v>2023</v>
      </c>
      <c r="C118" s="4" t="s">
        <v>32</v>
      </c>
      <c r="D118" s="1079" t="s">
        <v>420</v>
      </c>
      <c r="E118" s="1080"/>
      <c r="F118" s="1079" t="s">
        <v>427</v>
      </c>
      <c r="G118" s="1080"/>
      <c r="H118" s="4" t="s">
        <v>23</v>
      </c>
      <c r="I118" s="4" t="s">
        <v>19</v>
      </c>
      <c r="J118" s="4" t="s">
        <v>33</v>
      </c>
      <c r="K118" s="5">
        <v>1300</v>
      </c>
      <c r="L118" s="6">
        <v>53</v>
      </c>
      <c r="M118" s="7">
        <v>2</v>
      </c>
      <c r="N118" s="8">
        <v>66300</v>
      </c>
    </row>
    <row r="119" spans="2:14" ht="26.4">
      <c r="B119" s="4">
        <v>2023</v>
      </c>
      <c r="C119" s="4" t="s">
        <v>32</v>
      </c>
      <c r="D119" s="1079" t="s">
        <v>420</v>
      </c>
      <c r="E119" s="1080"/>
      <c r="F119" s="1079" t="s">
        <v>427</v>
      </c>
      <c r="G119" s="1080"/>
      <c r="H119" s="4" t="s">
        <v>24</v>
      </c>
      <c r="I119" s="4" t="s">
        <v>19</v>
      </c>
      <c r="J119" s="4" t="s">
        <v>33</v>
      </c>
      <c r="K119" s="5">
        <v>2400</v>
      </c>
      <c r="L119" s="6">
        <v>93</v>
      </c>
      <c r="M119" s="7">
        <v>9</v>
      </c>
      <c r="N119" s="8">
        <v>201600</v>
      </c>
    </row>
    <row r="120" spans="2:14" ht="26.4">
      <c r="B120" s="4">
        <v>2023</v>
      </c>
      <c r="C120" s="4" t="s">
        <v>32</v>
      </c>
      <c r="D120" s="1079" t="s">
        <v>420</v>
      </c>
      <c r="E120" s="1080"/>
      <c r="F120" s="1079" t="s">
        <v>427</v>
      </c>
      <c r="G120" s="1080"/>
      <c r="H120" s="4" t="s">
        <v>25</v>
      </c>
      <c r="I120" s="4" t="s">
        <v>19</v>
      </c>
      <c r="J120" s="4" t="s">
        <v>33</v>
      </c>
      <c r="K120" s="5">
        <v>1300</v>
      </c>
      <c r="L120" s="6">
        <v>167</v>
      </c>
      <c r="M120" s="7">
        <v>67</v>
      </c>
      <c r="N120" s="8">
        <v>130000</v>
      </c>
    </row>
    <row r="121" spans="2:14" ht="26.4">
      <c r="B121" s="4">
        <v>2023</v>
      </c>
      <c r="C121" s="4" t="s">
        <v>32</v>
      </c>
      <c r="D121" s="1079" t="s">
        <v>420</v>
      </c>
      <c r="E121" s="1080"/>
      <c r="F121" s="1079" t="s">
        <v>427</v>
      </c>
      <c r="G121" s="1080"/>
      <c r="H121" s="4" t="s">
        <v>26</v>
      </c>
      <c r="I121" s="4" t="s">
        <v>19</v>
      </c>
      <c r="J121" s="4" t="s">
        <v>33</v>
      </c>
      <c r="K121" s="5">
        <v>2400</v>
      </c>
      <c r="L121" s="6">
        <v>1458</v>
      </c>
      <c r="M121" s="7">
        <v>654</v>
      </c>
      <c r="N121" s="8">
        <v>1929600</v>
      </c>
    </row>
    <row r="122" spans="2:14" ht="26.4">
      <c r="B122" s="4">
        <v>2023</v>
      </c>
      <c r="C122" s="4" t="s">
        <v>32</v>
      </c>
      <c r="D122" s="1079" t="s">
        <v>420</v>
      </c>
      <c r="E122" s="1080"/>
      <c r="F122" s="1079" t="s">
        <v>427</v>
      </c>
      <c r="G122" s="1080"/>
      <c r="H122" s="4" t="s">
        <v>27</v>
      </c>
      <c r="I122" s="4" t="s">
        <v>19</v>
      </c>
      <c r="J122" s="4" t="s">
        <v>33</v>
      </c>
      <c r="K122" s="5">
        <v>200</v>
      </c>
      <c r="L122" s="6">
        <v>16</v>
      </c>
      <c r="M122" s="7">
        <v>4</v>
      </c>
      <c r="N122" s="8">
        <v>2400</v>
      </c>
    </row>
    <row r="123" spans="2:14">
      <c r="B123" s="12" t="s">
        <v>28</v>
      </c>
      <c r="C123" s="12" t="s">
        <v>28</v>
      </c>
      <c r="D123" s="1083" t="s">
        <v>28</v>
      </c>
      <c r="E123" s="1080"/>
      <c r="F123" s="1083" t="s">
        <v>29</v>
      </c>
      <c r="G123" s="1080"/>
      <c r="H123" s="12" t="s">
        <v>28</v>
      </c>
      <c r="I123" s="12" t="s">
        <v>28</v>
      </c>
      <c r="J123" s="12" t="s">
        <v>28</v>
      </c>
      <c r="K123" s="12" t="s">
        <v>28</v>
      </c>
      <c r="L123" s="13">
        <v>5727</v>
      </c>
      <c r="M123" s="13">
        <v>1907</v>
      </c>
      <c r="N123" s="14">
        <v>4268200</v>
      </c>
    </row>
    <row r="124" spans="2:14">
      <c r="B124" s="15" t="s">
        <v>28</v>
      </c>
      <c r="C124" s="15" t="s">
        <v>29</v>
      </c>
      <c r="D124" s="1084" t="s">
        <v>28</v>
      </c>
      <c r="E124" s="1080"/>
      <c r="F124" s="1084" t="s">
        <v>28</v>
      </c>
      <c r="G124" s="1080"/>
      <c r="H124" s="15" t="s">
        <v>28</v>
      </c>
      <c r="I124" s="15" t="s">
        <v>28</v>
      </c>
      <c r="J124" s="15" t="s">
        <v>28</v>
      </c>
      <c r="K124" s="15" t="s">
        <v>28</v>
      </c>
      <c r="L124" s="16">
        <v>1242861</v>
      </c>
      <c r="M124" s="16">
        <v>5331</v>
      </c>
      <c r="N124" s="17">
        <v>4808366900</v>
      </c>
    </row>
    <row r="125" spans="2:14">
      <c r="B125" s="18" t="s">
        <v>29</v>
      </c>
      <c r="C125" s="18" t="s">
        <v>28</v>
      </c>
      <c r="D125" s="1085" t="s">
        <v>28</v>
      </c>
      <c r="E125" s="1080"/>
      <c r="F125" s="1085" t="s">
        <v>28</v>
      </c>
      <c r="G125" s="1080"/>
      <c r="H125" s="18" t="s">
        <v>28</v>
      </c>
      <c r="I125" s="18" t="s">
        <v>28</v>
      </c>
      <c r="J125" s="18" t="s">
        <v>28</v>
      </c>
      <c r="K125" s="18" t="s">
        <v>28</v>
      </c>
      <c r="L125" s="19">
        <v>2376090</v>
      </c>
      <c r="M125" s="19">
        <v>11073</v>
      </c>
      <c r="N125" s="20">
        <v>9359020000</v>
      </c>
    </row>
    <row r="126" spans="2:14" ht="0" hidden="1" customHeight="1"/>
  </sheetData>
  <mergeCells count="238">
    <mergeCell ref="D124:E124"/>
    <mergeCell ref="F124:G124"/>
    <mergeCell ref="D125:E125"/>
    <mergeCell ref="F125:G125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671"/>
  <sheetViews>
    <sheetView showGridLines="0" topLeftCell="A2" workbookViewId="0">
      <selection activeCell="I11" sqref="I1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428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429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429</v>
      </c>
      <c r="E11" s="1080"/>
      <c r="F11" s="1079" t="s">
        <v>430</v>
      </c>
      <c r="G11" s="1080"/>
      <c r="H11" s="4" t="s">
        <v>18</v>
      </c>
      <c r="I11" s="4" t="s">
        <v>90</v>
      </c>
      <c r="J11" s="4" t="s">
        <v>431</v>
      </c>
      <c r="K11" s="5">
        <v>5380</v>
      </c>
      <c r="L11" s="6">
        <v>22</v>
      </c>
      <c r="M11" s="9"/>
      <c r="N11" s="8">
        <v>118360</v>
      </c>
    </row>
    <row r="12" spans="2:17" ht="26.4">
      <c r="B12" s="4">
        <v>2023</v>
      </c>
      <c r="C12" s="4" t="s">
        <v>16</v>
      </c>
      <c r="D12" s="1079" t="s">
        <v>429</v>
      </c>
      <c r="E12" s="1080"/>
      <c r="F12" s="1079" t="s">
        <v>430</v>
      </c>
      <c r="G12" s="1080"/>
      <c r="H12" s="4" t="s">
        <v>18</v>
      </c>
      <c r="I12" s="4" t="s">
        <v>90</v>
      </c>
      <c r="J12" s="4" t="s">
        <v>297</v>
      </c>
      <c r="K12" s="5">
        <v>9564</v>
      </c>
      <c r="L12" s="6">
        <v>2</v>
      </c>
      <c r="M12" s="9"/>
      <c r="N12" s="8">
        <v>19128</v>
      </c>
    </row>
    <row r="13" spans="2:17" ht="26.4">
      <c r="B13" s="4">
        <v>2023</v>
      </c>
      <c r="C13" s="4" t="s">
        <v>16</v>
      </c>
      <c r="D13" s="1079" t="s">
        <v>429</v>
      </c>
      <c r="E13" s="1080"/>
      <c r="F13" s="1079" t="s">
        <v>430</v>
      </c>
      <c r="G13" s="1080"/>
      <c r="H13" s="4" t="s">
        <v>18</v>
      </c>
      <c r="I13" s="4" t="s">
        <v>90</v>
      </c>
      <c r="J13" s="4" t="s">
        <v>432</v>
      </c>
      <c r="K13" s="5">
        <v>2989</v>
      </c>
      <c r="L13" s="6">
        <v>5248</v>
      </c>
      <c r="M13" s="9"/>
      <c r="N13" s="8">
        <v>15686272</v>
      </c>
    </row>
    <row r="14" spans="2:17" ht="26.4">
      <c r="B14" s="4">
        <v>2023</v>
      </c>
      <c r="C14" s="4" t="s">
        <v>16</v>
      </c>
      <c r="D14" s="1079" t="s">
        <v>429</v>
      </c>
      <c r="E14" s="1080"/>
      <c r="F14" s="1079" t="s">
        <v>430</v>
      </c>
      <c r="G14" s="1080"/>
      <c r="H14" s="4" t="s">
        <v>18</v>
      </c>
      <c r="I14" s="4" t="s">
        <v>94</v>
      </c>
      <c r="J14" s="4" t="s">
        <v>433</v>
      </c>
      <c r="K14" s="5">
        <v>14345</v>
      </c>
      <c r="L14" s="10">
        <v>0</v>
      </c>
      <c r="M14" s="9"/>
      <c r="N14" s="11">
        <v>0</v>
      </c>
    </row>
    <row r="15" spans="2:17" ht="26.4">
      <c r="B15" s="4">
        <v>2023</v>
      </c>
      <c r="C15" s="4" t="s">
        <v>16</v>
      </c>
      <c r="D15" s="1079" t="s">
        <v>429</v>
      </c>
      <c r="E15" s="1080"/>
      <c r="F15" s="1079" t="s">
        <v>430</v>
      </c>
      <c r="G15" s="1080"/>
      <c r="H15" s="4" t="s">
        <v>18</v>
      </c>
      <c r="I15" s="4" t="s">
        <v>94</v>
      </c>
      <c r="J15" s="4" t="s">
        <v>148</v>
      </c>
      <c r="K15" s="5">
        <v>8069</v>
      </c>
      <c r="L15" s="6">
        <v>2</v>
      </c>
      <c r="M15" s="9"/>
      <c r="N15" s="8">
        <v>16138</v>
      </c>
    </row>
    <row r="16" spans="2:17" ht="26.4">
      <c r="B16" s="4">
        <v>2023</v>
      </c>
      <c r="C16" s="4" t="s">
        <v>16</v>
      </c>
      <c r="D16" s="1079" t="s">
        <v>429</v>
      </c>
      <c r="E16" s="1080"/>
      <c r="F16" s="1079" t="s">
        <v>430</v>
      </c>
      <c r="G16" s="1080"/>
      <c r="H16" s="4" t="s">
        <v>18</v>
      </c>
      <c r="I16" s="4" t="s">
        <v>94</v>
      </c>
      <c r="J16" s="4" t="s">
        <v>434</v>
      </c>
      <c r="K16" s="5">
        <v>4483</v>
      </c>
      <c r="L16" s="6">
        <v>2982</v>
      </c>
      <c r="M16" s="9"/>
      <c r="N16" s="8">
        <v>13368306</v>
      </c>
    </row>
    <row r="17" spans="2:14" ht="39.6">
      <c r="B17" s="4">
        <v>2023</v>
      </c>
      <c r="C17" s="4" t="s">
        <v>16</v>
      </c>
      <c r="D17" s="1079" t="s">
        <v>429</v>
      </c>
      <c r="E17" s="1080"/>
      <c r="F17" s="1079" t="s">
        <v>430</v>
      </c>
      <c r="G17" s="1080"/>
      <c r="H17" s="4" t="s">
        <v>22</v>
      </c>
      <c r="I17" s="4" t="s">
        <v>90</v>
      </c>
      <c r="J17" s="4" t="s">
        <v>435</v>
      </c>
      <c r="K17" s="5">
        <v>9564</v>
      </c>
      <c r="L17" s="6">
        <v>1</v>
      </c>
      <c r="M17" s="9"/>
      <c r="N17" s="8">
        <v>9564</v>
      </c>
    </row>
    <row r="18" spans="2:14" ht="39.6">
      <c r="B18" s="4">
        <v>2023</v>
      </c>
      <c r="C18" s="4" t="s">
        <v>16</v>
      </c>
      <c r="D18" s="1079" t="s">
        <v>429</v>
      </c>
      <c r="E18" s="1080"/>
      <c r="F18" s="1079" t="s">
        <v>430</v>
      </c>
      <c r="G18" s="1080"/>
      <c r="H18" s="4" t="s">
        <v>22</v>
      </c>
      <c r="I18" s="4" t="s">
        <v>90</v>
      </c>
      <c r="J18" s="4" t="s">
        <v>167</v>
      </c>
      <c r="K18" s="5">
        <v>5380</v>
      </c>
      <c r="L18" s="6">
        <v>17</v>
      </c>
      <c r="M18" s="9"/>
      <c r="N18" s="8">
        <v>91460</v>
      </c>
    </row>
    <row r="19" spans="2:14" ht="39.6">
      <c r="B19" s="4">
        <v>2023</v>
      </c>
      <c r="C19" s="4" t="s">
        <v>16</v>
      </c>
      <c r="D19" s="1079" t="s">
        <v>429</v>
      </c>
      <c r="E19" s="1080"/>
      <c r="F19" s="1079" t="s">
        <v>430</v>
      </c>
      <c r="G19" s="1080"/>
      <c r="H19" s="4" t="s">
        <v>22</v>
      </c>
      <c r="I19" s="4" t="s">
        <v>90</v>
      </c>
      <c r="J19" s="4" t="s">
        <v>436</v>
      </c>
      <c r="K19" s="5">
        <v>2989</v>
      </c>
      <c r="L19" s="6">
        <v>2799</v>
      </c>
      <c r="M19" s="9"/>
      <c r="N19" s="8">
        <v>8366211</v>
      </c>
    </row>
    <row r="20" spans="2:14" ht="39.6">
      <c r="B20" s="4">
        <v>2023</v>
      </c>
      <c r="C20" s="4" t="s">
        <v>16</v>
      </c>
      <c r="D20" s="1079" t="s">
        <v>429</v>
      </c>
      <c r="E20" s="1080"/>
      <c r="F20" s="1079" t="s">
        <v>430</v>
      </c>
      <c r="G20" s="1080"/>
      <c r="H20" s="4" t="s">
        <v>22</v>
      </c>
      <c r="I20" s="4" t="s">
        <v>94</v>
      </c>
      <c r="J20" s="4" t="s">
        <v>437</v>
      </c>
      <c r="K20" s="5">
        <v>4483</v>
      </c>
      <c r="L20" s="6">
        <v>3438</v>
      </c>
      <c r="M20" s="9"/>
      <c r="N20" s="8">
        <v>15412554</v>
      </c>
    </row>
    <row r="21" spans="2:14" ht="39.6">
      <c r="B21" s="4">
        <v>2023</v>
      </c>
      <c r="C21" s="4" t="s">
        <v>16</v>
      </c>
      <c r="D21" s="1079" t="s">
        <v>429</v>
      </c>
      <c r="E21" s="1080"/>
      <c r="F21" s="1079" t="s">
        <v>430</v>
      </c>
      <c r="G21" s="1080"/>
      <c r="H21" s="4" t="s">
        <v>22</v>
      </c>
      <c r="I21" s="4" t="s">
        <v>94</v>
      </c>
      <c r="J21" s="4" t="s">
        <v>438</v>
      </c>
      <c r="K21" s="5">
        <v>8069</v>
      </c>
      <c r="L21" s="6">
        <v>2</v>
      </c>
      <c r="M21" s="9"/>
      <c r="N21" s="8">
        <v>16138</v>
      </c>
    </row>
    <row r="22" spans="2:14" ht="52.8">
      <c r="B22" s="4">
        <v>2023</v>
      </c>
      <c r="C22" s="4" t="s">
        <v>16</v>
      </c>
      <c r="D22" s="1079" t="s">
        <v>429</v>
      </c>
      <c r="E22" s="1080"/>
      <c r="F22" s="1079" t="s">
        <v>430</v>
      </c>
      <c r="G22" s="1080"/>
      <c r="H22" s="4" t="s">
        <v>103</v>
      </c>
      <c r="I22" s="4" t="s">
        <v>90</v>
      </c>
      <c r="J22" s="4" t="s">
        <v>20</v>
      </c>
      <c r="K22" s="5">
        <v>897</v>
      </c>
      <c r="L22" s="6">
        <v>680</v>
      </c>
      <c r="M22" s="9"/>
      <c r="N22" s="8">
        <v>609960</v>
      </c>
    </row>
    <row r="23" spans="2:14" ht="52.8">
      <c r="B23" s="4">
        <v>2023</v>
      </c>
      <c r="C23" s="4" t="s">
        <v>16</v>
      </c>
      <c r="D23" s="1079" t="s">
        <v>429</v>
      </c>
      <c r="E23" s="1080"/>
      <c r="F23" s="1079" t="s">
        <v>430</v>
      </c>
      <c r="G23" s="1080"/>
      <c r="H23" s="4" t="s">
        <v>103</v>
      </c>
      <c r="I23" s="4" t="s">
        <v>90</v>
      </c>
      <c r="J23" s="4" t="s">
        <v>439</v>
      </c>
      <c r="K23" s="5">
        <v>5380</v>
      </c>
      <c r="L23" s="6">
        <v>18</v>
      </c>
      <c r="M23" s="9"/>
      <c r="N23" s="8">
        <v>96840</v>
      </c>
    </row>
    <row r="24" spans="2:14" ht="52.8">
      <c r="B24" s="4">
        <v>2023</v>
      </c>
      <c r="C24" s="4" t="s">
        <v>16</v>
      </c>
      <c r="D24" s="1079" t="s">
        <v>429</v>
      </c>
      <c r="E24" s="1080"/>
      <c r="F24" s="1079" t="s">
        <v>430</v>
      </c>
      <c r="G24" s="1080"/>
      <c r="H24" s="4" t="s">
        <v>103</v>
      </c>
      <c r="I24" s="4" t="s">
        <v>90</v>
      </c>
      <c r="J24" s="4" t="s">
        <v>115</v>
      </c>
      <c r="K24" s="5">
        <v>9564</v>
      </c>
      <c r="L24" s="6">
        <v>1</v>
      </c>
      <c r="M24" s="9"/>
      <c r="N24" s="8">
        <v>9564</v>
      </c>
    </row>
    <row r="25" spans="2:14" ht="52.8">
      <c r="B25" s="4">
        <v>2023</v>
      </c>
      <c r="C25" s="4" t="s">
        <v>16</v>
      </c>
      <c r="D25" s="1079" t="s">
        <v>429</v>
      </c>
      <c r="E25" s="1080"/>
      <c r="F25" s="1079" t="s">
        <v>430</v>
      </c>
      <c r="G25" s="1080"/>
      <c r="H25" s="4" t="s">
        <v>103</v>
      </c>
      <c r="I25" s="4" t="s">
        <v>90</v>
      </c>
      <c r="J25" s="4" t="s">
        <v>138</v>
      </c>
      <c r="K25" s="5">
        <v>2989</v>
      </c>
      <c r="L25" s="6">
        <v>4071</v>
      </c>
      <c r="M25" s="9"/>
      <c r="N25" s="8">
        <v>12168219</v>
      </c>
    </row>
    <row r="26" spans="2:14" ht="52.8">
      <c r="B26" s="4">
        <v>2023</v>
      </c>
      <c r="C26" s="4" t="s">
        <v>16</v>
      </c>
      <c r="D26" s="1079" t="s">
        <v>429</v>
      </c>
      <c r="E26" s="1080"/>
      <c r="F26" s="1079" t="s">
        <v>430</v>
      </c>
      <c r="G26" s="1080"/>
      <c r="H26" s="4" t="s">
        <v>103</v>
      </c>
      <c r="I26" s="4" t="s">
        <v>94</v>
      </c>
      <c r="J26" s="4" t="s">
        <v>440</v>
      </c>
      <c r="K26" s="5">
        <v>14345</v>
      </c>
      <c r="L26" s="10">
        <v>0</v>
      </c>
      <c r="M26" s="9"/>
      <c r="N26" s="11">
        <v>0</v>
      </c>
    </row>
    <row r="27" spans="2:14" ht="52.8">
      <c r="B27" s="4">
        <v>2023</v>
      </c>
      <c r="C27" s="4" t="s">
        <v>16</v>
      </c>
      <c r="D27" s="1079" t="s">
        <v>429</v>
      </c>
      <c r="E27" s="1080"/>
      <c r="F27" s="1079" t="s">
        <v>430</v>
      </c>
      <c r="G27" s="1080"/>
      <c r="H27" s="4" t="s">
        <v>103</v>
      </c>
      <c r="I27" s="4" t="s">
        <v>94</v>
      </c>
      <c r="J27" s="4" t="s">
        <v>179</v>
      </c>
      <c r="K27" s="5">
        <v>4483</v>
      </c>
      <c r="L27" s="6">
        <v>787</v>
      </c>
      <c r="M27" s="9"/>
      <c r="N27" s="8">
        <v>3528121</v>
      </c>
    </row>
    <row r="28" spans="2:14" ht="52.8">
      <c r="B28" s="4">
        <v>2023</v>
      </c>
      <c r="C28" s="4" t="s">
        <v>16</v>
      </c>
      <c r="D28" s="1079" t="s">
        <v>429</v>
      </c>
      <c r="E28" s="1080"/>
      <c r="F28" s="1079" t="s">
        <v>430</v>
      </c>
      <c r="G28" s="1080"/>
      <c r="H28" s="4" t="s">
        <v>103</v>
      </c>
      <c r="I28" s="4" t="s">
        <v>94</v>
      </c>
      <c r="J28" s="4" t="s">
        <v>441</v>
      </c>
      <c r="K28" s="5">
        <v>8069</v>
      </c>
      <c r="L28" s="6">
        <v>6</v>
      </c>
      <c r="M28" s="9"/>
      <c r="N28" s="8">
        <v>48414</v>
      </c>
    </row>
    <row r="29" spans="2:14" ht="52.8">
      <c r="B29" s="4">
        <v>2023</v>
      </c>
      <c r="C29" s="4" t="s">
        <v>16</v>
      </c>
      <c r="D29" s="1079" t="s">
        <v>429</v>
      </c>
      <c r="E29" s="1080"/>
      <c r="F29" s="1079" t="s">
        <v>430</v>
      </c>
      <c r="G29" s="1080"/>
      <c r="H29" s="4" t="s">
        <v>103</v>
      </c>
      <c r="I29" s="4" t="s">
        <v>94</v>
      </c>
      <c r="J29" s="4" t="s">
        <v>20</v>
      </c>
      <c r="K29" s="5">
        <v>1345</v>
      </c>
      <c r="L29" s="6">
        <v>306</v>
      </c>
      <c r="M29" s="9"/>
      <c r="N29" s="8">
        <v>411570</v>
      </c>
    </row>
    <row r="30" spans="2:14" ht="26.4">
      <c r="B30" s="4">
        <v>2023</v>
      </c>
      <c r="C30" s="4" t="s">
        <v>16</v>
      </c>
      <c r="D30" s="1079" t="s">
        <v>429</v>
      </c>
      <c r="E30" s="1080"/>
      <c r="F30" s="1079" t="s">
        <v>430</v>
      </c>
      <c r="G30" s="1080"/>
      <c r="H30" s="4" t="s">
        <v>23</v>
      </c>
      <c r="I30" s="4" t="s">
        <v>90</v>
      </c>
      <c r="J30" s="4" t="s">
        <v>442</v>
      </c>
      <c r="K30" s="5">
        <v>9564</v>
      </c>
      <c r="L30" s="10">
        <v>0</v>
      </c>
      <c r="M30" s="9"/>
      <c r="N30" s="11">
        <v>0</v>
      </c>
    </row>
    <row r="31" spans="2:14" ht="26.4">
      <c r="B31" s="4">
        <v>2023</v>
      </c>
      <c r="C31" s="4" t="s">
        <v>16</v>
      </c>
      <c r="D31" s="1079" t="s">
        <v>429</v>
      </c>
      <c r="E31" s="1080"/>
      <c r="F31" s="1079" t="s">
        <v>430</v>
      </c>
      <c r="G31" s="1080"/>
      <c r="H31" s="4" t="s">
        <v>23</v>
      </c>
      <c r="I31" s="4" t="s">
        <v>90</v>
      </c>
      <c r="J31" s="4" t="s">
        <v>443</v>
      </c>
      <c r="K31" s="5">
        <v>2989</v>
      </c>
      <c r="L31" s="6">
        <v>2582</v>
      </c>
      <c r="M31" s="9"/>
      <c r="N31" s="8">
        <v>7717598</v>
      </c>
    </row>
    <row r="32" spans="2:14" ht="26.4">
      <c r="B32" s="4">
        <v>2023</v>
      </c>
      <c r="C32" s="4" t="s">
        <v>16</v>
      </c>
      <c r="D32" s="1079" t="s">
        <v>429</v>
      </c>
      <c r="E32" s="1080"/>
      <c r="F32" s="1079" t="s">
        <v>430</v>
      </c>
      <c r="G32" s="1080"/>
      <c r="H32" s="4" t="s">
        <v>23</v>
      </c>
      <c r="I32" s="4" t="s">
        <v>90</v>
      </c>
      <c r="J32" s="4" t="s">
        <v>444</v>
      </c>
      <c r="K32" s="5">
        <v>5380</v>
      </c>
      <c r="L32" s="6">
        <v>18</v>
      </c>
      <c r="M32" s="9"/>
      <c r="N32" s="8">
        <v>96840</v>
      </c>
    </row>
    <row r="33" spans="2:14" ht="26.4">
      <c r="B33" s="4">
        <v>2023</v>
      </c>
      <c r="C33" s="4" t="s">
        <v>16</v>
      </c>
      <c r="D33" s="1079" t="s">
        <v>429</v>
      </c>
      <c r="E33" s="1080"/>
      <c r="F33" s="1079" t="s">
        <v>430</v>
      </c>
      <c r="G33" s="1080"/>
      <c r="H33" s="4" t="s">
        <v>23</v>
      </c>
      <c r="I33" s="4" t="s">
        <v>94</v>
      </c>
      <c r="J33" s="4" t="s">
        <v>69</v>
      </c>
      <c r="K33" s="5">
        <v>8069</v>
      </c>
      <c r="L33" s="10">
        <v>0</v>
      </c>
      <c r="M33" s="9"/>
      <c r="N33" s="11">
        <v>0</v>
      </c>
    </row>
    <row r="34" spans="2:14" ht="26.4">
      <c r="B34" s="4">
        <v>2023</v>
      </c>
      <c r="C34" s="4" t="s">
        <v>16</v>
      </c>
      <c r="D34" s="1079" t="s">
        <v>429</v>
      </c>
      <c r="E34" s="1080"/>
      <c r="F34" s="1079" t="s">
        <v>430</v>
      </c>
      <c r="G34" s="1080"/>
      <c r="H34" s="4" t="s">
        <v>23</v>
      </c>
      <c r="I34" s="4" t="s">
        <v>94</v>
      </c>
      <c r="J34" s="4" t="s">
        <v>138</v>
      </c>
      <c r="K34" s="5">
        <v>4483</v>
      </c>
      <c r="L34" s="6">
        <v>2395</v>
      </c>
      <c r="M34" s="9"/>
      <c r="N34" s="8">
        <v>10736785</v>
      </c>
    </row>
    <row r="35" spans="2:14" ht="26.4">
      <c r="B35" s="4">
        <v>2023</v>
      </c>
      <c r="C35" s="4" t="s">
        <v>16</v>
      </c>
      <c r="D35" s="1079" t="s">
        <v>429</v>
      </c>
      <c r="E35" s="1080"/>
      <c r="F35" s="1079" t="s">
        <v>430</v>
      </c>
      <c r="G35" s="1080"/>
      <c r="H35" s="4" t="s">
        <v>23</v>
      </c>
      <c r="I35" s="4" t="s">
        <v>94</v>
      </c>
      <c r="J35" s="4" t="s">
        <v>291</v>
      </c>
      <c r="K35" s="5">
        <v>14345</v>
      </c>
      <c r="L35" s="10">
        <v>0</v>
      </c>
      <c r="M35" s="9"/>
      <c r="N35" s="11">
        <v>0</v>
      </c>
    </row>
    <row r="36" spans="2:14" ht="26.4">
      <c r="B36" s="4">
        <v>2023</v>
      </c>
      <c r="C36" s="4" t="s">
        <v>16</v>
      </c>
      <c r="D36" s="1079" t="s">
        <v>429</v>
      </c>
      <c r="E36" s="1080"/>
      <c r="F36" s="1079" t="s">
        <v>430</v>
      </c>
      <c r="G36" s="1080"/>
      <c r="H36" s="4" t="s">
        <v>24</v>
      </c>
      <c r="I36" s="4" t="s">
        <v>90</v>
      </c>
      <c r="J36" s="4" t="s">
        <v>172</v>
      </c>
      <c r="K36" s="5">
        <v>2989</v>
      </c>
      <c r="L36" s="6">
        <v>7507</v>
      </c>
      <c r="M36" s="9"/>
      <c r="N36" s="8">
        <v>22438423</v>
      </c>
    </row>
    <row r="37" spans="2:14" ht="26.4">
      <c r="B37" s="4">
        <v>2023</v>
      </c>
      <c r="C37" s="4" t="s">
        <v>16</v>
      </c>
      <c r="D37" s="1079" t="s">
        <v>429</v>
      </c>
      <c r="E37" s="1080"/>
      <c r="F37" s="1079" t="s">
        <v>430</v>
      </c>
      <c r="G37" s="1080"/>
      <c r="H37" s="4" t="s">
        <v>24</v>
      </c>
      <c r="I37" s="4" t="s">
        <v>90</v>
      </c>
      <c r="J37" s="4" t="s">
        <v>133</v>
      </c>
      <c r="K37" s="5">
        <v>9564</v>
      </c>
      <c r="L37" s="6">
        <v>1</v>
      </c>
      <c r="M37" s="9"/>
      <c r="N37" s="8">
        <v>9564</v>
      </c>
    </row>
    <row r="38" spans="2:14" ht="26.4">
      <c r="B38" s="4">
        <v>2023</v>
      </c>
      <c r="C38" s="4" t="s">
        <v>16</v>
      </c>
      <c r="D38" s="1079" t="s">
        <v>429</v>
      </c>
      <c r="E38" s="1080"/>
      <c r="F38" s="1079" t="s">
        <v>430</v>
      </c>
      <c r="G38" s="1080"/>
      <c r="H38" s="4" t="s">
        <v>24</v>
      </c>
      <c r="I38" s="4" t="s">
        <v>90</v>
      </c>
      <c r="J38" s="4" t="s">
        <v>445</v>
      </c>
      <c r="K38" s="5">
        <v>5380</v>
      </c>
      <c r="L38" s="6">
        <v>35</v>
      </c>
      <c r="M38" s="9"/>
      <c r="N38" s="8">
        <v>188300</v>
      </c>
    </row>
    <row r="39" spans="2:14" ht="26.4">
      <c r="B39" s="4">
        <v>2023</v>
      </c>
      <c r="C39" s="4" t="s">
        <v>16</v>
      </c>
      <c r="D39" s="1079" t="s">
        <v>429</v>
      </c>
      <c r="E39" s="1080"/>
      <c r="F39" s="1079" t="s">
        <v>430</v>
      </c>
      <c r="G39" s="1080"/>
      <c r="H39" s="4" t="s">
        <v>24</v>
      </c>
      <c r="I39" s="4" t="s">
        <v>94</v>
      </c>
      <c r="J39" s="4" t="s">
        <v>446</v>
      </c>
      <c r="K39" s="5">
        <v>14345</v>
      </c>
      <c r="L39" s="10">
        <v>0</v>
      </c>
      <c r="M39" s="9"/>
      <c r="N39" s="11">
        <v>0</v>
      </c>
    </row>
    <row r="40" spans="2:14" ht="26.4">
      <c r="B40" s="4">
        <v>2023</v>
      </c>
      <c r="C40" s="4" t="s">
        <v>16</v>
      </c>
      <c r="D40" s="1079" t="s">
        <v>429</v>
      </c>
      <c r="E40" s="1080"/>
      <c r="F40" s="1079" t="s">
        <v>430</v>
      </c>
      <c r="G40" s="1080"/>
      <c r="H40" s="4" t="s">
        <v>24</v>
      </c>
      <c r="I40" s="4" t="s">
        <v>94</v>
      </c>
      <c r="J40" s="4" t="s">
        <v>447</v>
      </c>
      <c r="K40" s="5">
        <v>4483</v>
      </c>
      <c r="L40" s="6">
        <v>629</v>
      </c>
      <c r="M40" s="9"/>
      <c r="N40" s="8">
        <v>2819807</v>
      </c>
    </row>
    <row r="41" spans="2:14" ht="26.4">
      <c r="B41" s="4">
        <v>2023</v>
      </c>
      <c r="C41" s="4" t="s">
        <v>16</v>
      </c>
      <c r="D41" s="1079" t="s">
        <v>429</v>
      </c>
      <c r="E41" s="1080"/>
      <c r="F41" s="1079" t="s">
        <v>430</v>
      </c>
      <c r="G41" s="1080"/>
      <c r="H41" s="4" t="s">
        <v>24</v>
      </c>
      <c r="I41" s="4" t="s">
        <v>94</v>
      </c>
      <c r="J41" s="4" t="s">
        <v>167</v>
      </c>
      <c r="K41" s="5">
        <v>8069</v>
      </c>
      <c r="L41" s="6">
        <v>2</v>
      </c>
      <c r="M41" s="9"/>
      <c r="N41" s="8">
        <v>16138</v>
      </c>
    </row>
    <row r="42" spans="2:14" ht="26.4">
      <c r="B42" s="4">
        <v>2023</v>
      </c>
      <c r="C42" s="4" t="s">
        <v>16</v>
      </c>
      <c r="D42" s="1079" t="s">
        <v>429</v>
      </c>
      <c r="E42" s="1080"/>
      <c r="F42" s="1079" t="s">
        <v>430</v>
      </c>
      <c r="G42" s="1080"/>
      <c r="H42" s="4" t="s">
        <v>111</v>
      </c>
      <c r="I42" s="4" t="s">
        <v>90</v>
      </c>
      <c r="J42" s="4" t="s">
        <v>120</v>
      </c>
      <c r="K42" s="5">
        <v>2989</v>
      </c>
      <c r="L42" s="6">
        <v>2508</v>
      </c>
      <c r="M42" s="9"/>
      <c r="N42" s="8">
        <v>7496412</v>
      </c>
    </row>
    <row r="43" spans="2:14" ht="26.4">
      <c r="B43" s="4">
        <v>2023</v>
      </c>
      <c r="C43" s="4" t="s">
        <v>16</v>
      </c>
      <c r="D43" s="1079" t="s">
        <v>429</v>
      </c>
      <c r="E43" s="1080"/>
      <c r="F43" s="1079" t="s">
        <v>430</v>
      </c>
      <c r="G43" s="1080"/>
      <c r="H43" s="4" t="s">
        <v>111</v>
      </c>
      <c r="I43" s="4" t="s">
        <v>90</v>
      </c>
      <c r="J43" s="4" t="s">
        <v>149</v>
      </c>
      <c r="K43" s="5">
        <v>5380</v>
      </c>
      <c r="L43" s="6">
        <v>5</v>
      </c>
      <c r="M43" s="9"/>
      <c r="N43" s="8">
        <v>26900</v>
      </c>
    </row>
    <row r="44" spans="2:14" ht="26.4">
      <c r="B44" s="4">
        <v>2023</v>
      </c>
      <c r="C44" s="4" t="s">
        <v>16</v>
      </c>
      <c r="D44" s="1079" t="s">
        <v>429</v>
      </c>
      <c r="E44" s="1080"/>
      <c r="F44" s="1079" t="s">
        <v>430</v>
      </c>
      <c r="G44" s="1080"/>
      <c r="H44" s="4" t="s">
        <v>111</v>
      </c>
      <c r="I44" s="4" t="s">
        <v>90</v>
      </c>
      <c r="J44" s="4" t="s">
        <v>181</v>
      </c>
      <c r="K44" s="5">
        <v>9564</v>
      </c>
      <c r="L44" s="10">
        <v>0</v>
      </c>
      <c r="M44" s="9"/>
      <c r="N44" s="11">
        <v>0</v>
      </c>
    </row>
    <row r="45" spans="2:14" ht="26.4">
      <c r="B45" s="4">
        <v>2023</v>
      </c>
      <c r="C45" s="4" t="s">
        <v>16</v>
      </c>
      <c r="D45" s="1079" t="s">
        <v>429</v>
      </c>
      <c r="E45" s="1080"/>
      <c r="F45" s="1079" t="s">
        <v>430</v>
      </c>
      <c r="G45" s="1080"/>
      <c r="H45" s="4" t="s">
        <v>111</v>
      </c>
      <c r="I45" s="4" t="s">
        <v>94</v>
      </c>
      <c r="J45" s="4" t="s">
        <v>163</v>
      </c>
      <c r="K45" s="5">
        <v>14345</v>
      </c>
      <c r="L45" s="10">
        <v>0</v>
      </c>
      <c r="M45" s="9"/>
      <c r="N45" s="11">
        <v>0</v>
      </c>
    </row>
    <row r="46" spans="2:14" ht="26.4">
      <c r="B46" s="4">
        <v>2023</v>
      </c>
      <c r="C46" s="4" t="s">
        <v>16</v>
      </c>
      <c r="D46" s="1079" t="s">
        <v>429</v>
      </c>
      <c r="E46" s="1080"/>
      <c r="F46" s="1079" t="s">
        <v>430</v>
      </c>
      <c r="G46" s="1080"/>
      <c r="H46" s="4" t="s">
        <v>112</v>
      </c>
      <c r="I46" s="4" t="s">
        <v>90</v>
      </c>
      <c r="J46" s="4" t="s">
        <v>129</v>
      </c>
      <c r="K46" s="5">
        <v>2989</v>
      </c>
      <c r="L46" s="6">
        <v>2342</v>
      </c>
      <c r="M46" s="9"/>
      <c r="N46" s="8">
        <v>7000238</v>
      </c>
    </row>
    <row r="47" spans="2:14" ht="26.4">
      <c r="B47" s="4">
        <v>2023</v>
      </c>
      <c r="C47" s="4" t="s">
        <v>16</v>
      </c>
      <c r="D47" s="1079" t="s">
        <v>429</v>
      </c>
      <c r="E47" s="1080"/>
      <c r="F47" s="1079" t="s">
        <v>430</v>
      </c>
      <c r="G47" s="1080"/>
      <c r="H47" s="4" t="s">
        <v>112</v>
      </c>
      <c r="I47" s="4" t="s">
        <v>90</v>
      </c>
      <c r="J47" s="4" t="s">
        <v>385</v>
      </c>
      <c r="K47" s="5">
        <v>9564</v>
      </c>
      <c r="L47" s="10">
        <v>0</v>
      </c>
      <c r="M47" s="9"/>
      <c r="N47" s="11">
        <v>0</v>
      </c>
    </row>
    <row r="48" spans="2:14" ht="26.4">
      <c r="B48" s="4">
        <v>2023</v>
      </c>
      <c r="C48" s="4" t="s">
        <v>16</v>
      </c>
      <c r="D48" s="1079" t="s">
        <v>429</v>
      </c>
      <c r="E48" s="1080"/>
      <c r="F48" s="1079" t="s">
        <v>430</v>
      </c>
      <c r="G48" s="1080"/>
      <c r="H48" s="4" t="s">
        <v>112</v>
      </c>
      <c r="I48" s="4" t="s">
        <v>90</v>
      </c>
      <c r="J48" s="4" t="s">
        <v>181</v>
      </c>
      <c r="K48" s="5">
        <v>5380</v>
      </c>
      <c r="L48" s="6">
        <v>10</v>
      </c>
      <c r="M48" s="9"/>
      <c r="N48" s="8">
        <v>53800</v>
      </c>
    </row>
    <row r="49" spans="2:14" ht="26.4">
      <c r="B49" s="4">
        <v>2023</v>
      </c>
      <c r="C49" s="4" t="s">
        <v>16</v>
      </c>
      <c r="D49" s="1079" t="s">
        <v>429</v>
      </c>
      <c r="E49" s="1080"/>
      <c r="F49" s="1079" t="s">
        <v>430</v>
      </c>
      <c r="G49" s="1080"/>
      <c r="H49" s="4" t="s">
        <v>112</v>
      </c>
      <c r="I49" s="4" t="s">
        <v>94</v>
      </c>
      <c r="J49" s="4" t="s">
        <v>322</v>
      </c>
      <c r="K49" s="5">
        <v>8069</v>
      </c>
      <c r="L49" s="6">
        <v>1</v>
      </c>
      <c r="M49" s="9"/>
      <c r="N49" s="8">
        <v>8069</v>
      </c>
    </row>
    <row r="50" spans="2:14" ht="26.4">
      <c r="B50" s="4">
        <v>2023</v>
      </c>
      <c r="C50" s="4" t="s">
        <v>16</v>
      </c>
      <c r="D50" s="1079" t="s">
        <v>429</v>
      </c>
      <c r="E50" s="1080"/>
      <c r="F50" s="1079" t="s">
        <v>430</v>
      </c>
      <c r="G50" s="1080"/>
      <c r="H50" s="4" t="s">
        <v>112</v>
      </c>
      <c r="I50" s="4" t="s">
        <v>94</v>
      </c>
      <c r="J50" s="4" t="s">
        <v>296</v>
      </c>
      <c r="K50" s="5">
        <v>4483</v>
      </c>
      <c r="L50" s="6">
        <v>800</v>
      </c>
      <c r="M50" s="9"/>
      <c r="N50" s="8">
        <v>3586400</v>
      </c>
    </row>
    <row r="51" spans="2:14" ht="26.4">
      <c r="B51" s="4">
        <v>2023</v>
      </c>
      <c r="C51" s="4" t="s">
        <v>16</v>
      </c>
      <c r="D51" s="1079" t="s">
        <v>429</v>
      </c>
      <c r="E51" s="1080"/>
      <c r="F51" s="1079" t="s">
        <v>430</v>
      </c>
      <c r="G51" s="1080"/>
      <c r="H51" s="4" t="s">
        <v>112</v>
      </c>
      <c r="I51" s="4" t="s">
        <v>94</v>
      </c>
      <c r="J51" s="4" t="s">
        <v>91</v>
      </c>
      <c r="K51" s="5">
        <v>14345</v>
      </c>
      <c r="L51" s="10">
        <v>0</v>
      </c>
      <c r="M51" s="9"/>
      <c r="N51" s="11">
        <v>0</v>
      </c>
    </row>
    <row r="52" spans="2:14" ht="26.4">
      <c r="B52" s="4">
        <v>2023</v>
      </c>
      <c r="C52" s="4" t="s">
        <v>16</v>
      </c>
      <c r="D52" s="1079" t="s">
        <v>429</v>
      </c>
      <c r="E52" s="1080"/>
      <c r="F52" s="1079" t="s">
        <v>430</v>
      </c>
      <c r="G52" s="1080"/>
      <c r="H52" s="4" t="s">
        <v>25</v>
      </c>
      <c r="I52" s="4" t="s">
        <v>90</v>
      </c>
      <c r="J52" s="4" t="s">
        <v>448</v>
      </c>
      <c r="K52" s="5">
        <v>5380</v>
      </c>
      <c r="L52" s="6">
        <v>34</v>
      </c>
      <c r="M52" s="9"/>
      <c r="N52" s="8">
        <v>182920</v>
      </c>
    </row>
    <row r="53" spans="2:14" ht="26.4">
      <c r="B53" s="4">
        <v>2023</v>
      </c>
      <c r="C53" s="4" t="s">
        <v>16</v>
      </c>
      <c r="D53" s="1079" t="s">
        <v>429</v>
      </c>
      <c r="E53" s="1080"/>
      <c r="F53" s="1079" t="s">
        <v>430</v>
      </c>
      <c r="G53" s="1080"/>
      <c r="H53" s="4" t="s">
        <v>25</v>
      </c>
      <c r="I53" s="4" t="s">
        <v>90</v>
      </c>
      <c r="J53" s="4" t="s">
        <v>449</v>
      </c>
      <c r="K53" s="5">
        <v>9564</v>
      </c>
      <c r="L53" s="6">
        <v>1</v>
      </c>
      <c r="M53" s="9"/>
      <c r="N53" s="8">
        <v>9564</v>
      </c>
    </row>
    <row r="54" spans="2:14" ht="26.4">
      <c r="B54" s="4">
        <v>2023</v>
      </c>
      <c r="C54" s="4" t="s">
        <v>16</v>
      </c>
      <c r="D54" s="1079" t="s">
        <v>429</v>
      </c>
      <c r="E54" s="1080"/>
      <c r="F54" s="1079" t="s">
        <v>430</v>
      </c>
      <c r="G54" s="1080"/>
      <c r="H54" s="4" t="s">
        <v>25</v>
      </c>
      <c r="I54" s="4" t="s">
        <v>90</v>
      </c>
      <c r="J54" s="4" t="s">
        <v>450</v>
      </c>
      <c r="K54" s="5">
        <v>2989</v>
      </c>
      <c r="L54" s="6">
        <v>6305</v>
      </c>
      <c r="M54" s="9"/>
      <c r="N54" s="8">
        <v>18845645</v>
      </c>
    </row>
    <row r="55" spans="2:14" ht="26.4">
      <c r="B55" s="4">
        <v>2023</v>
      </c>
      <c r="C55" s="4" t="s">
        <v>16</v>
      </c>
      <c r="D55" s="1079" t="s">
        <v>429</v>
      </c>
      <c r="E55" s="1080"/>
      <c r="F55" s="1079" t="s">
        <v>430</v>
      </c>
      <c r="G55" s="1080"/>
      <c r="H55" s="4" t="s">
        <v>25</v>
      </c>
      <c r="I55" s="4" t="s">
        <v>94</v>
      </c>
      <c r="J55" s="4" t="s">
        <v>101</v>
      </c>
      <c r="K55" s="5">
        <v>4483</v>
      </c>
      <c r="L55" s="6">
        <v>890</v>
      </c>
      <c r="M55" s="9"/>
      <c r="N55" s="8">
        <v>3989870</v>
      </c>
    </row>
    <row r="56" spans="2:14" ht="26.4">
      <c r="B56" s="4">
        <v>2023</v>
      </c>
      <c r="C56" s="4" t="s">
        <v>16</v>
      </c>
      <c r="D56" s="1079" t="s">
        <v>429</v>
      </c>
      <c r="E56" s="1080"/>
      <c r="F56" s="1079" t="s">
        <v>430</v>
      </c>
      <c r="G56" s="1080"/>
      <c r="H56" s="4" t="s">
        <v>25</v>
      </c>
      <c r="I56" s="4" t="s">
        <v>94</v>
      </c>
      <c r="J56" s="4" t="s">
        <v>451</v>
      </c>
      <c r="K56" s="5">
        <v>8069</v>
      </c>
      <c r="L56" s="6">
        <v>2</v>
      </c>
      <c r="M56" s="9"/>
      <c r="N56" s="8">
        <v>16138</v>
      </c>
    </row>
    <row r="57" spans="2:14" ht="26.4">
      <c r="B57" s="4">
        <v>2023</v>
      </c>
      <c r="C57" s="4" t="s">
        <v>16</v>
      </c>
      <c r="D57" s="1079" t="s">
        <v>429</v>
      </c>
      <c r="E57" s="1080"/>
      <c r="F57" s="1079" t="s">
        <v>430</v>
      </c>
      <c r="G57" s="1080"/>
      <c r="H57" s="4" t="s">
        <v>25</v>
      </c>
      <c r="I57" s="4" t="s">
        <v>94</v>
      </c>
      <c r="J57" s="4" t="s">
        <v>452</v>
      </c>
      <c r="K57" s="5">
        <v>14345</v>
      </c>
      <c r="L57" s="10">
        <v>0</v>
      </c>
      <c r="M57" s="9"/>
      <c r="N57" s="11">
        <v>0</v>
      </c>
    </row>
    <row r="58" spans="2:14" ht="26.4">
      <c r="B58" s="4">
        <v>2023</v>
      </c>
      <c r="C58" s="4" t="s">
        <v>16</v>
      </c>
      <c r="D58" s="1079" t="s">
        <v>429</v>
      </c>
      <c r="E58" s="1080"/>
      <c r="F58" s="1079" t="s">
        <v>430</v>
      </c>
      <c r="G58" s="1080"/>
      <c r="H58" s="4" t="s">
        <v>26</v>
      </c>
      <c r="I58" s="4" t="s">
        <v>90</v>
      </c>
      <c r="J58" s="4" t="s">
        <v>453</v>
      </c>
      <c r="K58" s="5">
        <v>2989</v>
      </c>
      <c r="L58" s="6">
        <v>3719</v>
      </c>
      <c r="M58" s="9"/>
      <c r="N58" s="8">
        <v>11116091</v>
      </c>
    </row>
    <row r="59" spans="2:14" ht="26.4">
      <c r="B59" s="4">
        <v>2023</v>
      </c>
      <c r="C59" s="4" t="s">
        <v>16</v>
      </c>
      <c r="D59" s="1079" t="s">
        <v>429</v>
      </c>
      <c r="E59" s="1080"/>
      <c r="F59" s="1079" t="s">
        <v>430</v>
      </c>
      <c r="G59" s="1080"/>
      <c r="H59" s="4" t="s">
        <v>26</v>
      </c>
      <c r="I59" s="4" t="s">
        <v>90</v>
      </c>
      <c r="J59" s="4" t="s">
        <v>454</v>
      </c>
      <c r="K59" s="5">
        <v>9564</v>
      </c>
      <c r="L59" s="10">
        <v>0</v>
      </c>
      <c r="M59" s="9"/>
      <c r="N59" s="11">
        <v>0</v>
      </c>
    </row>
    <row r="60" spans="2:14" ht="26.4">
      <c r="B60" s="4">
        <v>2023</v>
      </c>
      <c r="C60" s="4" t="s">
        <v>16</v>
      </c>
      <c r="D60" s="1079" t="s">
        <v>429</v>
      </c>
      <c r="E60" s="1080"/>
      <c r="F60" s="1079" t="s">
        <v>430</v>
      </c>
      <c r="G60" s="1080"/>
      <c r="H60" s="4" t="s">
        <v>26</v>
      </c>
      <c r="I60" s="4" t="s">
        <v>90</v>
      </c>
      <c r="J60" s="4" t="s">
        <v>386</v>
      </c>
      <c r="K60" s="5">
        <v>5380</v>
      </c>
      <c r="L60" s="6">
        <v>15</v>
      </c>
      <c r="M60" s="9"/>
      <c r="N60" s="8">
        <v>80700</v>
      </c>
    </row>
    <row r="61" spans="2:14" ht="26.4">
      <c r="B61" s="4">
        <v>2023</v>
      </c>
      <c r="C61" s="4" t="s">
        <v>16</v>
      </c>
      <c r="D61" s="1079" t="s">
        <v>429</v>
      </c>
      <c r="E61" s="1080"/>
      <c r="F61" s="1079" t="s">
        <v>430</v>
      </c>
      <c r="G61" s="1080"/>
      <c r="H61" s="4" t="s">
        <v>26</v>
      </c>
      <c r="I61" s="4" t="s">
        <v>94</v>
      </c>
      <c r="J61" s="4" t="s">
        <v>167</v>
      </c>
      <c r="K61" s="5">
        <v>14345</v>
      </c>
      <c r="L61" s="10">
        <v>0</v>
      </c>
      <c r="M61" s="9"/>
      <c r="N61" s="11">
        <v>0</v>
      </c>
    </row>
    <row r="62" spans="2:14" ht="26.4">
      <c r="B62" s="4">
        <v>2023</v>
      </c>
      <c r="C62" s="4" t="s">
        <v>16</v>
      </c>
      <c r="D62" s="1079" t="s">
        <v>429</v>
      </c>
      <c r="E62" s="1080"/>
      <c r="F62" s="1079" t="s">
        <v>430</v>
      </c>
      <c r="G62" s="1080"/>
      <c r="H62" s="4" t="s">
        <v>26</v>
      </c>
      <c r="I62" s="4" t="s">
        <v>94</v>
      </c>
      <c r="J62" s="4" t="s">
        <v>455</v>
      </c>
      <c r="K62" s="5">
        <v>8069</v>
      </c>
      <c r="L62" s="6">
        <v>3</v>
      </c>
      <c r="M62" s="9"/>
      <c r="N62" s="8">
        <v>24207</v>
      </c>
    </row>
    <row r="63" spans="2:14" ht="26.4">
      <c r="B63" s="4">
        <v>2023</v>
      </c>
      <c r="C63" s="4" t="s">
        <v>16</v>
      </c>
      <c r="D63" s="1079" t="s">
        <v>429</v>
      </c>
      <c r="E63" s="1080"/>
      <c r="F63" s="1079" t="s">
        <v>430</v>
      </c>
      <c r="G63" s="1080"/>
      <c r="H63" s="4" t="s">
        <v>26</v>
      </c>
      <c r="I63" s="4" t="s">
        <v>94</v>
      </c>
      <c r="J63" s="4" t="s">
        <v>325</v>
      </c>
      <c r="K63" s="5">
        <v>4483</v>
      </c>
      <c r="L63" s="6">
        <v>1431</v>
      </c>
      <c r="M63" s="9"/>
      <c r="N63" s="8">
        <v>6415173</v>
      </c>
    </row>
    <row r="64" spans="2:14" ht="26.4">
      <c r="B64" s="4">
        <v>2023</v>
      </c>
      <c r="C64" s="4" t="s">
        <v>16</v>
      </c>
      <c r="D64" s="1079" t="s">
        <v>429</v>
      </c>
      <c r="E64" s="1080"/>
      <c r="F64" s="1079" t="s">
        <v>430</v>
      </c>
      <c r="G64" s="1080"/>
      <c r="H64" s="4" t="s">
        <v>27</v>
      </c>
      <c r="I64" s="4" t="s">
        <v>90</v>
      </c>
      <c r="J64" s="4" t="s">
        <v>289</v>
      </c>
      <c r="K64" s="5">
        <v>2989</v>
      </c>
      <c r="L64" s="6">
        <v>1822</v>
      </c>
      <c r="M64" s="9"/>
      <c r="N64" s="8">
        <v>5445958</v>
      </c>
    </row>
    <row r="65" spans="2:14" ht="26.4">
      <c r="B65" s="4">
        <v>2023</v>
      </c>
      <c r="C65" s="4" t="s">
        <v>16</v>
      </c>
      <c r="D65" s="1079" t="s">
        <v>429</v>
      </c>
      <c r="E65" s="1080"/>
      <c r="F65" s="1079" t="s">
        <v>430</v>
      </c>
      <c r="G65" s="1080"/>
      <c r="H65" s="4" t="s">
        <v>27</v>
      </c>
      <c r="I65" s="4" t="s">
        <v>90</v>
      </c>
      <c r="J65" s="4" t="s">
        <v>456</v>
      </c>
      <c r="K65" s="5">
        <v>5380</v>
      </c>
      <c r="L65" s="6">
        <v>23</v>
      </c>
      <c r="M65" s="9"/>
      <c r="N65" s="8">
        <v>123740</v>
      </c>
    </row>
    <row r="66" spans="2:14" ht="26.4">
      <c r="B66" s="4">
        <v>2023</v>
      </c>
      <c r="C66" s="4" t="s">
        <v>16</v>
      </c>
      <c r="D66" s="1079" t="s">
        <v>429</v>
      </c>
      <c r="E66" s="1080"/>
      <c r="F66" s="1079" t="s">
        <v>430</v>
      </c>
      <c r="G66" s="1080"/>
      <c r="H66" s="4" t="s">
        <v>27</v>
      </c>
      <c r="I66" s="4" t="s">
        <v>90</v>
      </c>
      <c r="J66" s="4" t="s">
        <v>457</v>
      </c>
      <c r="K66" s="5">
        <v>9564</v>
      </c>
      <c r="L66" s="10">
        <v>0</v>
      </c>
      <c r="M66" s="9"/>
      <c r="N66" s="11">
        <v>0</v>
      </c>
    </row>
    <row r="67" spans="2:14" ht="26.4">
      <c r="B67" s="4">
        <v>2023</v>
      </c>
      <c r="C67" s="4" t="s">
        <v>16</v>
      </c>
      <c r="D67" s="1079" t="s">
        <v>429</v>
      </c>
      <c r="E67" s="1080"/>
      <c r="F67" s="1079" t="s">
        <v>430</v>
      </c>
      <c r="G67" s="1080"/>
      <c r="H67" s="4" t="s">
        <v>27</v>
      </c>
      <c r="I67" s="4" t="s">
        <v>94</v>
      </c>
      <c r="J67" s="4" t="s">
        <v>458</v>
      </c>
      <c r="K67" s="5">
        <v>8069</v>
      </c>
      <c r="L67" s="6">
        <v>8</v>
      </c>
      <c r="M67" s="9"/>
      <c r="N67" s="8">
        <v>64552</v>
      </c>
    </row>
    <row r="68" spans="2:14" ht="26.4">
      <c r="B68" s="4">
        <v>2023</v>
      </c>
      <c r="C68" s="4" t="s">
        <v>16</v>
      </c>
      <c r="D68" s="1079" t="s">
        <v>429</v>
      </c>
      <c r="E68" s="1080"/>
      <c r="F68" s="1079" t="s">
        <v>430</v>
      </c>
      <c r="G68" s="1080"/>
      <c r="H68" s="4" t="s">
        <v>27</v>
      </c>
      <c r="I68" s="4" t="s">
        <v>94</v>
      </c>
      <c r="J68" s="4" t="s">
        <v>142</v>
      </c>
      <c r="K68" s="5">
        <v>4483</v>
      </c>
      <c r="L68" s="6">
        <v>4284</v>
      </c>
      <c r="M68" s="9"/>
      <c r="N68" s="8">
        <v>19205172</v>
      </c>
    </row>
    <row r="69" spans="2:14" ht="26.4">
      <c r="B69" s="4">
        <v>2023</v>
      </c>
      <c r="C69" s="4" t="s">
        <v>16</v>
      </c>
      <c r="D69" s="1079" t="s">
        <v>429</v>
      </c>
      <c r="E69" s="1080"/>
      <c r="F69" s="1079" t="s">
        <v>430</v>
      </c>
      <c r="G69" s="1080"/>
      <c r="H69" s="4" t="s">
        <v>27</v>
      </c>
      <c r="I69" s="4" t="s">
        <v>94</v>
      </c>
      <c r="J69" s="4" t="s">
        <v>459</v>
      </c>
      <c r="K69" s="5">
        <v>14345</v>
      </c>
      <c r="L69" s="10">
        <v>0</v>
      </c>
      <c r="M69" s="9"/>
      <c r="N69" s="11">
        <v>0</v>
      </c>
    </row>
    <row r="70" spans="2:14">
      <c r="B70" s="12" t="s">
        <v>28</v>
      </c>
      <c r="C70" s="12" t="s">
        <v>28</v>
      </c>
      <c r="D70" s="1083" t="s">
        <v>28</v>
      </c>
      <c r="E70" s="1080"/>
      <c r="F70" s="1083" t="s">
        <v>29</v>
      </c>
      <c r="G70" s="1080"/>
      <c r="H70" s="12" t="s">
        <v>28</v>
      </c>
      <c r="I70" s="12" t="s">
        <v>28</v>
      </c>
      <c r="J70" s="12" t="s">
        <v>28</v>
      </c>
      <c r="K70" s="12" t="s">
        <v>28</v>
      </c>
      <c r="L70" s="13">
        <v>57754</v>
      </c>
      <c r="M70" s="12"/>
      <c r="N70" s="14">
        <v>197691823</v>
      </c>
    </row>
    <row r="71" spans="2:14" ht="26.4">
      <c r="B71" s="4">
        <v>2023</v>
      </c>
      <c r="C71" s="4" t="s">
        <v>16</v>
      </c>
      <c r="D71" s="1079" t="s">
        <v>429</v>
      </c>
      <c r="E71" s="1080"/>
      <c r="F71" s="1079" t="s">
        <v>460</v>
      </c>
      <c r="G71" s="1080"/>
      <c r="H71" s="4" t="s">
        <v>18</v>
      </c>
      <c r="I71" s="4" t="s">
        <v>90</v>
      </c>
      <c r="J71" s="4" t="s">
        <v>157</v>
      </c>
      <c r="K71" s="5">
        <v>9564</v>
      </c>
      <c r="L71" s="6">
        <v>1</v>
      </c>
      <c r="M71" s="9"/>
      <c r="N71" s="8">
        <v>9564</v>
      </c>
    </row>
    <row r="72" spans="2:14" ht="26.4">
      <c r="B72" s="4">
        <v>2023</v>
      </c>
      <c r="C72" s="4" t="s">
        <v>16</v>
      </c>
      <c r="D72" s="1079" t="s">
        <v>429</v>
      </c>
      <c r="E72" s="1080"/>
      <c r="F72" s="1079" t="s">
        <v>460</v>
      </c>
      <c r="G72" s="1080"/>
      <c r="H72" s="4" t="s">
        <v>18</v>
      </c>
      <c r="I72" s="4" t="s">
        <v>90</v>
      </c>
      <c r="J72" s="4" t="s">
        <v>172</v>
      </c>
      <c r="K72" s="5">
        <v>5380</v>
      </c>
      <c r="L72" s="6">
        <v>19</v>
      </c>
      <c r="M72" s="9"/>
      <c r="N72" s="8">
        <v>102220</v>
      </c>
    </row>
    <row r="73" spans="2:14" ht="26.4">
      <c r="B73" s="4">
        <v>2023</v>
      </c>
      <c r="C73" s="4" t="s">
        <v>16</v>
      </c>
      <c r="D73" s="1079" t="s">
        <v>429</v>
      </c>
      <c r="E73" s="1080"/>
      <c r="F73" s="1079" t="s">
        <v>460</v>
      </c>
      <c r="G73" s="1080"/>
      <c r="H73" s="4" t="s">
        <v>18</v>
      </c>
      <c r="I73" s="4" t="s">
        <v>90</v>
      </c>
      <c r="J73" s="4" t="s">
        <v>461</v>
      </c>
      <c r="K73" s="5">
        <v>2989</v>
      </c>
      <c r="L73" s="6">
        <v>4634</v>
      </c>
      <c r="M73" s="9"/>
      <c r="N73" s="8">
        <v>13851026</v>
      </c>
    </row>
    <row r="74" spans="2:14" ht="26.4">
      <c r="B74" s="4">
        <v>2023</v>
      </c>
      <c r="C74" s="4" t="s">
        <v>16</v>
      </c>
      <c r="D74" s="1079" t="s">
        <v>429</v>
      </c>
      <c r="E74" s="1080"/>
      <c r="F74" s="1079" t="s">
        <v>460</v>
      </c>
      <c r="G74" s="1080"/>
      <c r="H74" s="4" t="s">
        <v>18</v>
      </c>
      <c r="I74" s="4" t="s">
        <v>94</v>
      </c>
      <c r="J74" s="4" t="s">
        <v>142</v>
      </c>
      <c r="K74" s="5">
        <v>4483</v>
      </c>
      <c r="L74" s="6">
        <v>2325</v>
      </c>
      <c r="M74" s="9"/>
      <c r="N74" s="8">
        <v>10422975</v>
      </c>
    </row>
    <row r="75" spans="2:14" ht="26.4">
      <c r="B75" s="4">
        <v>2023</v>
      </c>
      <c r="C75" s="4" t="s">
        <v>16</v>
      </c>
      <c r="D75" s="1079" t="s">
        <v>429</v>
      </c>
      <c r="E75" s="1080"/>
      <c r="F75" s="1079" t="s">
        <v>460</v>
      </c>
      <c r="G75" s="1080"/>
      <c r="H75" s="4" t="s">
        <v>18</v>
      </c>
      <c r="I75" s="4" t="s">
        <v>94</v>
      </c>
      <c r="J75" s="4" t="s">
        <v>462</v>
      </c>
      <c r="K75" s="5">
        <v>8069</v>
      </c>
      <c r="L75" s="6">
        <v>3</v>
      </c>
      <c r="M75" s="9"/>
      <c r="N75" s="8">
        <v>24207</v>
      </c>
    </row>
    <row r="76" spans="2:14" ht="26.4">
      <c r="B76" s="4">
        <v>2023</v>
      </c>
      <c r="C76" s="4" t="s">
        <v>16</v>
      </c>
      <c r="D76" s="1079" t="s">
        <v>429</v>
      </c>
      <c r="E76" s="1080"/>
      <c r="F76" s="1079" t="s">
        <v>460</v>
      </c>
      <c r="G76" s="1080"/>
      <c r="H76" s="4" t="s">
        <v>18</v>
      </c>
      <c r="I76" s="4" t="s">
        <v>94</v>
      </c>
      <c r="J76" s="4" t="s">
        <v>186</v>
      </c>
      <c r="K76" s="5">
        <v>14345</v>
      </c>
      <c r="L76" s="10">
        <v>0</v>
      </c>
      <c r="M76" s="9"/>
      <c r="N76" s="11">
        <v>0</v>
      </c>
    </row>
    <row r="77" spans="2:14" ht="39.6">
      <c r="B77" s="4">
        <v>2023</v>
      </c>
      <c r="C77" s="4" t="s">
        <v>16</v>
      </c>
      <c r="D77" s="1079" t="s">
        <v>429</v>
      </c>
      <c r="E77" s="1080"/>
      <c r="F77" s="1079" t="s">
        <v>460</v>
      </c>
      <c r="G77" s="1080"/>
      <c r="H77" s="4" t="s">
        <v>22</v>
      </c>
      <c r="I77" s="4" t="s">
        <v>90</v>
      </c>
      <c r="J77" s="4" t="s">
        <v>300</v>
      </c>
      <c r="K77" s="5">
        <v>5380</v>
      </c>
      <c r="L77" s="6">
        <v>23</v>
      </c>
      <c r="M77" s="9"/>
      <c r="N77" s="8">
        <v>123740</v>
      </c>
    </row>
    <row r="78" spans="2:14" ht="39.6">
      <c r="B78" s="4">
        <v>2023</v>
      </c>
      <c r="C78" s="4" t="s">
        <v>16</v>
      </c>
      <c r="D78" s="1079" t="s">
        <v>429</v>
      </c>
      <c r="E78" s="1080"/>
      <c r="F78" s="1079" t="s">
        <v>460</v>
      </c>
      <c r="G78" s="1080"/>
      <c r="H78" s="4" t="s">
        <v>22</v>
      </c>
      <c r="I78" s="4" t="s">
        <v>90</v>
      </c>
      <c r="J78" s="4" t="s">
        <v>289</v>
      </c>
      <c r="K78" s="5">
        <v>9564</v>
      </c>
      <c r="L78" s="10">
        <v>0</v>
      </c>
      <c r="M78" s="9"/>
      <c r="N78" s="11">
        <v>0</v>
      </c>
    </row>
    <row r="79" spans="2:14" ht="39.6">
      <c r="B79" s="4">
        <v>2023</v>
      </c>
      <c r="C79" s="4" t="s">
        <v>16</v>
      </c>
      <c r="D79" s="1079" t="s">
        <v>429</v>
      </c>
      <c r="E79" s="1080"/>
      <c r="F79" s="1079" t="s">
        <v>460</v>
      </c>
      <c r="G79" s="1080"/>
      <c r="H79" s="4" t="s">
        <v>22</v>
      </c>
      <c r="I79" s="4" t="s">
        <v>90</v>
      </c>
      <c r="J79" s="4" t="s">
        <v>69</v>
      </c>
      <c r="K79" s="5">
        <v>2989</v>
      </c>
      <c r="L79" s="6">
        <v>11040</v>
      </c>
      <c r="M79" s="9"/>
      <c r="N79" s="8">
        <v>32998560</v>
      </c>
    </row>
    <row r="80" spans="2:14" ht="39.6">
      <c r="B80" s="4">
        <v>2023</v>
      </c>
      <c r="C80" s="4" t="s">
        <v>16</v>
      </c>
      <c r="D80" s="1079" t="s">
        <v>429</v>
      </c>
      <c r="E80" s="1080"/>
      <c r="F80" s="1079" t="s">
        <v>460</v>
      </c>
      <c r="G80" s="1080"/>
      <c r="H80" s="4" t="s">
        <v>22</v>
      </c>
      <c r="I80" s="4" t="s">
        <v>94</v>
      </c>
      <c r="J80" s="4" t="s">
        <v>463</v>
      </c>
      <c r="K80" s="5">
        <v>14345</v>
      </c>
      <c r="L80" s="10">
        <v>0</v>
      </c>
      <c r="M80" s="9"/>
      <c r="N80" s="11">
        <v>0</v>
      </c>
    </row>
    <row r="81" spans="2:14" ht="39.6">
      <c r="B81" s="4">
        <v>2023</v>
      </c>
      <c r="C81" s="4" t="s">
        <v>16</v>
      </c>
      <c r="D81" s="1079" t="s">
        <v>429</v>
      </c>
      <c r="E81" s="1080"/>
      <c r="F81" s="1079" t="s">
        <v>460</v>
      </c>
      <c r="G81" s="1080"/>
      <c r="H81" s="4" t="s">
        <v>22</v>
      </c>
      <c r="I81" s="4" t="s">
        <v>94</v>
      </c>
      <c r="J81" s="4" t="s">
        <v>125</v>
      </c>
      <c r="K81" s="5">
        <v>4483</v>
      </c>
      <c r="L81" s="6">
        <v>807</v>
      </c>
      <c r="M81" s="9"/>
      <c r="N81" s="8">
        <v>3617781</v>
      </c>
    </row>
    <row r="82" spans="2:14" ht="39.6">
      <c r="B82" s="4">
        <v>2023</v>
      </c>
      <c r="C82" s="4" t="s">
        <v>16</v>
      </c>
      <c r="D82" s="1079" t="s">
        <v>429</v>
      </c>
      <c r="E82" s="1080"/>
      <c r="F82" s="1079" t="s">
        <v>460</v>
      </c>
      <c r="G82" s="1080"/>
      <c r="H82" s="4" t="s">
        <v>22</v>
      </c>
      <c r="I82" s="4" t="s">
        <v>94</v>
      </c>
      <c r="J82" s="4" t="s">
        <v>464</v>
      </c>
      <c r="K82" s="5">
        <v>8069</v>
      </c>
      <c r="L82" s="6">
        <v>1</v>
      </c>
      <c r="M82" s="9"/>
      <c r="N82" s="8">
        <v>8069</v>
      </c>
    </row>
    <row r="83" spans="2:14" ht="52.8">
      <c r="B83" s="4">
        <v>2023</v>
      </c>
      <c r="C83" s="4" t="s">
        <v>16</v>
      </c>
      <c r="D83" s="1079" t="s">
        <v>429</v>
      </c>
      <c r="E83" s="1080"/>
      <c r="F83" s="1079" t="s">
        <v>460</v>
      </c>
      <c r="G83" s="1080"/>
      <c r="H83" s="4" t="s">
        <v>103</v>
      </c>
      <c r="I83" s="4" t="s">
        <v>90</v>
      </c>
      <c r="J83" s="4" t="s">
        <v>76</v>
      </c>
      <c r="K83" s="5">
        <v>5380</v>
      </c>
      <c r="L83" s="6">
        <v>22</v>
      </c>
      <c r="M83" s="9"/>
      <c r="N83" s="8">
        <v>118360</v>
      </c>
    </row>
    <row r="84" spans="2:14" ht="52.8">
      <c r="B84" s="4">
        <v>2023</v>
      </c>
      <c r="C84" s="4" t="s">
        <v>16</v>
      </c>
      <c r="D84" s="1079" t="s">
        <v>429</v>
      </c>
      <c r="E84" s="1080"/>
      <c r="F84" s="1079" t="s">
        <v>460</v>
      </c>
      <c r="G84" s="1080"/>
      <c r="H84" s="4" t="s">
        <v>103</v>
      </c>
      <c r="I84" s="4" t="s">
        <v>90</v>
      </c>
      <c r="J84" s="4" t="s">
        <v>108</v>
      </c>
      <c r="K84" s="5">
        <v>2989</v>
      </c>
      <c r="L84" s="6">
        <v>1196</v>
      </c>
      <c r="M84" s="9"/>
      <c r="N84" s="8">
        <v>3574844</v>
      </c>
    </row>
    <row r="85" spans="2:14" ht="52.8">
      <c r="B85" s="4">
        <v>2023</v>
      </c>
      <c r="C85" s="4" t="s">
        <v>16</v>
      </c>
      <c r="D85" s="1079" t="s">
        <v>429</v>
      </c>
      <c r="E85" s="1080"/>
      <c r="F85" s="1079" t="s">
        <v>460</v>
      </c>
      <c r="G85" s="1080"/>
      <c r="H85" s="4" t="s">
        <v>103</v>
      </c>
      <c r="I85" s="4" t="s">
        <v>90</v>
      </c>
      <c r="J85" s="4" t="s">
        <v>20</v>
      </c>
      <c r="K85" s="5">
        <v>897</v>
      </c>
      <c r="L85" s="6">
        <v>863</v>
      </c>
      <c r="M85" s="9"/>
      <c r="N85" s="8">
        <v>774111</v>
      </c>
    </row>
    <row r="86" spans="2:14" ht="52.8">
      <c r="B86" s="4">
        <v>2023</v>
      </c>
      <c r="C86" s="4" t="s">
        <v>16</v>
      </c>
      <c r="D86" s="1079" t="s">
        <v>429</v>
      </c>
      <c r="E86" s="1080"/>
      <c r="F86" s="1079" t="s">
        <v>460</v>
      </c>
      <c r="G86" s="1080"/>
      <c r="H86" s="4" t="s">
        <v>103</v>
      </c>
      <c r="I86" s="4" t="s">
        <v>90</v>
      </c>
      <c r="J86" s="4" t="s">
        <v>300</v>
      </c>
      <c r="K86" s="5">
        <v>9564</v>
      </c>
      <c r="L86" s="10">
        <v>0</v>
      </c>
      <c r="M86" s="9"/>
      <c r="N86" s="11">
        <v>0</v>
      </c>
    </row>
    <row r="87" spans="2:14" ht="52.8">
      <c r="B87" s="4">
        <v>2023</v>
      </c>
      <c r="C87" s="4" t="s">
        <v>16</v>
      </c>
      <c r="D87" s="1079" t="s">
        <v>429</v>
      </c>
      <c r="E87" s="1080"/>
      <c r="F87" s="1079" t="s">
        <v>460</v>
      </c>
      <c r="G87" s="1080"/>
      <c r="H87" s="4" t="s">
        <v>103</v>
      </c>
      <c r="I87" s="4" t="s">
        <v>94</v>
      </c>
      <c r="J87" s="4" t="s">
        <v>465</v>
      </c>
      <c r="K87" s="5">
        <v>8069</v>
      </c>
      <c r="L87" s="6">
        <v>9</v>
      </c>
      <c r="M87" s="9"/>
      <c r="N87" s="8">
        <v>72621</v>
      </c>
    </row>
    <row r="88" spans="2:14" ht="52.8">
      <c r="B88" s="4">
        <v>2023</v>
      </c>
      <c r="C88" s="4" t="s">
        <v>16</v>
      </c>
      <c r="D88" s="1079" t="s">
        <v>429</v>
      </c>
      <c r="E88" s="1080"/>
      <c r="F88" s="1079" t="s">
        <v>460</v>
      </c>
      <c r="G88" s="1080"/>
      <c r="H88" s="4" t="s">
        <v>103</v>
      </c>
      <c r="I88" s="4" t="s">
        <v>94</v>
      </c>
      <c r="J88" s="4" t="s">
        <v>20</v>
      </c>
      <c r="K88" s="5">
        <v>1345</v>
      </c>
      <c r="L88" s="6">
        <v>230</v>
      </c>
      <c r="M88" s="9"/>
      <c r="N88" s="8">
        <v>309350</v>
      </c>
    </row>
    <row r="89" spans="2:14" ht="52.8">
      <c r="B89" s="4">
        <v>2023</v>
      </c>
      <c r="C89" s="4" t="s">
        <v>16</v>
      </c>
      <c r="D89" s="1079" t="s">
        <v>429</v>
      </c>
      <c r="E89" s="1080"/>
      <c r="F89" s="1079" t="s">
        <v>460</v>
      </c>
      <c r="G89" s="1080"/>
      <c r="H89" s="4" t="s">
        <v>103</v>
      </c>
      <c r="I89" s="4" t="s">
        <v>94</v>
      </c>
      <c r="J89" s="4" t="s">
        <v>466</v>
      </c>
      <c r="K89" s="5">
        <v>14345</v>
      </c>
      <c r="L89" s="10">
        <v>0</v>
      </c>
      <c r="M89" s="9"/>
      <c r="N89" s="11">
        <v>0</v>
      </c>
    </row>
    <row r="90" spans="2:14" ht="52.8">
      <c r="B90" s="4">
        <v>2023</v>
      </c>
      <c r="C90" s="4" t="s">
        <v>16</v>
      </c>
      <c r="D90" s="1079" t="s">
        <v>429</v>
      </c>
      <c r="E90" s="1080"/>
      <c r="F90" s="1079" t="s">
        <v>460</v>
      </c>
      <c r="G90" s="1080"/>
      <c r="H90" s="4" t="s">
        <v>103</v>
      </c>
      <c r="I90" s="4" t="s">
        <v>94</v>
      </c>
      <c r="J90" s="4" t="s">
        <v>133</v>
      </c>
      <c r="K90" s="5">
        <v>4483</v>
      </c>
      <c r="L90" s="6">
        <v>1378</v>
      </c>
      <c r="M90" s="9"/>
      <c r="N90" s="8">
        <v>6177574</v>
      </c>
    </row>
    <row r="91" spans="2:14" ht="26.4">
      <c r="B91" s="4">
        <v>2023</v>
      </c>
      <c r="C91" s="4" t="s">
        <v>16</v>
      </c>
      <c r="D91" s="1079" t="s">
        <v>429</v>
      </c>
      <c r="E91" s="1080"/>
      <c r="F91" s="1079" t="s">
        <v>460</v>
      </c>
      <c r="G91" s="1080"/>
      <c r="H91" s="4" t="s">
        <v>23</v>
      </c>
      <c r="I91" s="4" t="s">
        <v>90</v>
      </c>
      <c r="J91" s="4" t="s">
        <v>467</v>
      </c>
      <c r="K91" s="5">
        <v>2989</v>
      </c>
      <c r="L91" s="6">
        <v>6861</v>
      </c>
      <c r="M91" s="9"/>
      <c r="N91" s="8">
        <v>20507529</v>
      </c>
    </row>
    <row r="92" spans="2:14" ht="26.4">
      <c r="B92" s="4">
        <v>2023</v>
      </c>
      <c r="C92" s="4" t="s">
        <v>16</v>
      </c>
      <c r="D92" s="1079" t="s">
        <v>429</v>
      </c>
      <c r="E92" s="1080"/>
      <c r="F92" s="1079" t="s">
        <v>460</v>
      </c>
      <c r="G92" s="1080"/>
      <c r="H92" s="4" t="s">
        <v>23</v>
      </c>
      <c r="I92" s="4" t="s">
        <v>90</v>
      </c>
      <c r="J92" s="4" t="s">
        <v>452</v>
      </c>
      <c r="K92" s="5">
        <v>9564</v>
      </c>
      <c r="L92" s="6">
        <v>1</v>
      </c>
      <c r="M92" s="9"/>
      <c r="N92" s="8">
        <v>9564</v>
      </c>
    </row>
    <row r="93" spans="2:14" ht="26.4">
      <c r="B93" s="4">
        <v>2023</v>
      </c>
      <c r="C93" s="4" t="s">
        <v>16</v>
      </c>
      <c r="D93" s="1079" t="s">
        <v>429</v>
      </c>
      <c r="E93" s="1080"/>
      <c r="F93" s="1079" t="s">
        <v>460</v>
      </c>
      <c r="G93" s="1080"/>
      <c r="H93" s="4" t="s">
        <v>23</v>
      </c>
      <c r="I93" s="4" t="s">
        <v>90</v>
      </c>
      <c r="J93" s="4" t="s">
        <v>458</v>
      </c>
      <c r="K93" s="5">
        <v>5380</v>
      </c>
      <c r="L93" s="6">
        <v>32</v>
      </c>
      <c r="M93" s="9"/>
      <c r="N93" s="8">
        <v>172160</v>
      </c>
    </row>
    <row r="94" spans="2:14" ht="26.4">
      <c r="B94" s="4">
        <v>2023</v>
      </c>
      <c r="C94" s="4" t="s">
        <v>16</v>
      </c>
      <c r="D94" s="1079" t="s">
        <v>429</v>
      </c>
      <c r="E94" s="1080"/>
      <c r="F94" s="1079" t="s">
        <v>460</v>
      </c>
      <c r="G94" s="1080"/>
      <c r="H94" s="4" t="s">
        <v>23</v>
      </c>
      <c r="I94" s="4" t="s">
        <v>94</v>
      </c>
      <c r="J94" s="4" t="s">
        <v>69</v>
      </c>
      <c r="K94" s="5">
        <v>14345</v>
      </c>
      <c r="L94" s="10">
        <v>0</v>
      </c>
      <c r="M94" s="9"/>
      <c r="N94" s="11">
        <v>0</v>
      </c>
    </row>
    <row r="95" spans="2:14" ht="26.4">
      <c r="B95" s="4">
        <v>2023</v>
      </c>
      <c r="C95" s="4" t="s">
        <v>16</v>
      </c>
      <c r="D95" s="1079" t="s">
        <v>429</v>
      </c>
      <c r="E95" s="1080"/>
      <c r="F95" s="1079" t="s">
        <v>460</v>
      </c>
      <c r="G95" s="1080"/>
      <c r="H95" s="4" t="s">
        <v>23</v>
      </c>
      <c r="I95" s="4" t="s">
        <v>94</v>
      </c>
      <c r="J95" s="4" t="s">
        <v>468</v>
      </c>
      <c r="K95" s="5">
        <v>8069</v>
      </c>
      <c r="L95" s="6">
        <v>8</v>
      </c>
      <c r="M95" s="9"/>
      <c r="N95" s="8">
        <v>64552</v>
      </c>
    </row>
    <row r="96" spans="2:14" ht="26.4">
      <c r="B96" s="4">
        <v>2023</v>
      </c>
      <c r="C96" s="4" t="s">
        <v>16</v>
      </c>
      <c r="D96" s="1079" t="s">
        <v>429</v>
      </c>
      <c r="E96" s="1080"/>
      <c r="F96" s="1079" t="s">
        <v>460</v>
      </c>
      <c r="G96" s="1080"/>
      <c r="H96" s="4" t="s">
        <v>23</v>
      </c>
      <c r="I96" s="4" t="s">
        <v>94</v>
      </c>
      <c r="J96" s="4" t="s">
        <v>439</v>
      </c>
      <c r="K96" s="5">
        <v>4483</v>
      </c>
      <c r="L96" s="6">
        <v>1916</v>
      </c>
      <c r="M96" s="9"/>
      <c r="N96" s="8">
        <v>8589428</v>
      </c>
    </row>
    <row r="97" spans="2:14" ht="26.4">
      <c r="B97" s="4">
        <v>2023</v>
      </c>
      <c r="C97" s="4" t="s">
        <v>16</v>
      </c>
      <c r="D97" s="1079" t="s">
        <v>429</v>
      </c>
      <c r="E97" s="1080"/>
      <c r="F97" s="1079" t="s">
        <v>460</v>
      </c>
      <c r="G97" s="1080"/>
      <c r="H97" s="4" t="s">
        <v>24</v>
      </c>
      <c r="I97" s="4" t="s">
        <v>90</v>
      </c>
      <c r="J97" s="4" t="s">
        <v>101</v>
      </c>
      <c r="K97" s="5">
        <v>2989</v>
      </c>
      <c r="L97" s="6">
        <v>5268</v>
      </c>
      <c r="M97" s="9"/>
      <c r="N97" s="8">
        <v>15746052</v>
      </c>
    </row>
    <row r="98" spans="2:14" ht="26.4">
      <c r="B98" s="4">
        <v>2023</v>
      </c>
      <c r="C98" s="4" t="s">
        <v>16</v>
      </c>
      <c r="D98" s="1079" t="s">
        <v>429</v>
      </c>
      <c r="E98" s="1080"/>
      <c r="F98" s="1079" t="s">
        <v>460</v>
      </c>
      <c r="G98" s="1080"/>
      <c r="H98" s="4" t="s">
        <v>24</v>
      </c>
      <c r="I98" s="4" t="s">
        <v>90</v>
      </c>
      <c r="J98" s="4" t="s">
        <v>469</v>
      </c>
      <c r="K98" s="5">
        <v>5380</v>
      </c>
      <c r="L98" s="6">
        <v>13</v>
      </c>
      <c r="M98" s="9"/>
      <c r="N98" s="8">
        <v>69940</v>
      </c>
    </row>
    <row r="99" spans="2:14" ht="26.4">
      <c r="B99" s="4">
        <v>2023</v>
      </c>
      <c r="C99" s="4" t="s">
        <v>16</v>
      </c>
      <c r="D99" s="1079" t="s">
        <v>429</v>
      </c>
      <c r="E99" s="1080"/>
      <c r="F99" s="1079" t="s">
        <v>460</v>
      </c>
      <c r="G99" s="1080"/>
      <c r="H99" s="4" t="s">
        <v>24</v>
      </c>
      <c r="I99" s="4" t="s">
        <v>94</v>
      </c>
      <c r="J99" s="4" t="s">
        <v>185</v>
      </c>
      <c r="K99" s="5">
        <v>14345</v>
      </c>
      <c r="L99" s="10">
        <v>0</v>
      </c>
      <c r="M99" s="9"/>
      <c r="N99" s="11">
        <v>0</v>
      </c>
    </row>
    <row r="100" spans="2:14" ht="26.4">
      <c r="B100" s="4">
        <v>2023</v>
      </c>
      <c r="C100" s="4" t="s">
        <v>16</v>
      </c>
      <c r="D100" s="1079" t="s">
        <v>429</v>
      </c>
      <c r="E100" s="1080"/>
      <c r="F100" s="1079" t="s">
        <v>460</v>
      </c>
      <c r="G100" s="1080"/>
      <c r="H100" s="4" t="s">
        <v>24</v>
      </c>
      <c r="I100" s="4" t="s">
        <v>94</v>
      </c>
      <c r="J100" s="4" t="s">
        <v>118</v>
      </c>
      <c r="K100" s="5">
        <v>8069</v>
      </c>
      <c r="L100" s="6">
        <v>5</v>
      </c>
      <c r="M100" s="9"/>
      <c r="N100" s="8">
        <v>40345</v>
      </c>
    </row>
    <row r="101" spans="2:14" ht="26.4">
      <c r="B101" s="4">
        <v>2023</v>
      </c>
      <c r="C101" s="4" t="s">
        <v>16</v>
      </c>
      <c r="D101" s="1079" t="s">
        <v>429</v>
      </c>
      <c r="E101" s="1080"/>
      <c r="F101" s="1079" t="s">
        <v>460</v>
      </c>
      <c r="G101" s="1080"/>
      <c r="H101" s="4" t="s">
        <v>24</v>
      </c>
      <c r="I101" s="4" t="s">
        <v>94</v>
      </c>
      <c r="J101" s="4" t="s">
        <v>470</v>
      </c>
      <c r="K101" s="5">
        <v>4483</v>
      </c>
      <c r="L101" s="6">
        <v>2010</v>
      </c>
      <c r="M101" s="9"/>
      <c r="N101" s="8">
        <v>9010830</v>
      </c>
    </row>
    <row r="102" spans="2:14" ht="26.4">
      <c r="B102" s="4">
        <v>2023</v>
      </c>
      <c r="C102" s="4" t="s">
        <v>16</v>
      </c>
      <c r="D102" s="1079" t="s">
        <v>429</v>
      </c>
      <c r="E102" s="1080"/>
      <c r="F102" s="1079" t="s">
        <v>460</v>
      </c>
      <c r="G102" s="1080"/>
      <c r="H102" s="4" t="s">
        <v>111</v>
      </c>
      <c r="I102" s="4" t="s">
        <v>90</v>
      </c>
      <c r="J102" s="4" t="s">
        <v>100</v>
      </c>
      <c r="K102" s="5">
        <v>9564</v>
      </c>
      <c r="L102" s="10">
        <v>0</v>
      </c>
      <c r="M102" s="9"/>
      <c r="N102" s="11">
        <v>0</v>
      </c>
    </row>
    <row r="103" spans="2:14" ht="26.4">
      <c r="B103" s="4">
        <v>2023</v>
      </c>
      <c r="C103" s="4" t="s">
        <v>16</v>
      </c>
      <c r="D103" s="1079" t="s">
        <v>429</v>
      </c>
      <c r="E103" s="1080"/>
      <c r="F103" s="1079" t="s">
        <v>460</v>
      </c>
      <c r="G103" s="1080"/>
      <c r="H103" s="4" t="s">
        <v>111</v>
      </c>
      <c r="I103" s="4" t="s">
        <v>94</v>
      </c>
      <c r="J103" s="4" t="s">
        <v>108</v>
      </c>
      <c r="K103" s="5">
        <v>14345</v>
      </c>
      <c r="L103" s="10">
        <v>0</v>
      </c>
      <c r="M103" s="9"/>
      <c r="N103" s="11">
        <v>0</v>
      </c>
    </row>
    <row r="104" spans="2:14" ht="26.4">
      <c r="B104" s="4">
        <v>2023</v>
      </c>
      <c r="C104" s="4" t="s">
        <v>16</v>
      </c>
      <c r="D104" s="1079" t="s">
        <v>429</v>
      </c>
      <c r="E104" s="1080"/>
      <c r="F104" s="1079" t="s">
        <v>460</v>
      </c>
      <c r="G104" s="1080"/>
      <c r="H104" s="4" t="s">
        <v>112</v>
      </c>
      <c r="I104" s="4" t="s">
        <v>94</v>
      </c>
      <c r="J104" s="4" t="s">
        <v>309</v>
      </c>
      <c r="K104" s="5">
        <v>14345</v>
      </c>
      <c r="L104" s="10">
        <v>0</v>
      </c>
      <c r="M104" s="9"/>
      <c r="N104" s="11">
        <v>0</v>
      </c>
    </row>
    <row r="105" spans="2:14" ht="26.4">
      <c r="B105" s="4">
        <v>2023</v>
      </c>
      <c r="C105" s="4" t="s">
        <v>16</v>
      </c>
      <c r="D105" s="1079" t="s">
        <v>429</v>
      </c>
      <c r="E105" s="1080"/>
      <c r="F105" s="1079" t="s">
        <v>460</v>
      </c>
      <c r="G105" s="1080"/>
      <c r="H105" s="4" t="s">
        <v>112</v>
      </c>
      <c r="I105" s="4" t="s">
        <v>94</v>
      </c>
      <c r="J105" s="4" t="s">
        <v>384</v>
      </c>
      <c r="K105" s="5">
        <v>8069</v>
      </c>
      <c r="L105" s="10">
        <v>0</v>
      </c>
      <c r="M105" s="9"/>
      <c r="N105" s="11">
        <v>0</v>
      </c>
    </row>
    <row r="106" spans="2:14" ht="26.4">
      <c r="B106" s="4">
        <v>2023</v>
      </c>
      <c r="C106" s="4" t="s">
        <v>16</v>
      </c>
      <c r="D106" s="1079" t="s">
        <v>429</v>
      </c>
      <c r="E106" s="1080"/>
      <c r="F106" s="1079" t="s">
        <v>460</v>
      </c>
      <c r="G106" s="1080"/>
      <c r="H106" s="4" t="s">
        <v>25</v>
      </c>
      <c r="I106" s="4" t="s">
        <v>90</v>
      </c>
      <c r="J106" s="4" t="s">
        <v>471</v>
      </c>
      <c r="K106" s="5">
        <v>2989</v>
      </c>
      <c r="L106" s="6">
        <v>2840</v>
      </c>
      <c r="M106" s="9"/>
      <c r="N106" s="8">
        <v>8488760</v>
      </c>
    </row>
    <row r="107" spans="2:14" ht="26.4">
      <c r="B107" s="4">
        <v>2023</v>
      </c>
      <c r="C107" s="4" t="s">
        <v>16</v>
      </c>
      <c r="D107" s="1079" t="s">
        <v>429</v>
      </c>
      <c r="E107" s="1080"/>
      <c r="F107" s="1079" t="s">
        <v>460</v>
      </c>
      <c r="G107" s="1080"/>
      <c r="H107" s="4" t="s">
        <v>25</v>
      </c>
      <c r="I107" s="4" t="s">
        <v>90</v>
      </c>
      <c r="J107" s="4" t="s">
        <v>138</v>
      </c>
      <c r="K107" s="5">
        <v>9564</v>
      </c>
      <c r="L107" s="6">
        <v>1</v>
      </c>
      <c r="M107" s="9"/>
      <c r="N107" s="8">
        <v>9564</v>
      </c>
    </row>
    <row r="108" spans="2:14" ht="26.4">
      <c r="B108" s="4">
        <v>2023</v>
      </c>
      <c r="C108" s="4" t="s">
        <v>16</v>
      </c>
      <c r="D108" s="1079" t="s">
        <v>429</v>
      </c>
      <c r="E108" s="1080"/>
      <c r="F108" s="1079" t="s">
        <v>460</v>
      </c>
      <c r="G108" s="1080"/>
      <c r="H108" s="4" t="s">
        <v>25</v>
      </c>
      <c r="I108" s="4" t="s">
        <v>90</v>
      </c>
      <c r="J108" s="4" t="s">
        <v>472</v>
      </c>
      <c r="K108" s="5">
        <v>5380</v>
      </c>
      <c r="L108" s="6">
        <v>13</v>
      </c>
      <c r="M108" s="9"/>
      <c r="N108" s="8">
        <v>69940</v>
      </c>
    </row>
    <row r="109" spans="2:14" ht="26.4">
      <c r="B109" s="4">
        <v>2023</v>
      </c>
      <c r="C109" s="4" t="s">
        <v>16</v>
      </c>
      <c r="D109" s="1079" t="s">
        <v>429</v>
      </c>
      <c r="E109" s="1080"/>
      <c r="F109" s="1079" t="s">
        <v>460</v>
      </c>
      <c r="G109" s="1080"/>
      <c r="H109" s="4" t="s">
        <v>25</v>
      </c>
      <c r="I109" s="4" t="s">
        <v>94</v>
      </c>
      <c r="J109" s="4" t="s">
        <v>473</v>
      </c>
      <c r="K109" s="5">
        <v>8069</v>
      </c>
      <c r="L109" s="10">
        <v>0</v>
      </c>
      <c r="M109" s="9"/>
      <c r="N109" s="11">
        <v>0</v>
      </c>
    </row>
    <row r="110" spans="2:14" ht="26.4">
      <c r="B110" s="4">
        <v>2023</v>
      </c>
      <c r="C110" s="4" t="s">
        <v>16</v>
      </c>
      <c r="D110" s="1079" t="s">
        <v>429</v>
      </c>
      <c r="E110" s="1080"/>
      <c r="F110" s="1079" t="s">
        <v>460</v>
      </c>
      <c r="G110" s="1080"/>
      <c r="H110" s="4" t="s">
        <v>25</v>
      </c>
      <c r="I110" s="4" t="s">
        <v>94</v>
      </c>
      <c r="J110" s="4" t="s">
        <v>474</v>
      </c>
      <c r="K110" s="5">
        <v>4483</v>
      </c>
      <c r="L110" s="6">
        <v>911</v>
      </c>
      <c r="M110" s="9"/>
      <c r="N110" s="8">
        <v>4084013</v>
      </c>
    </row>
    <row r="111" spans="2:14" ht="26.4">
      <c r="B111" s="4">
        <v>2023</v>
      </c>
      <c r="C111" s="4" t="s">
        <v>16</v>
      </c>
      <c r="D111" s="1079" t="s">
        <v>429</v>
      </c>
      <c r="E111" s="1080"/>
      <c r="F111" s="1079" t="s">
        <v>460</v>
      </c>
      <c r="G111" s="1080"/>
      <c r="H111" s="4" t="s">
        <v>25</v>
      </c>
      <c r="I111" s="4" t="s">
        <v>94</v>
      </c>
      <c r="J111" s="4" t="s">
        <v>387</v>
      </c>
      <c r="K111" s="5">
        <v>14345</v>
      </c>
      <c r="L111" s="10">
        <v>0</v>
      </c>
      <c r="M111" s="9"/>
      <c r="N111" s="11">
        <v>0</v>
      </c>
    </row>
    <row r="112" spans="2:14" ht="26.4">
      <c r="B112" s="4">
        <v>2023</v>
      </c>
      <c r="C112" s="4" t="s">
        <v>16</v>
      </c>
      <c r="D112" s="1079" t="s">
        <v>429</v>
      </c>
      <c r="E112" s="1080"/>
      <c r="F112" s="1079" t="s">
        <v>460</v>
      </c>
      <c r="G112" s="1080"/>
      <c r="H112" s="4" t="s">
        <v>26</v>
      </c>
      <c r="I112" s="4" t="s">
        <v>90</v>
      </c>
      <c r="J112" s="4" t="s">
        <v>475</v>
      </c>
      <c r="K112" s="5">
        <v>5380</v>
      </c>
      <c r="L112" s="6">
        <v>15</v>
      </c>
      <c r="M112" s="9"/>
      <c r="N112" s="8">
        <v>80700</v>
      </c>
    </row>
    <row r="113" spans="2:14" ht="26.4">
      <c r="B113" s="4">
        <v>2023</v>
      </c>
      <c r="C113" s="4" t="s">
        <v>16</v>
      </c>
      <c r="D113" s="1079" t="s">
        <v>429</v>
      </c>
      <c r="E113" s="1080"/>
      <c r="F113" s="1079" t="s">
        <v>460</v>
      </c>
      <c r="G113" s="1080"/>
      <c r="H113" s="4" t="s">
        <v>26</v>
      </c>
      <c r="I113" s="4" t="s">
        <v>90</v>
      </c>
      <c r="J113" s="4" t="s">
        <v>443</v>
      </c>
      <c r="K113" s="5">
        <v>2989</v>
      </c>
      <c r="L113" s="6">
        <v>9618</v>
      </c>
      <c r="M113" s="9"/>
      <c r="N113" s="8">
        <v>28748202</v>
      </c>
    </row>
    <row r="114" spans="2:14" ht="26.4">
      <c r="B114" s="4">
        <v>2023</v>
      </c>
      <c r="C114" s="4" t="s">
        <v>16</v>
      </c>
      <c r="D114" s="1079" t="s">
        <v>429</v>
      </c>
      <c r="E114" s="1080"/>
      <c r="F114" s="1079" t="s">
        <v>460</v>
      </c>
      <c r="G114" s="1080"/>
      <c r="H114" s="4" t="s">
        <v>26</v>
      </c>
      <c r="I114" s="4" t="s">
        <v>90</v>
      </c>
      <c r="J114" s="4" t="s">
        <v>298</v>
      </c>
      <c r="K114" s="5">
        <v>9564</v>
      </c>
      <c r="L114" s="6">
        <v>1</v>
      </c>
      <c r="M114" s="9"/>
      <c r="N114" s="8">
        <v>9564</v>
      </c>
    </row>
    <row r="115" spans="2:14" ht="26.4">
      <c r="B115" s="4">
        <v>2023</v>
      </c>
      <c r="C115" s="4" t="s">
        <v>16</v>
      </c>
      <c r="D115" s="1079" t="s">
        <v>429</v>
      </c>
      <c r="E115" s="1080"/>
      <c r="F115" s="1079" t="s">
        <v>460</v>
      </c>
      <c r="G115" s="1080"/>
      <c r="H115" s="4" t="s">
        <v>26</v>
      </c>
      <c r="I115" s="4" t="s">
        <v>94</v>
      </c>
      <c r="J115" s="4" t="s">
        <v>72</v>
      </c>
      <c r="K115" s="5">
        <v>14345</v>
      </c>
      <c r="L115" s="10">
        <v>0</v>
      </c>
      <c r="M115" s="9"/>
      <c r="N115" s="11">
        <v>0</v>
      </c>
    </row>
    <row r="116" spans="2:14" ht="26.4">
      <c r="B116" s="4">
        <v>2023</v>
      </c>
      <c r="C116" s="4" t="s">
        <v>16</v>
      </c>
      <c r="D116" s="1079" t="s">
        <v>429</v>
      </c>
      <c r="E116" s="1080"/>
      <c r="F116" s="1079" t="s">
        <v>460</v>
      </c>
      <c r="G116" s="1080"/>
      <c r="H116" s="4" t="s">
        <v>26</v>
      </c>
      <c r="I116" s="4" t="s">
        <v>94</v>
      </c>
      <c r="J116" s="4" t="s">
        <v>476</v>
      </c>
      <c r="K116" s="5">
        <v>8069</v>
      </c>
      <c r="L116" s="6">
        <v>2</v>
      </c>
      <c r="M116" s="9"/>
      <c r="N116" s="8">
        <v>16138</v>
      </c>
    </row>
    <row r="117" spans="2:14" ht="26.4">
      <c r="B117" s="4">
        <v>2023</v>
      </c>
      <c r="C117" s="4" t="s">
        <v>16</v>
      </c>
      <c r="D117" s="1079" t="s">
        <v>429</v>
      </c>
      <c r="E117" s="1080"/>
      <c r="F117" s="1079" t="s">
        <v>460</v>
      </c>
      <c r="G117" s="1080"/>
      <c r="H117" s="4" t="s">
        <v>26</v>
      </c>
      <c r="I117" s="4" t="s">
        <v>94</v>
      </c>
      <c r="J117" s="4" t="s">
        <v>477</v>
      </c>
      <c r="K117" s="5">
        <v>4483</v>
      </c>
      <c r="L117" s="6">
        <v>714</v>
      </c>
      <c r="M117" s="9"/>
      <c r="N117" s="8">
        <v>3200862</v>
      </c>
    </row>
    <row r="118" spans="2:14" ht="26.4">
      <c r="B118" s="4">
        <v>2023</v>
      </c>
      <c r="C118" s="4" t="s">
        <v>16</v>
      </c>
      <c r="D118" s="1079" t="s">
        <v>429</v>
      </c>
      <c r="E118" s="1080"/>
      <c r="F118" s="1079" t="s">
        <v>460</v>
      </c>
      <c r="G118" s="1080"/>
      <c r="H118" s="4" t="s">
        <v>27</v>
      </c>
      <c r="I118" s="4" t="s">
        <v>90</v>
      </c>
      <c r="J118" s="4" t="s">
        <v>478</v>
      </c>
      <c r="K118" s="5">
        <v>5380</v>
      </c>
      <c r="L118" s="6">
        <v>18</v>
      </c>
      <c r="M118" s="9"/>
      <c r="N118" s="8">
        <v>96840</v>
      </c>
    </row>
    <row r="119" spans="2:14" ht="26.4">
      <c r="B119" s="4">
        <v>2023</v>
      </c>
      <c r="C119" s="4" t="s">
        <v>16</v>
      </c>
      <c r="D119" s="1079" t="s">
        <v>429</v>
      </c>
      <c r="E119" s="1080"/>
      <c r="F119" s="1079" t="s">
        <v>460</v>
      </c>
      <c r="G119" s="1080"/>
      <c r="H119" s="4" t="s">
        <v>124</v>
      </c>
      <c r="I119" s="4" t="s">
        <v>90</v>
      </c>
      <c r="J119" s="4" t="s">
        <v>479</v>
      </c>
      <c r="K119" s="5">
        <v>2989</v>
      </c>
      <c r="L119" s="6">
        <v>4596</v>
      </c>
      <c r="M119" s="9"/>
      <c r="N119" s="8">
        <v>13737444</v>
      </c>
    </row>
    <row r="120" spans="2:14" ht="26.4">
      <c r="B120" s="4">
        <v>2023</v>
      </c>
      <c r="C120" s="4" t="s">
        <v>16</v>
      </c>
      <c r="D120" s="1079" t="s">
        <v>429</v>
      </c>
      <c r="E120" s="1080"/>
      <c r="F120" s="1079" t="s">
        <v>460</v>
      </c>
      <c r="G120" s="1080"/>
      <c r="H120" s="4" t="s">
        <v>27</v>
      </c>
      <c r="I120" s="4" t="s">
        <v>90</v>
      </c>
      <c r="J120" s="4" t="s">
        <v>75</v>
      </c>
      <c r="K120" s="5">
        <v>9564</v>
      </c>
      <c r="L120" s="6">
        <v>1</v>
      </c>
      <c r="M120" s="9"/>
      <c r="N120" s="8">
        <v>9564</v>
      </c>
    </row>
    <row r="121" spans="2:14" ht="26.4">
      <c r="B121" s="4">
        <v>2023</v>
      </c>
      <c r="C121" s="4" t="s">
        <v>16</v>
      </c>
      <c r="D121" s="1079" t="s">
        <v>429</v>
      </c>
      <c r="E121" s="1080"/>
      <c r="F121" s="1079" t="s">
        <v>460</v>
      </c>
      <c r="G121" s="1080"/>
      <c r="H121" s="4" t="s">
        <v>124</v>
      </c>
      <c r="I121" s="4" t="s">
        <v>94</v>
      </c>
      <c r="J121" s="4" t="s">
        <v>73</v>
      </c>
      <c r="K121" s="5">
        <v>8069</v>
      </c>
      <c r="L121" s="6">
        <v>1</v>
      </c>
      <c r="M121" s="9"/>
      <c r="N121" s="8">
        <v>8069</v>
      </c>
    </row>
    <row r="122" spans="2:14" ht="26.4">
      <c r="B122" s="4">
        <v>2023</v>
      </c>
      <c r="C122" s="4" t="s">
        <v>16</v>
      </c>
      <c r="D122" s="1079" t="s">
        <v>429</v>
      </c>
      <c r="E122" s="1080"/>
      <c r="F122" s="1079" t="s">
        <v>460</v>
      </c>
      <c r="G122" s="1080"/>
      <c r="H122" s="4" t="s">
        <v>27</v>
      </c>
      <c r="I122" s="4" t="s">
        <v>94</v>
      </c>
      <c r="J122" s="4" t="s">
        <v>435</v>
      </c>
      <c r="K122" s="5">
        <v>14345</v>
      </c>
      <c r="L122" s="10">
        <v>0</v>
      </c>
      <c r="M122" s="9"/>
      <c r="N122" s="11">
        <v>0</v>
      </c>
    </row>
    <row r="123" spans="2:14" ht="26.4">
      <c r="B123" s="4">
        <v>2023</v>
      </c>
      <c r="C123" s="4" t="s">
        <v>16</v>
      </c>
      <c r="D123" s="1079" t="s">
        <v>429</v>
      </c>
      <c r="E123" s="1080"/>
      <c r="F123" s="1079" t="s">
        <v>460</v>
      </c>
      <c r="G123" s="1080"/>
      <c r="H123" s="4" t="s">
        <v>27</v>
      </c>
      <c r="I123" s="4" t="s">
        <v>94</v>
      </c>
      <c r="J123" s="4" t="s">
        <v>119</v>
      </c>
      <c r="K123" s="5">
        <v>4483</v>
      </c>
      <c r="L123" s="6">
        <v>1845</v>
      </c>
      <c r="M123" s="9"/>
      <c r="N123" s="8">
        <v>8271135</v>
      </c>
    </row>
    <row r="124" spans="2:14">
      <c r="B124" s="12" t="s">
        <v>28</v>
      </c>
      <c r="C124" s="12" t="s">
        <v>28</v>
      </c>
      <c r="D124" s="1083" t="s">
        <v>28</v>
      </c>
      <c r="E124" s="1080"/>
      <c r="F124" s="1083" t="s">
        <v>29</v>
      </c>
      <c r="G124" s="1080"/>
      <c r="H124" s="12" t="s">
        <v>28</v>
      </c>
      <c r="I124" s="12" t="s">
        <v>28</v>
      </c>
      <c r="J124" s="12" t="s">
        <v>28</v>
      </c>
      <c r="K124" s="12" t="s">
        <v>28</v>
      </c>
      <c r="L124" s="13">
        <v>59241</v>
      </c>
      <c r="M124" s="12"/>
      <c r="N124" s="14">
        <v>193226197</v>
      </c>
    </row>
    <row r="125" spans="2:14" ht="26.4">
      <c r="B125" s="4">
        <v>2023</v>
      </c>
      <c r="C125" s="4" t="s">
        <v>16</v>
      </c>
      <c r="D125" s="1079" t="s">
        <v>429</v>
      </c>
      <c r="E125" s="1080"/>
      <c r="F125" s="1079" t="s">
        <v>480</v>
      </c>
      <c r="G125" s="1080"/>
      <c r="H125" s="4" t="s">
        <v>18</v>
      </c>
      <c r="I125" s="4" t="s">
        <v>90</v>
      </c>
      <c r="J125" s="4" t="s">
        <v>481</v>
      </c>
      <c r="K125" s="5">
        <v>2989</v>
      </c>
      <c r="L125" s="6">
        <v>32406</v>
      </c>
      <c r="M125" s="9"/>
      <c r="N125" s="8">
        <v>96861534</v>
      </c>
    </row>
    <row r="126" spans="2:14" ht="26.4">
      <c r="B126" s="4">
        <v>2023</v>
      </c>
      <c r="C126" s="4" t="s">
        <v>16</v>
      </c>
      <c r="D126" s="1079" t="s">
        <v>429</v>
      </c>
      <c r="E126" s="1080"/>
      <c r="F126" s="1079" t="s">
        <v>480</v>
      </c>
      <c r="G126" s="1080"/>
      <c r="H126" s="4" t="s">
        <v>18</v>
      </c>
      <c r="I126" s="4" t="s">
        <v>90</v>
      </c>
      <c r="J126" s="4" t="s">
        <v>456</v>
      </c>
      <c r="K126" s="5">
        <v>9564</v>
      </c>
      <c r="L126" s="6">
        <v>43</v>
      </c>
      <c r="M126" s="9"/>
      <c r="N126" s="8">
        <v>411252</v>
      </c>
    </row>
    <row r="127" spans="2:14" ht="26.4">
      <c r="B127" s="4">
        <v>2023</v>
      </c>
      <c r="C127" s="4" t="s">
        <v>16</v>
      </c>
      <c r="D127" s="1079" t="s">
        <v>429</v>
      </c>
      <c r="E127" s="1080"/>
      <c r="F127" s="1079" t="s">
        <v>480</v>
      </c>
      <c r="G127" s="1080"/>
      <c r="H127" s="4" t="s">
        <v>18</v>
      </c>
      <c r="I127" s="4" t="s">
        <v>90</v>
      </c>
      <c r="J127" s="4" t="s">
        <v>80</v>
      </c>
      <c r="K127" s="5">
        <v>5380</v>
      </c>
      <c r="L127" s="6">
        <v>109</v>
      </c>
      <c r="M127" s="9"/>
      <c r="N127" s="8">
        <v>586420</v>
      </c>
    </row>
    <row r="128" spans="2:14" ht="26.4">
      <c r="B128" s="4">
        <v>2023</v>
      </c>
      <c r="C128" s="4" t="s">
        <v>16</v>
      </c>
      <c r="D128" s="1079" t="s">
        <v>429</v>
      </c>
      <c r="E128" s="1080"/>
      <c r="F128" s="1079" t="s">
        <v>480</v>
      </c>
      <c r="G128" s="1080"/>
      <c r="H128" s="4" t="s">
        <v>18</v>
      </c>
      <c r="I128" s="4" t="s">
        <v>94</v>
      </c>
      <c r="J128" s="4" t="s">
        <v>323</v>
      </c>
      <c r="K128" s="5">
        <v>8069</v>
      </c>
      <c r="L128" s="6">
        <v>36</v>
      </c>
      <c r="M128" s="9"/>
      <c r="N128" s="8">
        <v>290484</v>
      </c>
    </row>
    <row r="129" spans="2:14" ht="26.4">
      <c r="B129" s="4">
        <v>2023</v>
      </c>
      <c r="C129" s="4" t="s">
        <v>16</v>
      </c>
      <c r="D129" s="1079" t="s">
        <v>429</v>
      </c>
      <c r="E129" s="1080"/>
      <c r="F129" s="1079" t="s">
        <v>480</v>
      </c>
      <c r="G129" s="1080"/>
      <c r="H129" s="4" t="s">
        <v>18</v>
      </c>
      <c r="I129" s="4" t="s">
        <v>94</v>
      </c>
      <c r="J129" s="4" t="s">
        <v>80</v>
      </c>
      <c r="K129" s="5">
        <v>4483</v>
      </c>
      <c r="L129" s="6">
        <v>12261</v>
      </c>
      <c r="M129" s="9"/>
      <c r="N129" s="8">
        <v>54966063</v>
      </c>
    </row>
    <row r="130" spans="2:14" ht="26.4">
      <c r="B130" s="4">
        <v>2023</v>
      </c>
      <c r="C130" s="4" t="s">
        <v>16</v>
      </c>
      <c r="D130" s="1079" t="s">
        <v>429</v>
      </c>
      <c r="E130" s="1080"/>
      <c r="F130" s="1079" t="s">
        <v>480</v>
      </c>
      <c r="G130" s="1080"/>
      <c r="H130" s="4" t="s">
        <v>18</v>
      </c>
      <c r="I130" s="4" t="s">
        <v>94</v>
      </c>
      <c r="J130" s="4" t="s">
        <v>389</v>
      </c>
      <c r="K130" s="5">
        <v>14345</v>
      </c>
      <c r="L130" s="6">
        <v>4</v>
      </c>
      <c r="M130" s="9"/>
      <c r="N130" s="8">
        <v>57380</v>
      </c>
    </row>
    <row r="131" spans="2:14" ht="39.6">
      <c r="B131" s="4">
        <v>2023</v>
      </c>
      <c r="C131" s="4" t="s">
        <v>16</v>
      </c>
      <c r="D131" s="1079" t="s">
        <v>429</v>
      </c>
      <c r="E131" s="1080"/>
      <c r="F131" s="1079" t="s">
        <v>480</v>
      </c>
      <c r="G131" s="1080"/>
      <c r="H131" s="4" t="s">
        <v>22</v>
      </c>
      <c r="I131" s="4" t="s">
        <v>90</v>
      </c>
      <c r="J131" s="4" t="s">
        <v>20</v>
      </c>
      <c r="K131" s="5">
        <v>5380</v>
      </c>
      <c r="L131" s="6">
        <v>394</v>
      </c>
      <c r="M131" s="9"/>
      <c r="N131" s="8">
        <v>2119720</v>
      </c>
    </row>
    <row r="132" spans="2:14" ht="39.6">
      <c r="B132" s="4">
        <v>2023</v>
      </c>
      <c r="C132" s="4" t="s">
        <v>16</v>
      </c>
      <c r="D132" s="1079" t="s">
        <v>429</v>
      </c>
      <c r="E132" s="1080"/>
      <c r="F132" s="1079" t="s">
        <v>480</v>
      </c>
      <c r="G132" s="1080"/>
      <c r="H132" s="4" t="s">
        <v>22</v>
      </c>
      <c r="I132" s="4" t="s">
        <v>90</v>
      </c>
      <c r="J132" s="4" t="s">
        <v>87</v>
      </c>
      <c r="K132" s="5">
        <v>9564</v>
      </c>
      <c r="L132" s="6">
        <v>16</v>
      </c>
      <c r="M132" s="9"/>
      <c r="N132" s="8">
        <v>153024</v>
      </c>
    </row>
    <row r="133" spans="2:14" ht="39.6">
      <c r="B133" s="4">
        <v>2023</v>
      </c>
      <c r="C133" s="4" t="s">
        <v>16</v>
      </c>
      <c r="D133" s="1079" t="s">
        <v>429</v>
      </c>
      <c r="E133" s="1080"/>
      <c r="F133" s="1079" t="s">
        <v>480</v>
      </c>
      <c r="G133" s="1080"/>
      <c r="H133" s="4" t="s">
        <v>22</v>
      </c>
      <c r="I133" s="4" t="s">
        <v>90</v>
      </c>
      <c r="J133" s="4" t="s">
        <v>443</v>
      </c>
      <c r="K133" s="5">
        <v>2989</v>
      </c>
      <c r="L133" s="6">
        <v>31457</v>
      </c>
      <c r="M133" s="9"/>
      <c r="N133" s="8">
        <v>94024973</v>
      </c>
    </row>
    <row r="134" spans="2:14" ht="39.6">
      <c r="B134" s="4">
        <v>2023</v>
      </c>
      <c r="C134" s="4" t="s">
        <v>16</v>
      </c>
      <c r="D134" s="1079" t="s">
        <v>429</v>
      </c>
      <c r="E134" s="1080"/>
      <c r="F134" s="1079" t="s">
        <v>480</v>
      </c>
      <c r="G134" s="1080"/>
      <c r="H134" s="4" t="s">
        <v>22</v>
      </c>
      <c r="I134" s="4" t="s">
        <v>94</v>
      </c>
      <c r="J134" s="4" t="s">
        <v>482</v>
      </c>
      <c r="K134" s="5">
        <v>4483</v>
      </c>
      <c r="L134" s="6">
        <v>2359</v>
      </c>
      <c r="M134" s="9"/>
      <c r="N134" s="8">
        <v>10575397</v>
      </c>
    </row>
    <row r="135" spans="2:14" ht="39.6">
      <c r="B135" s="4">
        <v>2023</v>
      </c>
      <c r="C135" s="4" t="s">
        <v>16</v>
      </c>
      <c r="D135" s="1079" t="s">
        <v>429</v>
      </c>
      <c r="E135" s="1080"/>
      <c r="F135" s="1079" t="s">
        <v>480</v>
      </c>
      <c r="G135" s="1080"/>
      <c r="H135" s="4" t="s">
        <v>22</v>
      </c>
      <c r="I135" s="4" t="s">
        <v>94</v>
      </c>
      <c r="J135" s="4" t="s">
        <v>483</v>
      </c>
      <c r="K135" s="5">
        <v>8069</v>
      </c>
      <c r="L135" s="6">
        <v>50</v>
      </c>
      <c r="M135" s="9"/>
      <c r="N135" s="8">
        <v>403450</v>
      </c>
    </row>
    <row r="136" spans="2:14" ht="39.6">
      <c r="B136" s="4">
        <v>2023</v>
      </c>
      <c r="C136" s="4" t="s">
        <v>16</v>
      </c>
      <c r="D136" s="1079" t="s">
        <v>429</v>
      </c>
      <c r="E136" s="1080"/>
      <c r="F136" s="1079" t="s">
        <v>480</v>
      </c>
      <c r="G136" s="1080"/>
      <c r="H136" s="4" t="s">
        <v>22</v>
      </c>
      <c r="I136" s="4" t="s">
        <v>94</v>
      </c>
      <c r="J136" s="4" t="s">
        <v>484</v>
      </c>
      <c r="K136" s="5">
        <v>14345</v>
      </c>
      <c r="L136" s="6">
        <v>2</v>
      </c>
      <c r="M136" s="9"/>
      <c r="N136" s="8">
        <v>28690</v>
      </c>
    </row>
    <row r="137" spans="2:14" ht="52.8">
      <c r="B137" s="4">
        <v>2023</v>
      </c>
      <c r="C137" s="4" t="s">
        <v>16</v>
      </c>
      <c r="D137" s="1079" t="s">
        <v>429</v>
      </c>
      <c r="E137" s="1080"/>
      <c r="F137" s="1079" t="s">
        <v>480</v>
      </c>
      <c r="G137" s="1080"/>
      <c r="H137" s="4" t="s">
        <v>103</v>
      </c>
      <c r="I137" s="4" t="s">
        <v>90</v>
      </c>
      <c r="J137" s="4" t="s">
        <v>387</v>
      </c>
      <c r="K137" s="5">
        <v>2989</v>
      </c>
      <c r="L137" s="6">
        <v>25230</v>
      </c>
      <c r="M137" s="9"/>
      <c r="N137" s="8">
        <v>75412470</v>
      </c>
    </row>
    <row r="138" spans="2:14" ht="52.8">
      <c r="B138" s="4">
        <v>2023</v>
      </c>
      <c r="C138" s="4" t="s">
        <v>16</v>
      </c>
      <c r="D138" s="1079" t="s">
        <v>429</v>
      </c>
      <c r="E138" s="1080"/>
      <c r="F138" s="1079" t="s">
        <v>480</v>
      </c>
      <c r="G138" s="1080"/>
      <c r="H138" s="4" t="s">
        <v>103</v>
      </c>
      <c r="I138" s="4" t="s">
        <v>90</v>
      </c>
      <c r="J138" s="4" t="s">
        <v>179</v>
      </c>
      <c r="K138" s="5">
        <v>5380</v>
      </c>
      <c r="L138" s="6">
        <v>111</v>
      </c>
      <c r="M138" s="9"/>
      <c r="N138" s="8">
        <v>597180</v>
      </c>
    </row>
    <row r="139" spans="2:14" ht="52.8">
      <c r="B139" s="4">
        <v>2023</v>
      </c>
      <c r="C139" s="4" t="s">
        <v>16</v>
      </c>
      <c r="D139" s="1079" t="s">
        <v>429</v>
      </c>
      <c r="E139" s="1080"/>
      <c r="F139" s="1079" t="s">
        <v>480</v>
      </c>
      <c r="G139" s="1080"/>
      <c r="H139" s="4" t="s">
        <v>103</v>
      </c>
      <c r="I139" s="4" t="s">
        <v>90</v>
      </c>
      <c r="J139" s="4" t="s">
        <v>20</v>
      </c>
      <c r="K139" s="5">
        <v>897</v>
      </c>
      <c r="L139" s="6">
        <v>3591</v>
      </c>
      <c r="M139" s="9"/>
      <c r="N139" s="8">
        <v>3221127</v>
      </c>
    </row>
    <row r="140" spans="2:14" ht="52.8">
      <c r="B140" s="4">
        <v>2023</v>
      </c>
      <c r="C140" s="4" t="s">
        <v>16</v>
      </c>
      <c r="D140" s="1079" t="s">
        <v>429</v>
      </c>
      <c r="E140" s="1080"/>
      <c r="F140" s="1079" t="s">
        <v>480</v>
      </c>
      <c r="G140" s="1080"/>
      <c r="H140" s="4" t="s">
        <v>103</v>
      </c>
      <c r="I140" s="4" t="s">
        <v>90</v>
      </c>
      <c r="J140" s="4" t="s">
        <v>485</v>
      </c>
      <c r="K140" s="5">
        <v>9564</v>
      </c>
      <c r="L140" s="6">
        <v>13</v>
      </c>
      <c r="M140" s="9"/>
      <c r="N140" s="8">
        <v>124332</v>
      </c>
    </row>
    <row r="141" spans="2:14" ht="52.8">
      <c r="B141" s="4">
        <v>2023</v>
      </c>
      <c r="C141" s="4" t="s">
        <v>16</v>
      </c>
      <c r="D141" s="1079" t="s">
        <v>429</v>
      </c>
      <c r="E141" s="1080"/>
      <c r="F141" s="1079" t="s">
        <v>480</v>
      </c>
      <c r="G141" s="1080"/>
      <c r="H141" s="4" t="s">
        <v>103</v>
      </c>
      <c r="I141" s="4" t="s">
        <v>94</v>
      </c>
      <c r="J141" s="4" t="s">
        <v>20</v>
      </c>
      <c r="K141" s="5">
        <v>1345</v>
      </c>
      <c r="L141" s="6">
        <v>1232</v>
      </c>
      <c r="M141" s="9"/>
      <c r="N141" s="8">
        <v>1657040</v>
      </c>
    </row>
    <row r="142" spans="2:14" ht="52.8">
      <c r="B142" s="4">
        <v>2023</v>
      </c>
      <c r="C142" s="4" t="s">
        <v>16</v>
      </c>
      <c r="D142" s="1079" t="s">
        <v>429</v>
      </c>
      <c r="E142" s="1080"/>
      <c r="F142" s="1079" t="s">
        <v>480</v>
      </c>
      <c r="G142" s="1080"/>
      <c r="H142" s="4" t="s">
        <v>103</v>
      </c>
      <c r="I142" s="4" t="s">
        <v>94</v>
      </c>
      <c r="J142" s="4" t="s">
        <v>486</v>
      </c>
      <c r="K142" s="5">
        <v>8069</v>
      </c>
      <c r="L142" s="6">
        <v>33</v>
      </c>
      <c r="M142" s="9"/>
      <c r="N142" s="8">
        <v>266277</v>
      </c>
    </row>
    <row r="143" spans="2:14" ht="52.8">
      <c r="B143" s="4">
        <v>2023</v>
      </c>
      <c r="C143" s="4" t="s">
        <v>16</v>
      </c>
      <c r="D143" s="1079" t="s">
        <v>429</v>
      </c>
      <c r="E143" s="1080"/>
      <c r="F143" s="1079" t="s">
        <v>480</v>
      </c>
      <c r="G143" s="1080"/>
      <c r="H143" s="4" t="s">
        <v>103</v>
      </c>
      <c r="I143" s="4" t="s">
        <v>94</v>
      </c>
      <c r="J143" s="4" t="s">
        <v>487</v>
      </c>
      <c r="K143" s="5">
        <v>14345</v>
      </c>
      <c r="L143" s="6">
        <v>5</v>
      </c>
      <c r="M143" s="9"/>
      <c r="N143" s="8">
        <v>71725</v>
      </c>
    </row>
    <row r="144" spans="2:14" ht="52.8">
      <c r="B144" s="4">
        <v>2023</v>
      </c>
      <c r="C144" s="4" t="s">
        <v>16</v>
      </c>
      <c r="D144" s="1079" t="s">
        <v>429</v>
      </c>
      <c r="E144" s="1080"/>
      <c r="F144" s="1079" t="s">
        <v>480</v>
      </c>
      <c r="G144" s="1080"/>
      <c r="H144" s="4" t="s">
        <v>103</v>
      </c>
      <c r="I144" s="4" t="s">
        <v>94</v>
      </c>
      <c r="J144" s="4" t="s">
        <v>488</v>
      </c>
      <c r="K144" s="5">
        <v>4483</v>
      </c>
      <c r="L144" s="6">
        <v>11169</v>
      </c>
      <c r="M144" s="9"/>
      <c r="N144" s="8">
        <v>50070627</v>
      </c>
    </row>
    <row r="145" spans="2:14" ht="26.4">
      <c r="B145" s="4">
        <v>2023</v>
      </c>
      <c r="C145" s="4" t="s">
        <v>16</v>
      </c>
      <c r="D145" s="1079" t="s">
        <v>429</v>
      </c>
      <c r="E145" s="1080"/>
      <c r="F145" s="1079" t="s">
        <v>480</v>
      </c>
      <c r="G145" s="1080"/>
      <c r="H145" s="4" t="s">
        <v>23</v>
      </c>
      <c r="I145" s="4" t="s">
        <v>90</v>
      </c>
      <c r="J145" s="4" t="s">
        <v>489</v>
      </c>
      <c r="K145" s="5">
        <v>9564</v>
      </c>
      <c r="L145" s="6">
        <v>16</v>
      </c>
      <c r="M145" s="9"/>
      <c r="N145" s="8">
        <v>153024</v>
      </c>
    </row>
    <row r="146" spans="2:14" ht="26.4">
      <c r="B146" s="4">
        <v>2023</v>
      </c>
      <c r="C146" s="4" t="s">
        <v>16</v>
      </c>
      <c r="D146" s="1079" t="s">
        <v>429</v>
      </c>
      <c r="E146" s="1080"/>
      <c r="F146" s="1079" t="s">
        <v>480</v>
      </c>
      <c r="G146" s="1080"/>
      <c r="H146" s="4" t="s">
        <v>23</v>
      </c>
      <c r="I146" s="4" t="s">
        <v>90</v>
      </c>
      <c r="J146" s="4" t="s">
        <v>434</v>
      </c>
      <c r="K146" s="5">
        <v>5380</v>
      </c>
      <c r="L146" s="6">
        <v>433</v>
      </c>
      <c r="M146" s="9"/>
      <c r="N146" s="8">
        <v>2329540</v>
      </c>
    </row>
    <row r="147" spans="2:14" ht="26.4">
      <c r="B147" s="4">
        <v>2023</v>
      </c>
      <c r="C147" s="4" t="s">
        <v>16</v>
      </c>
      <c r="D147" s="1079" t="s">
        <v>429</v>
      </c>
      <c r="E147" s="1080"/>
      <c r="F147" s="1079" t="s">
        <v>480</v>
      </c>
      <c r="G147" s="1080"/>
      <c r="H147" s="4" t="s">
        <v>23</v>
      </c>
      <c r="I147" s="4" t="s">
        <v>90</v>
      </c>
      <c r="J147" s="4" t="s">
        <v>486</v>
      </c>
      <c r="K147" s="5">
        <v>2989</v>
      </c>
      <c r="L147" s="6">
        <v>33064</v>
      </c>
      <c r="M147" s="9"/>
      <c r="N147" s="8">
        <v>98828296</v>
      </c>
    </row>
    <row r="148" spans="2:14" ht="26.4">
      <c r="B148" s="4">
        <v>2023</v>
      </c>
      <c r="C148" s="4" t="s">
        <v>16</v>
      </c>
      <c r="D148" s="1079" t="s">
        <v>429</v>
      </c>
      <c r="E148" s="1080"/>
      <c r="F148" s="1079" t="s">
        <v>480</v>
      </c>
      <c r="G148" s="1080"/>
      <c r="H148" s="4" t="s">
        <v>23</v>
      </c>
      <c r="I148" s="4" t="s">
        <v>94</v>
      </c>
      <c r="J148" s="4" t="s">
        <v>383</v>
      </c>
      <c r="K148" s="5">
        <v>14345</v>
      </c>
      <c r="L148" s="6">
        <v>7</v>
      </c>
      <c r="M148" s="9"/>
      <c r="N148" s="8">
        <v>100415</v>
      </c>
    </row>
    <row r="149" spans="2:14" ht="26.4">
      <c r="B149" s="4">
        <v>2023</v>
      </c>
      <c r="C149" s="4" t="s">
        <v>16</v>
      </c>
      <c r="D149" s="1079" t="s">
        <v>429</v>
      </c>
      <c r="E149" s="1080"/>
      <c r="F149" s="1079" t="s">
        <v>480</v>
      </c>
      <c r="G149" s="1080"/>
      <c r="H149" s="4" t="s">
        <v>23</v>
      </c>
      <c r="I149" s="4" t="s">
        <v>94</v>
      </c>
      <c r="J149" s="4" t="s">
        <v>20</v>
      </c>
      <c r="K149" s="5">
        <v>8069</v>
      </c>
      <c r="L149" s="6">
        <v>143</v>
      </c>
      <c r="M149" s="9"/>
      <c r="N149" s="8">
        <v>1153867</v>
      </c>
    </row>
    <row r="150" spans="2:14" ht="26.4">
      <c r="B150" s="4">
        <v>2023</v>
      </c>
      <c r="C150" s="4" t="s">
        <v>16</v>
      </c>
      <c r="D150" s="1079" t="s">
        <v>429</v>
      </c>
      <c r="E150" s="1080"/>
      <c r="F150" s="1079" t="s">
        <v>480</v>
      </c>
      <c r="G150" s="1080"/>
      <c r="H150" s="4" t="s">
        <v>23</v>
      </c>
      <c r="I150" s="4" t="s">
        <v>94</v>
      </c>
      <c r="J150" s="4" t="s">
        <v>490</v>
      </c>
      <c r="K150" s="5">
        <v>4483</v>
      </c>
      <c r="L150" s="6">
        <v>6257</v>
      </c>
      <c r="M150" s="9"/>
      <c r="N150" s="8">
        <v>28050131</v>
      </c>
    </row>
    <row r="151" spans="2:14" ht="26.4">
      <c r="B151" s="4">
        <v>2023</v>
      </c>
      <c r="C151" s="4" t="s">
        <v>16</v>
      </c>
      <c r="D151" s="1079" t="s">
        <v>429</v>
      </c>
      <c r="E151" s="1080"/>
      <c r="F151" s="1079" t="s">
        <v>480</v>
      </c>
      <c r="G151" s="1080"/>
      <c r="H151" s="4" t="s">
        <v>24</v>
      </c>
      <c r="I151" s="4" t="s">
        <v>90</v>
      </c>
      <c r="J151" s="4" t="s">
        <v>91</v>
      </c>
      <c r="K151" s="5">
        <v>5380</v>
      </c>
      <c r="L151" s="6">
        <v>87</v>
      </c>
      <c r="M151" s="9"/>
      <c r="N151" s="8">
        <v>468060</v>
      </c>
    </row>
    <row r="152" spans="2:14" ht="26.4">
      <c r="B152" s="4">
        <v>2023</v>
      </c>
      <c r="C152" s="4" t="s">
        <v>16</v>
      </c>
      <c r="D152" s="1079" t="s">
        <v>429</v>
      </c>
      <c r="E152" s="1080"/>
      <c r="F152" s="1079" t="s">
        <v>480</v>
      </c>
      <c r="G152" s="1080"/>
      <c r="H152" s="4" t="s">
        <v>24</v>
      </c>
      <c r="I152" s="4" t="s">
        <v>90</v>
      </c>
      <c r="J152" s="4" t="s">
        <v>453</v>
      </c>
      <c r="K152" s="5">
        <v>2989</v>
      </c>
      <c r="L152" s="6">
        <v>16814</v>
      </c>
      <c r="M152" s="9"/>
      <c r="N152" s="8">
        <v>50257046</v>
      </c>
    </row>
    <row r="153" spans="2:14" ht="26.4">
      <c r="B153" s="4">
        <v>2023</v>
      </c>
      <c r="C153" s="4" t="s">
        <v>16</v>
      </c>
      <c r="D153" s="1079" t="s">
        <v>429</v>
      </c>
      <c r="E153" s="1080"/>
      <c r="F153" s="1079" t="s">
        <v>480</v>
      </c>
      <c r="G153" s="1080"/>
      <c r="H153" s="4" t="s">
        <v>24</v>
      </c>
      <c r="I153" s="4" t="s">
        <v>94</v>
      </c>
      <c r="J153" s="4" t="s">
        <v>491</v>
      </c>
      <c r="K153" s="5">
        <v>14345</v>
      </c>
      <c r="L153" s="6">
        <v>1</v>
      </c>
      <c r="M153" s="9"/>
      <c r="N153" s="8">
        <v>14345</v>
      </c>
    </row>
    <row r="154" spans="2:14" ht="26.4">
      <c r="B154" s="4">
        <v>2023</v>
      </c>
      <c r="C154" s="4" t="s">
        <v>16</v>
      </c>
      <c r="D154" s="1079" t="s">
        <v>429</v>
      </c>
      <c r="E154" s="1080"/>
      <c r="F154" s="1079" t="s">
        <v>480</v>
      </c>
      <c r="G154" s="1080"/>
      <c r="H154" s="4" t="s">
        <v>24</v>
      </c>
      <c r="I154" s="4" t="s">
        <v>94</v>
      </c>
      <c r="J154" s="4" t="s">
        <v>311</v>
      </c>
      <c r="K154" s="5">
        <v>8069</v>
      </c>
      <c r="L154" s="6">
        <v>17</v>
      </c>
      <c r="M154" s="9"/>
      <c r="N154" s="8">
        <v>137173</v>
      </c>
    </row>
    <row r="155" spans="2:14" ht="26.4">
      <c r="B155" s="4">
        <v>2023</v>
      </c>
      <c r="C155" s="4" t="s">
        <v>16</v>
      </c>
      <c r="D155" s="1079" t="s">
        <v>429</v>
      </c>
      <c r="E155" s="1080"/>
      <c r="F155" s="1079" t="s">
        <v>480</v>
      </c>
      <c r="G155" s="1080"/>
      <c r="H155" s="4" t="s">
        <v>24</v>
      </c>
      <c r="I155" s="4" t="s">
        <v>94</v>
      </c>
      <c r="J155" s="4" t="s">
        <v>68</v>
      </c>
      <c r="K155" s="5">
        <v>4483</v>
      </c>
      <c r="L155" s="6">
        <v>5121</v>
      </c>
      <c r="M155" s="9"/>
      <c r="N155" s="8">
        <v>22957443</v>
      </c>
    </row>
    <row r="156" spans="2:14" ht="26.4">
      <c r="B156" s="4">
        <v>2023</v>
      </c>
      <c r="C156" s="4" t="s">
        <v>16</v>
      </c>
      <c r="D156" s="1079" t="s">
        <v>429</v>
      </c>
      <c r="E156" s="1080"/>
      <c r="F156" s="1079" t="s">
        <v>480</v>
      </c>
      <c r="G156" s="1080"/>
      <c r="H156" s="4" t="s">
        <v>111</v>
      </c>
      <c r="I156" s="4" t="s">
        <v>90</v>
      </c>
      <c r="J156" s="4" t="s">
        <v>451</v>
      </c>
      <c r="K156" s="5">
        <v>2989</v>
      </c>
      <c r="L156" s="6">
        <v>6935</v>
      </c>
      <c r="M156" s="9"/>
      <c r="N156" s="8">
        <v>20728715</v>
      </c>
    </row>
    <row r="157" spans="2:14" ht="26.4">
      <c r="B157" s="4">
        <v>2023</v>
      </c>
      <c r="C157" s="4" t="s">
        <v>16</v>
      </c>
      <c r="D157" s="1079" t="s">
        <v>429</v>
      </c>
      <c r="E157" s="1080"/>
      <c r="F157" s="1079" t="s">
        <v>480</v>
      </c>
      <c r="G157" s="1080"/>
      <c r="H157" s="4" t="s">
        <v>111</v>
      </c>
      <c r="I157" s="4" t="s">
        <v>94</v>
      </c>
      <c r="J157" s="4" t="s">
        <v>178</v>
      </c>
      <c r="K157" s="5">
        <v>4483</v>
      </c>
      <c r="L157" s="6">
        <v>2167</v>
      </c>
      <c r="M157" s="9"/>
      <c r="N157" s="8">
        <v>9714661</v>
      </c>
    </row>
    <row r="158" spans="2:14" ht="26.4">
      <c r="B158" s="4">
        <v>2023</v>
      </c>
      <c r="C158" s="4" t="s">
        <v>16</v>
      </c>
      <c r="D158" s="1079" t="s">
        <v>429</v>
      </c>
      <c r="E158" s="1080"/>
      <c r="F158" s="1079" t="s">
        <v>480</v>
      </c>
      <c r="G158" s="1080"/>
      <c r="H158" s="4" t="s">
        <v>112</v>
      </c>
      <c r="I158" s="4" t="s">
        <v>90</v>
      </c>
      <c r="J158" s="4" t="s">
        <v>492</v>
      </c>
      <c r="K158" s="5">
        <v>5380</v>
      </c>
      <c r="L158" s="6">
        <v>89</v>
      </c>
      <c r="M158" s="9"/>
      <c r="N158" s="8">
        <v>478820</v>
      </c>
    </row>
    <row r="159" spans="2:14" ht="26.4">
      <c r="B159" s="4">
        <v>2023</v>
      </c>
      <c r="C159" s="4" t="s">
        <v>16</v>
      </c>
      <c r="D159" s="1079" t="s">
        <v>429</v>
      </c>
      <c r="E159" s="1080"/>
      <c r="F159" s="1079" t="s">
        <v>480</v>
      </c>
      <c r="G159" s="1080"/>
      <c r="H159" s="4" t="s">
        <v>25</v>
      </c>
      <c r="I159" s="4" t="s">
        <v>90</v>
      </c>
      <c r="J159" s="4" t="s">
        <v>487</v>
      </c>
      <c r="K159" s="5">
        <v>2989</v>
      </c>
      <c r="L159" s="6">
        <v>24949</v>
      </c>
      <c r="M159" s="9"/>
      <c r="N159" s="8">
        <v>74572561</v>
      </c>
    </row>
    <row r="160" spans="2:14" ht="26.4">
      <c r="B160" s="4">
        <v>2023</v>
      </c>
      <c r="C160" s="4" t="s">
        <v>16</v>
      </c>
      <c r="D160" s="1079" t="s">
        <v>429</v>
      </c>
      <c r="E160" s="1080"/>
      <c r="F160" s="1079" t="s">
        <v>480</v>
      </c>
      <c r="G160" s="1080"/>
      <c r="H160" s="4" t="s">
        <v>25</v>
      </c>
      <c r="I160" s="4" t="s">
        <v>90</v>
      </c>
      <c r="J160" s="4" t="s">
        <v>75</v>
      </c>
      <c r="K160" s="5">
        <v>9564</v>
      </c>
      <c r="L160" s="6">
        <v>47</v>
      </c>
      <c r="M160" s="9"/>
      <c r="N160" s="8">
        <v>449508</v>
      </c>
    </row>
    <row r="161" spans="2:14" ht="26.4">
      <c r="B161" s="4">
        <v>2023</v>
      </c>
      <c r="C161" s="4" t="s">
        <v>16</v>
      </c>
      <c r="D161" s="1079" t="s">
        <v>429</v>
      </c>
      <c r="E161" s="1080"/>
      <c r="F161" s="1079" t="s">
        <v>480</v>
      </c>
      <c r="G161" s="1080"/>
      <c r="H161" s="4" t="s">
        <v>25</v>
      </c>
      <c r="I161" s="4" t="s">
        <v>90</v>
      </c>
      <c r="J161" s="4" t="s">
        <v>493</v>
      </c>
      <c r="K161" s="5">
        <v>5380</v>
      </c>
      <c r="L161" s="6">
        <v>325</v>
      </c>
      <c r="M161" s="9"/>
      <c r="N161" s="8">
        <v>1748500</v>
      </c>
    </row>
    <row r="162" spans="2:14" ht="26.4">
      <c r="B162" s="4">
        <v>2023</v>
      </c>
      <c r="C162" s="4" t="s">
        <v>16</v>
      </c>
      <c r="D162" s="1079" t="s">
        <v>429</v>
      </c>
      <c r="E162" s="1080"/>
      <c r="F162" s="1079" t="s">
        <v>480</v>
      </c>
      <c r="G162" s="1080"/>
      <c r="H162" s="4" t="s">
        <v>25</v>
      </c>
      <c r="I162" s="4" t="s">
        <v>94</v>
      </c>
      <c r="J162" s="4" t="s">
        <v>494</v>
      </c>
      <c r="K162" s="5">
        <v>8069</v>
      </c>
      <c r="L162" s="6">
        <v>43</v>
      </c>
      <c r="M162" s="9"/>
      <c r="N162" s="8">
        <v>346967</v>
      </c>
    </row>
    <row r="163" spans="2:14" ht="26.4">
      <c r="B163" s="4">
        <v>2023</v>
      </c>
      <c r="C163" s="4" t="s">
        <v>16</v>
      </c>
      <c r="D163" s="1079" t="s">
        <v>429</v>
      </c>
      <c r="E163" s="1080"/>
      <c r="F163" s="1079" t="s">
        <v>480</v>
      </c>
      <c r="G163" s="1080"/>
      <c r="H163" s="4" t="s">
        <v>25</v>
      </c>
      <c r="I163" s="4" t="s">
        <v>94</v>
      </c>
      <c r="J163" s="4" t="s">
        <v>302</v>
      </c>
      <c r="K163" s="5">
        <v>4483</v>
      </c>
      <c r="L163" s="6">
        <v>99</v>
      </c>
      <c r="M163" s="9"/>
      <c r="N163" s="8">
        <v>443817</v>
      </c>
    </row>
    <row r="164" spans="2:14" ht="26.4">
      <c r="B164" s="4">
        <v>2023</v>
      </c>
      <c r="C164" s="4" t="s">
        <v>16</v>
      </c>
      <c r="D164" s="1079" t="s">
        <v>429</v>
      </c>
      <c r="E164" s="1080"/>
      <c r="F164" s="1079" t="s">
        <v>480</v>
      </c>
      <c r="G164" s="1080"/>
      <c r="H164" s="4" t="s">
        <v>25</v>
      </c>
      <c r="I164" s="4" t="s">
        <v>94</v>
      </c>
      <c r="J164" s="4" t="s">
        <v>490</v>
      </c>
      <c r="K164" s="5">
        <v>14345</v>
      </c>
      <c r="L164" s="6">
        <v>11</v>
      </c>
      <c r="M164" s="9"/>
      <c r="N164" s="8">
        <v>157795</v>
      </c>
    </row>
    <row r="165" spans="2:14" ht="26.4">
      <c r="B165" s="4">
        <v>2023</v>
      </c>
      <c r="C165" s="4" t="s">
        <v>16</v>
      </c>
      <c r="D165" s="1079" t="s">
        <v>429</v>
      </c>
      <c r="E165" s="1080"/>
      <c r="F165" s="1079" t="s">
        <v>480</v>
      </c>
      <c r="G165" s="1080"/>
      <c r="H165" s="4" t="s">
        <v>26</v>
      </c>
      <c r="I165" s="4" t="s">
        <v>90</v>
      </c>
      <c r="J165" s="4" t="s">
        <v>495</v>
      </c>
      <c r="K165" s="5">
        <v>9564</v>
      </c>
      <c r="L165" s="6">
        <v>38</v>
      </c>
      <c r="M165" s="9"/>
      <c r="N165" s="8">
        <v>363432</v>
      </c>
    </row>
    <row r="166" spans="2:14" ht="26.4">
      <c r="B166" s="4">
        <v>2023</v>
      </c>
      <c r="C166" s="4" t="s">
        <v>16</v>
      </c>
      <c r="D166" s="1079" t="s">
        <v>429</v>
      </c>
      <c r="E166" s="1080"/>
      <c r="F166" s="1079" t="s">
        <v>480</v>
      </c>
      <c r="G166" s="1080"/>
      <c r="H166" s="4" t="s">
        <v>26</v>
      </c>
      <c r="I166" s="4" t="s">
        <v>90</v>
      </c>
      <c r="J166" s="4" t="s">
        <v>462</v>
      </c>
      <c r="K166" s="5">
        <v>5380</v>
      </c>
      <c r="L166" s="6">
        <v>295</v>
      </c>
      <c r="M166" s="9"/>
      <c r="N166" s="8">
        <v>1587100</v>
      </c>
    </row>
    <row r="167" spans="2:14" ht="26.4">
      <c r="B167" s="4">
        <v>2023</v>
      </c>
      <c r="C167" s="4" t="s">
        <v>16</v>
      </c>
      <c r="D167" s="1079" t="s">
        <v>429</v>
      </c>
      <c r="E167" s="1080"/>
      <c r="F167" s="1079" t="s">
        <v>480</v>
      </c>
      <c r="G167" s="1080"/>
      <c r="H167" s="4" t="s">
        <v>26</v>
      </c>
      <c r="I167" s="4" t="s">
        <v>90</v>
      </c>
      <c r="J167" s="4" t="s">
        <v>496</v>
      </c>
      <c r="K167" s="5">
        <v>2989</v>
      </c>
      <c r="L167" s="6">
        <v>36740</v>
      </c>
      <c r="M167" s="9"/>
      <c r="N167" s="8">
        <v>109815860</v>
      </c>
    </row>
    <row r="168" spans="2:14" ht="26.4">
      <c r="B168" s="4">
        <v>2023</v>
      </c>
      <c r="C168" s="4" t="s">
        <v>16</v>
      </c>
      <c r="D168" s="1079" t="s">
        <v>429</v>
      </c>
      <c r="E168" s="1080"/>
      <c r="F168" s="1079" t="s">
        <v>480</v>
      </c>
      <c r="G168" s="1080"/>
      <c r="H168" s="4" t="s">
        <v>26</v>
      </c>
      <c r="I168" s="4" t="s">
        <v>94</v>
      </c>
      <c r="J168" s="4" t="s">
        <v>497</v>
      </c>
      <c r="K168" s="5">
        <v>8069</v>
      </c>
      <c r="L168" s="6">
        <v>42</v>
      </c>
      <c r="M168" s="9"/>
      <c r="N168" s="8">
        <v>338898</v>
      </c>
    </row>
    <row r="169" spans="2:14" ht="26.4">
      <c r="B169" s="4">
        <v>2023</v>
      </c>
      <c r="C169" s="4" t="s">
        <v>16</v>
      </c>
      <c r="D169" s="1079" t="s">
        <v>429</v>
      </c>
      <c r="E169" s="1080"/>
      <c r="F169" s="1079" t="s">
        <v>480</v>
      </c>
      <c r="G169" s="1080"/>
      <c r="H169" s="4" t="s">
        <v>26</v>
      </c>
      <c r="I169" s="4" t="s">
        <v>94</v>
      </c>
      <c r="J169" s="4" t="s">
        <v>80</v>
      </c>
      <c r="K169" s="5">
        <v>14345</v>
      </c>
      <c r="L169" s="6">
        <v>2</v>
      </c>
      <c r="M169" s="9"/>
      <c r="N169" s="8">
        <v>28690</v>
      </c>
    </row>
    <row r="170" spans="2:14" ht="26.4">
      <c r="B170" s="4">
        <v>2023</v>
      </c>
      <c r="C170" s="4" t="s">
        <v>16</v>
      </c>
      <c r="D170" s="1079" t="s">
        <v>429</v>
      </c>
      <c r="E170" s="1080"/>
      <c r="F170" s="1079" t="s">
        <v>480</v>
      </c>
      <c r="G170" s="1080"/>
      <c r="H170" s="4" t="s">
        <v>26</v>
      </c>
      <c r="I170" s="4" t="s">
        <v>94</v>
      </c>
      <c r="J170" s="4" t="s">
        <v>71</v>
      </c>
      <c r="K170" s="5">
        <v>4483</v>
      </c>
      <c r="L170" s="6">
        <v>9383</v>
      </c>
      <c r="M170" s="9"/>
      <c r="N170" s="8">
        <v>42063989</v>
      </c>
    </row>
    <row r="171" spans="2:14" ht="26.4">
      <c r="B171" s="4">
        <v>2023</v>
      </c>
      <c r="C171" s="4" t="s">
        <v>16</v>
      </c>
      <c r="D171" s="1079" t="s">
        <v>429</v>
      </c>
      <c r="E171" s="1080"/>
      <c r="F171" s="1079" t="s">
        <v>480</v>
      </c>
      <c r="G171" s="1080"/>
      <c r="H171" s="4" t="s">
        <v>27</v>
      </c>
      <c r="I171" s="4" t="s">
        <v>90</v>
      </c>
      <c r="J171" s="4" t="s">
        <v>498</v>
      </c>
      <c r="K171" s="5">
        <v>9564</v>
      </c>
      <c r="L171" s="6">
        <v>31</v>
      </c>
      <c r="M171" s="9"/>
      <c r="N171" s="8">
        <v>296484</v>
      </c>
    </row>
    <row r="172" spans="2:14" ht="26.4">
      <c r="B172" s="4">
        <v>2023</v>
      </c>
      <c r="C172" s="4" t="s">
        <v>16</v>
      </c>
      <c r="D172" s="1079" t="s">
        <v>429</v>
      </c>
      <c r="E172" s="1080"/>
      <c r="F172" s="1079" t="s">
        <v>480</v>
      </c>
      <c r="G172" s="1080"/>
      <c r="H172" s="4" t="s">
        <v>27</v>
      </c>
      <c r="I172" s="4" t="s">
        <v>90</v>
      </c>
      <c r="J172" s="4" t="s">
        <v>483</v>
      </c>
      <c r="K172" s="5">
        <v>2989</v>
      </c>
      <c r="L172" s="6">
        <v>13976</v>
      </c>
      <c r="M172" s="9"/>
      <c r="N172" s="8">
        <v>41774264</v>
      </c>
    </row>
    <row r="173" spans="2:14" ht="26.4">
      <c r="B173" s="4">
        <v>2023</v>
      </c>
      <c r="C173" s="4" t="s">
        <v>16</v>
      </c>
      <c r="D173" s="1079" t="s">
        <v>429</v>
      </c>
      <c r="E173" s="1080"/>
      <c r="F173" s="1079" t="s">
        <v>480</v>
      </c>
      <c r="G173" s="1080"/>
      <c r="H173" s="4" t="s">
        <v>27</v>
      </c>
      <c r="I173" s="4" t="s">
        <v>90</v>
      </c>
      <c r="J173" s="4" t="s">
        <v>174</v>
      </c>
      <c r="K173" s="5">
        <v>5380</v>
      </c>
      <c r="L173" s="6">
        <v>286</v>
      </c>
      <c r="M173" s="9"/>
      <c r="N173" s="8">
        <v>1538680</v>
      </c>
    </row>
    <row r="174" spans="2:14" ht="26.4">
      <c r="B174" s="4">
        <v>2023</v>
      </c>
      <c r="C174" s="4" t="s">
        <v>16</v>
      </c>
      <c r="D174" s="1079" t="s">
        <v>429</v>
      </c>
      <c r="E174" s="1080"/>
      <c r="F174" s="1079" t="s">
        <v>480</v>
      </c>
      <c r="G174" s="1080"/>
      <c r="H174" s="4" t="s">
        <v>27</v>
      </c>
      <c r="I174" s="4" t="s">
        <v>94</v>
      </c>
      <c r="J174" s="4" t="s">
        <v>127</v>
      </c>
      <c r="K174" s="5">
        <v>14345</v>
      </c>
      <c r="L174" s="6">
        <v>1</v>
      </c>
      <c r="M174" s="9"/>
      <c r="N174" s="8">
        <v>14345</v>
      </c>
    </row>
    <row r="175" spans="2:14" ht="26.4">
      <c r="B175" s="4">
        <v>2023</v>
      </c>
      <c r="C175" s="4" t="s">
        <v>16</v>
      </c>
      <c r="D175" s="1079" t="s">
        <v>429</v>
      </c>
      <c r="E175" s="1080"/>
      <c r="F175" s="1079" t="s">
        <v>480</v>
      </c>
      <c r="G175" s="1080"/>
      <c r="H175" s="4" t="s">
        <v>27</v>
      </c>
      <c r="I175" s="4" t="s">
        <v>94</v>
      </c>
      <c r="J175" s="4" t="s">
        <v>499</v>
      </c>
      <c r="K175" s="5">
        <v>8069</v>
      </c>
      <c r="L175" s="6">
        <v>69</v>
      </c>
      <c r="M175" s="9"/>
      <c r="N175" s="8">
        <v>556761</v>
      </c>
    </row>
    <row r="176" spans="2:14" ht="26.4">
      <c r="B176" s="4">
        <v>2023</v>
      </c>
      <c r="C176" s="4" t="s">
        <v>16</v>
      </c>
      <c r="D176" s="1079" t="s">
        <v>429</v>
      </c>
      <c r="E176" s="1080"/>
      <c r="F176" s="1079" t="s">
        <v>480</v>
      </c>
      <c r="G176" s="1080"/>
      <c r="H176" s="4" t="s">
        <v>27</v>
      </c>
      <c r="I176" s="4" t="s">
        <v>94</v>
      </c>
      <c r="J176" s="4" t="s">
        <v>138</v>
      </c>
      <c r="K176" s="5">
        <v>4483</v>
      </c>
      <c r="L176" s="6">
        <v>12043</v>
      </c>
      <c r="M176" s="9"/>
      <c r="N176" s="8">
        <v>53988769</v>
      </c>
    </row>
    <row r="177" spans="2:14">
      <c r="B177" s="12" t="s">
        <v>28</v>
      </c>
      <c r="C177" s="12" t="s">
        <v>28</v>
      </c>
      <c r="D177" s="1083" t="s">
        <v>28</v>
      </c>
      <c r="E177" s="1080"/>
      <c r="F177" s="1083" t="s">
        <v>29</v>
      </c>
      <c r="G177" s="1080"/>
      <c r="H177" s="12" t="s">
        <v>28</v>
      </c>
      <c r="I177" s="12" t="s">
        <v>28</v>
      </c>
      <c r="J177" s="12" t="s">
        <v>28</v>
      </c>
      <c r="K177" s="12" t="s">
        <v>28</v>
      </c>
      <c r="L177" s="13">
        <v>290052</v>
      </c>
      <c r="M177" s="12"/>
      <c r="N177" s="14">
        <v>957357121</v>
      </c>
    </row>
    <row r="178" spans="2:14" ht="26.4">
      <c r="B178" s="4">
        <v>2023</v>
      </c>
      <c r="C178" s="4" t="s">
        <v>16</v>
      </c>
      <c r="D178" s="1079" t="s">
        <v>429</v>
      </c>
      <c r="E178" s="1080"/>
      <c r="F178" s="1079" t="s">
        <v>500</v>
      </c>
      <c r="G178" s="1080"/>
      <c r="H178" s="4" t="s">
        <v>18</v>
      </c>
      <c r="I178" s="4" t="s">
        <v>90</v>
      </c>
      <c r="J178" s="4" t="s">
        <v>115</v>
      </c>
      <c r="K178" s="5">
        <v>9564</v>
      </c>
      <c r="L178" s="6">
        <v>29</v>
      </c>
      <c r="M178" s="9"/>
      <c r="N178" s="8">
        <v>277356</v>
      </c>
    </row>
    <row r="179" spans="2:14" ht="26.4">
      <c r="B179" s="4">
        <v>2023</v>
      </c>
      <c r="C179" s="4" t="s">
        <v>16</v>
      </c>
      <c r="D179" s="1079" t="s">
        <v>429</v>
      </c>
      <c r="E179" s="1080"/>
      <c r="F179" s="1079" t="s">
        <v>500</v>
      </c>
      <c r="G179" s="1080"/>
      <c r="H179" s="4" t="s">
        <v>18</v>
      </c>
      <c r="I179" s="4" t="s">
        <v>90</v>
      </c>
      <c r="J179" s="4" t="s">
        <v>501</v>
      </c>
      <c r="K179" s="5">
        <v>5380</v>
      </c>
      <c r="L179" s="6">
        <v>208</v>
      </c>
      <c r="M179" s="9"/>
      <c r="N179" s="8">
        <v>1119040</v>
      </c>
    </row>
    <row r="180" spans="2:14" ht="26.4">
      <c r="B180" s="4">
        <v>2023</v>
      </c>
      <c r="C180" s="4" t="s">
        <v>16</v>
      </c>
      <c r="D180" s="1079" t="s">
        <v>429</v>
      </c>
      <c r="E180" s="1080"/>
      <c r="F180" s="1079" t="s">
        <v>500</v>
      </c>
      <c r="G180" s="1080"/>
      <c r="H180" s="4" t="s">
        <v>18</v>
      </c>
      <c r="I180" s="4" t="s">
        <v>90</v>
      </c>
      <c r="J180" s="4" t="s">
        <v>119</v>
      </c>
      <c r="K180" s="5">
        <v>2989</v>
      </c>
      <c r="L180" s="6">
        <v>16610</v>
      </c>
      <c r="M180" s="9"/>
      <c r="N180" s="8">
        <v>49647290</v>
      </c>
    </row>
    <row r="181" spans="2:14" ht="26.4">
      <c r="B181" s="4">
        <v>2023</v>
      </c>
      <c r="C181" s="4" t="s">
        <v>16</v>
      </c>
      <c r="D181" s="1079" t="s">
        <v>429</v>
      </c>
      <c r="E181" s="1080"/>
      <c r="F181" s="1079" t="s">
        <v>500</v>
      </c>
      <c r="G181" s="1080"/>
      <c r="H181" s="4" t="s">
        <v>18</v>
      </c>
      <c r="I181" s="4" t="s">
        <v>94</v>
      </c>
      <c r="J181" s="4" t="s">
        <v>383</v>
      </c>
      <c r="K181" s="5">
        <v>4483</v>
      </c>
      <c r="L181" s="6">
        <v>6447</v>
      </c>
      <c r="M181" s="9"/>
      <c r="N181" s="8">
        <v>28901901</v>
      </c>
    </row>
    <row r="182" spans="2:14" ht="26.4">
      <c r="B182" s="4">
        <v>2023</v>
      </c>
      <c r="C182" s="4" t="s">
        <v>16</v>
      </c>
      <c r="D182" s="1079" t="s">
        <v>429</v>
      </c>
      <c r="E182" s="1080"/>
      <c r="F182" s="1079" t="s">
        <v>500</v>
      </c>
      <c r="G182" s="1080"/>
      <c r="H182" s="4" t="s">
        <v>18</v>
      </c>
      <c r="I182" s="4" t="s">
        <v>94</v>
      </c>
      <c r="J182" s="4" t="s">
        <v>307</v>
      </c>
      <c r="K182" s="5">
        <v>14345</v>
      </c>
      <c r="L182" s="6">
        <v>21</v>
      </c>
      <c r="M182" s="9"/>
      <c r="N182" s="8">
        <v>301245</v>
      </c>
    </row>
    <row r="183" spans="2:14" ht="26.4">
      <c r="B183" s="4">
        <v>2023</v>
      </c>
      <c r="C183" s="4" t="s">
        <v>16</v>
      </c>
      <c r="D183" s="1079" t="s">
        <v>429</v>
      </c>
      <c r="E183" s="1080"/>
      <c r="F183" s="1079" t="s">
        <v>500</v>
      </c>
      <c r="G183" s="1080"/>
      <c r="H183" s="4" t="s">
        <v>18</v>
      </c>
      <c r="I183" s="4" t="s">
        <v>94</v>
      </c>
      <c r="J183" s="4" t="s">
        <v>502</v>
      </c>
      <c r="K183" s="5">
        <v>8069</v>
      </c>
      <c r="L183" s="6">
        <v>102</v>
      </c>
      <c r="M183" s="9"/>
      <c r="N183" s="8">
        <v>823038</v>
      </c>
    </row>
    <row r="184" spans="2:14" ht="39.6">
      <c r="B184" s="4">
        <v>2023</v>
      </c>
      <c r="C184" s="4" t="s">
        <v>16</v>
      </c>
      <c r="D184" s="1079" t="s">
        <v>429</v>
      </c>
      <c r="E184" s="1080"/>
      <c r="F184" s="1079" t="s">
        <v>500</v>
      </c>
      <c r="G184" s="1080"/>
      <c r="H184" s="4" t="s">
        <v>22</v>
      </c>
      <c r="I184" s="4" t="s">
        <v>90</v>
      </c>
      <c r="J184" s="4" t="s">
        <v>503</v>
      </c>
      <c r="K184" s="5">
        <v>5380</v>
      </c>
      <c r="L184" s="6">
        <v>115</v>
      </c>
      <c r="M184" s="9"/>
      <c r="N184" s="8">
        <v>618700</v>
      </c>
    </row>
    <row r="185" spans="2:14" ht="39.6">
      <c r="B185" s="4">
        <v>2023</v>
      </c>
      <c r="C185" s="4" t="s">
        <v>16</v>
      </c>
      <c r="D185" s="1079" t="s">
        <v>429</v>
      </c>
      <c r="E185" s="1080"/>
      <c r="F185" s="1079" t="s">
        <v>500</v>
      </c>
      <c r="G185" s="1080"/>
      <c r="H185" s="4" t="s">
        <v>22</v>
      </c>
      <c r="I185" s="4" t="s">
        <v>90</v>
      </c>
      <c r="J185" s="4" t="s">
        <v>110</v>
      </c>
      <c r="K185" s="5">
        <v>9564</v>
      </c>
      <c r="L185" s="6">
        <v>19</v>
      </c>
      <c r="M185" s="9"/>
      <c r="N185" s="8">
        <v>181716</v>
      </c>
    </row>
    <row r="186" spans="2:14" ht="39.6">
      <c r="B186" s="4">
        <v>2023</v>
      </c>
      <c r="C186" s="4" t="s">
        <v>16</v>
      </c>
      <c r="D186" s="1079" t="s">
        <v>429</v>
      </c>
      <c r="E186" s="1080"/>
      <c r="F186" s="1079" t="s">
        <v>500</v>
      </c>
      <c r="G186" s="1080"/>
      <c r="H186" s="4" t="s">
        <v>22</v>
      </c>
      <c r="I186" s="4" t="s">
        <v>90</v>
      </c>
      <c r="J186" s="4" t="s">
        <v>80</v>
      </c>
      <c r="K186" s="5">
        <v>2989</v>
      </c>
      <c r="L186" s="6">
        <v>35212</v>
      </c>
      <c r="M186" s="9"/>
      <c r="N186" s="8">
        <v>105248668</v>
      </c>
    </row>
    <row r="187" spans="2:14" ht="39.6">
      <c r="B187" s="4">
        <v>2023</v>
      </c>
      <c r="C187" s="4" t="s">
        <v>16</v>
      </c>
      <c r="D187" s="1079" t="s">
        <v>429</v>
      </c>
      <c r="E187" s="1080"/>
      <c r="F187" s="1079" t="s">
        <v>500</v>
      </c>
      <c r="G187" s="1080"/>
      <c r="H187" s="4" t="s">
        <v>22</v>
      </c>
      <c r="I187" s="4" t="s">
        <v>94</v>
      </c>
      <c r="J187" s="4" t="s">
        <v>389</v>
      </c>
      <c r="K187" s="5">
        <v>8069</v>
      </c>
      <c r="L187" s="6">
        <v>101</v>
      </c>
      <c r="M187" s="9"/>
      <c r="N187" s="8">
        <v>814969</v>
      </c>
    </row>
    <row r="188" spans="2:14" ht="39.6">
      <c r="B188" s="4">
        <v>2023</v>
      </c>
      <c r="C188" s="4" t="s">
        <v>16</v>
      </c>
      <c r="D188" s="1079" t="s">
        <v>429</v>
      </c>
      <c r="E188" s="1080"/>
      <c r="F188" s="1079" t="s">
        <v>500</v>
      </c>
      <c r="G188" s="1080"/>
      <c r="H188" s="4" t="s">
        <v>22</v>
      </c>
      <c r="I188" s="4" t="s">
        <v>94</v>
      </c>
      <c r="J188" s="4" t="s">
        <v>69</v>
      </c>
      <c r="K188" s="5">
        <v>4483</v>
      </c>
      <c r="L188" s="6">
        <v>18786</v>
      </c>
      <c r="M188" s="9"/>
      <c r="N188" s="8">
        <v>84217638</v>
      </c>
    </row>
    <row r="189" spans="2:14" ht="39.6">
      <c r="B189" s="4">
        <v>2023</v>
      </c>
      <c r="C189" s="4" t="s">
        <v>16</v>
      </c>
      <c r="D189" s="1079" t="s">
        <v>429</v>
      </c>
      <c r="E189" s="1080"/>
      <c r="F189" s="1079" t="s">
        <v>500</v>
      </c>
      <c r="G189" s="1080"/>
      <c r="H189" s="4" t="s">
        <v>22</v>
      </c>
      <c r="I189" s="4" t="s">
        <v>94</v>
      </c>
      <c r="J189" s="4" t="s">
        <v>456</v>
      </c>
      <c r="K189" s="5">
        <v>14345</v>
      </c>
      <c r="L189" s="6">
        <v>6</v>
      </c>
      <c r="M189" s="9"/>
      <c r="N189" s="8">
        <v>86070</v>
      </c>
    </row>
    <row r="190" spans="2:14" ht="52.8">
      <c r="B190" s="4">
        <v>2023</v>
      </c>
      <c r="C190" s="4" t="s">
        <v>16</v>
      </c>
      <c r="D190" s="1079" t="s">
        <v>429</v>
      </c>
      <c r="E190" s="1080"/>
      <c r="F190" s="1079" t="s">
        <v>500</v>
      </c>
      <c r="G190" s="1080"/>
      <c r="H190" s="4" t="s">
        <v>103</v>
      </c>
      <c r="I190" s="4" t="s">
        <v>90</v>
      </c>
      <c r="J190" s="4" t="s">
        <v>20</v>
      </c>
      <c r="K190" s="5">
        <v>897</v>
      </c>
      <c r="L190" s="6">
        <v>3415</v>
      </c>
      <c r="M190" s="9"/>
      <c r="N190" s="8">
        <v>3063255</v>
      </c>
    </row>
    <row r="191" spans="2:14" ht="52.8">
      <c r="B191" s="4">
        <v>2023</v>
      </c>
      <c r="C191" s="4" t="s">
        <v>16</v>
      </c>
      <c r="D191" s="1079" t="s">
        <v>429</v>
      </c>
      <c r="E191" s="1080"/>
      <c r="F191" s="1079" t="s">
        <v>500</v>
      </c>
      <c r="G191" s="1080"/>
      <c r="H191" s="4" t="s">
        <v>103</v>
      </c>
      <c r="I191" s="4" t="s">
        <v>90</v>
      </c>
      <c r="J191" s="4" t="s">
        <v>504</v>
      </c>
      <c r="K191" s="5">
        <v>9564</v>
      </c>
      <c r="L191" s="6">
        <v>31</v>
      </c>
      <c r="M191" s="9"/>
      <c r="N191" s="8">
        <v>296484</v>
      </c>
    </row>
    <row r="192" spans="2:14" ht="52.8">
      <c r="B192" s="4">
        <v>2023</v>
      </c>
      <c r="C192" s="4" t="s">
        <v>16</v>
      </c>
      <c r="D192" s="1079" t="s">
        <v>429</v>
      </c>
      <c r="E192" s="1080"/>
      <c r="F192" s="1079" t="s">
        <v>500</v>
      </c>
      <c r="G192" s="1080"/>
      <c r="H192" s="4" t="s">
        <v>103</v>
      </c>
      <c r="I192" s="4" t="s">
        <v>90</v>
      </c>
      <c r="J192" s="4" t="s">
        <v>72</v>
      </c>
      <c r="K192" s="5">
        <v>5380</v>
      </c>
      <c r="L192" s="6">
        <v>496</v>
      </c>
      <c r="M192" s="9"/>
      <c r="N192" s="8">
        <v>2668480</v>
      </c>
    </row>
    <row r="193" spans="2:14" ht="52.8">
      <c r="B193" s="4">
        <v>2023</v>
      </c>
      <c r="C193" s="4" t="s">
        <v>16</v>
      </c>
      <c r="D193" s="1079" t="s">
        <v>429</v>
      </c>
      <c r="E193" s="1080"/>
      <c r="F193" s="1079" t="s">
        <v>500</v>
      </c>
      <c r="G193" s="1080"/>
      <c r="H193" s="4" t="s">
        <v>103</v>
      </c>
      <c r="I193" s="4" t="s">
        <v>90</v>
      </c>
      <c r="J193" s="4" t="s">
        <v>302</v>
      </c>
      <c r="K193" s="5">
        <v>2989</v>
      </c>
      <c r="L193" s="6">
        <v>4743</v>
      </c>
      <c r="M193" s="9"/>
      <c r="N193" s="8">
        <v>14176827</v>
      </c>
    </row>
    <row r="194" spans="2:14" ht="52.8">
      <c r="B194" s="4">
        <v>2023</v>
      </c>
      <c r="C194" s="4" t="s">
        <v>16</v>
      </c>
      <c r="D194" s="1079" t="s">
        <v>429</v>
      </c>
      <c r="E194" s="1080"/>
      <c r="F194" s="1079" t="s">
        <v>500</v>
      </c>
      <c r="G194" s="1080"/>
      <c r="H194" s="4" t="s">
        <v>103</v>
      </c>
      <c r="I194" s="4" t="s">
        <v>94</v>
      </c>
      <c r="J194" s="4" t="s">
        <v>302</v>
      </c>
      <c r="K194" s="5">
        <v>14345</v>
      </c>
      <c r="L194" s="10">
        <v>0</v>
      </c>
      <c r="M194" s="9"/>
      <c r="N194" s="11">
        <v>0</v>
      </c>
    </row>
    <row r="195" spans="2:14" ht="52.8">
      <c r="B195" s="4">
        <v>2023</v>
      </c>
      <c r="C195" s="4" t="s">
        <v>16</v>
      </c>
      <c r="D195" s="1079" t="s">
        <v>429</v>
      </c>
      <c r="E195" s="1080"/>
      <c r="F195" s="1079" t="s">
        <v>500</v>
      </c>
      <c r="G195" s="1080"/>
      <c r="H195" s="4" t="s">
        <v>103</v>
      </c>
      <c r="I195" s="4" t="s">
        <v>94</v>
      </c>
      <c r="J195" s="4" t="s">
        <v>505</v>
      </c>
      <c r="K195" s="5">
        <v>8069</v>
      </c>
      <c r="L195" s="6">
        <v>33</v>
      </c>
      <c r="M195" s="9"/>
      <c r="N195" s="8">
        <v>266277</v>
      </c>
    </row>
    <row r="196" spans="2:14" ht="52.8">
      <c r="B196" s="4">
        <v>2023</v>
      </c>
      <c r="C196" s="4" t="s">
        <v>16</v>
      </c>
      <c r="D196" s="1079" t="s">
        <v>429</v>
      </c>
      <c r="E196" s="1080"/>
      <c r="F196" s="1079" t="s">
        <v>500</v>
      </c>
      <c r="G196" s="1080"/>
      <c r="H196" s="4" t="s">
        <v>103</v>
      </c>
      <c r="I196" s="4" t="s">
        <v>94</v>
      </c>
      <c r="J196" s="4" t="s">
        <v>431</v>
      </c>
      <c r="K196" s="5">
        <v>4483</v>
      </c>
      <c r="L196" s="6">
        <v>8755</v>
      </c>
      <c r="M196" s="9"/>
      <c r="N196" s="8">
        <v>39248665</v>
      </c>
    </row>
    <row r="197" spans="2:14" ht="52.8">
      <c r="B197" s="4">
        <v>2023</v>
      </c>
      <c r="C197" s="4" t="s">
        <v>16</v>
      </c>
      <c r="D197" s="1079" t="s">
        <v>429</v>
      </c>
      <c r="E197" s="1080"/>
      <c r="F197" s="1079" t="s">
        <v>500</v>
      </c>
      <c r="G197" s="1080"/>
      <c r="H197" s="4" t="s">
        <v>103</v>
      </c>
      <c r="I197" s="4" t="s">
        <v>94</v>
      </c>
      <c r="J197" s="4" t="s">
        <v>20</v>
      </c>
      <c r="K197" s="5">
        <v>1345</v>
      </c>
      <c r="L197" s="6">
        <v>1463</v>
      </c>
      <c r="M197" s="9"/>
      <c r="N197" s="8">
        <v>1967735</v>
      </c>
    </row>
    <row r="198" spans="2:14" ht="26.4">
      <c r="B198" s="4">
        <v>2023</v>
      </c>
      <c r="C198" s="4" t="s">
        <v>16</v>
      </c>
      <c r="D198" s="1079" t="s">
        <v>429</v>
      </c>
      <c r="E198" s="1080"/>
      <c r="F198" s="1079" t="s">
        <v>500</v>
      </c>
      <c r="G198" s="1080"/>
      <c r="H198" s="4" t="s">
        <v>23</v>
      </c>
      <c r="I198" s="4" t="s">
        <v>90</v>
      </c>
      <c r="J198" s="4" t="s">
        <v>506</v>
      </c>
      <c r="K198" s="5">
        <v>9564</v>
      </c>
      <c r="L198" s="6">
        <v>30</v>
      </c>
      <c r="M198" s="9"/>
      <c r="N198" s="8">
        <v>286920</v>
      </c>
    </row>
    <row r="199" spans="2:14" ht="26.4">
      <c r="B199" s="4">
        <v>2023</v>
      </c>
      <c r="C199" s="4" t="s">
        <v>16</v>
      </c>
      <c r="D199" s="1079" t="s">
        <v>429</v>
      </c>
      <c r="E199" s="1080"/>
      <c r="F199" s="1079" t="s">
        <v>500</v>
      </c>
      <c r="G199" s="1080"/>
      <c r="H199" s="4" t="s">
        <v>23</v>
      </c>
      <c r="I199" s="4" t="s">
        <v>90</v>
      </c>
      <c r="J199" s="4" t="s">
        <v>151</v>
      </c>
      <c r="K199" s="5">
        <v>2989</v>
      </c>
      <c r="L199" s="6">
        <v>55905</v>
      </c>
      <c r="M199" s="9"/>
      <c r="N199" s="8">
        <v>167100045</v>
      </c>
    </row>
    <row r="200" spans="2:14" ht="26.4">
      <c r="B200" s="4">
        <v>2023</v>
      </c>
      <c r="C200" s="4" t="s">
        <v>16</v>
      </c>
      <c r="D200" s="1079" t="s">
        <v>429</v>
      </c>
      <c r="E200" s="1080"/>
      <c r="F200" s="1079" t="s">
        <v>500</v>
      </c>
      <c r="G200" s="1080"/>
      <c r="H200" s="4" t="s">
        <v>23</v>
      </c>
      <c r="I200" s="4" t="s">
        <v>90</v>
      </c>
      <c r="J200" s="4" t="s">
        <v>507</v>
      </c>
      <c r="K200" s="5">
        <v>5380</v>
      </c>
      <c r="L200" s="6">
        <v>253</v>
      </c>
      <c r="M200" s="9"/>
      <c r="N200" s="8">
        <v>1361140</v>
      </c>
    </row>
    <row r="201" spans="2:14" ht="26.4">
      <c r="B201" s="4">
        <v>2023</v>
      </c>
      <c r="C201" s="4" t="s">
        <v>16</v>
      </c>
      <c r="D201" s="1079" t="s">
        <v>429</v>
      </c>
      <c r="E201" s="1080"/>
      <c r="F201" s="1079" t="s">
        <v>500</v>
      </c>
      <c r="G201" s="1080"/>
      <c r="H201" s="4" t="s">
        <v>23</v>
      </c>
      <c r="I201" s="4" t="s">
        <v>94</v>
      </c>
      <c r="J201" s="4" t="s">
        <v>508</v>
      </c>
      <c r="K201" s="5">
        <v>8069</v>
      </c>
      <c r="L201" s="6">
        <v>141</v>
      </c>
      <c r="M201" s="9"/>
      <c r="N201" s="8">
        <v>1137729</v>
      </c>
    </row>
    <row r="202" spans="2:14" ht="26.4">
      <c r="B202" s="4">
        <v>2023</v>
      </c>
      <c r="C202" s="4" t="s">
        <v>16</v>
      </c>
      <c r="D202" s="1079" t="s">
        <v>429</v>
      </c>
      <c r="E202" s="1080"/>
      <c r="F202" s="1079" t="s">
        <v>500</v>
      </c>
      <c r="G202" s="1080"/>
      <c r="H202" s="4" t="s">
        <v>23</v>
      </c>
      <c r="I202" s="4" t="s">
        <v>94</v>
      </c>
      <c r="J202" s="4" t="s">
        <v>509</v>
      </c>
      <c r="K202" s="5">
        <v>14345</v>
      </c>
      <c r="L202" s="6">
        <v>2</v>
      </c>
      <c r="M202" s="9"/>
      <c r="N202" s="8">
        <v>28690</v>
      </c>
    </row>
    <row r="203" spans="2:14" ht="26.4">
      <c r="B203" s="4">
        <v>2023</v>
      </c>
      <c r="C203" s="4" t="s">
        <v>16</v>
      </c>
      <c r="D203" s="1079" t="s">
        <v>429</v>
      </c>
      <c r="E203" s="1080"/>
      <c r="F203" s="1079" t="s">
        <v>500</v>
      </c>
      <c r="G203" s="1080"/>
      <c r="H203" s="4" t="s">
        <v>23</v>
      </c>
      <c r="I203" s="4" t="s">
        <v>94</v>
      </c>
      <c r="J203" s="4" t="s">
        <v>327</v>
      </c>
      <c r="K203" s="5">
        <v>4483</v>
      </c>
      <c r="L203" s="6">
        <v>15745</v>
      </c>
      <c r="M203" s="9"/>
      <c r="N203" s="8">
        <v>70584835</v>
      </c>
    </row>
    <row r="204" spans="2:14" ht="26.4">
      <c r="B204" s="4">
        <v>2023</v>
      </c>
      <c r="C204" s="4" t="s">
        <v>16</v>
      </c>
      <c r="D204" s="1079" t="s">
        <v>429</v>
      </c>
      <c r="E204" s="1080"/>
      <c r="F204" s="1079" t="s">
        <v>500</v>
      </c>
      <c r="G204" s="1080"/>
      <c r="H204" s="4" t="s">
        <v>24</v>
      </c>
      <c r="I204" s="4" t="s">
        <v>90</v>
      </c>
      <c r="J204" s="4" t="s">
        <v>181</v>
      </c>
      <c r="K204" s="5">
        <v>9564</v>
      </c>
      <c r="L204" s="6">
        <v>1</v>
      </c>
      <c r="M204" s="9"/>
      <c r="N204" s="8">
        <v>9564</v>
      </c>
    </row>
    <row r="205" spans="2:14" ht="26.4">
      <c r="B205" s="4">
        <v>2023</v>
      </c>
      <c r="C205" s="4" t="s">
        <v>16</v>
      </c>
      <c r="D205" s="1079" t="s">
        <v>429</v>
      </c>
      <c r="E205" s="1080"/>
      <c r="F205" s="1079" t="s">
        <v>500</v>
      </c>
      <c r="G205" s="1080"/>
      <c r="H205" s="4" t="s">
        <v>24</v>
      </c>
      <c r="I205" s="4" t="s">
        <v>90</v>
      </c>
      <c r="J205" s="4" t="s">
        <v>85</v>
      </c>
      <c r="K205" s="5">
        <v>2989</v>
      </c>
      <c r="L205" s="6">
        <v>7696</v>
      </c>
      <c r="M205" s="9"/>
      <c r="N205" s="8">
        <v>23003344</v>
      </c>
    </row>
    <row r="206" spans="2:14" ht="26.4">
      <c r="B206" s="4">
        <v>2023</v>
      </c>
      <c r="C206" s="4" t="s">
        <v>16</v>
      </c>
      <c r="D206" s="1079" t="s">
        <v>429</v>
      </c>
      <c r="E206" s="1080"/>
      <c r="F206" s="1079" t="s">
        <v>500</v>
      </c>
      <c r="G206" s="1080"/>
      <c r="H206" s="4" t="s">
        <v>24</v>
      </c>
      <c r="I206" s="4" t="s">
        <v>90</v>
      </c>
      <c r="J206" s="4" t="s">
        <v>327</v>
      </c>
      <c r="K206" s="5">
        <v>5380</v>
      </c>
      <c r="L206" s="6">
        <v>298</v>
      </c>
      <c r="M206" s="9"/>
      <c r="N206" s="8">
        <v>1603240</v>
      </c>
    </row>
    <row r="207" spans="2:14" ht="26.4">
      <c r="B207" s="4">
        <v>2023</v>
      </c>
      <c r="C207" s="4" t="s">
        <v>16</v>
      </c>
      <c r="D207" s="1079" t="s">
        <v>429</v>
      </c>
      <c r="E207" s="1080"/>
      <c r="F207" s="1079" t="s">
        <v>500</v>
      </c>
      <c r="G207" s="1080"/>
      <c r="H207" s="4" t="s">
        <v>24</v>
      </c>
      <c r="I207" s="4" t="s">
        <v>94</v>
      </c>
      <c r="J207" s="4" t="s">
        <v>158</v>
      </c>
      <c r="K207" s="5">
        <v>8069</v>
      </c>
      <c r="L207" s="6">
        <v>91</v>
      </c>
      <c r="M207" s="9"/>
      <c r="N207" s="8">
        <v>734279</v>
      </c>
    </row>
    <row r="208" spans="2:14" ht="26.4">
      <c r="B208" s="4">
        <v>2023</v>
      </c>
      <c r="C208" s="4" t="s">
        <v>16</v>
      </c>
      <c r="D208" s="1079" t="s">
        <v>429</v>
      </c>
      <c r="E208" s="1080"/>
      <c r="F208" s="1079" t="s">
        <v>500</v>
      </c>
      <c r="G208" s="1080"/>
      <c r="H208" s="4" t="s">
        <v>24</v>
      </c>
      <c r="I208" s="4" t="s">
        <v>94</v>
      </c>
      <c r="J208" s="4" t="s">
        <v>510</v>
      </c>
      <c r="K208" s="5">
        <v>14345</v>
      </c>
      <c r="L208" s="6">
        <v>3</v>
      </c>
      <c r="M208" s="9"/>
      <c r="N208" s="8">
        <v>43035</v>
      </c>
    </row>
    <row r="209" spans="2:14" ht="26.4">
      <c r="B209" s="4">
        <v>2023</v>
      </c>
      <c r="C209" s="4" t="s">
        <v>16</v>
      </c>
      <c r="D209" s="1079" t="s">
        <v>429</v>
      </c>
      <c r="E209" s="1080"/>
      <c r="F209" s="1079" t="s">
        <v>500</v>
      </c>
      <c r="G209" s="1080"/>
      <c r="H209" s="4" t="s">
        <v>24</v>
      </c>
      <c r="I209" s="4" t="s">
        <v>94</v>
      </c>
      <c r="J209" s="4" t="s">
        <v>152</v>
      </c>
      <c r="K209" s="5">
        <v>4483</v>
      </c>
      <c r="L209" s="6">
        <v>6033</v>
      </c>
      <c r="M209" s="9"/>
      <c r="N209" s="8">
        <v>27045939</v>
      </c>
    </row>
    <row r="210" spans="2:14" ht="26.4">
      <c r="B210" s="4">
        <v>2023</v>
      </c>
      <c r="C210" s="4" t="s">
        <v>16</v>
      </c>
      <c r="D210" s="1079" t="s">
        <v>429</v>
      </c>
      <c r="E210" s="1080"/>
      <c r="F210" s="1079" t="s">
        <v>500</v>
      </c>
      <c r="G210" s="1080"/>
      <c r="H210" s="4" t="s">
        <v>111</v>
      </c>
      <c r="I210" s="4" t="s">
        <v>94</v>
      </c>
      <c r="J210" s="4" t="s">
        <v>293</v>
      </c>
      <c r="K210" s="5">
        <v>4483</v>
      </c>
      <c r="L210" s="6">
        <v>3663</v>
      </c>
      <c r="M210" s="9"/>
      <c r="N210" s="8">
        <v>16421229</v>
      </c>
    </row>
    <row r="211" spans="2:14" ht="26.4">
      <c r="B211" s="4">
        <v>2023</v>
      </c>
      <c r="C211" s="4" t="s">
        <v>16</v>
      </c>
      <c r="D211" s="1079" t="s">
        <v>429</v>
      </c>
      <c r="E211" s="1080"/>
      <c r="F211" s="1079" t="s">
        <v>500</v>
      </c>
      <c r="G211" s="1080"/>
      <c r="H211" s="4" t="s">
        <v>111</v>
      </c>
      <c r="I211" s="4" t="s">
        <v>94</v>
      </c>
      <c r="J211" s="4" t="s">
        <v>302</v>
      </c>
      <c r="K211" s="5">
        <v>8069</v>
      </c>
      <c r="L211" s="6">
        <v>1</v>
      </c>
      <c r="M211" s="9"/>
      <c r="N211" s="8">
        <v>8069</v>
      </c>
    </row>
    <row r="212" spans="2:14" ht="26.4">
      <c r="B212" s="4">
        <v>2023</v>
      </c>
      <c r="C212" s="4" t="s">
        <v>16</v>
      </c>
      <c r="D212" s="1079" t="s">
        <v>429</v>
      </c>
      <c r="E212" s="1080"/>
      <c r="F212" s="1079" t="s">
        <v>500</v>
      </c>
      <c r="G212" s="1080"/>
      <c r="H212" s="4" t="s">
        <v>112</v>
      </c>
      <c r="I212" s="4" t="s">
        <v>90</v>
      </c>
      <c r="J212" s="4" t="s">
        <v>85</v>
      </c>
      <c r="K212" s="5">
        <v>9564</v>
      </c>
      <c r="L212" s="6">
        <v>6</v>
      </c>
      <c r="M212" s="9"/>
      <c r="N212" s="8">
        <v>57384</v>
      </c>
    </row>
    <row r="213" spans="2:14" ht="26.4">
      <c r="B213" s="4">
        <v>2023</v>
      </c>
      <c r="C213" s="4" t="s">
        <v>16</v>
      </c>
      <c r="D213" s="1079" t="s">
        <v>429</v>
      </c>
      <c r="E213" s="1080"/>
      <c r="F213" s="1079" t="s">
        <v>500</v>
      </c>
      <c r="G213" s="1080"/>
      <c r="H213" s="4" t="s">
        <v>112</v>
      </c>
      <c r="I213" s="4" t="s">
        <v>90</v>
      </c>
      <c r="J213" s="4" t="s">
        <v>146</v>
      </c>
      <c r="K213" s="5">
        <v>5380</v>
      </c>
      <c r="L213" s="6">
        <v>93</v>
      </c>
      <c r="M213" s="9"/>
      <c r="N213" s="8">
        <v>500340</v>
      </c>
    </row>
    <row r="214" spans="2:14" ht="26.4">
      <c r="B214" s="4">
        <v>2023</v>
      </c>
      <c r="C214" s="4" t="s">
        <v>16</v>
      </c>
      <c r="D214" s="1079" t="s">
        <v>429</v>
      </c>
      <c r="E214" s="1080"/>
      <c r="F214" s="1079" t="s">
        <v>500</v>
      </c>
      <c r="G214" s="1080"/>
      <c r="H214" s="4" t="s">
        <v>112</v>
      </c>
      <c r="I214" s="4" t="s">
        <v>94</v>
      </c>
      <c r="J214" s="4" t="s">
        <v>511</v>
      </c>
      <c r="K214" s="5">
        <v>8069</v>
      </c>
      <c r="L214" s="6">
        <v>50</v>
      </c>
      <c r="M214" s="9"/>
      <c r="N214" s="8">
        <v>403450</v>
      </c>
    </row>
    <row r="215" spans="2:14" ht="26.4">
      <c r="B215" s="4">
        <v>2023</v>
      </c>
      <c r="C215" s="4" t="s">
        <v>16</v>
      </c>
      <c r="D215" s="1079" t="s">
        <v>429</v>
      </c>
      <c r="E215" s="1080"/>
      <c r="F215" s="1079" t="s">
        <v>500</v>
      </c>
      <c r="G215" s="1080"/>
      <c r="H215" s="4" t="s">
        <v>112</v>
      </c>
      <c r="I215" s="4" t="s">
        <v>94</v>
      </c>
      <c r="J215" s="4" t="s">
        <v>433</v>
      </c>
      <c r="K215" s="5">
        <v>14345</v>
      </c>
      <c r="L215" s="6">
        <v>1</v>
      </c>
      <c r="M215" s="9"/>
      <c r="N215" s="8">
        <v>14345</v>
      </c>
    </row>
    <row r="216" spans="2:14" ht="26.4">
      <c r="B216" s="4">
        <v>2023</v>
      </c>
      <c r="C216" s="4" t="s">
        <v>16</v>
      </c>
      <c r="D216" s="1079" t="s">
        <v>429</v>
      </c>
      <c r="E216" s="1080"/>
      <c r="F216" s="1079" t="s">
        <v>500</v>
      </c>
      <c r="G216" s="1080"/>
      <c r="H216" s="4" t="s">
        <v>112</v>
      </c>
      <c r="I216" s="4" t="s">
        <v>94</v>
      </c>
      <c r="J216" s="4" t="s">
        <v>385</v>
      </c>
      <c r="K216" s="5">
        <v>4483</v>
      </c>
      <c r="L216" s="6">
        <v>2032</v>
      </c>
      <c r="M216" s="9"/>
      <c r="N216" s="8">
        <v>9109456</v>
      </c>
    </row>
    <row r="217" spans="2:14" ht="26.4">
      <c r="B217" s="4">
        <v>2023</v>
      </c>
      <c r="C217" s="4" t="s">
        <v>16</v>
      </c>
      <c r="D217" s="1079" t="s">
        <v>429</v>
      </c>
      <c r="E217" s="1080"/>
      <c r="F217" s="1079" t="s">
        <v>500</v>
      </c>
      <c r="G217" s="1080"/>
      <c r="H217" s="4" t="s">
        <v>25</v>
      </c>
      <c r="I217" s="4" t="s">
        <v>90</v>
      </c>
      <c r="J217" s="4" t="s">
        <v>437</v>
      </c>
      <c r="K217" s="5">
        <v>5380</v>
      </c>
      <c r="L217" s="6">
        <v>156</v>
      </c>
      <c r="M217" s="9"/>
      <c r="N217" s="8">
        <v>839280</v>
      </c>
    </row>
    <row r="218" spans="2:14" ht="26.4">
      <c r="B218" s="4">
        <v>2023</v>
      </c>
      <c r="C218" s="4" t="s">
        <v>16</v>
      </c>
      <c r="D218" s="1079" t="s">
        <v>429</v>
      </c>
      <c r="E218" s="1080"/>
      <c r="F218" s="1079" t="s">
        <v>500</v>
      </c>
      <c r="G218" s="1080"/>
      <c r="H218" s="4" t="s">
        <v>25</v>
      </c>
      <c r="I218" s="4" t="s">
        <v>90</v>
      </c>
      <c r="J218" s="4" t="s">
        <v>91</v>
      </c>
      <c r="K218" s="5">
        <v>2989</v>
      </c>
      <c r="L218" s="6">
        <v>8266</v>
      </c>
      <c r="M218" s="9"/>
      <c r="N218" s="8">
        <v>24707074</v>
      </c>
    </row>
    <row r="219" spans="2:14" ht="26.4">
      <c r="B219" s="4">
        <v>2023</v>
      </c>
      <c r="C219" s="4" t="s">
        <v>16</v>
      </c>
      <c r="D219" s="1079" t="s">
        <v>429</v>
      </c>
      <c r="E219" s="1080"/>
      <c r="F219" s="1079" t="s">
        <v>500</v>
      </c>
      <c r="G219" s="1080"/>
      <c r="H219" s="4" t="s">
        <v>25</v>
      </c>
      <c r="I219" s="4" t="s">
        <v>90</v>
      </c>
      <c r="J219" s="4" t="s">
        <v>116</v>
      </c>
      <c r="K219" s="5">
        <v>9564</v>
      </c>
      <c r="L219" s="6">
        <v>12</v>
      </c>
      <c r="M219" s="9"/>
      <c r="N219" s="8">
        <v>114768</v>
      </c>
    </row>
    <row r="220" spans="2:14" ht="26.4">
      <c r="B220" s="4">
        <v>2023</v>
      </c>
      <c r="C220" s="4" t="s">
        <v>16</v>
      </c>
      <c r="D220" s="1079" t="s">
        <v>429</v>
      </c>
      <c r="E220" s="1080"/>
      <c r="F220" s="1079" t="s">
        <v>500</v>
      </c>
      <c r="G220" s="1080"/>
      <c r="H220" s="4" t="s">
        <v>25</v>
      </c>
      <c r="I220" s="4" t="s">
        <v>94</v>
      </c>
      <c r="J220" s="4" t="s">
        <v>163</v>
      </c>
      <c r="K220" s="5">
        <v>4483</v>
      </c>
      <c r="L220" s="6">
        <v>3453</v>
      </c>
      <c r="M220" s="9"/>
      <c r="N220" s="8">
        <v>15479799</v>
      </c>
    </row>
    <row r="221" spans="2:14" ht="26.4">
      <c r="B221" s="4">
        <v>2023</v>
      </c>
      <c r="C221" s="4" t="s">
        <v>16</v>
      </c>
      <c r="D221" s="1079" t="s">
        <v>429</v>
      </c>
      <c r="E221" s="1080"/>
      <c r="F221" s="1079" t="s">
        <v>500</v>
      </c>
      <c r="G221" s="1080"/>
      <c r="H221" s="4" t="s">
        <v>25</v>
      </c>
      <c r="I221" s="4" t="s">
        <v>94</v>
      </c>
      <c r="J221" s="4" t="s">
        <v>193</v>
      </c>
      <c r="K221" s="5">
        <v>14345</v>
      </c>
      <c r="L221" s="6">
        <v>1</v>
      </c>
      <c r="M221" s="9"/>
      <c r="N221" s="8">
        <v>14345</v>
      </c>
    </row>
    <row r="222" spans="2:14" ht="26.4">
      <c r="B222" s="4">
        <v>2023</v>
      </c>
      <c r="C222" s="4" t="s">
        <v>16</v>
      </c>
      <c r="D222" s="1079" t="s">
        <v>429</v>
      </c>
      <c r="E222" s="1080"/>
      <c r="F222" s="1079" t="s">
        <v>500</v>
      </c>
      <c r="G222" s="1080"/>
      <c r="H222" s="4" t="s">
        <v>25</v>
      </c>
      <c r="I222" s="4" t="s">
        <v>94</v>
      </c>
      <c r="J222" s="4" t="s">
        <v>181</v>
      </c>
      <c r="K222" s="5">
        <v>8069</v>
      </c>
      <c r="L222" s="6">
        <v>18</v>
      </c>
      <c r="M222" s="9"/>
      <c r="N222" s="8">
        <v>145242</v>
      </c>
    </row>
    <row r="223" spans="2:14" ht="79.2">
      <c r="B223" s="4">
        <v>2023</v>
      </c>
      <c r="C223" s="4" t="s">
        <v>16</v>
      </c>
      <c r="D223" s="1079" t="s">
        <v>429</v>
      </c>
      <c r="E223" s="1080"/>
      <c r="F223" s="1079" t="s">
        <v>500</v>
      </c>
      <c r="G223" s="1080"/>
      <c r="H223" s="4" t="s">
        <v>512</v>
      </c>
      <c r="I223" s="4" t="s">
        <v>90</v>
      </c>
      <c r="J223" s="4" t="s">
        <v>87</v>
      </c>
      <c r="K223" s="5">
        <v>2989</v>
      </c>
      <c r="L223" s="6">
        <v>11875</v>
      </c>
      <c r="M223" s="9"/>
      <c r="N223" s="8">
        <v>35494375</v>
      </c>
    </row>
    <row r="224" spans="2:14" ht="26.4">
      <c r="B224" s="4">
        <v>2023</v>
      </c>
      <c r="C224" s="4" t="s">
        <v>16</v>
      </c>
      <c r="D224" s="1079" t="s">
        <v>429</v>
      </c>
      <c r="E224" s="1080"/>
      <c r="F224" s="1079" t="s">
        <v>500</v>
      </c>
      <c r="G224" s="1080"/>
      <c r="H224" s="4" t="s">
        <v>26</v>
      </c>
      <c r="I224" s="4" t="s">
        <v>90</v>
      </c>
      <c r="J224" s="4" t="s">
        <v>450</v>
      </c>
      <c r="K224" s="5">
        <v>5380</v>
      </c>
      <c r="L224" s="6">
        <v>346</v>
      </c>
      <c r="M224" s="9"/>
      <c r="N224" s="8">
        <v>1861480</v>
      </c>
    </row>
    <row r="225" spans="2:14" ht="26.4">
      <c r="B225" s="4">
        <v>2023</v>
      </c>
      <c r="C225" s="4" t="s">
        <v>16</v>
      </c>
      <c r="D225" s="1079" t="s">
        <v>429</v>
      </c>
      <c r="E225" s="1080"/>
      <c r="F225" s="1079" t="s">
        <v>500</v>
      </c>
      <c r="G225" s="1080"/>
      <c r="H225" s="4" t="s">
        <v>26</v>
      </c>
      <c r="I225" s="4" t="s">
        <v>90</v>
      </c>
      <c r="J225" s="4" t="s">
        <v>513</v>
      </c>
      <c r="K225" s="5">
        <v>2989</v>
      </c>
      <c r="L225" s="6">
        <v>28088</v>
      </c>
      <c r="M225" s="9"/>
      <c r="N225" s="8">
        <v>83955032</v>
      </c>
    </row>
    <row r="226" spans="2:14" ht="26.4">
      <c r="B226" s="4">
        <v>2023</v>
      </c>
      <c r="C226" s="4" t="s">
        <v>16</v>
      </c>
      <c r="D226" s="1079" t="s">
        <v>429</v>
      </c>
      <c r="E226" s="1080"/>
      <c r="F226" s="1079" t="s">
        <v>500</v>
      </c>
      <c r="G226" s="1080"/>
      <c r="H226" s="4" t="s">
        <v>26</v>
      </c>
      <c r="I226" s="4" t="s">
        <v>94</v>
      </c>
      <c r="J226" s="4" t="s">
        <v>131</v>
      </c>
      <c r="K226" s="5">
        <v>14345</v>
      </c>
      <c r="L226" s="6">
        <v>8</v>
      </c>
      <c r="M226" s="9"/>
      <c r="N226" s="8">
        <v>114760</v>
      </c>
    </row>
    <row r="227" spans="2:14" ht="26.4">
      <c r="B227" s="4">
        <v>2023</v>
      </c>
      <c r="C227" s="4" t="s">
        <v>16</v>
      </c>
      <c r="D227" s="1079" t="s">
        <v>429</v>
      </c>
      <c r="E227" s="1080"/>
      <c r="F227" s="1079" t="s">
        <v>500</v>
      </c>
      <c r="G227" s="1080"/>
      <c r="H227" s="4" t="s">
        <v>26</v>
      </c>
      <c r="I227" s="4" t="s">
        <v>94</v>
      </c>
      <c r="J227" s="4" t="s">
        <v>80</v>
      </c>
      <c r="K227" s="5">
        <v>4483</v>
      </c>
      <c r="L227" s="6">
        <v>6002</v>
      </c>
      <c r="M227" s="9"/>
      <c r="N227" s="8">
        <v>26906966</v>
      </c>
    </row>
    <row r="228" spans="2:14" ht="26.4">
      <c r="B228" s="4">
        <v>2023</v>
      </c>
      <c r="C228" s="4" t="s">
        <v>16</v>
      </c>
      <c r="D228" s="1079" t="s">
        <v>429</v>
      </c>
      <c r="E228" s="1080"/>
      <c r="F228" s="1079" t="s">
        <v>500</v>
      </c>
      <c r="G228" s="1080"/>
      <c r="H228" s="4" t="s">
        <v>26</v>
      </c>
      <c r="I228" s="4" t="s">
        <v>94</v>
      </c>
      <c r="J228" s="4" t="s">
        <v>514</v>
      </c>
      <c r="K228" s="5">
        <v>8069</v>
      </c>
      <c r="L228" s="6">
        <v>102</v>
      </c>
      <c r="M228" s="9"/>
      <c r="N228" s="8">
        <v>823038</v>
      </c>
    </row>
    <row r="229" spans="2:14" ht="26.4">
      <c r="B229" s="4">
        <v>2023</v>
      </c>
      <c r="C229" s="4" t="s">
        <v>16</v>
      </c>
      <c r="D229" s="1079" t="s">
        <v>429</v>
      </c>
      <c r="E229" s="1080"/>
      <c r="F229" s="1079" t="s">
        <v>500</v>
      </c>
      <c r="G229" s="1080"/>
      <c r="H229" s="4" t="s">
        <v>124</v>
      </c>
      <c r="I229" s="4" t="s">
        <v>90</v>
      </c>
      <c r="J229" s="4" t="s">
        <v>515</v>
      </c>
      <c r="K229" s="5">
        <v>5380</v>
      </c>
      <c r="L229" s="6">
        <v>353</v>
      </c>
      <c r="M229" s="9"/>
      <c r="N229" s="8">
        <v>1899140</v>
      </c>
    </row>
    <row r="230" spans="2:14" ht="26.4">
      <c r="B230" s="4">
        <v>2023</v>
      </c>
      <c r="C230" s="4" t="s">
        <v>16</v>
      </c>
      <c r="D230" s="1079" t="s">
        <v>429</v>
      </c>
      <c r="E230" s="1080"/>
      <c r="F230" s="1079" t="s">
        <v>500</v>
      </c>
      <c r="G230" s="1080"/>
      <c r="H230" s="4" t="s">
        <v>27</v>
      </c>
      <c r="I230" s="4" t="s">
        <v>90</v>
      </c>
      <c r="J230" s="4" t="s">
        <v>516</v>
      </c>
      <c r="K230" s="5">
        <v>2989</v>
      </c>
      <c r="L230" s="6">
        <v>51155</v>
      </c>
      <c r="M230" s="9"/>
      <c r="N230" s="8">
        <v>152902295</v>
      </c>
    </row>
    <row r="231" spans="2:14" ht="26.4">
      <c r="B231" s="4">
        <v>2023</v>
      </c>
      <c r="C231" s="4" t="s">
        <v>16</v>
      </c>
      <c r="D231" s="1079" t="s">
        <v>429</v>
      </c>
      <c r="E231" s="1080"/>
      <c r="F231" s="1079" t="s">
        <v>500</v>
      </c>
      <c r="G231" s="1080"/>
      <c r="H231" s="4" t="s">
        <v>27</v>
      </c>
      <c r="I231" s="4" t="s">
        <v>90</v>
      </c>
      <c r="J231" s="4" t="s">
        <v>61</v>
      </c>
      <c r="K231" s="5">
        <v>9564</v>
      </c>
      <c r="L231" s="6">
        <v>24</v>
      </c>
      <c r="M231" s="9"/>
      <c r="N231" s="8">
        <v>229536</v>
      </c>
    </row>
    <row r="232" spans="2:14" ht="26.4">
      <c r="B232" s="4">
        <v>2023</v>
      </c>
      <c r="C232" s="4" t="s">
        <v>16</v>
      </c>
      <c r="D232" s="1079" t="s">
        <v>429</v>
      </c>
      <c r="E232" s="1080"/>
      <c r="F232" s="1079" t="s">
        <v>500</v>
      </c>
      <c r="G232" s="1080"/>
      <c r="H232" s="4" t="s">
        <v>27</v>
      </c>
      <c r="I232" s="4" t="s">
        <v>94</v>
      </c>
      <c r="J232" s="4" t="s">
        <v>517</v>
      </c>
      <c r="K232" s="5">
        <v>4483</v>
      </c>
      <c r="L232" s="6">
        <v>5222</v>
      </c>
      <c r="M232" s="9"/>
      <c r="N232" s="8">
        <v>23410226</v>
      </c>
    </row>
    <row r="233" spans="2:14" ht="26.4">
      <c r="B233" s="4">
        <v>2023</v>
      </c>
      <c r="C233" s="4" t="s">
        <v>16</v>
      </c>
      <c r="D233" s="1079" t="s">
        <v>429</v>
      </c>
      <c r="E233" s="1080"/>
      <c r="F233" s="1079" t="s">
        <v>500</v>
      </c>
      <c r="G233" s="1080"/>
      <c r="H233" s="4" t="s">
        <v>27</v>
      </c>
      <c r="I233" s="4" t="s">
        <v>94</v>
      </c>
      <c r="J233" s="4" t="s">
        <v>518</v>
      </c>
      <c r="K233" s="5">
        <v>8069</v>
      </c>
      <c r="L233" s="6">
        <v>69</v>
      </c>
      <c r="M233" s="9"/>
      <c r="N233" s="8">
        <v>556761</v>
      </c>
    </row>
    <row r="234" spans="2:14" ht="26.4">
      <c r="B234" s="4">
        <v>2023</v>
      </c>
      <c r="C234" s="4" t="s">
        <v>16</v>
      </c>
      <c r="D234" s="1079" t="s">
        <v>429</v>
      </c>
      <c r="E234" s="1080"/>
      <c r="F234" s="1079" t="s">
        <v>500</v>
      </c>
      <c r="G234" s="1080"/>
      <c r="H234" s="4" t="s">
        <v>27</v>
      </c>
      <c r="I234" s="4" t="s">
        <v>94</v>
      </c>
      <c r="J234" s="4" t="s">
        <v>519</v>
      </c>
      <c r="K234" s="5">
        <v>14345</v>
      </c>
      <c r="L234" s="10">
        <v>0</v>
      </c>
      <c r="M234" s="9"/>
      <c r="N234" s="11">
        <v>0</v>
      </c>
    </row>
    <row r="235" spans="2:14">
      <c r="B235" s="12" t="s">
        <v>28</v>
      </c>
      <c r="C235" s="12" t="s">
        <v>28</v>
      </c>
      <c r="D235" s="1083" t="s">
        <v>28</v>
      </c>
      <c r="E235" s="1080"/>
      <c r="F235" s="1083" t="s">
        <v>29</v>
      </c>
      <c r="G235" s="1080"/>
      <c r="H235" s="12" t="s">
        <v>28</v>
      </c>
      <c r="I235" s="12" t="s">
        <v>28</v>
      </c>
      <c r="J235" s="12" t="s">
        <v>28</v>
      </c>
      <c r="K235" s="12" t="s">
        <v>28</v>
      </c>
      <c r="L235" s="13">
        <v>303786</v>
      </c>
      <c r="M235" s="12"/>
      <c r="N235" s="14">
        <v>1022832504</v>
      </c>
    </row>
    <row r="236" spans="2:14" ht="26.4">
      <c r="B236" s="4">
        <v>2023</v>
      </c>
      <c r="C236" s="4" t="s">
        <v>16</v>
      </c>
      <c r="D236" s="1079" t="s">
        <v>429</v>
      </c>
      <c r="E236" s="1080"/>
      <c r="F236" s="1079" t="s">
        <v>520</v>
      </c>
      <c r="G236" s="1080"/>
      <c r="H236" s="4" t="s">
        <v>18</v>
      </c>
      <c r="I236" s="4" t="s">
        <v>90</v>
      </c>
      <c r="J236" s="4" t="s">
        <v>438</v>
      </c>
      <c r="K236" s="5">
        <v>6376</v>
      </c>
      <c r="L236" s="6">
        <v>17</v>
      </c>
      <c r="M236" s="9"/>
      <c r="N236" s="8">
        <v>108392</v>
      </c>
    </row>
    <row r="237" spans="2:14" ht="26.4">
      <c r="B237" s="4">
        <v>2023</v>
      </c>
      <c r="C237" s="4" t="s">
        <v>16</v>
      </c>
      <c r="D237" s="1079" t="s">
        <v>429</v>
      </c>
      <c r="E237" s="1080"/>
      <c r="F237" s="1079" t="s">
        <v>520</v>
      </c>
      <c r="G237" s="1080"/>
      <c r="H237" s="4" t="s">
        <v>18</v>
      </c>
      <c r="I237" s="4" t="s">
        <v>90</v>
      </c>
      <c r="J237" s="4" t="s">
        <v>521</v>
      </c>
      <c r="K237" s="5">
        <v>1992</v>
      </c>
      <c r="L237" s="6">
        <v>13538</v>
      </c>
      <c r="M237" s="9"/>
      <c r="N237" s="8">
        <v>26967696</v>
      </c>
    </row>
    <row r="238" spans="2:14" ht="26.4">
      <c r="B238" s="4">
        <v>2023</v>
      </c>
      <c r="C238" s="4" t="s">
        <v>16</v>
      </c>
      <c r="D238" s="1079" t="s">
        <v>429</v>
      </c>
      <c r="E238" s="1080"/>
      <c r="F238" s="1079" t="s">
        <v>520</v>
      </c>
      <c r="G238" s="1080"/>
      <c r="H238" s="4" t="s">
        <v>18</v>
      </c>
      <c r="I238" s="4" t="s">
        <v>90</v>
      </c>
      <c r="J238" s="4" t="s">
        <v>80</v>
      </c>
      <c r="K238" s="5">
        <v>3586</v>
      </c>
      <c r="L238" s="6">
        <v>1248</v>
      </c>
      <c r="M238" s="9"/>
      <c r="N238" s="8">
        <v>4475328</v>
      </c>
    </row>
    <row r="239" spans="2:14" ht="26.4">
      <c r="B239" s="4">
        <v>2023</v>
      </c>
      <c r="C239" s="4" t="s">
        <v>16</v>
      </c>
      <c r="D239" s="1079" t="s">
        <v>429</v>
      </c>
      <c r="E239" s="1080"/>
      <c r="F239" s="1079" t="s">
        <v>520</v>
      </c>
      <c r="G239" s="1080"/>
      <c r="H239" s="4" t="s">
        <v>18</v>
      </c>
      <c r="I239" s="4" t="s">
        <v>94</v>
      </c>
      <c r="J239" s="4" t="s">
        <v>522</v>
      </c>
      <c r="K239" s="5">
        <v>9564</v>
      </c>
      <c r="L239" s="6">
        <v>16</v>
      </c>
      <c r="M239" s="9"/>
      <c r="N239" s="8">
        <v>153024</v>
      </c>
    </row>
    <row r="240" spans="2:14" ht="26.4">
      <c r="B240" s="4">
        <v>2023</v>
      </c>
      <c r="C240" s="4" t="s">
        <v>16</v>
      </c>
      <c r="D240" s="1079" t="s">
        <v>429</v>
      </c>
      <c r="E240" s="1080"/>
      <c r="F240" s="1079" t="s">
        <v>520</v>
      </c>
      <c r="G240" s="1080"/>
      <c r="H240" s="4" t="s">
        <v>18</v>
      </c>
      <c r="I240" s="4" t="s">
        <v>94</v>
      </c>
      <c r="J240" s="4" t="s">
        <v>465</v>
      </c>
      <c r="K240" s="5">
        <v>5380</v>
      </c>
      <c r="L240" s="6">
        <v>118</v>
      </c>
      <c r="M240" s="9"/>
      <c r="N240" s="8">
        <v>634840</v>
      </c>
    </row>
    <row r="241" spans="2:14" ht="26.4">
      <c r="B241" s="4">
        <v>2023</v>
      </c>
      <c r="C241" s="4" t="s">
        <v>16</v>
      </c>
      <c r="D241" s="1079" t="s">
        <v>429</v>
      </c>
      <c r="E241" s="1080"/>
      <c r="F241" s="1079" t="s">
        <v>520</v>
      </c>
      <c r="G241" s="1080"/>
      <c r="H241" s="4" t="s">
        <v>18</v>
      </c>
      <c r="I241" s="4" t="s">
        <v>94</v>
      </c>
      <c r="J241" s="4" t="s">
        <v>177</v>
      </c>
      <c r="K241" s="5">
        <v>2989</v>
      </c>
      <c r="L241" s="6">
        <v>9946</v>
      </c>
      <c r="M241" s="9"/>
      <c r="N241" s="8">
        <v>29728594</v>
      </c>
    </row>
    <row r="242" spans="2:14" ht="39.6">
      <c r="B242" s="4">
        <v>2023</v>
      </c>
      <c r="C242" s="4" t="s">
        <v>16</v>
      </c>
      <c r="D242" s="1079" t="s">
        <v>429</v>
      </c>
      <c r="E242" s="1080"/>
      <c r="F242" s="1079" t="s">
        <v>520</v>
      </c>
      <c r="G242" s="1080"/>
      <c r="H242" s="4" t="s">
        <v>22</v>
      </c>
      <c r="I242" s="4" t="s">
        <v>90</v>
      </c>
      <c r="J242" s="4" t="s">
        <v>69</v>
      </c>
      <c r="K242" s="5">
        <v>6376</v>
      </c>
      <c r="L242" s="6">
        <v>94</v>
      </c>
      <c r="M242" s="9"/>
      <c r="N242" s="8">
        <v>599344</v>
      </c>
    </row>
    <row r="243" spans="2:14" ht="39.6">
      <c r="B243" s="4">
        <v>2023</v>
      </c>
      <c r="C243" s="4" t="s">
        <v>16</v>
      </c>
      <c r="D243" s="1079" t="s">
        <v>429</v>
      </c>
      <c r="E243" s="1080"/>
      <c r="F243" s="1079" t="s">
        <v>520</v>
      </c>
      <c r="G243" s="1080"/>
      <c r="H243" s="4" t="s">
        <v>22</v>
      </c>
      <c r="I243" s="4" t="s">
        <v>90</v>
      </c>
      <c r="J243" s="4" t="s">
        <v>523</v>
      </c>
      <c r="K243" s="5">
        <v>1992</v>
      </c>
      <c r="L243" s="6">
        <v>14665</v>
      </c>
      <c r="M243" s="9"/>
      <c r="N243" s="8">
        <v>29212680</v>
      </c>
    </row>
    <row r="244" spans="2:14" ht="39.6">
      <c r="B244" s="4">
        <v>2023</v>
      </c>
      <c r="C244" s="4" t="s">
        <v>16</v>
      </c>
      <c r="D244" s="1079" t="s">
        <v>429</v>
      </c>
      <c r="E244" s="1080"/>
      <c r="F244" s="1079" t="s">
        <v>520</v>
      </c>
      <c r="G244" s="1080"/>
      <c r="H244" s="4" t="s">
        <v>22</v>
      </c>
      <c r="I244" s="4" t="s">
        <v>90</v>
      </c>
      <c r="J244" s="4" t="s">
        <v>443</v>
      </c>
      <c r="K244" s="5">
        <v>3586</v>
      </c>
      <c r="L244" s="6">
        <v>1004</v>
      </c>
      <c r="M244" s="9"/>
      <c r="N244" s="8">
        <v>3600344</v>
      </c>
    </row>
    <row r="245" spans="2:14" ht="39.6">
      <c r="B245" s="4">
        <v>2023</v>
      </c>
      <c r="C245" s="4" t="s">
        <v>16</v>
      </c>
      <c r="D245" s="1079" t="s">
        <v>429</v>
      </c>
      <c r="E245" s="1080"/>
      <c r="F245" s="1079" t="s">
        <v>520</v>
      </c>
      <c r="G245" s="1080"/>
      <c r="H245" s="4" t="s">
        <v>22</v>
      </c>
      <c r="I245" s="4" t="s">
        <v>94</v>
      </c>
      <c r="J245" s="4" t="s">
        <v>501</v>
      </c>
      <c r="K245" s="5">
        <v>2989</v>
      </c>
      <c r="L245" s="6">
        <v>6029</v>
      </c>
      <c r="M245" s="9"/>
      <c r="N245" s="8">
        <v>18020681</v>
      </c>
    </row>
    <row r="246" spans="2:14" ht="39.6">
      <c r="B246" s="4">
        <v>2023</v>
      </c>
      <c r="C246" s="4" t="s">
        <v>16</v>
      </c>
      <c r="D246" s="1079" t="s">
        <v>429</v>
      </c>
      <c r="E246" s="1080"/>
      <c r="F246" s="1079" t="s">
        <v>520</v>
      </c>
      <c r="G246" s="1080"/>
      <c r="H246" s="4" t="s">
        <v>22</v>
      </c>
      <c r="I246" s="4" t="s">
        <v>94</v>
      </c>
      <c r="J246" s="4" t="s">
        <v>524</v>
      </c>
      <c r="K246" s="5">
        <v>5380</v>
      </c>
      <c r="L246" s="6">
        <v>135</v>
      </c>
      <c r="M246" s="9"/>
      <c r="N246" s="8">
        <v>726300</v>
      </c>
    </row>
    <row r="247" spans="2:14" ht="39.6">
      <c r="B247" s="4">
        <v>2023</v>
      </c>
      <c r="C247" s="4" t="s">
        <v>16</v>
      </c>
      <c r="D247" s="1079" t="s">
        <v>429</v>
      </c>
      <c r="E247" s="1080"/>
      <c r="F247" s="1079" t="s">
        <v>520</v>
      </c>
      <c r="G247" s="1080"/>
      <c r="H247" s="4" t="s">
        <v>22</v>
      </c>
      <c r="I247" s="4" t="s">
        <v>94</v>
      </c>
      <c r="J247" s="4" t="s">
        <v>129</v>
      </c>
      <c r="K247" s="5">
        <v>9564</v>
      </c>
      <c r="L247" s="6">
        <v>10</v>
      </c>
      <c r="M247" s="9"/>
      <c r="N247" s="8">
        <v>95640</v>
      </c>
    </row>
    <row r="248" spans="2:14" ht="52.8">
      <c r="B248" s="4">
        <v>2023</v>
      </c>
      <c r="C248" s="4" t="s">
        <v>16</v>
      </c>
      <c r="D248" s="1079" t="s">
        <v>429</v>
      </c>
      <c r="E248" s="1080"/>
      <c r="F248" s="1079" t="s">
        <v>520</v>
      </c>
      <c r="G248" s="1080"/>
      <c r="H248" s="4" t="s">
        <v>103</v>
      </c>
      <c r="I248" s="4" t="s">
        <v>90</v>
      </c>
      <c r="J248" s="4" t="s">
        <v>181</v>
      </c>
      <c r="K248" s="5">
        <v>6376</v>
      </c>
      <c r="L248" s="6">
        <v>5</v>
      </c>
      <c r="M248" s="9"/>
      <c r="N248" s="8">
        <v>31880</v>
      </c>
    </row>
    <row r="249" spans="2:14" ht="52.8">
      <c r="B249" s="4">
        <v>2023</v>
      </c>
      <c r="C249" s="4" t="s">
        <v>16</v>
      </c>
      <c r="D249" s="1079" t="s">
        <v>429</v>
      </c>
      <c r="E249" s="1080"/>
      <c r="F249" s="1079" t="s">
        <v>520</v>
      </c>
      <c r="G249" s="1080"/>
      <c r="H249" s="4" t="s">
        <v>103</v>
      </c>
      <c r="I249" s="4" t="s">
        <v>90</v>
      </c>
      <c r="J249" s="4" t="s">
        <v>451</v>
      </c>
      <c r="K249" s="5">
        <v>1992</v>
      </c>
      <c r="L249" s="6">
        <v>4669</v>
      </c>
      <c r="M249" s="9"/>
      <c r="N249" s="8">
        <v>9300648</v>
      </c>
    </row>
    <row r="250" spans="2:14" ht="52.8">
      <c r="B250" s="4">
        <v>2023</v>
      </c>
      <c r="C250" s="4" t="s">
        <v>16</v>
      </c>
      <c r="D250" s="1079" t="s">
        <v>429</v>
      </c>
      <c r="E250" s="1080"/>
      <c r="F250" s="1079" t="s">
        <v>520</v>
      </c>
      <c r="G250" s="1080"/>
      <c r="H250" s="4" t="s">
        <v>103</v>
      </c>
      <c r="I250" s="4" t="s">
        <v>90</v>
      </c>
      <c r="J250" s="4" t="s">
        <v>20</v>
      </c>
      <c r="K250" s="5">
        <v>598</v>
      </c>
      <c r="L250" s="6">
        <v>3232</v>
      </c>
      <c r="M250" s="9"/>
      <c r="N250" s="8">
        <v>1932736</v>
      </c>
    </row>
    <row r="251" spans="2:14" ht="52.8">
      <c r="B251" s="4">
        <v>2023</v>
      </c>
      <c r="C251" s="4" t="s">
        <v>16</v>
      </c>
      <c r="D251" s="1079" t="s">
        <v>429</v>
      </c>
      <c r="E251" s="1080"/>
      <c r="F251" s="1079" t="s">
        <v>520</v>
      </c>
      <c r="G251" s="1080"/>
      <c r="H251" s="4" t="s">
        <v>103</v>
      </c>
      <c r="I251" s="4" t="s">
        <v>90</v>
      </c>
      <c r="J251" s="4" t="s">
        <v>525</v>
      </c>
      <c r="K251" s="5">
        <v>3586</v>
      </c>
      <c r="L251" s="6">
        <v>412</v>
      </c>
      <c r="M251" s="9"/>
      <c r="N251" s="8">
        <v>1477432</v>
      </c>
    </row>
    <row r="252" spans="2:14" ht="52.8">
      <c r="B252" s="4">
        <v>2023</v>
      </c>
      <c r="C252" s="4" t="s">
        <v>16</v>
      </c>
      <c r="D252" s="1079" t="s">
        <v>429</v>
      </c>
      <c r="E252" s="1080"/>
      <c r="F252" s="1079" t="s">
        <v>520</v>
      </c>
      <c r="G252" s="1080"/>
      <c r="H252" s="4" t="s">
        <v>103</v>
      </c>
      <c r="I252" s="4" t="s">
        <v>94</v>
      </c>
      <c r="J252" s="4" t="s">
        <v>66</v>
      </c>
      <c r="K252" s="5">
        <v>5380</v>
      </c>
      <c r="L252" s="6">
        <v>76</v>
      </c>
      <c r="M252" s="9"/>
      <c r="N252" s="8">
        <v>408880</v>
      </c>
    </row>
    <row r="253" spans="2:14" ht="52.8">
      <c r="B253" s="4">
        <v>2023</v>
      </c>
      <c r="C253" s="4" t="s">
        <v>16</v>
      </c>
      <c r="D253" s="1079" t="s">
        <v>429</v>
      </c>
      <c r="E253" s="1080"/>
      <c r="F253" s="1079" t="s">
        <v>520</v>
      </c>
      <c r="G253" s="1080"/>
      <c r="H253" s="4" t="s">
        <v>103</v>
      </c>
      <c r="I253" s="4" t="s">
        <v>94</v>
      </c>
      <c r="J253" s="4" t="s">
        <v>20</v>
      </c>
      <c r="K253" s="5">
        <v>897</v>
      </c>
      <c r="L253" s="6">
        <v>1094</v>
      </c>
      <c r="M253" s="9"/>
      <c r="N253" s="8">
        <v>981318</v>
      </c>
    </row>
    <row r="254" spans="2:14" ht="52.8">
      <c r="B254" s="4">
        <v>2023</v>
      </c>
      <c r="C254" s="4" t="s">
        <v>16</v>
      </c>
      <c r="D254" s="1079" t="s">
        <v>429</v>
      </c>
      <c r="E254" s="1080"/>
      <c r="F254" s="1079" t="s">
        <v>520</v>
      </c>
      <c r="G254" s="1080"/>
      <c r="H254" s="4" t="s">
        <v>103</v>
      </c>
      <c r="I254" s="4" t="s">
        <v>94</v>
      </c>
      <c r="J254" s="4" t="s">
        <v>526</v>
      </c>
      <c r="K254" s="5">
        <v>2989</v>
      </c>
      <c r="L254" s="6">
        <v>1695</v>
      </c>
      <c r="M254" s="9"/>
      <c r="N254" s="8">
        <v>5066355</v>
      </c>
    </row>
    <row r="255" spans="2:14" ht="52.8">
      <c r="B255" s="4">
        <v>2023</v>
      </c>
      <c r="C255" s="4" t="s">
        <v>16</v>
      </c>
      <c r="D255" s="1079" t="s">
        <v>429</v>
      </c>
      <c r="E255" s="1080"/>
      <c r="F255" s="1079" t="s">
        <v>520</v>
      </c>
      <c r="G255" s="1080"/>
      <c r="H255" s="4" t="s">
        <v>103</v>
      </c>
      <c r="I255" s="4" t="s">
        <v>94</v>
      </c>
      <c r="J255" s="4" t="s">
        <v>527</v>
      </c>
      <c r="K255" s="5">
        <v>9564</v>
      </c>
      <c r="L255" s="6">
        <v>6</v>
      </c>
      <c r="M255" s="9"/>
      <c r="N255" s="8">
        <v>57384</v>
      </c>
    </row>
    <row r="256" spans="2:14" ht="26.4">
      <c r="B256" s="4">
        <v>2023</v>
      </c>
      <c r="C256" s="4" t="s">
        <v>16</v>
      </c>
      <c r="D256" s="1079" t="s">
        <v>429</v>
      </c>
      <c r="E256" s="1080"/>
      <c r="F256" s="1079" t="s">
        <v>520</v>
      </c>
      <c r="G256" s="1080"/>
      <c r="H256" s="4" t="s">
        <v>23</v>
      </c>
      <c r="I256" s="4" t="s">
        <v>90</v>
      </c>
      <c r="J256" s="4" t="s">
        <v>528</v>
      </c>
      <c r="K256" s="5">
        <v>6376</v>
      </c>
      <c r="L256" s="6">
        <v>99</v>
      </c>
      <c r="M256" s="9"/>
      <c r="N256" s="8">
        <v>631224</v>
      </c>
    </row>
    <row r="257" spans="2:14" ht="26.4">
      <c r="B257" s="4">
        <v>2023</v>
      </c>
      <c r="C257" s="4" t="s">
        <v>16</v>
      </c>
      <c r="D257" s="1079" t="s">
        <v>429</v>
      </c>
      <c r="E257" s="1080"/>
      <c r="F257" s="1079" t="s">
        <v>520</v>
      </c>
      <c r="G257" s="1080"/>
      <c r="H257" s="4" t="s">
        <v>23</v>
      </c>
      <c r="I257" s="4" t="s">
        <v>90</v>
      </c>
      <c r="J257" s="4" t="s">
        <v>529</v>
      </c>
      <c r="K257" s="5">
        <v>1992</v>
      </c>
      <c r="L257" s="6">
        <v>8945</v>
      </c>
      <c r="M257" s="9"/>
      <c r="N257" s="8">
        <v>17818440</v>
      </c>
    </row>
    <row r="258" spans="2:14" ht="26.4">
      <c r="B258" s="4">
        <v>2023</v>
      </c>
      <c r="C258" s="4" t="s">
        <v>16</v>
      </c>
      <c r="D258" s="1079" t="s">
        <v>429</v>
      </c>
      <c r="E258" s="1080"/>
      <c r="F258" s="1079" t="s">
        <v>520</v>
      </c>
      <c r="G258" s="1080"/>
      <c r="H258" s="4" t="s">
        <v>23</v>
      </c>
      <c r="I258" s="4" t="s">
        <v>90</v>
      </c>
      <c r="J258" s="4" t="s">
        <v>439</v>
      </c>
      <c r="K258" s="5">
        <v>3586</v>
      </c>
      <c r="L258" s="6">
        <v>479</v>
      </c>
      <c r="M258" s="9"/>
      <c r="N258" s="8">
        <v>1717694</v>
      </c>
    </row>
    <row r="259" spans="2:14" ht="26.4">
      <c r="B259" s="4">
        <v>2023</v>
      </c>
      <c r="C259" s="4" t="s">
        <v>16</v>
      </c>
      <c r="D259" s="1079" t="s">
        <v>429</v>
      </c>
      <c r="E259" s="1080"/>
      <c r="F259" s="1079" t="s">
        <v>520</v>
      </c>
      <c r="G259" s="1080"/>
      <c r="H259" s="4" t="s">
        <v>23</v>
      </c>
      <c r="I259" s="4" t="s">
        <v>94</v>
      </c>
      <c r="J259" s="4" t="s">
        <v>530</v>
      </c>
      <c r="K259" s="5">
        <v>9564</v>
      </c>
      <c r="L259" s="6">
        <v>7</v>
      </c>
      <c r="M259" s="9"/>
      <c r="N259" s="8">
        <v>66948</v>
      </c>
    </row>
    <row r="260" spans="2:14" ht="26.4">
      <c r="B260" s="4">
        <v>2023</v>
      </c>
      <c r="C260" s="4" t="s">
        <v>16</v>
      </c>
      <c r="D260" s="1079" t="s">
        <v>429</v>
      </c>
      <c r="E260" s="1080"/>
      <c r="F260" s="1079" t="s">
        <v>520</v>
      </c>
      <c r="G260" s="1080"/>
      <c r="H260" s="4" t="s">
        <v>23</v>
      </c>
      <c r="I260" s="4" t="s">
        <v>94</v>
      </c>
      <c r="J260" s="4" t="s">
        <v>462</v>
      </c>
      <c r="K260" s="5">
        <v>5380</v>
      </c>
      <c r="L260" s="6">
        <v>78</v>
      </c>
      <c r="M260" s="9"/>
      <c r="N260" s="8">
        <v>419640</v>
      </c>
    </row>
    <row r="261" spans="2:14" ht="26.4">
      <c r="B261" s="4">
        <v>2023</v>
      </c>
      <c r="C261" s="4" t="s">
        <v>16</v>
      </c>
      <c r="D261" s="1079" t="s">
        <v>429</v>
      </c>
      <c r="E261" s="1080"/>
      <c r="F261" s="1079" t="s">
        <v>520</v>
      </c>
      <c r="G261" s="1080"/>
      <c r="H261" s="4" t="s">
        <v>23</v>
      </c>
      <c r="I261" s="4" t="s">
        <v>94</v>
      </c>
      <c r="J261" s="4" t="s">
        <v>439</v>
      </c>
      <c r="K261" s="5">
        <v>2989</v>
      </c>
      <c r="L261" s="6">
        <v>5008</v>
      </c>
      <c r="M261" s="9"/>
      <c r="N261" s="8">
        <v>14968912</v>
      </c>
    </row>
    <row r="262" spans="2:14" ht="26.4">
      <c r="B262" s="4">
        <v>2023</v>
      </c>
      <c r="C262" s="4" t="s">
        <v>16</v>
      </c>
      <c r="D262" s="1079" t="s">
        <v>429</v>
      </c>
      <c r="E262" s="1080"/>
      <c r="F262" s="1079" t="s">
        <v>520</v>
      </c>
      <c r="G262" s="1080"/>
      <c r="H262" s="4" t="s">
        <v>24</v>
      </c>
      <c r="I262" s="4" t="s">
        <v>90</v>
      </c>
      <c r="J262" s="4" t="s">
        <v>531</v>
      </c>
      <c r="K262" s="5">
        <v>1992</v>
      </c>
      <c r="L262" s="6">
        <v>10830</v>
      </c>
      <c r="M262" s="9"/>
      <c r="N262" s="8">
        <v>21573360</v>
      </c>
    </row>
    <row r="263" spans="2:14" ht="26.4">
      <c r="B263" s="4">
        <v>2023</v>
      </c>
      <c r="C263" s="4" t="s">
        <v>16</v>
      </c>
      <c r="D263" s="1079" t="s">
        <v>429</v>
      </c>
      <c r="E263" s="1080"/>
      <c r="F263" s="1079" t="s">
        <v>520</v>
      </c>
      <c r="G263" s="1080"/>
      <c r="H263" s="4" t="s">
        <v>24</v>
      </c>
      <c r="I263" s="4" t="s">
        <v>90</v>
      </c>
      <c r="J263" s="4" t="s">
        <v>157</v>
      </c>
      <c r="K263" s="5">
        <v>6376</v>
      </c>
      <c r="L263" s="6">
        <v>68</v>
      </c>
      <c r="M263" s="9"/>
      <c r="N263" s="8">
        <v>433568</v>
      </c>
    </row>
    <row r="264" spans="2:14" ht="26.4">
      <c r="B264" s="4">
        <v>2023</v>
      </c>
      <c r="C264" s="4" t="s">
        <v>16</v>
      </c>
      <c r="D264" s="1079" t="s">
        <v>429</v>
      </c>
      <c r="E264" s="1080"/>
      <c r="F264" s="1079" t="s">
        <v>520</v>
      </c>
      <c r="G264" s="1080"/>
      <c r="H264" s="4" t="s">
        <v>24</v>
      </c>
      <c r="I264" s="4" t="s">
        <v>94</v>
      </c>
      <c r="J264" s="4" t="s">
        <v>532</v>
      </c>
      <c r="K264" s="5">
        <v>5380</v>
      </c>
      <c r="L264" s="6">
        <v>42</v>
      </c>
      <c r="M264" s="9"/>
      <c r="N264" s="8">
        <v>225960</v>
      </c>
    </row>
    <row r="265" spans="2:14" ht="26.4">
      <c r="B265" s="4">
        <v>2023</v>
      </c>
      <c r="C265" s="4" t="s">
        <v>16</v>
      </c>
      <c r="D265" s="1079" t="s">
        <v>429</v>
      </c>
      <c r="E265" s="1080"/>
      <c r="F265" s="1079" t="s">
        <v>520</v>
      </c>
      <c r="G265" s="1080"/>
      <c r="H265" s="4" t="s">
        <v>24</v>
      </c>
      <c r="I265" s="4" t="s">
        <v>94</v>
      </c>
      <c r="J265" s="4" t="s">
        <v>98</v>
      </c>
      <c r="K265" s="5">
        <v>2989</v>
      </c>
      <c r="L265" s="6">
        <v>3857</v>
      </c>
      <c r="M265" s="9"/>
      <c r="N265" s="8">
        <v>11528573</v>
      </c>
    </row>
    <row r="266" spans="2:14" ht="26.4">
      <c r="B266" s="4">
        <v>2023</v>
      </c>
      <c r="C266" s="4" t="s">
        <v>16</v>
      </c>
      <c r="D266" s="1079" t="s">
        <v>429</v>
      </c>
      <c r="E266" s="1080"/>
      <c r="F266" s="1079" t="s">
        <v>520</v>
      </c>
      <c r="G266" s="1080"/>
      <c r="H266" s="4" t="s">
        <v>111</v>
      </c>
      <c r="I266" s="4" t="s">
        <v>90</v>
      </c>
      <c r="J266" s="4" t="s">
        <v>108</v>
      </c>
      <c r="K266" s="5">
        <v>3586</v>
      </c>
      <c r="L266" s="6">
        <v>44</v>
      </c>
      <c r="M266" s="9"/>
      <c r="N266" s="8">
        <v>157784</v>
      </c>
    </row>
    <row r="267" spans="2:14" ht="26.4">
      <c r="B267" s="4">
        <v>2023</v>
      </c>
      <c r="C267" s="4" t="s">
        <v>16</v>
      </c>
      <c r="D267" s="1079" t="s">
        <v>429</v>
      </c>
      <c r="E267" s="1080"/>
      <c r="F267" s="1079" t="s">
        <v>520</v>
      </c>
      <c r="G267" s="1080"/>
      <c r="H267" s="4" t="s">
        <v>111</v>
      </c>
      <c r="I267" s="4" t="s">
        <v>94</v>
      </c>
      <c r="J267" s="4" t="s">
        <v>440</v>
      </c>
      <c r="K267" s="5">
        <v>2989</v>
      </c>
      <c r="L267" s="6">
        <v>3010</v>
      </c>
      <c r="M267" s="9"/>
      <c r="N267" s="8">
        <v>8996890</v>
      </c>
    </row>
    <row r="268" spans="2:14" ht="26.4">
      <c r="B268" s="4">
        <v>2023</v>
      </c>
      <c r="C268" s="4" t="s">
        <v>16</v>
      </c>
      <c r="D268" s="1079" t="s">
        <v>429</v>
      </c>
      <c r="E268" s="1080"/>
      <c r="F268" s="1079" t="s">
        <v>520</v>
      </c>
      <c r="G268" s="1080"/>
      <c r="H268" s="4" t="s">
        <v>112</v>
      </c>
      <c r="I268" s="4" t="s">
        <v>90</v>
      </c>
      <c r="J268" s="4" t="s">
        <v>322</v>
      </c>
      <c r="K268" s="5">
        <v>6376</v>
      </c>
      <c r="L268" s="6">
        <v>22</v>
      </c>
      <c r="M268" s="9"/>
      <c r="N268" s="8">
        <v>140272</v>
      </c>
    </row>
    <row r="269" spans="2:14" ht="26.4">
      <c r="B269" s="4">
        <v>2023</v>
      </c>
      <c r="C269" s="4" t="s">
        <v>16</v>
      </c>
      <c r="D269" s="1079" t="s">
        <v>429</v>
      </c>
      <c r="E269" s="1080"/>
      <c r="F269" s="1079" t="s">
        <v>520</v>
      </c>
      <c r="G269" s="1080"/>
      <c r="H269" s="4" t="s">
        <v>25</v>
      </c>
      <c r="I269" s="4" t="s">
        <v>90</v>
      </c>
      <c r="J269" s="4" t="s">
        <v>75</v>
      </c>
      <c r="K269" s="5">
        <v>1992</v>
      </c>
      <c r="L269" s="6">
        <v>30000</v>
      </c>
      <c r="M269" s="9"/>
      <c r="N269" s="8">
        <v>59760000</v>
      </c>
    </row>
    <row r="270" spans="2:14" ht="26.4">
      <c r="B270" s="4">
        <v>2023</v>
      </c>
      <c r="C270" s="4" t="s">
        <v>16</v>
      </c>
      <c r="D270" s="1079" t="s">
        <v>429</v>
      </c>
      <c r="E270" s="1080"/>
      <c r="F270" s="1079" t="s">
        <v>520</v>
      </c>
      <c r="G270" s="1080"/>
      <c r="H270" s="4" t="s">
        <v>25</v>
      </c>
      <c r="I270" s="4" t="s">
        <v>90</v>
      </c>
      <c r="J270" s="4" t="s">
        <v>383</v>
      </c>
      <c r="K270" s="5">
        <v>6376</v>
      </c>
      <c r="L270" s="6">
        <v>47</v>
      </c>
      <c r="M270" s="9"/>
      <c r="N270" s="8">
        <v>299672</v>
      </c>
    </row>
    <row r="271" spans="2:14" ht="26.4">
      <c r="B271" s="4">
        <v>2023</v>
      </c>
      <c r="C271" s="4" t="s">
        <v>16</v>
      </c>
      <c r="D271" s="1079" t="s">
        <v>429</v>
      </c>
      <c r="E271" s="1080"/>
      <c r="F271" s="1079" t="s">
        <v>520</v>
      </c>
      <c r="G271" s="1080"/>
      <c r="H271" s="4" t="s">
        <v>25</v>
      </c>
      <c r="I271" s="4" t="s">
        <v>90</v>
      </c>
      <c r="J271" s="4" t="s">
        <v>181</v>
      </c>
      <c r="K271" s="5">
        <v>3586</v>
      </c>
      <c r="L271" s="6">
        <v>69</v>
      </c>
      <c r="M271" s="9"/>
      <c r="N271" s="8">
        <v>247434</v>
      </c>
    </row>
    <row r="272" spans="2:14" ht="26.4">
      <c r="B272" s="4">
        <v>2023</v>
      </c>
      <c r="C272" s="4" t="s">
        <v>16</v>
      </c>
      <c r="D272" s="1079" t="s">
        <v>429</v>
      </c>
      <c r="E272" s="1080"/>
      <c r="F272" s="1079" t="s">
        <v>520</v>
      </c>
      <c r="G272" s="1080"/>
      <c r="H272" s="4" t="s">
        <v>25</v>
      </c>
      <c r="I272" s="4" t="s">
        <v>94</v>
      </c>
      <c r="J272" s="4" t="s">
        <v>443</v>
      </c>
      <c r="K272" s="5">
        <v>9564</v>
      </c>
      <c r="L272" s="6">
        <v>5</v>
      </c>
      <c r="M272" s="9"/>
      <c r="N272" s="8">
        <v>47820</v>
      </c>
    </row>
    <row r="273" spans="2:14" ht="26.4">
      <c r="B273" s="4">
        <v>2023</v>
      </c>
      <c r="C273" s="4" t="s">
        <v>16</v>
      </c>
      <c r="D273" s="1079" t="s">
        <v>429</v>
      </c>
      <c r="E273" s="1080"/>
      <c r="F273" s="1079" t="s">
        <v>520</v>
      </c>
      <c r="G273" s="1080"/>
      <c r="H273" s="4" t="s">
        <v>25</v>
      </c>
      <c r="I273" s="4" t="s">
        <v>94</v>
      </c>
      <c r="J273" s="4" t="s">
        <v>164</v>
      </c>
      <c r="K273" s="5">
        <v>5380</v>
      </c>
      <c r="L273" s="6">
        <v>57</v>
      </c>
      <c r="M273" s="9"/>
      <c r="N273" s="8">
        <v>306660</v>
      </c>
    </row>
    <row r="274" spans="2:14" ht="26.4">
      <c r="B274" s="4">
        <v>2023</v>
      </c>
      <c r="C274" s="4" t="s">
        <v>16</v>
      </c>
      <c r="D274" s="1079" t="s">
        <v>429</v>
      </c>
      <c r="E274" s="1080"/>
      <c r="F274" s="1079" t="s">
        <v>520</v>
      </c>
      <c r="G274" s="1080"/>
      <c r="H274" s="4" t="s">
        <v>25</v>
      </c>
      <c r="I274" s="4" t="s">
        <v>94</v>
      </c>
      <c r="J274" s="4" t="s">
        <v>438</v>
      </c>
      <c r="K274" s="5">
        <v>2989</v>
      </c>
      <c r="L274" s="6">
        <v>1657</v>
      </c>
      <c r="M274" s="9"/>
      <c r="N274" s="8">
        <v>4952773</v>
      </c>
    </row>
    <row r="275" spans="2:14" ht="79.2">
      <c r="B275" s="4">
        <v>2023</v>
      </c>
      <c r="C275" s="4" t="s">
        <v>16</v>
      </c>
      <c r="D275" s="1079" t="s">
        <v>429</v>
      </c>
      <c r="E275" s="1080"/>
      <c r="F275" s="1079" t="s">
        <v>520</v>
      </c>
      <c r="G275" s="1080"/>
      <c r="H275" s="4" t="s">
        <v>512</v>
      </c>
      <c r="I275" s="4" t="s">
        <v>90</v>
      </c>
      <c r="J275" s="4" t="s">
        <v>91</v>
      </c>
      <c r="K275" s="5">
        <v>1992</v>
      </c>
      <c r="L275" s="6">
        <v>5387</v>
      </c>
      <c r="M275" s="9"/>
      <c r="N275" s="8">
        <v>10730904</v>
      </c>
    </row>
    <row r="276" spans="2:14" ht="26.4">
      <c r="B276" s="4">
        <v>2023</v>
      </c>
      <c r="C276" s="4" t="s">
        <v>16</v>
      </c>
      <c r="D276" s="1079" t="s">
        <v>429</v>
      </c>
      <c r="E276" s="1080"/>
      <c r="F276" s="1079" t="s">
        <v>520</v>
      </c>
      <c r="G276" s="1080"/>
      <c r="H276" s="4" t="s">
        <v>26</v>
      </c>
      <c r="I276" s="4" t="s">
        <v>90</v>
      </c>
      <c r="J276" s="4" t="s">
        <v>177</v>
      </c>
      <c r="K276" s="5">
        <v>1992</v>
      </c>
      <c r="L276" s="6">
        <v>44819</v>
      </c>
      <c r="M276" s="9"/>
      <c r="N276" s="8">
        <v>89279448</v>
      </c>
    </row>
    <row r="277" spans="2:14" ht="26.4">
      <c r="B277" s="4">
        <v>2023</v>
      </c>
      <c r="C277" s="4" t="s">
        <v>16</v>
      </c>
      <c r="D277" s="1079" t="s">
        <v>429</v>
      </c>
      <c r="E277" s="1080"/>
      <c r="F277" s="1079" t="s">
        <v>520</v>
      </c>
      <c r="G277" s="1080"/>
      <c r="H277" s="4" t="s">
        <v>26</v>
      </c>
      <c r="I277" s="4" t="s">
        <v>90</v>
      </c>
      <c r="J277" s="4" t="s">
        <v>72</v>
      </c>
      <c r="K277" s="5">
        <v>6376</v>
      </c>
      <c r="L277" s="6">
        <v>64</v>
      </c>
      <c r="M277" s="9"/>
      <c r="N277" s="8">
        <v>408064</v>
      </c>
    </row>
    <row r="278" spans="2:14" ht="26.4">
      <c r="B278" s="4">
        <v>2023</v>
      </c>
      <c r="C278" s="4" t="s">
        <v>16</v>
      </c>
      <c r="D278" s="1079" t="s">
        <v>429</v>
      </c>
      <c r="E278" s="1080"/>
      <c r="F278" s="1079" t="s">
        <v>520</v>
      </c>
      <c r="G278" s="1080"/>
      <c r="H278" s="4" t="s">
        <v>26</v>
      </c>
      <c r="I278" s="4" t="s">
        <v>90</v>
      </c>
      <c r="J278" s="4" t="s">
        <v>519</v>
      </c>
      <c r="K278" s="5">
        <v>3586</v>
      </c>
      <c r="L278" s="6">
        <v>1036</v>
      </c>
      <c r="M278" s="9"/>
      <c r="N278" s="8">
        <v>3715096</v>
      </c>
    </row>
    <row r="279" spans="2:14" ht="26.4">
      <c r="B279" s="4">
        <v>2023</v>
      </c>
      <c r="C279" s="4" t="s">
        <v>16</v>
      </c>
      <c r="D279" s="1079" t="s">
        <v>429</v>
      </c>
      <c r="E279" s="1080"/>
      <c r="F279" s="1079" t="s">
        <v>520</v>
      </c>
      <c r="G279" s="1080"/>
      <c r="H279" s="4" t="s">
        <v>26</v>
      </c>
      <c r="I279" s="4" t="s">
        <v>94</v>
      </c>
      <c r="J279" s="4" t="s">
        <v>533</v>
      </c>
      <c r="K279" s="5">
        <v>9564</v>
      </c>
      <c r="L279" s="6">
        <v>5</v>
      </c>
      <c r="M279" s="9"/>
      <c r="N279" s="8">
        <v>47820</v>
      </c>
    </row>
    <row r="280" spans="2:14" ht="26.4">
      <c r="B280" s="4">
        <v>2023</v>
      </c>
      <c r="C280" s="4" t="s">
        <v>16</v>
      </c>
      <c r="D280" s="1079" t="s">
        <v>429</v>
      </c>
      <c r="E280" s="1080"/>
      <c r="F280" s="1079" t="s">
        <v>520</v>
      </c>
      <c r="G280" s="1080"/>
      <c r="H280" s="4" t="s">
        <v>26</v>
      </c>
      <c r="I280" s="4" t="s">
        <v>94</v>
      </c>
      <c r="J280" s="4" t="s">
        <v>307</v>
      </c>
      <c r="K280" s="5">
        <v>5380</v>
      </c>
      <c r="L280" s="6">
        <v>51</v>
      </c>
      <c r="M280" s="9"/>
      <c r="N280" s="8">
        <v>274380</v>
      </c>
    </row>
    <row r="281" spans="2:14" ht="26.4">
      <c r="B281" s="4">
        <v>2023</v>
      </c>
      <c r="C281" s="4" t="s">
        <v>16</v>
      </c>
      <c r="D281" s="1079" t="s">
        <v>429</v>
      </c>
      <c r="E281" s="1080"/>
      <c r="F281" s="1079" t="s">
        <v>520</v>
      </c>
      <c r="G281" s="1080"/>
      <c r="H281" s="4" t="s">
        <v>26</v>
      </c>
      <c r="I281" s="4" t="s">
        <v>94</v>
      </c>
      <c r="J281" s="4" t="s">
        <v>534</v>
      </c>
      <c r="K281" s="5">
        <v>2989</v>
      </c>
      <c r="L281" s="6">
        <v>6632</v>
      </c>
      <c r="M281" s="9"/>
      <c r="N281" s="8">
        <v>19823048</v>
      </c>
    </row>
    <row r="282" spans="2:14" ht="26.4">
      <c r="B282" s="4">
        <v>2023</v>
      </c>
      <c r="C282" s="4" t="s">
        <v>16</v>
      </c>
      <c r="D282" s="1079" t="s">
        <v>429</v>
      </c>
      <c r="E282" s="1080"/>
      <c r="F282" s="1079" t="s">
        <v>520</v>
      </c>
      <c r="G282" s="1080"/>
      <c r="H282" s="4" t="s">
        <v>27</v>
      </c>
      <c r="I282" s="4" t="s">
        <v>90</v>
      </c>
      <c r="J282" s="4" t="s">
        <v>535</v>
      </c>
      <c r="K282" s="5">
        <v>6376</v>
      </c>
      <c r="L282" s="6">
        <v>46</v>
      </c>
      <c r="M282" s="9"/>
      <c r="N282" s="8">
        <v>293296</v>
      </c>
    </row>
    <row r="283" spans="2:14" ht="26.4">
      <c r="B283" s="4">
        <v>2023</v>
      </c>
      <c r="C283" s="4" t="s">
        <v>16</v>
      </c>
      <c r="D283" s="1079" t="s">
        <v>429</v>
      </c>
      <c r="E283" s="1080"/>
      <c r="F283" s="1079" t="s">
        <v>520</v>
      </c>
      <c r="G283" s="1080"/>
      <c r="H283" s="4" t="s">
        <v>27</v>
      </c>
      <c r="I283" s="4" t="s">
        <v>90</v>
      </c>
      <c r="J283" s="4" t="s">
        <v>435</v>
      </c>
      <c r="K283" s="5">
        <v>3586</v>
      </c>
      <c r="L283" s="6">
        <v>1007</v>
      </c>
      <c r="M283" s="9"/>
      <c r="N283" s="8">
        <v>3611102</v>
      </c>
    </row>
    <row r="284" spans="2:14" ht="26.4">
      <c r="B284" s="4">
        <v>2023</v>
      </c>
      <c r="C284" s="4" t="s">
        <v>16</v>
      </c>
      <c r="D284" s="1079" t="s">
        <v>429</v>
      </c>
      <c r="E284" s="1080"/>
      <c r="F284" s="1079" t="s">
        <v>520</v>
      </c>
      <c r="G284" s="1080"/>
      <c r="H284" s="4" t="s">
        <v>27</v>
      </c>
      <c r="I284" s="4" t="s">
        <v>90</v>
      </c>
      <c r="J284" s="4" t="s">
        <v>172</v>
      </c>
      <c r="K284" s="5">
        <v>1992</v>
      </c>
      <c r="L284" s="6">
        <v>18497</v>
      </c>
      <c r="M284" s="9"/>
      <c r="N284" s="8">
        <v>36846024</v>
      </c>
    </row>
    <row r="285" spans="2:14" ht="26.4">
      <c r="B285" s="4">
        <v>2023</v>
      </c>
      <c r="C285" s="4" t="s">
        <v>16</v>
      </c>
      <c r="D285" s="1079" t="s">
        <v>429</v>
      </c>
      <c r="E285" s="1080"/>
      <c r="F285" s="1079" t="s">
        <v>520</v>
      </c>
      <c r="G285" s="1080"/>
      <c r="H285" s="4" t="s">
        <v>27</v>
      </c>
      <c r="I285" s="4" t="s">
        <v>94</v>
      </c>
      <c r="J285" s="4" t="s">
        <v>472</v>
      </c>
      <c r="K285" s="5">
        <v>5380</v>
      </c>
      <c r="L285" s="6">
        <v>124</v>
      </c>
      <c r="M285" s="9"/>
      <c r="N285" s="8">
        <v>667120</v>
      </c>
    </row>
    <row r="286" spans="2:14" ht="26.4">
      <c r="B286" s="4">
        <v>2023</v>
      </c>
      <c r="C286" s="4" t="s">
        <v>16</v>
      </c>
      <c r="D286" s="1079" t="s">
        <v>429</v>
      </c>
      <c r="E286" s="1080"/>
      <c r="F286" s="1079" t="s">
        <v>520</v>
      </c>
      <c r="G286" s="1080"/>
      <c r="H286" s="4" t="s">
        <v>27</v>
      </c>
      <c r="I286" s="4" t="s">
        <v>94</v>
      </c>
      <c r="J286" s="4" t="s">
        <v>175</v>
      </c>
      <c r="K286" s="5">
        <v>9564</v>
      </c>
      <c r="L286" s="6">
        <v>17</v>
      </c>
      <c r="M286" s="9"/>
      <c r="N286" s="8">
        <v>162588</v>
      </c>
    </row>
    <row r="287" spans="2:14" ht="26.4">
      <c r="B287" s="4">
        <v>2023</v>
      </c>
      <c r="C287" s="4" t="s">
        <v>16</v>
      </c>
      <c r="D287" s="1079" t="s">
        <v>429</v>
      </c>
      <c r="E287" s="1080"/>
      <c r="F287" s="1079" t="s">
        <v>520</v>
      </c>
      <c r="G287" s="1080"/>
      <c r="H287" s="4" t="s">
        <v>27</v>
      </c>
      <c r="I287" s="4" t="s">
        <v>94</v>
      </c>
      <c r="J287" s="4" t="s">
        <v>151</v>
      </c>
      <c r="K287" s="5">
        <v>2989</v>
      </c>
      <c r="L287" s="6">
        <v>7002</v>
      </c>
      <c r="M287" s="9"/>
      <c r="N287" s="8">
        <v>20928978</v>
      </c>
    </row>
    <row r="288" spans="2:14">
      <c r="B288" s="12" t="s">
        <v>28</v>
      </c>
      <c r="C288" s="12" t="s">
        <v>28</v>
      </c>
      <c r="D288" s="1083" t="s">
        <v>28</v>
      </c>
      <c r="E288" s="1080"/>
      <c r="F288" s="1083" t="s">
        <v>29</v>
      </c>
      <c r="G288" s="1080"/>
      <c r="H288" s="12" t="s">
        <v>28</v>
      </c>
      <c r="I288" s="12" t="s">
        <v>28</v>
      </c>
      <c r="J288" s="12" t="s">
        <v>28</v>
      </c>
      <c r="K288" s="12" t="s">
        <v>28</v>
      </c>
      <c r="L288" s="13">
        <v>207020</v>
      </c>
      <c r="M288" s="12"/>
      <c r="N288" s="14">
        <v>464660988</v>
      </c>
    </row>
    <row r="289" spans="2:14" ht="26.4">
      <c r="B289" s="4">
        <v>2023</v>
      </c>
      <c r="C289" s="4" t="s">
        <v>16</v>
      </c>
      <c r="D289" s="1079" t="s">
        <v>429</v>
      </c>
      <c r="E289" s="1080"/>
      <c r="F289" s="1079" t="s">
        <v>536</v>
      </c>
      <c r="G289" s="1080"/>
      <c r="H289" s="4" t="s">
        <v>18</v>
      </c>
      <c r="I289" s="4" t="s">
        <v>90</v>
      </c>
      <c r="J289" s="4" t="s">
        <v>72</v>
      </c>
      <c r="K289" s="5">
        <v>3586</v>
      </c>
      <c r="L289" s="6">
        <v>1580</v>
      </c>
      <c r="M289" s="9"/>
      <c r="N289" s="8">
        <v>5665880</v>
      </c>
    </row>
    <row r="290" spans="2:14" ht="26.4">
      <c r="B290" s="4">
        <v>2023</v>
      </c>
      <c r="C290" s="4" t="s">
        <v>16</v>
      </c>
      <c r="D290" s="1079" t="s">
        <v>429</v>
      </c>
      <c r="E290" s="1080"/>
      <c r="F290" s="1079" t="s">
        <v>536</v>
      </c>
      <c r="G290" s="1080"/>
      <c r="H290" s="4" t="s">
        <v>18</v>
      </c>
      <c r="I290" s="4" t="s">
        <v>90</v>
      </c>
      <c r="J290" s="4" t="s">
        <v>194</v>
      </c>
      <c r="K290" s="5">
        <v>6376</v>
      </c>
      <c r="L290" s="6">
        <v>5</v>
      </c>
      <c r="M290" s="9"/>
      <c r="N290" s="8">
        <v>31880</v>
      </c>
    </row>
    <row r="291" spans="2:14" ht="26.4">
      <c r="B291" s="4">
        <v>2023</v>
      </c>
      <c r="C291" s="4" t="s">
        <v>16</v>
      </c>
      <c r="D291" s="1079" t="s">
        <v>429</v>
      </c>
      <c r="E291" s="1080"/>
      <c r="F291" s="1079" t="s">
        <v>536</v>
      </c>
      <c r="G291" s="1080"/>
      <c r="H291" s="4" t="s">
        <v>18</v>
      </c>
      <c r="I291" s="4" t="s">
        <v>94</v>
      </c>
      <c r="J291" s="4" t="s">
        <v>108</v>
      </c>
      <c r="K291" s="5">
        <v>9564</v>
      </c>
      <c r="L291" s="6">
        <v>1</v>
      </c>
      <c r="M291" s="9"/>
      <c r="N291" s="8">
        <v>9564</v>
      </c>
    </row>
    <row r="292" spans="2:14" ht="26.4">
      <c r="B292" s="4">
        <v>2023</v>
      </c>
      <c r="C292" s="4" t="s">
        <v>16</v>
      </c>
      <c r="D292" s="1079" t="s">
        <v>429</v>
      </c>
      <c r="E292" s="1080"/>
      <c r="F292" s="1079" t="s">
        <v>536</v>
      </c>
      <c r="G292" s="1080"/>
      <c r="H292" s="4" t="s">
        <v>18</v>
      </c>
      <c r="I292" s="4" t="s">
        <v>94</v>
      </c>
      <c r="J292" s="4" t="s">
        <v>462</v>
      </c>
      <c r="K292" s="5">
        <v>2989</v>
      </c>
      <c r="L292" s="6">
        <v>6726</v>
      </c>
      <c r="M292" s="9"/>
      <c r="N292" s="8">
        <v>20104014</v>
      </c>
    </row>
    <row r="293" spans="2:14" ht="26.4">
      <c r="B293" s="4">
        <v>2023</v>
      </c>
      <c r="C293" s="4" t="s">
        <v>16</v>
      </c>
      <c r="D293" s="1079" t="s">
        <v>429</v>
      </c>
      <c r="E293" s="1080"/>
      <c r="F293" s="1079" t="s">
        <v>536</v>
      </c>
      <c r="G293" s="1080"/>
      <c r="H293" s="4" t="s">
        <v>18</v>
      </c>
      <c r="I293" s="4" t="s">
        <v>94</v>
      </c>
      <c r="J293" s="4" t="s">
        <v>507</v>
      </c>
      <c r="K293" s="5">
        <v>5380</v>
      </c>
      <c r="L293" s="6">
        <v>128</v>
      </c>
      <c r="M293" s="9"/>
      <c r="N293" s="8">
        <v>688640</v>
      </c>
    </row>
    <row r="294" spans="2:14" ht="39.6">
      <c r="B294" s="4">
        <v>2023</v>
      </c>
      <c r="C294" s="4" t="s">
        <v>16</v>
      </c>
      <c r="D294" s="1079" t="s">
        <v>429</v>
      </c>
      <c r="E294" s="1080"/>
      <c r="F294" s="1079" t="s">
        <v>536</v>
      </c>
      <c r="G294" s="1080"/>
      <c r="H294" s="4" t="s">
        <v>22</v>
      </c>
      <c r="I294" s="4" t="s">
        <v>90</v>
      </c>
      <c r="J294" s="4" t="s">
        <v>145</v>
      </c>
      <c r="K294" s="5">
        <v>3586</v>
      </c>
      <c r="L294" s="6">
        <v>711</v>
      </c>
      <c r="M294" s="9"/>
      <c r="N294" s="8">
        <v>2549646</v>
      </c>
    </row>
    <row r="295" spans="2:14" ht="39.6">
      <c r="B295" s="4">
        <v>2023</v>
      </c>
      <c r="C295" s="4" t="s">
        <v>16</v>
      </c>
      <c r="D295" s="1079" t="s">
        <v>429</v>
      </c>
      <c r="E295" s="1080"/>
      <c r="F295" s="1079" t="s">
        <v>536</v>
      </c>
      <c r="G295" s="1080"/>
      <c r="H295" s="4" t="s">
        <v>22</v>
      </c>
      <c r="I295" s="4" t="s">
        <v>90</v>
      </c>
      <c r="J295" s="4" t="s">
        <v>75</v>
      </c>
      <c r="K295" s="5">
        <v>1992</v>
      </c>
      <c r="L295" s="6">
        <v>30385</v>
      </c>
      <c r="M295" s="9"/>
      <c r="N295" s="8">
        <v>60526920</v>
      </c>
    </row>
    <row r="296" spans="2:14" ht="39.6">
      <c r="B296" s="4">
        <v>2023</v>
      </c>
      <c r="C296" s="4" t="s">
        <v>16</v>
      </c>
      <c r="D296" s="1079" t="s">
        <v>429</v>
      </c>
      <c r="E296" s="1080"/>
      <c r="F296" s="1079" t="s">
        <v>536</v>
      </c>
      <c r="G296" s="1080"/>
      <c r="H296" s="4" t="s">
        <v>22</v>
      </c>
      <c r="I296" s="4" t="s">
        <v>90</v>
      </c>
      <c r="J296" s="4" t="s">
        <v>537</v>
      </c>
      <c r="K296" s="5">
        <v>6376</v>
      </c>
      <c r="L296" s="6">
        <v>46</v>
      </c>
      <c r="M296" s="9"/>
      <c r="N296" s="8">
        <v>293296</v>
      </c>
    </row>
    <row r="297" spans="2:14" ht="39.6">
      <c r="B297" s="4">
        <v>2023</v>
      </c>
      <c r="C297" s="4" t="s">
        <v>16</v>
      </c>
      <c r="D297" s="1079" t="s">
        <v>429</v>
      </c>
      <c r="E297" s="1080"/>
      <c r="F297" s="1079" t="s">
        <v>536</v>
      </c>
      <c r="G297" s="1080"/>
      <c r="H297" s="4" t="s">
        <v>22</v>
      </c>
      <c r="I297" s="4" t="s">
        <v>94</v>
      </c>
      <c r="J297" s="4" t="s">
        <v>106</v>
      </c>
      <c r="K297" s="5">
        <v>5380</v>
      </c>
      <c r="L297" s="6">
        <v>332</v>
      </c>
      <c r="M297" s="9"/>
      <c r="N297" s="8">
        <v>1786160</v>
      </c>
    </row>
    <row r="298" spans="2:14" ht="39.6">
      <c r="B298" s="4">
        <v>2023</v>
      </c>
      <c r="C298" s="4" t="s">
        <v>16</v>
      </c>
      <c r="D298" s="1079" t="s">
        <v>429</v>
      </c>
      <c r="E298" s="1080"/>
      <c r="F298" s="1079" t="s">
        <v>536</v>
      </c>
      <c r="G298" s="1080"/>
      <c r="H298" s="4" t="s">
        <v>22</v>
      </c>
      <c r="I298" s="4" t="s">
        <v>94</v>
      </c>
      <c r="J298" s="4" t="s">
        <v>175</v>
      </c>
      <c r="K298" s="5">
        <v>2989</v>
      </c>
      <c r="L298" s="6">
        <v>7543</v>
      </c>
      <c r="M298" s="9"/>
      <c r="N298" s="8">
        <v>22546027</v>
      </c>
    </row>
    <row r="299" spans="2:14" ht="39.6">
      <c r="B299" s="4">
        <v>2023</v>
      </c>
      <c r="C299" s="4" t="s">
        <v>16</v>
      </c>
      <c r="D299" s="1079" t="s">
        <v>429</v>
      </c>
      <c r="E299" s="1080"/>
      <c r="F299" s="1079" t="s">
        <v>536</v>
      </c>
      <c r="G299" s="1080"/>
      <c r="H299" s="4" t="s">
        <v>22</v>
      </c>
      <c r="I299" s="4" t="s">
        <v>94</v>
      </c>
      <c r="J299" s="4" t="s">
        <v>119</v>
      </c>
      <c r="K299" s="5">
        <v>9564</v>
      </c>
      <c r="L299" s="6">
        <v>29</v>
      </c>
      <c r="M299" s="9"/>
      <c r="N299" s="8">
        <v>277356</v>
      </c>
    </row>
    <row r="300" spans="2:14" ht="52.8">
      <c r="B300" s="4">
        <v>2023</v>
      </c>
      <c r="C300" s="4" t="s">
        <v>16</v>
      </c>
      <c r="D300" s="1079" t="s">
        <v>429</v>
      </c>
      <c r="E300" s="1080"/>
      <c r="F300" s="1079" t="s">
        <v>536</v>
      </c>
      <c r="G300" s="1080"/>
      <c r="H300" s="4" t="s">
        <v>103</v>
      </c>
      <c r="I300" s="4" t="s">
        <v>90</v>
      </c>
      <c r="J300" s="4" t="s">
        <v>302</v>
      </c>
      <c r="K300" s="5">
        <v>3586</v>
      </c>
      <c r="L300" s="6">
        <v>10</v>
      </c>
      <c r="M300" s="9"/>
      <c r="N300" s="8">
        <v>35860</v>
      </c>
    </row>
    <row r="301" spans="2:14" ht="52.8">
      <c r="B301" s="4">
        <v>2023</v>
      </c>
      <c r="C301" s="4" t="s">
        <v>16</v>
      </c>
      <c r="D301" s="1079" t="s">
        <v>429</v>
      </c>
      <c r="E301" s="1080"/>
      <c r="F301" s="1079" t="s">
        <v>536</v>
      </c>
      <c r="G301" s="1080"/>
      <c r="H301" s="4" t="s">
        <v>103</v>
      </c>
      <c r="I301" s="4" t="s">
        <v>90</v>
      </c>
      <c r="J301" s="4" t="s">
        <v>127</v>
      </c>
      <c r="K301" s="5">
        <v>1992</v>
      </c>
      <c r="L301" s="6">
        <v>5112</v>
      </c>
      <c r="M301" s="9"/>
      <c r="N301" s="8">
        <v>10183104</v>
      </c>
    </row>
    <row r="302" spans="2:14" ht="52.8">
      <c r="B302" s="4">
        <v>2023</v>
      </c>
      <c r="C302" s="4" t="s">
        <v>16</v>
      </c>
      <c r="D302" s="1079" t="s">
        <v>429</v>
      </c>
      <c r="E302" s="1080"/>
      <c r="F302" s="1079" t="s">
        <v>536</v>
      </c>
      <c r="G302" s="1080"/>
      <c r="H302" s="4" t="s">
        <v>103</v>
      </c>
      <c r="I302" s="4" t="s">
        <v>90</v>
      </c>
      <c r="J302" s="4" t="s">
        <v>20</v>
      </c>
      <c r="K302" s="5">
        <v>598</v>
      </c>
      <c r="L302" s="6">
        <v>2916</v>
      </c>
      <c r="M302" s="9"/>
      <c r="N302" s="8">
        <v>1743768</v>
      </c>
    </row>
    <row r="303" spans="2:14" ht="52.8">
      <c r="B303" s="4">
        <v>2023</v>
      </c>
      <c r="C303" s="4" t="s">
        <v>16</v>
      </c>
      <c r="D303" s="1079" t="s">
        <v>429</v>
      </c>
      <c r="E303" s="1080"/>
      <c r="F303" s="1079" t="s">
        <v>536</v>
      </c>
      <c r="G303" s="1080"/>
      <c r="H303" s="4" t="s">
        <v>103</v>
      </c>
      <c r="I303" s="4" t="s">
        <v>90</v>
      </c>
      <c r="J303" s="4" t="s">
        <v>457</v>
      </c>
      <c r="K303" s="5">
        <v>6376</v>
      </c>
      <c r="L303" s="6">
        <v>55</v>
      </c>
      <c r="M303" s="9"/>
      <c r="N303" s="8">
        <v>350680</v>
      </c>
    </row>
    <row r="304" spans="2:14" ht="52.8">
      <c r="B304" s="4">
        <v>2023</v>
      </c>
      <c r="C304" s="4" t="s">
        <v>16</v>
      </c>
      <c r="D304" s="1079" t="s">
        <v>429</v>
      </c>
      <c r="E304" s="1080"/>
      <c r="F304" s="1079" t="s">
        <v>536</v>
      </c>
      <c r="G304" s="1080"/>
      <c r="H304" s="4" t="s">
        <v>103</v>
      </c>
      <c r="I304" s="4" t="s">
        <v>94</v>
      </c>
      <c r="J304" s="4" t="s">
        <v>151</v>
      </c>
      <c r="K304" s="5">
        <v>5380</v>
      </c>
      <c r="L304" s="6">
        <v>206</v>
      </c>
      <c r="M304" s="9"/>
      <c r="N304" s="8">
        <v>1108280</v>
      </c>
    </row>
    <row r="305" spans="2:14" ht="52.8">
      <c r="B305" s="4">
        <v>2023</v>
      </c>
      <c r="C305" s="4" t="s">
        <v>16</v>
      </c>
      <c r="D305" s="1079" t="s">
        <v>429</v>
      </c>
      <c r="E305" s="1080"/>
      <c r="F305" s="1079" t="s">
        <v>536</v>
      </c>
      <c r="G305" s="1080"/>
      <c r="H305" s="4" t="s">
        <v>103</v>
      </c>
      <c r="I305" s="4" t="s">
        <v>94</v>
      </c>
      <c r="J305" s="4" t="s">
        <v>538</v>
      </c>
      <c r="K305" s="5">
        <v>9564</v>
      </c>
      <c r="L305" s="6">
        <v>5</v>
      </c>
      <c r="M305" s="9"/>
      <c r="N305" s="8">
        <v>47820</v>
      </c>
    </row>
    <row r="306" spans="2:14" ht="52.8">
      <c r="B306" s="4">
        <v>2023</v>
      </c>
      <c r="C306" s="4" t="s">
        <v>16</v>
      </c>
      <c r="D306" s="1079" t="s">
        <v>429</v>
      </c>
      <c r="E306" s="1080"/>
      <c r="F306" s="1079" t="s">
        <v>536</v>
      </c>
      <c r="G306" s="1080"/>
      <c r="H306" s="4" t="s">
        <v>103</v>
      </c>
      <c r="I306" s="4" t="s">
        <v>94</v>
      </c>
      <c r="J306" s="4" t="s">
        <v>146</v>
      </c>
      <c r="K306" s="5">
        <v>2989</v>
      </c>
      <c r="L306" s="6">
        <v>1911</v>
      </c>
      <c r="M306" s="9"/>
      <c r="N306" s="8">
        <v>5711979</v>
      </c>
    </row>
    <row r="307" spans="2:14" ht="52.8">
      <c r="B307" s="4">
        <v>2023</v>
      </c>
      <c r="C307" s="4" t="s">
        <v>16</v>
      </c>
      <c r="D307" s="1079" t="s">
        <v>429</v>
      </c>
      <c r="E307" s="1080"/>
      <c r="F307" s="1079" t="s">
        <v>536</v>
      </c>
      <c r="G307" s="1080"/>
      <c r="H307" s="4" t="s">
        <v>103</v>
      </c>
      <c r="I307" s="4" t="s">
        <v>94</v>
      </c>
      <c r="J307" s="4" t="s">
        <v>20</v>
      </c>
      <c r="K307" s="5">
        <v>897</v>
      </c>
      <c r="L307" s="6">
        <v>1294</v>
      </c>
      <c r="M307" s="9"/>
      <c r="N307" s="8">
        <v>1160718</v>
      </c>
    </row>
    <row r="308" spans="2:14" ht="26.4">
      <c r="B308" s="4">
        <v>2023</v>
      </c>
      <c r="C308" s="4" t="s">
        <v>16</v>
      </c>
      <c r="D308" s="1079" t="s">
        <v>429</v>
      </c>
      <c r="E308" s="1080"/>
      <c r="F308" s="1079" t="s">
        <v>536</v>
      </c>
      <c r="G308" s="1080"/>
      <c r="H308" s="4" t="s">
        <v>23</v>
      </c>
      <c r="I308" s="4" t="s">
        <v>90</v>
      </c>
      <c r="J308" s="4" t="s">
        <v>538</v>
      </c>
      <c r="K308" s="5">
        <v>6376</v>
      </c>
      <c r="L308" s="6">
        <v>31</v>
      </c>
      <c r="M308" s="9"/>
      <c r="N308" s="8">
        <v>197656</v>
      </c>
    </row>
    <row r="309" spans="2:14" ht="26.4">
      <c r="B309" s="4">
        <v>2023</v>
      </c>
      <c r="C309" s="4" t="s">
        <v>16</v>
      </c>
      <c r="D309" s="1079" t="s">
        <v>429</v>
      </c>
      <c r="E309" s="1080"/>
      <c r="F309" s="1079" t="s">
        <v>536</v>
      </c>
      <c r="G309" s="1080"/>
      <c r="H309" s="4" t="s">
        <v>23</v>
      </c>
      <c r="I309" s="4" t="s">
        <v>90</v>
      </c>
      <c r="J309" s="4" t="s">
        <v>69</v>
      </c>
      <c r="K309" s="5">
        <v>1992</v>
      </c>
      <c r="L309" s="6">
        <v>25508</v>
      </c>
      <c r="M309" s="9"/>
      <c r="N309" s="8">
        <v>50811936</v>
      </c>
    </row>
    <row r="310" spans="2:14" ht="26.4">
      <c r="B310" s="4">
        <v>2023</v>
      </c>
      <c r="C310" s="4" t="s">
        <v>16</v>
      </c>
      <c r="D310" s="1079" t="s">
        <v>429</v>
      </c>
      <c r="E310" s="1080"/>
      <c r="F310" s="1079" t="s">
        <v>536</v>
      </c>
      <c r="G310" s="1080"/>
      <c r="H310" s="4" t="s">
        <v>23</v>
      </c>
      <c r="I310" s="4" t="s">
        <v>90</v>
      </c>
      <c r="J310" s="4" t="s">
        <v>172</v>
      </c>
      <c r="K310" s="5">
        <v>3586</v>
      </c>
      <c r="L310" s="6">
        <v>438</v>
      </c>
      <c r="M310" s="9"/>
      <c r="N310" s="8">
        <v>1570668</v>
      </c>
    </row>
    <row r="311" spans="2:14" ht="26.4">
      <c r="B311" s="4">
        <v>2023</v>
      </c>
      <c r="C311" s="4" t="s">
        <v>16</v>
      </c>
      <c r="D311" s="1079" t="s">
        <v>429</v>
      </c>
      <c r="E311" s="1080"/>
      <c r="F311" s="1079" t="s">
        <v>536</v>
      </c>
      <c r="G311" s="1080"/>
      <c r="H311" s="4" t="s">
        <v>23</v>
      </c>
      <c r="I311" s="4" t="s">
        <v>94</v>
      </c>
      <c r="J311" s="4" t="s">
        <v>290</v>
      </c>
      <c r="K311" s="5">
        <v>9564</v>
      </c>
      <c r="L311" s="6">
        <v>3</v>
      </c>
      <c r="M311" s="9"/>
      <c r="N311" s="8">
        <v>28692</v>
      </c>
    </row>
    <row r="312" spans="2:14" ht="26.4">
      <c r="B312" s="4">
        <v>2023</v>
      </c>
      <c r="C312" s="4" t="s">
        <v>16</v>
      </c>
      <c r="D312" s="1079" t="s">
        <v>429</v>
      </c>
      <c r="E312" s="1080"/>
      <c r="F312" s="1079" t="s">
        <v>536</v>
      </c>
      <c r="G312" s="1080"/>
      <c r="H312" s="4" t="s">
        <v>23</v>
      </c>
      <c r="I312" s="4" t="s">
        <v>94</v>
      </c>
      <c r="J312" s="4" t="s">
        <v>528</v>
      </c>
      <c r="K312" s="5">
        <v>2989</v>
      </c>
      <c r="L312" s="6">
        <v>11245</v>
      </c>
      <c r="M312" s="9"/>
      <c r="N312" s="8">
        <v>33611305</v>
      </c>
    </row>
    <row r="313" spans="2:14" ht="26.4">
      <c r="B313" s="4">
        <v>2023</v>
      </c>
      <c r="C313" s="4" t="s">
        <v>16</v>
      </c>
      <c r="D313" s="1079" t="s">
        <v>429</v>
      </c>
      <c r="E313" s="1080"/>
      <c r="F313" s="1079" t="s">
        <v>536</v>
      </c>
      <c r="G313" s="1080"/>
      <c r="H313" s="4" t="s">
        <v>23</v>
      </c>
      <c r="I313" s="4" t="s">
        <v>94</v>
      </c>
      <c r="J313" s="4" t="s">
        <v>20</v>
      </c>
      <c r="K313" s="5">
        <v>5380</v>
      </c>
      <c r="L313" s="6">
        <v>179</v>
      </c>
      <c r="M313" s="9"/>
      <c r="N313" s="8">
        <v>963020</v>
      </c>
    </row>
    <row r="314" spans="2:14" ht="26.4">
      <c r="B314" s="4">
        <v>2023</v>
      </c>
      <c r="C314" s="4" t="s">
        <v>16</v>
      </c>
      <c r="D314" s="1079" t="s">
        <v>429</v>
      </c>
      <c r="E314" s="1080"/>
      <c r="F314" s="1079" t="s">
        <v>536</v>
      </c>
      <c r="G314" s="1080"/>
      <c r="H314" s="4" t="s">
        <v>24</v>
      </c>
      <c r="I314" s="4" t="s">
        <v>90</v>
      </c>
      <c r="J314" s="4" t="s">
        <v>475</v>
      </c>
      <c r="K314" s="5">
        <v>3586</v>
      </c>
      <c r="L314" s="6">
        <v>466</v>
      </c>
      <c r="M314" s="9"/>
      <c r="N314" s="8">
        <v>1671076</v>
      </c>
    </row>
    <row r="315" spans="2:14" ht="26.4">
      <c r="B315" s="4">
        <v>2023</v>
      </c>
      <c r="C315" s="4" t="s">
        <v>16</v>
      </c>
      <c r="D315" s="1079" t="s">
        <v>429</v>
      </c>
      <c r="E315" s="1080"/>
      <c r="F315" s="1079" t="s">
        <v>536</v>
      </c>
      <c r="G315" s="1080"/>
      <c r="H315" s="4" t="s">
        <v>24</v>
      </c>
      <c r="I315" s="4" t="s">
        <v>90</v>
      </c>
      <c r="J315" s="4" t="s">
        <v>539</v>
      </c>
      <c r="K315" s="5">
        <v>1992</v>
      </c>
      <c r="L315" s="6">
        <v>22780</v>
      </c>
      <c r="M315" s="9"/>
      <c r="N315" s="8">
        <v>45377760</v>
      </c>
    </row>
    <row r="316" spans="2:14" ht="26.4">
      <c r="B316" s="4">
        <v>2023</v>
      </c>
      <c r="C316" s="4" t="s">
        <v>16</v>
      </c>
      <c r="D316" s="1079" t="s">
        <v>429</v>
      </c>
      <c r="E316" s="1080"/>
      <c r="F316" s="1079" t="s">
        <v>536</v>
      </c>
      <c r="G316" s="1080"/>
      <c r="H316" s="4" t="s">
        <v>24</v>
      </c>
      <c r="I316" s="4" t="s">
        <v>90</v>
      </c>
      <c r="J316" s="4" t="s">
        <v>540</v>
      </c>
      <c r="K316" s="5">
        <v>6376</v>
      </c>
      <c r="L316" s="6">
        <v>34</v>
      </c>
      <c r="M316" s="9"/>
      <c r="N316" s="8">
        <v>216784</v>
      </c>
    </row>
    <row r="317" spans="2:14" ht="26.4">
      <c r="B317" s="4">
        <v>2023</v>
      </c>
      <c r="C317" s="4" t="s">
        <v>16</v>
      </c>
      <c r="D317" s="1079" t="s">
        <v>429</v>
      </c>
      <c r="E317" s="1080"/>
      <c r="F317" s="1079" t="s">
        <v>536</v>
      </c>
      <c r="G317" s="1080"/>
      <c r="H317" s="4" t="s">
        <v>24</v>
      </c>
      <c r="I317" s="4" t="s">
        <v>94</v>
      </c>
      <c r="J317" s="4" t="s">
        <v>80</v>
      </c>
      <c r="K317" s="5">
        <v>9564</v>
      </c>
      <c r="L317" s="6">
        <v>29</v>
      </c>
      <c r="M317" s="9"/>
      <c r="N317" s="8">
        <v>277356</v>
      </c>
    </row>
    <row r="318" spans="2:14" ht="26.4">
      <c r="B318" s="4">
        <v>2023</v>
      </c>
      <c r="C318" s="4" t="s">
        <v>16</v>
      </c>
      <c r="D318" s="1079" t="s">
        <v>429</v>
      </c>
      <c r="E318" s="1080"/>
      <c r="F318" s="1079" t="s">
        <v>536</v>
      </c>
      <c r="G318" s="1080"/>
      <c r="H318" s="4" t="s">
        <v>24</v>
      </c>
      <c r="I318" s="4" t="s">
        <v>94</v>
      </c>
      <c r="J318" s="4" t="s">
        <v>194</v>
      </c>
      <c r="K318" s="5">
        <v>5380</v>
      </c>
      <c r="L318" s="6">
        <v>13</v>
      </c>
      <c r="M318" s="9"/>
      <c r="N318" s="8">
        <v>69940</v>
      </c>
    </row>
    <row r="319" spans="2:14" ht="26.4">
      <c r="B319" s="4">
        <v>2023</v>
      </c>
      <c r="C319" s="4" t="s">
        <v>16</v>
      </c>
      <c r="D319" s="1079" t="s">
        <v>429</v>
      </c>
      <c r="E319" s="1080"/>
      <c r="F319" s="1079" t="s">
        <v>536</v>
      </c>
      <c r="G319" s="1080"/>
      <c r="H319" s="4" t="s">
        <v>24</v>
      </c>
      <c r="I319" s="4" t="s">
        <v>94</v>
      </c>
      <c r="J319" s="4" t="s">
        <v>149</v>
      </c>
      <c r="K319" s="5">
        <v>2989</v>
      </c>
      <c r="L319" s="6">
        <v>1453</v>
      </c>
      <c r="M319" s="9"/>
      <c r="N319" s="8">
        <v>4343017</v>
      </c>
    </row>
    <row r="320" spans="2:14" ht="26.4">
      <c r="B320" s="4">
        <v>2023</v>
      </c>
      <c r="C320" s="4" t="s">
        <v>16</v>
      </c>
      <c r="D320" s="1079" t="s">
        <v>429</v>
      </c>
      <c r="E320" s="1080"/>
      <c r="F320" s="1079" t="s">
        <v>536</v>
      </c>
      <c r="G320" s="1080"/>
      <c r="H320" s="4" t="s">
        <v>112</v>
      </c>
      <c r="I320" s="4" t="s">
        <v>90</v>
      </c>
      <c r="J320" s="4" t="s">
        <v>433</v>
      </c>
      <c r="K320" s="5">
        <v>3586</v>
      </c>
      <c r="L320" s="6">
        <v>60</v>
      </c>
      <c r="M320" s="9"/>
      <c r="N320" s="8">
        <v>215160</v>
      </c>
    </row>
    <row r="321" spans="2:14" ht="26.4">
      <c r="B321" s="4">
        <v>2023</v>
      </c>
      <c r="C321" s="4" t="s">
        <v>16</v>
      </c>
      <c r="D321" s="1079" t="s">
        <v>429</v>
      </c>
      <c r="E321" s="1080"/>
      <c r="F321" s="1079" t="s">
        <v>536</v>
      </c>
      <c r="G321" s="1080"/>
      <c r="H321" s="4" t="s">
        <v>25</v>
      </c>
      <c r="I321" s="4" t="s">
        <v>90</v>
      </c>
      <c r="J321" s="4" t="s">
        <v>311</v>
      </c>
      <c r="K321" s="5">
        <v>3586</v>
      </c>
      <c r="L321" s="6">
        <v>243</v>
      </c>
      <c r="M321" s="9"/>
      <c r="N321" s="8">
        <v>871398</v>
      </c>
    </row>
    <row r="322" spans="2:14" ht="26.4">
      <c r="B322" s="4">
        <v>2023</v>
      </c>
      <c r="C322" s="4" t="s">
        <v>16</v>
      </c>
      <c r="D322" s="1079" t="s">
        <v>429</v>
      </c>
      <c r="E322" s="1080"/>
      <c r="F322" s="1079" t="s">
        <v>536</v>
      </c>
      <c r="G322" s="1080"/>
      <c r="H322" s="4" t="s">
        <v>25</v>
      </c>
      <c r="I322" s="4" t="s">
        <v>90</v>
      </c>
      <c r="J322" s="4" t="s">
        <v>452</v>
      </c>
      <c r="K322" s="5">
        <v>6376</v>
      </c>
      <c r="L322" s="6">
        <v>28</v>
      </c>
      <c r="M322" s="9"/>
      <c r="N322" s="8">
        <v>178528</v>
      </c>
    </row>
    <row r="323" spans="2:14" ht="26.4">
      <c r="B323" s="4">
        <v>2023</v>
      </c>
      <c r="C323" s="4" t="s">
        <v>16</v>
      </c>
      <c r="D323" s="1079" t="s">
        <v>429</v>
      </c>
      <c r="E323" s="1080"/>
      <c r="F323" s="1079" t="s">
        <v>536</v>
      </c>
      <c r="G323" s="1080"/>
      <c r="H323" s="4" t="s">
        <v>25</v>
      </c>
      <c r="I323" s="4" t="s">
        <v>90</v>
      </c>
      <c r="J323" s="4" t="s">
        <v>118</v>
      </c>
      <c r="K323" s="5">
        <v>1992</v>
      </c>
      <c r="L323" s="6">
        <v>32706</v>
      </c>
      <c r="M323" s="9"/>
      <c r="N323" s="8">
        <v>65150352</v>
      </c>
    </row>
    <row r="324" spans="2:14" ht="26.4">
      <c r="B324" s="4">
        <v>2023</v>
      </c>
      <c r="C324" s="4" t="s">
        <v>16</v>
      </c>
      <c r="D324" s="1079" t="s">
        <v>429</v>
      </c>
      <c r="E324" s="1080"/>
      <c r="F324" s="1079" t="s">
        <v>536</v>
      </c>
      <c r="G324" s="1080"/>
      <c r="H324" s="4" t="s">
        <v>25</v>
      </c>
      <c r="I324" s="4" t="s">
        <v>94</v>
      </c>
      <c r="J324" s="4" t="s">
        <v>121</v>
      </c>
      <c r="K324" s="5">
        <v>5380</v>
      </c>
      <c r="L324" s="6">
        <v>116</v>
      </c>
      <c r="M324" s="9"/>
      <c r="N324" s="8">
        <v>624080</v>
      </c>
    </row>
    <row r="325" spans="2:14" ht="26.4">
      <c r="B325" s="4">
        <v>2023</v>
      </c>
      <c r="C325" s="4" t="s">
        <v>16</v>
      </c>
      <c r="D325" s="1079" t="s">
        <v>429</v>
      </c>
      <c r="E325" s="1080"/>
      <c r="F325" s="1079" t="s">
        <v>536</v>
      </c>
      <c r="G325" s="1080"/>
      <c r="H325" s="4" t="s">
        <v>25</v>
      </c>
      <c r="I325" s="4" t="s">
        <v>94</v>
      </c>
      <c r="J325" s="4" t="s">
        <v>175</v>
      </c>
      <c r="K325" s="5">
        <v>9564</v>
      </c>
      <c r="L325" s="6">
        <v>17</v>
      </c>
      <c r="M325" s="9"/>
      <c r="N325" s="8">
        <v>162588</v>
      </c>
    </row>
    <row r="326" spans="2:14" ht="26.4">
      <c r="B326" s="4">
        <v>2023</v>
      </c>
      <c r="C326" s="4" t="s">
        <v>16</v>
      </c>
      <c r="D326" s="1079" t="s">
        <v>429</v>
      </c>
      <c r="E326" s="1080"/>
      <c r="F326" s="1079" t="s">
        <v>536</v>
      </c>
      <c r="G326" s="1080"/>
      <c r="H326" s="4" t="s">
        <v>25</v>
      </c>
      <c r="I326" s="4" t="s">
        <v>94</v>
      </c>
      <c r="J326" s="4" t="s">
        <v>386</v>
      </c>
      <c r="K326" s="5">
        <v>2989</v>
      </c>
      <c r="L326" s="6">
        <v>4141</v>
      </c>
      <c r="M326" s="9"/>
      <c r="N326" s="8">
        <v>12377449</v>
      </c>
    </row>
    <row r="327" spans="2:14" ht="26.4">
      <c r="B327" s="4">
        <v>2023</v>
      </c>
      <c r="C327" s="4" t="s">
        <v>16</v>
      </c>
      <c r="D327" s="1079" t="s">
        <v>429</v>
      </c>
      <c r="E327" s="1080"/>
      <c r="F327" s="1079" t="s">
        <v>536</v>
      </c>
      <c r="G327" s="1080"/>
      <c r="H327" s="4" t="s">
        <v>26</v>
      </c>
      <c r="I327" s="4" t="s">
        <v>90</v>
      </c>
      <c r="J327" s="4" t="s">
        <v>541</v>
      </c>
      <c r="K327" s="5">
        <v>1992</v>
      </c>
      <c r="L327" s="6">
        <v>11883</v>
      </c>
      <c r="M327" s="9"/>
      <c r="N327" s="8">
        <v>23670936</v>
      </c>
    </row>
    <row r="328" spans="2:14" ht="26.4">
      <c r="B328" s="4">
        <v>2023</v>
      </c>
      <c r="C328" s="4" t="s">
        <v>16</v>
      </c>
      <c r="D328" s="1079" t="s">
        <v>429</v>
      </c>
      <c r="E328" s="1080"/>
      <c r="F328" s="1079" t="s">
        <v>536</v>
      </c>
      <c r="G328" s="1080"/>
      <c r="H328" s="4" t="s">
        <v>26</v>
      </c>
      <c r="I328" s="4" t="s">
        <v>90</v>
      </c>
      <c r="J328" s="4" t="s">
        <v>435</v>
      </c>
      <c r="K328" s="5">
        <v>3586</v>
      </c>
      <c r="L328" s="6">
        <v>788</v>
      </c>
      <c r="M328" s="9"/>
      <c r="N328" s="8">
        <v>2825768</v>
      </c>
    </row>
    <row r="329" spans="2:14" ht="26.4">
      <c r="B329" s="4">
        <v>2023</v>
      </c>
      <c r="C329" s="4" t="s">
        <v>16</v>
      </c>
      <c r="D329" s="1079" t="s">
        <v>429</v>
      </c>
      <c r="E329" s="1080"/>
      <c r="F329" s="1079" t="s">
        <v>536</v>
      </c>
      <c r="G329" s="1080"/>
      <c r="H329" s="4" t="s">
        <v>26</v>
      </c>
      <c r="I329" s="4" t="s">
        <v>90</v>
      </c>
      <c r="J329" s="4" t="s">
        <v>72</v>
      </c>
      <c r="K329" s="5">
        <v>6376</v>
      </c>
      <c r="L329" s="6">
        <v>67</v>
      </c>
      <c r="M329" s="9"/>
      <c r="N329" s="8">
        <v>427192</v>
      </c>
    </row>
    <row r="330" spans="2:14" ht="26.4">
      <c r="B330" s="4">
        <v>2023</v>
      </c>
      <c r="C330" s="4" t="s">
        <v>16</v>
      </c>
      <c r="D330" s="1079" t="s">
        <v>429</v>
      </c>
      <c r="E330" s="1080"/>
      <c r="F330" s="1079" t="s">
        <v>536</v>
      </c>
      <c r="G330" s="1080"/>
      <c r="H330" s="4" t="s">
        <v>26</v>
      </c>
      <c r="I330" s="4" t="s">
        <v>94</v>
      </c>
      <c r="J330" s="4" t="s">
        <v>61</v>
      </c>
      <c r="K330" s="5">
        <v>2989</v>
      </c>
      <c r="L330" s="6">
        <v>5082</v>
      </c>
      <c r="M330" s="9"/>
      <c r="N330" s="8">
        <v>15190098</v>
      </c>
    </row>
    <row r="331" spans="2:14" ht="26.4">
      <c r="B331" s="4">
        <v>2023</v>
      </c>
      <c r="C331" s="4" t="s">
        <v>16</v>
      </c>
      <c r="D331" s="1079" t="s">
        <v>429</v>
      </c>
      <c r="E331" s="1080"/>
      <c r="F331" s="1079" t="s">
        <v>536</v>
      </c>
      <c r="G331" s="1080"/>
      <c r="H331" s="4" t="s">
        <v>26</v>
      </c>
      <c r="I331" s="4" t="s">
        <v>94</v>
      </c>
      <c r="J331" s="4" t="s">
        <v>71</v>
      </c>
      <c r="K331" s="5">
        <v>9564</v>
      </c>
      <c r="L331" s="6">
        <v>20</v>
      </c>
      <c r="M331" s="9"/>
      <c r="N331" s="8">
        <v>191280</v>
      </c>
    </row>
    <row r="332" spans="2:14" ht="26.4">
      <c r="B332" s="4">
        <v>2023</v>
      </c>
      <c r="C332" s="4" t="s">
        <v>16</v>
      </c>
      <c r="D332" s="1079" t="s">
        <v>429</v>
      </c>
      <c r="E332" s="1080"/>
      <c r="F332" s="1079" t="s">
        <v>536</v>
      </c>
      <c r="G332" s="1080"/>
      <c r="H332" s="4" t="s">
        <v>26</v>
      </c>
      <c r="I332" s="4" t="s">
        <v>94</v>
      </c>
      <c r="J332" s="4" t="s">
        <v>119</v>
      </c>
      <c r="K332" s="5">
        <v>5380</v>
      </c>
      <c r="L332" s="6">
        <v>396</v>
      </c>
      <c r="M332" s="9"/>
      <c r="N332" s="8">
        <v>2130480</v>
      </c>
    </row>
    <row r="333" spans="2:14" ht="26.4">
      <c r="B333" s="4">
        <v>2023</v>
      </c>
      <c r="C333" s="4" t="s">
        <v>16</v>
      </c>
      <c r="D333" s="1079" t="s">
        <v>429</v>
      </c>
      <c r="E333" s="1080"/>
      <c r="F333" s="1079" t="s">
        <v>536</v>
      </c>
      <c r="G333" s="1080"/>
      <c r="H333" s="4" t="s">
        <v>124</v>
      </c>
      <c r="I333" s="4" t="s">
        <v>90</v>
      </c>
      <c r="J333" s="4" t="s">
        <v>296</v>
      </c>
      <c r="K333" s="5">
        <v>6376</v>
      </c>
      <c r="L333" s="6">
        <v>128</v>
      </c>
      <c r="M333" s="9"/>
      <c r="N333" s="8">
        <v>816128</v>
      </c>
    </row>
    <row r="334" spans="2:14" ht="26.4">
      <c r="B334" s="4">
        <v>2023</v>
      </c>
      <c r="C334" s="4" t="s">
        <v>16</v>
      </c>
      <c r="D334" s="1079" t="s">
        <v>429</v>
      </c>
      <c r="E334" s="1080"/>
      <c r="F334" s="1079" t="s">
        <v>536</v>
      </c>
      <c r="G334" s="1080"/>
      <c r="H334" s="4" t="s">
        <v>27</v>
      </c>
      <c r="I334" s="4" t="s">
        <v>90</v>
      </c>
      <c r="J334" s="4" t="s">
        <v>542</v>
      </c>
      <c r="K334" s="5">
        <v>3586</v>
      </c>
      <c r="L334" s="6">
        <v>790</v>
      </c>
      <c r="M334" s="9"/>
      <c r="N334" s="8">
        <v>2832940</v>
      </c>
    </row>
    <row r="335" spans="2:14" ht="26.4">
      <c r="B335" s="4">
        <v>2023</v>
      </c>
      <c r="C335" s="4" t="s">
        <v>16</v>
      </c>
      <c r="D335" s="1079" t="s">
        <v>429</v>
      </c>
      <c r="E335" s="1080"/>
      <c r="F335" s="1079" t="s">
        <v>536</v>
      </c>
      <c r="G335" s="1080"/>
      <c r="H335" s="4" t="s">
        <v>27</v>
      </c>
      <c r="I335" s="4" t="s">
        <v>90</v>
      </c>
      <c r="J335" s="4" t="s">
        <v>133</v>
      </c>
      <c r="K335" s="5">
        <v>1992</v>
      </c>
      <c r="L335" s="6">
        <v>40142</v>
      </c>
      <c r="M335" s="9"/>
      <c r="N335" s="8">
        <v>79962864</v>
      </c>
    </row>
    <row r="336" spans="2:14" ht="26.4">
      <c r="B336" s="4">
        <v>2023</v>
      </c>
      <c r="C336" s="4" t="s">
        <v>16</v>
      </c>
      <c r="D336" s="1079" t="s">
        <v>429</v>
      </c>
      <c r="E336" s="1080"/>
      <c r="F336" s="1079" t="s">
        <v>536</v>
      </c>
      <c r="G336" s="1080"/>
      <c r="H336" s="4" t="s">
        <v>27</v>
      </c>
      <c r="I336" s="4" t="s">
        <v>94</v>
      </c>
      <c r="J336" s="4" t="s">
        <v>543</v>
      </c>
      <c r="K336" s="5">
        <v>9564</v>
      </c>
      <c r="L336" s="6">
        <v>9</v>
      </c>
      <c r="M336" s="9"/>
      <c r="N336" s="8">
        <v>86076</v>
      </c>
    </row>
    <row r="337" spans="2:14" ht="26.4">
      <c r="B337" s="4">
        <v>2023</v>
      </c>
      <c r="C337" s="4" t="s">
        <v>16</v>
      </c>
      <c r="D337" s="1079" t="s">
        <v>429</v>
      </c>
      <c r="E337" s="1080"/>
      <c r="F337" s="1079" t="s">
        <v>536</v>
      </c>
      <c r="G337" s="1080"/>
      <c r="H337" s="4" t="s">
        <v>27</v>
      </c>
      <c r="I337" s="4" t="s">
        <v>94</v>
      </c>
      <c r="J337" s="4" t="s">
        <v>447</v>
      </c>
      <c r="K337" s="5">
        <v>5380</v>
      </c>
      <c r="L337" s="6">
        <v>50</v>
      </c>
      <c r="M337" s="9"/>
      <c r="N337" s="8">
        <v>269000</v>
      </c>
    </row>
    <row r="338" spans="2:14" ht="26.4">
      <c r="B338" s="4">
        <v>2023</v>
      </c>
      <c r="C338" s="4" t="s">
        <v>16</v>
      </c>
      <c r="D338" s="1079" t="s">
        <v>429</v>
      </c>
      <c r="E338" s="1080"/>
      <c r="F338" s="1079" t="s">
        <v>536</v>
      </c>
      <c r="G338" s="1080"/>
      <c r="H338" s="4" t="s">
        <v>27</v>
      </c>
      <c r="I338" s="4" t="s">
        <v>94</v>
      </c>
      <c r="J338" s="4" t="s">
        <v>151</v>
      </c>
      <c r="K338" s="5">
        <v>2989</v>
      </c>
      <c r="L338" s="6">
        <v>9557</v>
      </c>
      <c r="M338" s="9"/>
      <c r="N338" s="8">
        <v>28565873</v>
      </c>
    </row>
    <row r="339" spans="2:14">
      <c r="B339" s="12" t="s">
        <v>28</v>
      </c>
      <c r="C339" s="12" t="s">
        <v>28</v>
      </c>
      <c r="D339" s="1083" t="s">
        <v>28</v>
      </c>
      <c r="E339" s="1080"/>
      <c r="F339" s="1083" t="s">
        <v>29</v>
      </c>
      <c r="G339" s="1080"/>
      <c r="H339" s="12" t="s">
        <v>28</v>
      </c>
      <c r="I339" s="12" t="s">
        <v>28</v>
      </c>
      <c r="J339" s="12" t="s">
        <v>28</v>
      </c>
      <c r="K339" s="12" t="s">
        <v>28</v>
      </c>
      <c r="L339" s="13">
        <v>227397</v>
      </c>
      <c r="M339" s="12"/>
      <c r="N339" s="14">
        <v>510508992</v>
      </c>
    </row>
    <row r="340" spans="2:14">
      <c r="B340" s="15" t="s">
        <v>28</v>
      </c>
      <c r="C340" s="15" t="s">
        <v>29</v>
      </c>
      <c r="D340" s="1084" t="s">
        <v>28</v>
      </c>
      <c r="E340" s="1080"/>
      <c r="F340" s="1084" t="s">
        <v>28</v>
      </c>
      <c r="G340" s="1080"/>
      <c r="H340" s="15" t="s">
        <v>28</v>
      </c>
      <c r="I340" s="15" t="s">
        <v>28</v>
      </c>
      <c r="J340" s="15" t="s">
        <v>28</v>
      </c>
      <c r="K340" s="15" t="s">
        <v>28</v>
      </c>
      <c r="L340" s="16">
        <v>1145250</v>
      </c>
      <c r="M340" s="15"/>
      <c r="N340" s="17">
        <v>3346277625</v>
      </c>
    </row>
    <row r="341" spans="2:14" ht="26.4">
      <c r="B341" s="4">
        <v>2023</v>
      </c>
      <c r="C341" s="4" t="s">
        <v>32</v>
      </c>
      <c r="D341" s="1079" t="s">
        <v>429</v>
      </c>
      <c r="E341" s="1080"/>
      <c r="F341" s="1079" t="s">
        <v>430</v>
      </c>
      <c r="G341" s="1080"/>
      <c r="H341" s="4" t="s">
        <v>18</v>
      </c>
      <c r="I341" s="4" t="s">
        <v>90</v>
      </c>
      <c r="J341" s="4" t="s">
        <v>544</v>
      </c>
      <c r="K341" s="5">
        <v>5380</v>
      </c>
      <c r="L341" s="6">
        <v>21</v>
      </c>
      <c r="M341" s="9"/>
      <c r="N341" s="8">
        <v>112980</v>
      </c>
    </row>
    <row r="342" spans="2:14" ht="26.4">
      <c r="B342" s="4">
        <v>2023</v>
      </c>
      <c r="C342" s="4" t="s">
        <v>32</v>
      </c>
      <c r="D342" s="1079" t="s">
        <v>429</v>
      </c>
      <c r="E342" s="1080"/>
      <c r="F342" s="1079" t="s">
        <v>430</v>
      </c>
      <c r="G342" s="1080"/>
      <c r="H342" s="4" t="s">
        <v>18</v>
      </c>
      <c r="I342" s="4" t="s">
        <v>90</v>
      </c>
      <c r="J342" s="4" t="s">
        <v>313</v>
      </c>
      <c r="K342" s="5">
        <v>9564</v>
      </c>
      <c r="L342" s="6">
        <v>1</v>
      </c>
      <c r="M342" s="9"/>
      <c r="N342" s="8">
        <v>9564</v>
      </c>
    </row>
    <row r="343" spans="2:14" ht="26.4">
      <c r="B343" s="4">
        <v>2023</v>
      </c>
      <c r="C343" s="4" t="s">
        <v>32</v>
      </c>
      <c r="D343" s="1079" t="s">
        <v>429</v>
      </c>
      <c r="E343" s="1080"/>
      <c r="F343" s="1079" t="s">
        <v>430</v>
      </c>
      <c r="G343" s="1080"/>
      <c r="H343" s="4" t="s">
        <v>18</v>
      </c>
      <c r="I343" s="4" t="s">
        <v>90</v>
      </c>
      <c r="J343" s="4" t="s">
        <v>545</v>
      </c>
      <c r="K343" s="5">
        <v>2989</v>
      </c>
      <c r="L343" s="6">
        <v>3677</v>
      </c>
      <c r="M343" s="7">
        <v>2</v>
      </c>
      <c r="N343" s="8">
        <v>10984575</v>
      </c>
    </row>
    <row r="344" spans="2:14" ht="26.4">
      <c r="B344" s="4">
        <v>2023</v>
      </c>
      <c r="C344" s="4" t="s">
        <v>32</v>
      </c>
      <c r="D344" s="1079" t="s">
        <v>429</v>
      </c>
      <c r="E344" s="1080"/>
      <c r="F344" s="1079" t="s">
        <v>430</v>
      </c>
      <c r="G344" s="1080"/>
      <c r="H344" s="4" t="s">
        <v>18</v>
      </c>
      <c r="I344" s="4" t="s">
        <v>94</v>
      </c>
      <c r="J344" s="4" t="s">
        <v>546</v>
      </c>
      <c r="K344" s="5">
        <v>14345</v>
      </c>
      <c r="L344" s="10">
        <v>0</v>
      </c>
      <c r="M344" s="9"/>
      <c r="N344" s="11">
        <v>0</v>
      </c>
    </row>
    <row r="345" spans="2:14" ht="26.4">
      <c r="B345" s="4">
        <v>2023</v>
      </c>
      <c r="C345" s="4" t="s">
        <v>32</v>
      </c>
      <c r="D345" s="1079" t="s">
        <v>429</v>
      </c>
      <c r="E345" s="1080"/>
      <c r="F345" s="1079" t="s">
        <v>430</v>
      </c>
      <c r="G345" s="1080"/>
      <c r="H345" s="4" t="s">
        <v>18</v>
      </c>
      <c r="I345" s="4" t="s">
        <v>94</v>
      </c>
      <c r="J345" s="4" t="s">
        <v>547</v>
      </c>
      <c r="K345" s="5">
        <v>8069</v>
      </c>
      <c r="L345" s="6">
        <v>1</v>
      </c>
      <c r="M345" s="9"/>
      <c r="N345" s="8">
        <v>8069</v>
      </c>
    </row>
    <row r="346" spans="2:14" ht="39.6">
      <c r="B346" s="4">
        <v>2023</v>
      </c>
      <c r="C346" s="4" t="s">
        <v>32</v>
      </c>
      <c r="D346" s="1079" t="s">
        <v>429</v>
      </c>
      <c r="E346" s="1080"/>
      <c r="F346" s="1079" t="s">
        <v>430</v>
      </c>
      <c r="G346" s="1080"/>
      <c r="H346" s="4" t="s">
        <v>22</v>
      </c>
      <c r="I346" s="4" t="s">
        <v>90</v>
      </c>
      <c r="J346" s="4" t="s">
        <v>548</v>
      </c>
      <c r="K346" s="5">
        <v>9564</v>
      </c>
      <c r="L346" s="10">
        <v>0</v>
      </c>
      <c r="M346" s="9"/>
      <c r="N346" s="11">
        <v>0</v>
      </c>
    </row>
    <row r="347" spans="2:14" ht="39.6">
      <c r="B347" s="4">
        <v>2023</v>
      </c>
      <c r="C347" s="4" t="s">
        <v>32</v>
      </c>
      <c r="D347" s="1079" t="s">
        <v>429</v>
      </c>
      <c r="E347" s="1080"/>
      <c r="F347" s="1079" t="s">
        <v>430</v>
      </c>
      <c r="G347" s="1080"/>
      <c r="H347" s="4" t="s">
        <v>22</v>
      </c>
      <c r="I347" s="4" t="s">
        <v>90</v>
      </c>
      <c r="J347" s="4" t="s">
        <v>549</v>
      </c>
      <c r="K347" s="5">
        <v>2989</v>
      </c>
      <c r="L347" s="6">
        <v>2570</v>
      </c>
      <c r="M347" s="9"/>
      <c r="N347" s="8">
        <v>7681730</v>
      </c>
    </row>
    <row r="348" spans="2:14" ht="39.6">
      <c r="B348" s="4">
        <v>2023</v>
      </c>
      <c r="C348" s="4" t="s">
        <v>32</v>
      </c>
      <c r="D348" s="1079" t="s">
        <v>429</v>
      </c>
      <c r="E348" s="1080"/>
      <c r="F348" s="1079" t="s">
        <v>430</v>
      </c>
      <c r="G348" s="1080"/>
      <c r="H348" s="4" t="s">
        <v>22</v>
      </c>
      <c r="I348" s="4" t="s">
        <v>94</v>
      </c>
      <c r="J348" s="4" t="s">
        <v>550</v>
      </c>
      <c r="K348" s="5">
        <v>8069</v>
      </c>
      <c r="L348" s="10">
        <v>0</v>
      </c>
      <c r="M348" s="9"/>
      <c r="N348" s="11">
        <v>0</v>
      </c>
    </row>
    <row r="349" spans="2:14" ht="39.6">
      <c r="B349" s="4">
        <v>2023</v>
      </c>
      <c r="C349" s="4" t="s">
        <v>32</v>
      </c>
      <c r="D349" s="1079" t="s">
        <v>429</v>
      </c>
      <c r="E349" s="1080"/>
      <c r="F349" s="1079" t="s">
        <v>430</v>
      </c>
      <c r="G349" s="1080"/>
      <c r="H349" s="4" t="s">
        <v>22</v>
      </c>
      <c r="I349" s="4" t="s">
        <v>94</v>
      </c>
      <c r="J349" s="4" t="s">
        <v>250</v>
      </c>
      <c r="K349" s="5">
        <v>14345</v>
      </c>
      <c r="L349" s="6">
        <v>1</v>
      </c>
      <c r="M349" s="9"/>
      <c r="N349" s="8">
        <v>14345</v>
      </c>
    </row>
    <row r="350" spans="2:14" ht="39.6">
      <c r="B350" s="4">
        <v>2023</v>
      </c>
      <c r="C350" s="4" t="s">
        <v>32</v>
      </c>
      <c r="D350" s="1079" t="s">
        <v>429</v>
      </c>
      <c r="E350" s="1080"/>
      <c r="F350" s="1079" t="s">
        <v>430</v>
      </c>
      <c r="G350" s="1080"/>
      <c r="H350" s="4" t="s">
        <v>22</v>
      </c>
      <c r="I350" s="4" t="s">
        <v>94</v>
      </c>
      <c r="J350" s="4" t="s">
        <v>551</v>
      </c>
      <c r="K350" s="5">
        <v>4483</v>
      </c>
      <c r="L350" s="6">
        <v>2657</v>
      </c>
      <c r="M350" s="9"/>
      <c r="N350" s="8">
        <v>11911331</v>
      </c>
    </row>
    <row r="351" spans="2:14" ht="52.8">
      <c r="B351" s="4">
        <v>2023</v>
      </c>
      <c r="C351" s="4" t="s">
        <v>32</v>
      </c>
      <c r="D351" s="1079" t="s">
        <v>429</v>
      </c>
      <c r="E351" s="1080"/>
      <c r="F351" s="1079" t="s">
        <v>430</v>
      </c>
      <c r="G351" s="1080"/>
      <c r="H351" s="4" t="s">
        <v>103</v>
      </c>
      <c r="I351" s="4" t="s">
        <v>90</v>
      </c>
      <c r="J351" s="4" t="s">
        <v>552</v>
      </c>
      <c r="K351" s="5">
        <v>9564</v>
      </c>
      <c r="L351" s="10">
        <v>0</v>
      </c>
      <c r="M351" s="9"/>
      <c r="N351" s="11">
        <v>0</v>
      </c>
    </row>
    <row r="352" spans="2:14" ht="52.8">
      <c r="B352" s="4">
        <v>2023</v>
      </c>
      <c r="C352" s="4" t="s">
        <v>32</v>
      </c>
      <c r="D352" s="1079" t="s">
        <v>429</v>
      </c>
      <c r="E352" s="1080"/>
      <c r="F352" s="1079" t="s">
        <v>430</v>
      </c>
      <c r="G352" s="1080"/>
      <c r="H352" s="4" t="s">
        <v>103</v>
      </c>
      <c r="I352" s="4" t="s">
        <v>90</v>
      </c>
      <c r="J352" s="4" t="s">
        <v>33</v>
      </c>
      <c r="K352" s="5">
        <v>897</v>
      </c>
      <c r="L352" s="6">
        <v>592</v>
      </c>
      <c r="M352" s="9"/>
      <c r="N352" s="8">
        <v>531024</v>
      </c>
    </row>
    <row r="353" spans="2:14" ht="52.8">
      <c r="B353" s="4">
        <v>2023</v>
      </c>
      <c r="C353" s="4" t="s">
        <v>32</v>
      </c>
      <c r="D353" s="1079" t="s">
        <v>429</v>
      </c>
      <c r="E353" s="1080"/>
      <c r="F353" s="1079" t="s">
        <v>430</v>
      </c>
      <c r="G353" s="1080"/>
      <c r="H353" s="4" t="s">
        <v>103</v>
      </c>
      <c r="I353" s="4" t="s">
        <v>90</v>
      </c>
      <c r="J353" s="4" t="s">
        <v>313</v>
      </c>
      <c r="K353" s="5">
        <v>5380</v>
      </c>
      <c r="L353" s="6">
        <v>23</v>
      </c>
      <c r="M353" s="9"/>
      <c r="N353" s="8">
        <v>123740</v>
      </c>
    </row>
    <row r="354" spans="2:14" ht="52.8">
      <c r="B354" s="4">
        <v>2023</v>
      </c>
      <c r="C354" s="4" t="s">
        <v>32</v>
      </c>
      <c r="D354" s="1079" t="s">
        <v>429</v>
      </c>
      <c r="E354" s="1080"/>
      <c r="F354" s="1079" t="s">
        <v>430</v>
      </c>
      <c r="G354" s="1080"/>
      <c r="H354" s="4" t="s">
        <v>103</v>
      </c>
      <c r="I354" s="4" t="s">
        <v>90</v>
      </c>
      <c r="J354" s="4" t="s">
        <v>279</v>
      </c>
      <c r="K354" s="5">
        <v>2989</v>
      </c>
      <c r="L354" s="6">
        <v>2028</v>
      </c>
      <c r="M354" s="9"/>
      <c r="N354" s="8">
        <v>6061692</v>
      </c>
    </row>
    <row r="355" spans="2:14" ht="52.8">
      <c r="B355" s="4">
        <v>2023</v>
      </c>
      <c r="C355" s="4" t="s">
        <v>32</v>
      </c>
      <c r="D355" s="1079" t="s">
        <v>429</v>
      </c>
      <c r="E355" s="1080"/>
      <c r="F355" s="1079" t="s">
        <v>430</v>
      </c>
      <c r="G355" s="1080"/>
      <c r="H355" s="4" t="s">
        <v>103</v>
      </c>
      <c r="I355" s="4" t="s">
        <v>94</v>
      </c>
      <c r="J355" s="4" t="s">
        <v>265</v>
      </c>
      <c r="K355" s="5">
        <v>8069</v>
      </c>
      <c r="L355" s="6">
        <v>8</v>
      </c>
      <c r="M355" s="9"/>
      <c r="N355" s="8">
        <v>64552</v>
      </c>
    </row>
    <row r="356" spans="2:14" ht="52.8">
      <c r="B356" s="4">
        <v>2023</v>
      </c>
      <c r="C356" s="4" t="s">
        <v>32</v>
      </c>
      <c r="D356" s="1079" t="s">
        <v>429</v>
      </c>
      <c r="E356" s="1080"/>
      <c r="F356" s="1079" t="s">
        <v>430</v>
      </c>
      <c r="G356" s="1080"/>
      <c r="H356" s="4" t="s">
        <v>103</v>
      </c>
      <c r="I356" s="4" t="s">
        <v>94</v>
      </c>
      <c r="J356" s="4" t="s">
        <v>33</v>
      </c>
      <c r="K356" s="5">
        <v>1345</v>
      </c>
      <c r="L356" s="6">
        <v>262</v>
      </c>
      <c r="M356" s="9"/>
      <c r="N356" s="8">
        <v>352390</v>
      </c>
    </row>
    <row r="357" spans="2:14" ht="52.8">
      <c r="B357" s="4">
        <v>2023</v>
      </c>
      <c r="C357" s="4" t="s">
        <v>32</v>
      </c>
      <c r="D357" s="1079" t="s">
        <v>429</v>
      </c>
      <c r="E357" s="1080"/>
      <c r="F357" s="1079" t="s">
        <v>430</v>
      </c>
      <c r="G357" s="1080"/>
      <c r="H357" s="4" t="s">
        <v>103</v>
      </c>
      <c r="I357" s="4" t="s">
        <v>94</v>
      </c>
      <c r="J357" s="4" t="s">
        <v>553</v>
      </c>
      <c r="K357" s="5">
        <v>14345</v>
      </c>
      <c r="L357" s="10">
        <v>0</v>
      </c>
      <c r="M357" s="9"/>
      <c r="N357" s="11">
        <v>0</v>
      </c>
    </row>
    <row r="358" spans="2:14" ht="52.8">
      <c r="B358" s="4">
        <v>2023</v>
      </c>
      <c r="C358" s="4" t="s">
        <v>32</v>
      </c>
      <c r="D358" s="1079" t="s">
        <v>429</v>
      </c>
      <c r="E358" s="1080"/>
      <c r="F358" s="1079" t="s">
        <v>430</v>
      </c>
      <c r="G358" s="1080"/>
      <c r="H358" s="4" t="s">
        <v>103</v>
      </c>
      <c r="I358" s="4" t="s">
        <v>94</v>
      </c>
      <c r="J358" s="4" t="s">
        <v>554</v>
      </c>
      <c r="K358" s="5">
        <v>4483</v>
      </c>
      <c r="L358" s="6">
        <v>713</v>
      </c>
      <c r="M358" s="9"/>
      <c r="N358" s="8">
        <v>3196379</v>
      </c>
    </row>
    <row r="359" spans="2:14" ht="26.4">
      <c r="B359" s="4">
        <v>2023</v>
      </c>
      <c r="C359" s="4" t="s">
        <v>32</v>
      </c>
      <c r="D359" s="1079" t="s">
        <v>429</v>
      </c>
      <c r="E359" s="1080"/>
      <c r="F359" s="1079" t="s">
        <v>430</v>
      </c>
      <c r="G359" s="1080"/>
      <c r="H359" s="4" t="s">
        <v>23</v>
      </c>
      <c r="I359" s="4" t="s">
        <v>90</v>
      </c>
      <c r="J359" s="4" t="s">
        <v>555</v>
      </c>
      <c r="K359" s="5">
        <v>5380</v>
      </c>
      <c r="L359" s="6">
        <v>6</v>
      </c>
      <c r="M359" s="9"/>
      <c r="N359" s="8">
        <v>32280</v>
      </c>
    </row>
    <row r="360" spans="2:14" ht="26.4">
      <c r="B360" s="4">
        <v>2023</v>
      </c>
      <c r="C360" s="4" t="s">
        <v>32</v>
      </c>
      <c r="D360" s="1079" t="s">
        <v>429</v>
      </c>
      <c r="E360" s="1080"/>
      <c r="F360" s="1079" t="s">
        <v>430</v>
      </c>
      <c r="G360" s="1080"/>
      <c r="H360" s="4" t="s">
        <v>23</v>
      </c>
      <c r="I360" s="4" t="s">
        <v>90</v>
      </c>
      <c r="J360" s="4" t="s">
        <v>556</v>
      </c>
      <c r="K360" s="5">
        <v>2989</v>
      </c>
      <c r="L360" s="6">
        <v>4617</v>
      </c>
      <c r="M360" s="9"/>
      <c r="N360" s="8">
        <v>13800213</v>
      </c>
    </row>
    <row r="361" spans="2:14" ht="26.4">
      <c r="B361" s="4">
        <v>2023</v>
      </c>
      <c r="C361" s="4" t="s">
        <v>32</v>
      </c>
      <c r="D361" s="1079" t="s">
        <v>429</v>
      </c>
      <c r="E361" s="1080"/>
      <c r="F361" s="1079" t="s">
        <v>430</v>
      </c>
      <c r="G361" s="1080"/>
      <c r="H361" s="4" t="s">
        <v>23</v>
      </c>
      <c r="I361" s="4" t="s">
        <v>90</v>
      </c>
      <c r="J361" s="4" t="s">
        <v>557</v>
      </c>
      <c r="K361" s="5">
        <v>9564</v>
      </c>
      <c r="L361" s="6">
        <v>4</v>
      </c>
      <c r="M361" s="9"/>
      <c r="N361" s="8">
        <v>38256</v>
      </c>
    </row>
    <row r="362" spans="2:14" ht="26.4">
      <c r="B362" s="4">
        <v>2023</v>
      </c>
      <c r="C362" s="4" t="s">
        <v>32</v>
      </c>
      <c r="D362" s="1079" t="s">
        <v>429</v>
      </c>
      <c r="E362" s="1080"/>
      <c r="F362" s="1079" t="s">
        <v>430</v>
      </c>
      <c r="G362" s="1080"/>
      <c r="H362" s="4" t="s">
        <v>23</v>
      </c>
      <c r="I362" s="4" t="s">
        <v>94</v>
      </c>
      <c r="J362" s="4" t="s">
        <v>213</v>
      </c>
      <c r="K362" s="5">
        <v>8069</v>
      </c>
      <c r="L362" s="6">
        <v>2</v>
      </c>
      <c r="M362" s="9"/>
      <c r="N362" s="8">
        <v>16138</v>
      </c>
    </row>
    <row r="363" spans="2:14" ht="26.4">
      <c r="B363" s="4">
        <v>2023</v>
      </c>
      <c r="C363" s="4" t="s">
        <v>32</v>
      </c>
      <c r="D363" s="1079" t="s">
        <v>429</v>
      </c>
      <c r="E363" s="1080"/>
      <c r="F363" s="1079" t="s">
        <v>430</v>
      </c>
      <c r="G363" s="1080"/>
      <c r="H363" s="4" t="s">
        <v>23</v>
      </c>
      <c r="I363" s="4" t="s">
        <v>94</v>
      </c>
      <c r="J363" s="4" t="s">
        <v>558</v>
      </c>
      <c r="K363" s="5">
        <v>14345</v>
      </c>
      <c r="L363" s="10">
        <v>0</v>
      </c>
      <c r="M363" s="9"/>
      <c r="N363" s="11">
        <v>0</v>
      </c>
    </row>
    <row r="364" spans="2:14" ht="26.4">
      <c r="B364" s="4">
        <v>2023</v>
      </c>
      <c r="C364" s="4" t="s">
        <v>32</v>
      </c>
      <c r="D364" s="1079" t="s">
        <v>429</v>
      </c>
      <c r="E364" s="1080"/>
      <c r="F364" s="1079" t="s">
        <v>430</v>
      </c>
      <c r="G364" s="1080"/>
      <c r="H364" s="4" t="s">
        <v>23</v>
      </c>
      <c r="I364" s="4" t="s">
        <v>94</v>
      </c>
      <c r="J364" s="4" t="s">
        <v>254</v>
      </c>
      <c r="K364" s="5">
        <v>4483</v>
      </c>
      <c r="L364" s="6">
        <v>3543</v>
      </c>
      <c r="M364" s="9"/>
      <c r="N364" s="8">
        <v>15883269</v>
      </c>
    </row>
    <row r="365" spans="2:14" ht="26.4">
      <c r="B365" s="4">
        <v>2023</v>
      </c>
      <c r="C365" s="4" t="s">
        <v>32</v>
      </c>
      <c r="D365" s="1079" t="s">
        <v>429</v>
      </c>
      <c r="E365" s="1080"/>
      <c r="F365" s="1079" t="s">
        <v>430</v>
      </c>
      <c r="G365" s="1080"/>
      <c r="H365" s="4" t="s">
        <v>24</v>
      </c>
      <c r="I365" s="4" t="s">
        <v>90</v>
      </c>
      <c r="J365" s="4" t="s">
        <v>559</v>
      </c>
      <c r="K365" s="5">
        <v>5380</v>
      </c>
      <c r="L365" s="6">
        <v>22</v>
      </c>
      <c r="M365" s="9"/>
      <c r="N365" s="8">
        <v>118360</v>
      </c>
    </row>
    <row r="366" spans="2:14" ht="26.4">
      <c r="B366" s="4">
        <v>2023</v>
      </c>
      <c r="C366" s="4" t="s">
        <v>32</v>
      </c>
      <c r="D366" s="1079" t="s">
        <v>429</v>
      </c>
      <c r="E366" s="1080"/>
      <c r="F366" s="1079" t="s">
        <v>430</v>
      </c>
      <c r="G366" s="1080"/>
      <c r="H366" s="4" t="s">
        <v>24</v>
      </c>
      <c r="I366" s="4" t="s">
        <v>90</v>
      </c>
      <c r="J366" s="4" t="s">
        <v>250</v>
      </c>
      <c r="K366" s="5">
        <v>2989</v>
      </c>
      <c r="L366" s="6">
        <v>7999</v>
      </c>
      <c r="M366" s="9"/>
      <c r="N366" s="8">
        <v>23909011</v>
      </c>
    </row>
    <row r="367" spans="2:14" ht="26.4">
      <c r="B367" s="4">
        <v>2023</v>
      </c>
      <c r="C367" s="4" t="s">
        <v>32</v>
      </c>
      <c r="D367" s="1079" t="s">
        <v>429</v>
      </c>
      <c r="E367" s="1080"/>
      <c r="F367" s="1079" t="s">
        <v>430</v>
      </c>
      <c r="G367" s="1080"/>
      <c r="H367" s="4" t="s">
        <v>24</v>
      </c>
      <c r="I367" s="4" t="s">
        <v>90</v>
      </c>
      <c r="J367" s="4" t="s">
        <v>560</v>
      </c>
      <c r="K367" s="5">
        <v>9564</v>
      </c>
      <c r="L367" s="10">
        <v>0</v>
      </c>
      <c r="M367" s="9"/>
      <c r="N367" s="11">
        <v>0</v>
      </c>
    </row>
    <row r="368" spans="2:14" ht="26.4">
      <c r="B368" s="4">
        <v>2023</v>
      </c>
      <c r="C368" s="4" t="s">
        <v>32</v>
      </c>
      <c r="D368" s="1079" t="s">
        <v>429</v>
      </c>
      <c r="E368" s="1080"/>
      <c r="F368" s="1079" t="s">
        <v>430</v>
      </c>
      <c r="G368" s="1080"/>
      <c r="H368" s="4" t="s">
        <v>24</v>
      </c>
      <c r="I368" s="4" t="s">
        <v>94</v>
      </c>
      <c r="J368" s="4" t="s">
        <v>561</v>
      </c>
      <c r="K368" s="5">
        <v>4483</v>
      </c>
      <c r="L368" s="6">
        <v>1131</v>
      </c>
      <c r="M368" s="9"/>
      <c r="N368" s="8">
        <v>5070273</v>
      </c>
    </row>
    <row r="369" spans="2:14" ht="26.4">
      <c r="B369" s="4">
        <v>2023</v>
      </c>
      <c r="C369" s="4" t="s">
        <v>32</v>
      </c>
      <c r="D369" s="1079" t="s">
        <v>429</v>
      </c>
      <c r="E369" s="1080"/>
      <c r="F369" s="1079" t="s">
        <v>430</v>
      </c>
      <c r="G369" s="1080"/>
      <c r="H369" s="4" t="s">
        <v>24</v>
      </c>
      <c r="I369" s="4" t="s">
        <v>94</v>
      </c>
      <c r="J369" s="4" t="s">
        <v>261</v>
      </c>
      <c r="K369" s="5">
        <v>14345</v>
      </c>
      <c r="L369" s="6">
        <v>1</v>
      </c>
      <c r="M369" s="9"/>
      <c r="N369" s="8">
        <v>14345</v>
      </c>
    </row>
    <row r="370" spans="2:14" ht="26.4">
      <c r="B370" s="4">
        <v>2023</v>
      </c>
      <c r="C370" s="4" t="s">
        <v>32</v>
      </c>
      <c r="D370" s="1079" t="s">
        <v>429</v>
      </c>
      <c r="E370" s="1080"/>
      <c r="F370" s="1079" t="s">
        <v>430</v>
      </c>
      <c r="G370" s="1080"/>
      <c r="H370" s="4" t="s">
        <v>24</v>
      </c>
      <c r="I370" s="4" t="s">
        <v>94</v>
      </c>
      <c r="J370" s="4" t="s">
        <v>562</v>
      </c>
      <c r="K370" s="5">
        <v>8069</v>
      </c>
      <c r="L370" s="6">
        <v>3</v>
      </c>
      <c r="M370" s="9"/>
      <c r="N370" s="8">
        <v>24207</v>
      </c>
    </row>
    <row r="371" spans="2:14" ht="26.4">
      <c r="B371" s="4">
        <v>2023</v>
      </c>
      <c r="C371" s="4" t="s">
        <v>32</v>
      </c>
      <c r="D371" s="1079" t="s">
        <v>429</v>
      </c>
      <c r="E371" s="1080"/>
      <c r="F371" s="1079" t="s">
        <v>430</v>
      </c>
      <c r="G371" s="1080"/>
      <c r="H371" s="4" t="s">
        <v>111</v>
      </c>
      <c r="I371" s="4" t="s">
        <v>90</v>
      </c>
      <c r="J371" s="4" t="s">
        <v>316</v>
      </c>
      <c r="K371" s="5">
        <v>9564</v>
      </c>
      <c r="L371" s="6">
        <v>1</v>
      </c>
      <c r="M371" s="9"/>
      <c r="N371" s="8">
        <v>9564</v>
      </c>
    </row>
    <row r="372" spans="2:14" ht="26.4">
      <c r="B372" s="4">
        <v>2023</v>
      </c>
      <c r="C372" s="4" t="s">
        <v>32</v>
      </c>
      <c r="D372" s="1079" t="s">
        <v>429</v>
      </c>
      <c r="E372" s="1080"/>
      <c r="F372" s="1079" t="s">
        <v>430</v>
      </c>
      <c r="G372" s="1080"/>
      <c r="H372" s="4" t="s">
        <v>111</v>
      </c>
      <c r="I372" s="4" t="s">
        <v>94</v>
      </c>
      <c r="J372" s="4" t="s">
        <v>276</v>
      </c>
      <c r="K372" s="5">
        <v>8069</v>
      </c>
      <c r="L372" s="10">
        <v>0</v>
      </c>
      <c r="M372" s="9"/>
      <c r="N372" s="11">
        <v>0</v>
      </c>
    </row>
    <row r="373" spans="2:14" ht="26.4">
      <c r="B373" s="4">
        <v>2023</v>
      </c>
      <c r="C373" s="4" t="s">
        <v>32</v>
      </c>
      <c r="D373" s="1079" t="s">
        <v>429</v>
      </c>
      <c r="E373" s="1080"/>
      <c r="F373" s="1079" t="s">
        <v>430</v>
      </c>
      <c r="G373" s="1080"/>
      <c r="H373" s="4" t="s">
        <v>112</v>
      </c>
      <c r="I373" s="4" t="s">
        <v>90</v>
      </c>
      <c r="J373" s="4" t="s">
        <v>563</v>
      </c>
      <c r="K373" s="5">
        <v>5380</v>
      </c>
      <c r="L373" s="6">
        <v>8</v>
      </c>
      <c r="M373" s="9"/>
      <c r="N373" s="8">
        <v>43040</v>
      </c>
    </row>
    <row r="374" spans="2:14" ht="26.4">
      <c r="B374" s="4">
        <v>2023</v>
      </c>
      <c r="C374" s="4" t="s">
        <v>32</v>
      </c>
      <c r="D374" s="1079" t="s">
        <v>429</v>
      </c>
      <c r="E374" s="1080"/>
      <c r="F374" s="1079" t="s">
        <v>430</v>
      </c>
      <c r="G374" s="1080"/>
      <c r="H374" s="4" t="s">
        <v>112</v>
      </c>
      <c r="I374" s="4" t="s">
        <v>94</v>
      </c>
      <c r="J374" s="4" t="s">
        <v>563</v>
      </c>
      <c r="K374" s="5">
        <v>14345</v>
      </c>
      <c r="L374" s="10">
        <v>0</v>
      </c>
      <c r="M374" s="9"/>
      <c r="N374" s="11">
        <v>0</v>
      </c>
    </row>
    <row r="375" spans="2:14" ht="26.4">
      <c r="B375" s="4">
        <v>2023</v>
      </c>
      <c r="C375" s="4" t="s">
        <v>32</v>
      </c>
      <c r="D375" s="1079" t="s">
        <v>429</v>
      </c>
      <c r="E375" s="1080"/>
      <c r="F375" s="1079" t="s">
        <v>430</v>
      </c>
      <c r="G375" s="1080"/>
      <c r="H375" s="4" t="s">
        <v>112</v>
      </c>
      <c r="I375" s="4" t="s">
        <v>94</v>
      </c>
      <c r="J375" s="4" t="s">
        <v>564</v>
      </c>
      <c r="K375" s="5">
        <v>8069</v>
      </c>
      <c r="L375" s="6">
        <v>4</v>
      </c>
      <c r="M375" s="9"/>
      <c r="N375" s="8">
        <v>32276</v>
      </c>
    </row>
    <row r="376" spans="2:14" ht="26.4">
      <c r="B376" s="4">
        <v>2023</v>
      </c>
      <c r="C376" s="4" t="s">
        <v>32</v>
      </c>
      <c r="D376" s="1079" t="s">
        <v>429</v>
      </c>
      <c r="E376" s="1080"/>
      <c r="F376" s="1079" t="s">
        <v>430</v>
      </c>
      <c r="G376" s="1080"/>
      <c r="H376" s="4" t="s">
        <v>25</v>
      </c>
      <c r="I376" s="4" t="s">
        <v>90</v>
      </c>
      <c r="J376" s="4" t="s">
        <v>241</v>
      </c>
      <c r="K376" s="5">
        <v>5380</v>
      </c>
      <c r="L376" s="6">
        <v>22</v>
      </c>
      <c r="M376" s="9"/>
      <c r="N376" s="8">
        <v>118360</v>
      </c>
    </row>
    <row r="377" spans="2:14" ht="26.4">
      <c r="B377" s="4">
        <v>2023</v>
      </c>
      <c r="C377" s="4" t="s">
        <v>32</v>
      </c>
      <c r="D377" s="1079" t="s">
        <v>429</v>
      </c>
      <c r="E377" s="1080"/>
      <c r="F377" s="1079" t="s">
        <v>430</v>
      </c>
      <c r="G377" s="1080"/>
      <c r="H377" s="4" t="s">
        <v>25</v>
      </c>
      <c r="I377" s="4" t="s">
        <v>90</v>
      </c>
      <c r="J377" s="4" t="s">
        <v>565</v>
      </c>
      <c r="K377" s="5">
        <v>9564</v>
      </c>
      <c r="L377" s="6">
        <v>3</v>
      </c>
      <c r="M377" s="9"/>
      <c r="N377" s="8">
        <v>28692</v>
      </c>
    </row>
    <row r="378" spans="2:14" ht="26.4">
      <c r="B378" s="4">
        <v>2023</v>
      </c>
      <c r="C378" s="4" t="s">
        <v>32</v>
      </c>
      <c r="D378" s="1079" t="s">
        <v>429</v>
      </c>
      <c r="E378" s="1080"/>
      <c r="F378" s="1079" t="s">
        <v>430</v>
      </c>
      <c r="G378" s="1080"/>
      <c r="H378" s="4" t="s">
        <v>25</v>
      </c>
      <c r="I378" s="4" t="s">
        <v>90</v>
      </c>
      <c r="J378" s="4" t="s">
        <v>566</v>
      </c>
      <c r="K378" s="5">
        <v>2989</v>
      </c>
      <c r="L378" s="6">
        <v>1941</v>
      </c>
      <c r="M378" s="9"/>
      <c r="N378" s="8">
        <v>5801649</v>
      </c>
    </row>
    <row r="379" spans="2:14" ht="26.4">
      <c r="B379" s="4">
        <v>2023</v>
      </c>
      <c r="C379" s="4" t="s">
        <v>32</v>
      </c>
      <c r="D379" s="1079" t="s">
        <v>429</v>
      </c>
      <c r="E379" s="1080"/>
      <c r="F379" s="1079" t="s">
        <v>430</v>
      </c>
      <c r="G379" s="1080"/>
      <c r="H379" s="4" t="s">
        <v>25</v>
      </c>
      <c r="I379" s="4" t="s">
        <v>94</v>
      </c>
      <c r="J379" s="4" t="s">
        <v>567</v>
      </c>
      <c r="K379" s="5">
        <v>14345</v>
      </c>
      <c r="L379" s="10">
        <v>0</v>
      </c>
      <c r="M379" s="9"/>
      <c r="N379" s="11">
        <v>0</v>
      </c>
    </row>
    <row r="380" spans="2:14" ht="26.4">
      <c r="B380" s="4">
        <v>2023</v>
      </c>
      <c r="C380" s="4" t="s">
        <v>32</v>
      </c>
      <c r="D380" s="1079" t="s">
        <v>429</v>
      </c>
      <c r="E380" s="1080"/>
      <c r="F380" s="1079" t="s">
        <v>430</v>
      </c>
      <c r="G380" s="1080"/>
      <c r="H380" s="4" t="s">
        <v>25</v>
      </c>
      <c r="I380" s="4" t="s">
        <v>94</v>
      </c>
      <c r="J380" s="4" t="s">
        <v>568</v>
      </c>
      <c r="K380" s="5">
        <v>8069</v>
      </c>
      <c r="L380" s="6">
        <v>1</v>
      </c>
      <c r="M380" s="9"/>
      <c r="N380" s="8">
        <v>8069</v>
      </c>
    </row>
    <row r="381" spans="2:14" ht="26.4">
      <c r="B381" s="4">
        <v>2023</v>
      </c>
      <c r="C381" s="4" t="s">
        <v>32</v>
      </c>
      <c r="D381" s="1079" t="s">
        <v>429</v>
      </c>
      <c r="E381" s="1080"/>
      <c r="F381" s="1079" t="s">
        <v>430</v>
      </c>
      <c r="G381" s="1080"/>
      <c r="H381" s="4" t="s">
        <v>25</v>
      </c>
      <c r="I381" s="4" t="s">
        <v>94</v>
      </c>
      <c r="J381" s="4" t="s">
        <v>201</v>
      </c>
      <c r="K381" s="5">
        <v>4483</v>
      </c>
      <c r="L381" s="6">
        <v>1941</v>
      </c>
      <c r="M381" s="9"/>
      <c r="N381" s="8">
        <v>8701503</v>
      </c>
    </row>
    <row r="382" spans="2:14" ht="79.2">
      <c r="B382" s="4">
        <v>2023</v>
      </c>
      <c r="C382" s="4" t="s">
        <v>32</v>
      </c>
      <c r="D382" s="1079" t="s">
        <v>429</v>
      </c>
      <c r="E382" s="1080"/>
      <c r="F382" s="1079" t="s">
        <v>430</v>
      </c>
      <c r="G382" s="1080"/>
      <c r="H382" s="4" t="s">
        <v>512</v>
      </c>
      <c r="I382" s="4" t="s">
        <v>90</v>
      </c>
      <c r="J382" s="4" t="s">
        <v>259</v>
      </c>
      <c r="K382" s="5">
        <v>5380</v>
      </c>
      <c r="L382" s="6">
        <v>12</v>
      </c>
      <c r="M382" s="9"/>
      <c r="N382" s="8">
        <v>64560</v>
      </c>
    </row>
    <row r="383" spans="2:14" ht="26.4">
      <c r="B383" s="4">
        <v>2023</v>
      </c>
      <c r="C383" s="4" t="s">
        <v>32</v>
      </c>
      <c r="D383" s="1079" t="s">
        <v>429</v>
      </c>
      <c r="E383" s="1080"/>
      <c r="F383" s="1079" t="s">
        <v>430</v>
      </c>
      <c r="G383" s="1080"/>
      <c r="H383" s="4" t="s">
        <v>26</v>
      </c>
      <c r="I383" s="4" t="s">
        <v>90</v>
      </c>
      <c r="J383" s="4" t="s">
        <v>569</v>
      </c>
      <c r="K383" s="5">
        <v>5380</v>
      </c>
      <c r="L383" s="6">
        <v>46</v>
      </c>
      <c r="M383" s="9"/>
      <c r="N383" s="8">
        <v>247480</v>
      </c>
    </row>
    <row r="384" spans="2:14" ht="26.4">
      <c r="B384" s="4">
        <v>2023</v>
      </c>
      <c r="C384" s="4" t="s">
        <v>32</v>
      </c>
      <c r="D384" s="1079" t="s">
        <v>429</v>
      </c>
      <c r="E384" s="1080"/>
      <c r="F384" s="1079" t="s">
        <v>430</v>
      </c>
      <c r="G384" s="1080"/>
      <c r="H384" s="4" t="s">
        <v>26</v>
      </c>
      <c r="I384" s="4" t="s">
        <v>90</v>
      </c>
      <c r="J384" s="4" t="s">
        <v>570</v>
      </c>
      <c r="K384" s="5">
        <v>2989</v>
      </c>
      <c r="L384" s="6">
        <v>974</v>
      </c>
      <c r="M384" s="9"/>
      <c r="N384" s="8">
        <v>2911286</v>
      </c>
    </row>
    <row r="385" spans="2:14" ht="26.4">
      <c r="B385" s="4">
        <v>2023</v>
      </c>
      <c r="C385" s="4" t="s">
        <v>32</v>
      </c>
      <c r="D385" s="1079" t="s">
        <v>429</v>
      </c>
      <c r="E385" s="1080"/>
      <c r="F385" s="1079" t="s">
        <v>430</v>
      </c>
      <c r="G385" s="1080"/>
      <c r="H385" s="4" t="s">
        <v>26</v>
      </c>
      <c r="I385" s="4" t="s">
        <v>90</v>
      </c>
      <c r="J385" s="4" t="s">
        <v>571</v>
      </c>
      <c r="K385" s="5">
        <v>9564</v>
      </c>
      <c r="L385" s="6">
        <v>5</v>
      </c>
      <c r="M385" s="9"/>
      <c r="N385" s="8">
        <v>47820</v>
      </c>
    </row>
    <row r="386" spans="2:14" ht="26.4">
      <c r="B386" s="4">
        <v>2023</v>
      </c>
      <c r="C386" s="4" t="s">
        <v>32</v>
      </c>
      <c r="D386" s="1079" t="s">
        <v>429</v>
      </c>
      <c r="E386" s="1080"/>
      <c r="F386" s="1079" t="s">
        <v>430</v>
      </c>
      <c r="G386" s="1080"/>
      <c r="H386" s="4" t="s">
        <v>26</v>
      </c>
      <c r="I386" s="4" t="s">
        <v>94</v>
      </c>
      <c r="J386" s="4" t="s">
        <v>572</v>
      </c>
      <c r="K386" s="5">
        <v>4483</v>
      </c>
      <c r="L386" s="6">
        <v>1963</v>
      </c>
      <c r="M386" s="9"/>
      <c r="N386" s="8">
        <v>8800129</v>
      </c>
    </row>
    <row r="387" spans="2:14" ht="26.4">
      <c r="B387" s="4">
        <v>2023</v>
      </c>
      <c r="C387" s="4" t="s">
        <v>32</v>
      </c>
      <c r="D387" s="1079" t="s">
        <v>429</v>
      </c>
      <c r="E387" s="1080"/>
      <c r="F387" s="1079" t="s">
        <v>430</v>
      </c>
      <c r="G387" s="1080"/>
      <c r="H387" s="4" t="s">
        <v>26</v>
      </c>
      <c r="I387" s="4" t="s">
        <v>94</v>
      </c>
      <c r="J387" s="4" t="s">
        <v>573</v>
      </c>
      <c r="K387" s="5">
        <v>8069</v>
      </c>
      <c r="L387" s="6">
        <v>1</v>
      </c>
      <c r="M387" s="9"/>
      <c r="N387" s="8">
        <v>8069</v>
      </c>
    </row>
    <row r="388" spans="2:14" ht="26.4">
      <c r="B388" s="4">
        <v>2023</v>
      </c>
      <c r="C388" s="4" t="s">
        <v>32</v>
      </c>
      <c r="D388" s="1079" t="s">
        <v>429</v>
      </c>
      <c r="E388" s="1080"/>
      <c r="F388" s="1079" t="s">
        <v>430</v>
      </c>
      <c r="G388" s="1080"/>
      <c r="H388" s="4" t="s">
        <v>26</v>
      </c>
      <c r="I388" s="4" t="s">
        <v>94</v>
      </c>
      <c r="J388" s="4" t="s">
        <v>255</v>
      </c>
      <c r="K388" s="5">
        <v>14345</v>
      </c>
      <c r="L388" s="10">
        <v>0</v>
      </c>
      <c r="M388" s="9"/>
      <c r="N388" s="11">
        <v>0</v>
      </c>
    </row>
    <row r="389" spans="2:14" ht="26.4">
      <c r="B389" s="4">
        <v>2023</v>
      </c>
      <c r="C389" s="4" t="s">
        <v>32</v>
      </c>
      <c r="D389" s="1079" t="s">
        <v>429</v>
      </c>
      <c r="E389" s="1080"/>
      <c r="F389" s="1079" t="s">
        <v>430</v>
      </c>
      <c r="G389" s="1080"/>
      <c r="H389" s="4" t="s">
        <v>27</v>
      </c>
      <c r="I389" s="4" t="s">
        <v>90</v>
      </c>
      <c r="J389" s="4" t="s">
        <v>200</v>
      </c>
      <c r="K389" s="5">
        <v>2989</v>
      </c>
      <c r="L389" s="6">
        <v>7985</v>
      </c>
      <c r="M389" s="7">
        <v>1</v>
      </c>
      <c r="N389" s="8">
        <v>23864176</v>
      </c>
    </row>
    <row r="390" spans="2:14" ht="26.4">
      <c r="B390" s="4">
        <v>2023</v>
      </c>
      <c r="C390" s="4" t="s">
        <v>32</v>
      </c>
      <c r="D390" s="1079" t="s">
        <v>429</v>
      </c>
      <c r="E390" s="1080"/>
      <c r="F390" s="1079" t="s">
        <v>430</v>
      </c>
      <c r="G390" s="1080"/>
      <c r="H390" s="4" t="s">
        <v>27</v>
      </c>
      <c r="I390" s="4" t="s">
        <v>90</v>
      </c>
      <c r="J390" s="4" t="s">
        <v>574</v>
      </c>
      <c r="K390" s="5">
        <v>5380</v>
      </c>
      <c r="L390" s="6">
        <v>14</v>
      </c>
      <c r="M390" s="9"/>
      <c r="N390" s="8">
        <v>75320</v>
      </c>
    </row>
    <row r="391" spans="2:14" ht="26.4">
      <c r="B391" s="4">
        <v>2023</v>
      </c>
      <c r="C391" s="4" t="s">
        <v>32</v>
      </c>
      <c r="D391" s="1079" t="s">
        <v>429</v>
      </c>
      <c r="E391" s="1080"/>
      <c r="F391" s="1079" t="s">
        <v>430</v>
      </c>
      <c r="G391" s="1080"/>
      <c r="H391" s="4" t="s">
        <v>124</v>
      </c>
      <c r="I391" s="4" t="s">
        <v>90</v>
      </c>
      <c r="J391" s="4" t="s">
        <v>245</v>
      </c>
      <c r="K391" s="5">
        <v>9564</v>
      </c>
      <c r="L391" s="6">
        <v>2</v>
      </c>
      <c r="M391" s="9"/>
      <c r="N391" s="8">
        <v>19128</v>
      </c>
    </row>
    <row r="392" spans="2:14" ht="26.4">
      <c r="B392" s="4">
        <v>2023</v>
      </c>
      <c r="C392" s="4" t="s">
        <v>32</v>
      </c>
      <c r="D392" s="1079" t="s">
        <v>429</v>
      </c>
      <c r="E392" s="1080"/>
      <c r="F392" s="1079" t="s">
        <v>430</v>
      </c>
      <c r="G392" s="1080"/>
      <c r="H392" s="4" t="s">
        <v>27</v>
      </c>
      <c r="I392" s="4" t="s">
        <v>94</v>
      </c>
      <c r="J392" s="4" t="s">
        <v>575</v>
      </c>
      <c r="K392" s="5">
        <v>14345</v>
      </c>
      <c r="L392" s="10">
        <v>0</v>
      </c>
      <c r="M392" s="9"/>
      <c r="N392" s="11">
        <v>0</v>
      </c>
    </row>
    <row r="393" spans="2:14" ht="26.4">
      <c r="B393" s="4">
        <v>2023</v>
      </c>
      <c r="C393" s="4" t="s">
        <v>32</v>
      </c>
      <c r="D393" s="1079" t="s">
        <v>429</v>
      </c>
      <c r="E393" s="1080"/>
      <c r="F393" s="1079" t="s">
        <v>430</v>
      </c>
      <c r="G393" s="1080"/>
      <c r="H393" s="4" t="s">
        <v>27</v>
      </c>
      <c r="I393" s="4" t="s">
        <v>94</v>
      </c>
      <c r="J393" s="4" t="s">
        <v>575</v>
      </c>
      <c r="K393" s="5">
        <v>8069</v>
      </c>
      <c r="L393" s="6">
        <v>3</v>
      </c>
      <c r="M393" s="9"/>
      <c r="N393" s="8">
        <v>24207</v>
      </c>
    </row>
    <row r="394" spans="2:14" ht="26.4">
      <c r="B394" s="4">
        <v>2023</v>
      </c>
      <c r="C394" s="4" t="s">
        <v>32</v>
      </c>
      <c r="D394" s="1079" t="s">
        <v>429</v>
      </c>
      <c r="E394" s="1080"/>
      <c r="F394" s="1079" t="s">
        <v>430</v>
      </c>
      <c r="G394" s="1080"/>
      <c r="H394" s="4" t="s">
        <v>27</v>
      </c>
      <c r="I394" s="4" t="s">
        <v>94</v>
      </c>
      <c r="J394" s="4" t="s">
        <v>576</v>
      </c>
      <c r="K394" s="5">
        <v>4483</v>
      </c>
      <c r="L394" s="6">
        <v>2247</v>
      </c>
      <c r="M394" s="9"/>
      <c r="N394" s="8">
        <v>10073301</v>
      </c>
    </row>
    <row r="395" spans="2:14">
      <c r="B395" s="12" t="s">
        <v>28</v>
      </c>
      <c r="C395" s="12" t="s">
        <v>28</v>
      </c>
      <c r="D395" s="1083" t="s">
        <v>28</v>
      </c>
      <c r="E395" s="1080"/>
      <c r="F395" s="1083" t="s">
        <v>29</v>
      </c>
      <c r="G395" s="1080"/>
      <c r="H395" s="12" t="s">
        <v>28</v>
      </c>
      <c r="I395" s="12" t="s">
        <v>28</v>
      </c>
      <c r="J395" s="12" t="s">
        <v>28</v>
      </c>
      <c r="K395" s="12" t="s">
        <v>28</v>
      </c>
      <c r="L395" s="13">
        <v>47055</v>
      </c>
      <c r="M395" s="13">
        <v>3</v>
      </c>
      <c r="N395" s="14">
        <v>160837352</v>
      </c>
    </row>
    <row r="396" spans="2:14" ht="26.4">
      <c r="B396" s="4">
        <v>2023</v>
      </c>
      <c r="C396" s="4" t="s">
        <v>32</v>
      </c>
      <c r="D396" s="1079" t="s">
        <v>429</v>
      </c>
      <c r="E396" s="1080"/>
      <c r="F396" s="1079" t="s">
        <v>460</v>
      </c>
      <c r="G396" s="1080"/>
      <c r="H396" s="4" t="s">
        <v>18</v>
      </c>
      <c r="I396" s="4" t="s">
        <v>90</v>
      </c>
      <c r="J396" s="4" t="s">
        <v>267</v>
      </c>
      <c r="K396" s="5">
        <v>2989</v>
      </c>
      <c r="L396" s="6">
        <v>1347</v>
      </c>
      <c r="M396" s="9"/>
      <c r="N396" s="8">
        <v>4026183</v>
      </c>
    </row>
    <row r="397" spans="2:14" ht="26.4">
      <c r="B397" s="4">
        <v>2023</v>
      </c>
      <c r="C397" s="4" t="s">
        <v>32</v>
      </c>
      <c r="D397" s="1079" t="s">
        <v>429</v>
      </c>
      <c r="E397" s="1080"/>
      <c r="F397" s="1079" t="s">
        <v>460</v>
      </c>
      <c r="G397" s="1080"/>
      <c r="H397" s="4" t="s">
        <v>18</v>
      </c>
      <c r="I397" s="4" t="s">
        <v>90</v>
      </c>
      <c r="J397" s="4" t="s">
        <v>210</v>
      </c>
      <c r="K397" s="5">
        <v>5380</v>
      </c>
      <c r="L397" s="6">
        <v>12</v>
      </c>
      <c r="M397" s="9"/>
      <c r="N397" s="8">
        <v>64560</v>
      </c>
    </row>
    <row r="398" spans="2:14" ht="26.4">
      <c r="B398" s="4">
        <v>2023</v>
      </c>
      <c r="C398" s="4" t="s">
        <v>32</v>
      </c>
      <c r="D398" s="1079" t="s">
        <v>429</v>
      </c>
      <c r="E398" s="1080"/>
      <c r="F398" s="1079" t="s">
        <v>460</v>
      </c>
      <c r="G398" s="1080"/>
      <c r="H398" s="4" t="s">
        <v>18</v>
      </c>
      <c r="I398" s="4" t="s">
        <v>90</v>
      </c>
      <c r="J398" s="4" t="s">
        <v>245</v>
      </c>
      <c r="K398" s="5">
        <v>9564</v>
      </c>
      <c r="L398" s="6">
        <v>3</v>
      </c>
      <c r="M398" s="9"/>
      <c r="N398" s="8">
        <v>28692</v>
      </c>
    </row>
    <row r="399" spans="2:14" ht="26.4">
      <c r="B399" s="4">
        <v>2023</v>
      </c>
      <c r="C399" s="4" t="s">
        <v>32</v>
      </c>
      <c r="D399" s="1079" t="s">
        <v>429</v>
      </c>
      <c r="E399" s="1080"/>
      <c r="F399" s="1079" t="s">
        <v>460</v>
      </c>
      <c r="G399" s="1080"/>
      <c r="H399" s="4" t="s">
        <v>18</v>
      </c>
      <c r="I399" s="4" t="s">
        <v>94</v>
      </c>
      <c r="J399" s="4" t="s">
        <v>251</v>
      </c>
      <c r="K399" s="5">
        <v>8069</v>
      </c>
      <c r="L399" s="6">
        <v>1</v>
      </c>
      <c r="M399" s="9"/>
      <c r="N399" s="8">
        <v>8069</v>
      </c>
    </row>
    <row r="400" spans="2:14" ht="26.4">
      <c r="B400" s="4">
        <v>2023</v>
      </c>
      <c r="C400" s="4" t="s">
        <v>32</v>
      </c>
      <c r="D400" s="1079" t="s">
        <v>429</v>
      </c>
      <c r="E400" s="1080"/>
      <c r="F400" s="1079" t="s">
        <v>460</v>
      </c>
      <c r="G400" s="1080"/>
      <c r="H400" s="4" t="s">
        <v>18</v>
      </c>
      <c r="I400" s="4" t="s">
        <v>94</v>
      </c>
      <c r="J400" s="4" t="s">
        <v>577</v>
      </c>
      <c r="K400" s="5">
        <v>14345</v>
      </c>
      <c r="L400" s="10">
        <v>0</v>
      </c>
      <c r="M400" s="9"/>
      <c r="N400" s="11">
        <v>0</v>
      </c>
    </row>
    <row r="401" spans="2:14" ht="39.6">
      <c r="B401" s="4">
        <v>2023</v>
      </c>
      <c r="C401" s="4" t="s">
        <v>32</v>
      </c>
      <c r="D401" s="1079" t="s">
        <v>429</v>
      </c>
      <c r="E401" s="1080"/>
      <c r="F401" s="1079" t="s">
        <v>460</v>
      </c>
      <c r="G401" s="1080"/>
      <c r="H401" s="4" t="s">
        <v>22</v>
      </c>
      <c r="I401" s="4" t="s">
        <v>90</v>
      </c>
      <c r="J401" s="4" t="s">
        <v>346</v>
      </c>
      <c r="K401" s="5">
        <v>9564</v>
      </c>
      <c r="L401" s="6">
        <v>3</v>
      </c>
      <c r="M401" s="9"/>
      <c r="N401" s="8">
        <v>28692</v>
      </c>
    </row>
    <row r="402" spans="2:14" ht="39.6">
      <c r="B402" s="4">
        <v>2023</v>
      </c>
      <c r="C402" s="4" t="s">
        <v>32</v>
      </c>
      <c r="D402" s="1079" t="s">
        <v>429</v>
      </c>
      <c r="E402" s="1080"/>
      <c r="F402" s="1079" t="s">
        <v>460</v>
      </c>
      <c r="G402" s="1080"/>
      <c r="H402" s="4" t="s">
        <v>22</v>
      </c>
      <c r="I402" s="4" t="s">
        <v>90</v>
      </c>
      <c r="J402" s="4" t="s">
        <v>205</v>
      </c>
      <c r="K402" s="5">
        <v>5380</v>
      </c>
      <c r="L402" s="6">
        <v>20</v>
      </c>
      <c r="M402" s="9"/>
      <c r="N402" s="8">
        <v>107600</v>
      </c>
    </row>
    <row r="403" spans="2:14" ht="39.6">
      <c r="B403" s="4">
        <v>2023</v>
      </c>
      <c r="C403" s="4" t="s">
        <v>32</v>
      </c>
      <c r="D403" s="1079" t="s">
        <v>429</v>
      </c>
      <c r="E403" s="1080"/>
      <c r="F403" s="1079" t="s">
        <v>460</v>
      </c>
      <c r="G403" s="1080"/>
      <c r="H403" s="4" t="s">
        <v>22</v>
      </c>
      <c r="I403" s="4" t="s">
        <v>90</v>
      </c>
      <c r="J403" s="4" t="s">
        <v>578</v>
      </c>
      <c r="K403" s="5">
        <v>2989</v>
      </c>
      <c r="L403" s="6">
        <v>4480</v>
      </c>
      <c r="M403" s="9"/>
      <c r="N403" s="8">
        <v>13390720</v>
      </c>
    </row>
    <row r="404" spans="2:14" ht="39.6">
      <c r="B404" s="4">
        <v>2023</v>
      </c>
      <c r="C404" s="4" t="s">
        <v>32</v>
      </c>
      <c r="D404" s="1079" t="s">
        <v>429</v>
      </c>
      <c r="E404" s="1080"/>
      <c r="F404" s="1079" t="s">
        <v>460</v>
      </c>
      <c r="G404" s="1080"/>
      <c r="H404" s="4" t="s">
        <v>22</v>
      </c>
      <c r="I404" s="4" t="s">
        <v>94</v>
      </c>
      <c r="J404" s="4" t="s">
        <v>211</v>
      </c>
      <c r="K404" s="5">
        <v>4483</v>
      </c>
      <c r="L404" s="6">
        <v>1909</v>
      </c>
      <c r="M404" s="9"/>
      <c r="N404" s="8">
        <v>8558047</v>
      </c>
    </row>
    <row r="405" spans="2:14" ht="39.6">
      <c r="B405" s="4">
        <v>2023</v>
      </c>
      <c r="C405" s="4" t="s">
        <v>32</v>
      </c>
      <c r="D405" s="1079" t="s">
        <v>429</v>
      </c>
      <c r="E405" s="1080"/>
      <c r="F405" s="1079" t="s">
        <v>460</v>
      </c>
      <c r="G405" s="1080"/>
      <c r="H405" s="4" t="s">
        <v>22</v>
      </c>
      <c r="I405" s="4" t="s">
        <v>94</v>
      </c>
      <c r="J405" s="4" t="s">
        <v>579</v>
      </c>
      <c r="K405" s="5">
        <v>14345</v>
      </c>
      <c r="L405" s="10">
        <v>0</v>
      </c>
      <c r="M405" s="9"/>
      <c r="N405" s="11">
        <v>0</v>
      </c>
    </row>
    <row r="406" spans="2:14" ht="39.6">
      <c r="B406" s="4">
        <v>2023</v>
      </c>
      <c r="C406" s="4" t="s">
        <v>32</v>
      </c>
      <c r="D406" s="1079" t="s">
        <v>429</v>
      </c>
      <c r="E406" s="1080"/>
      <c r="F406" s="1079" t="s">
        <v>460</v>
      </c>
      <c r="G406" s="1080"/>
      <c r="H406" s="4" t="s">
        <v>22</v>
      </c>
      <c r="I406" s="4" t="s">
        <v>94</v>
      </c>
      <c r="J406" s="4" t="s">
        <v>33</v>
      </c>
      <c r="K406" s="5">
        <v>8069</v>
      </c>
      <c r="L406" s="6">
        <v>7</v>
      </c>
      <c r="M406" s="9"/>
      <c r="N406" s="8">
        <v>56483</v>
      </c>
    </row>
    <row r="407" spans="2:14" ht="52.8">
      <c r="B407" s="4">
        <v>2023</v>
      </c>
      <c r="C407" s="4" t="s">
        <v>32</v>
      </c>
      <c r="D407" s="1079" t="s">
        <v>429</v>
      </c>
      <c r="E407" s="1080"/>
      <c r="F407" s="1079" t="s">
        <v>460</v>
      </c>
      <c r="G407" s="1080"/>
      <c r="H407" s="4" t="s">
        <v>103</v>
      </c>
      <c r="I407" s="4" t="s">
        <v>90</v>
      </c>
      <c r="J407" s="4" t="s">
        <v>33</v>
      </c>
      <c r="K407" s="5">
        <v>897</v>
      </c>
      <c r="L407" s="6">
        <v>712</v>
      </c>
      <c r="M407" s="9"/>
      <c r="N407" s="8">
        <v>638664</v>
      </c>
    </row>
    <row r="408" spans="2:14" ht="52.8">
      <c r="B408" s="4">
        <v>2023</v>
      </c>
      <c r="C408" s="4" t="s">
        <v>32</v>
      </c>
      <c r="D408" s="1079" t="s">
        <v>429</v>
      </c>
      <c r="E408" s="1080"/>
      <c r="F408" s="1079" t="s">
        <v>460</v>
      </c>
      <c r="G408" s="1080"/>
      <c r="H408" s="4" t="s">
        <v>103</v>
      </c>
      <c r="I408" s="4" t="s">
        <v>90</v>
      </c>
      <c r="J408" s="4" t="s">
        <v>251</v>
      </c>
      <c r="K408" s="5">
        <v>2989</v>
      </c>
      <c r="L408" s="6">
        <v>1265</v>
      </c>
      <c r="M408" s="9"/>
      <c r="N408" s="8">
        <v>3781085</v>
      </c>
    </row>
    <row r="409" spans="2:14" ht="52.8">
      <c r="B409" s="4">
        <v>2023</v>
      </c>
      <c r="C409" s="4" t="s">
        <v>32</v>
      </c>
      <c r="D409" s="1079" t="s">
        <v>429</v>
      </c>
      <c r="E409" s="1080"/>
      <c r="F409" s="1079" t="s">
        <v>460</v>
      </c>
      <c r="G409" s="1080"/>
      <c r="H409" s="4" t="s">
        <v>103</v>
      </c>
      <c r="I409" s="4" t="s">
        <v>90</v>
      </c>
      <c r="J409" s="4" t="s">
        <v>580</v>
      </c>
      <c r="K409" s="5">
        <v>5380</v>
      </c>
      <c r="L409" s="6">
        <v>14</v>
      </c>
      <c r="M409" s="9"/>
      <c r="N409" s="8">
        <v>75320</v>
      </c>
    </row>
    <row r="410" spans="2:14" ht="52.8">
      <c r="B410" s="4">
        <v>2023</v>
      </c>
      <c r="C410" s="4" t="s">
        <v>32</v>
      </c>
      <c r="D410" s="1079" t="s">
        <v>429</v>
      </c>
      <c r="E410" s="1080"/>
      <c r="F410" s="1079" t="s">
        <v>460</v>
      </c>
      <c r="G410" s="1080"/>
      <c r="H410" s="4" t="s">
        <v>103</v>
      </c>
      <c r="I410" s="4" t="s">
        <v>90</v>
      </c>
      <c r="J410" s="4" t="s">
        <v>581</v>
      </c>
      <c r="K410" s="5">
        <v>9564</v>
      </c>
      <c r="L410" s="10">
        <v>0</v>
      </c>
      <c r="M410" s="9"/>
      <c r="N410" s="11">
        <v>0</v>
      </c>
    </row>
    <row r="411" spans="2:14" ht="52.8">
      <c r="B411" s="4">
        <v>2023</v>
      </c>
      <c r="C411" s="4" t="s">
        <v>32</v>
      </c>
      <c r="D411" s="1079" t="s">
        <v>429</v>
      </c>
      <c r="E411" s="1080"/>
      <c r="F411" s="1079" t="s">
        <v>460</v>
      </c>
      <c r="G411" s="1080"/>
      <c r="H411" s="4" t="s">
        <v>103</v>
      </c>
      <c r="I411" s="4" t="s">
        <v>94</v>
      </c>
      <c r="J411" s="4" t="s">
        <v>33</v>
      </c>
      <c r="K411" s="5">
        <v>1345</v>
      </c>
      <c r="L411" s="6">
        <v>208</v>
      </c>
      <c r="M411" s="9"/>
      <c r="N411" s="8">
        <v>279760</v>
      </c>
    </row>
    <row r="412" spans="2:14" ht="52.8">
      <c r="B412" s="4">
        <v>2023</v>
      </c>
      <c r="C412" s="4" t="s">
        <v>32</v>
      </c>
      <c r="D412" s="1079" t="s">
        <v>429</v>
      </c>
      <c r="E412" s="1080"/>
      <c r="F412" s="1079" t="s">
        <v>460</v>
      </c>
      <c r="G412" s="1080"/>
      <c r="H412" s="4" t="s">
        <v>103</v>
      </c>
      <c r="I412" s="4" t="s">
        <v>94</v>
      </c>
      <c r="J412" s="4" t="s">
        <v>582</v>
      </c>
      <c r="K412" s="5">
        <v>8069</v>
      </c>
      <c r="L412" s="6">
        <v>2</v>
      </c>
      <c r="M412" s="9"/>
      <c r="N412" s="8">
        <v>16138</v>
      </c>
    </row>
    <row r="413" spans="2:14" ht="52.8">
      <c r="B413" s="4">
        <v>2023</v>
      </c>
      <c r="C413" s="4" t="s">
        <v>32</v>
      </c>
      <c r="D413" s="1079" t="s">
        <v>429</v>
      </c>
      <c r="E413" s="1080"/>
      <c r="F413" s="1079" t="s">
        <v>460</v>
      </c>
      <c r="G413" s="1080"/>
      <c r="H413" s="4" t="s">
        <v>103</v>
      </c>
      <c r="I413" s="4" t="s">
        <v>94</v>
      </c>
      <c r="J413" s="4" t="s">
        <v>583</v>
      </c>
      <c r="K413" s="5">
        <v>14345</v>
      </c>
      <c r="L413" s="10">
        <v>0</v>
      </c>
      <c r="M413" s="9"/>
      <c r="N413" s="11">
        <v>0</v>
      </c>
    </row>
    <row r="414" spans="2:14" ht="52.8">
      <c r="B414" s="4">
        <v>2023</v>
      </c>
      <c r="C414" s="4" t="s">
        <v>32</v>
      </c>
      <c r="D414" s="1079" t="s">
        <v>429</v>
      </c>
      <c r="E414" s="1080"/>
      <c r="F414" s="1079" t="s">
        <v>460</v>
      </c>
      <c r="G414" s="1080"/>
      <c r="H414" s="4" t="s">
        <v>103</v>
      </c>
      <c r="I414" s="4" t="s">
        <v>94</v>
      </c>
      <c r="J414" s="4" t="s">
        <v>584</v>
      </c>
      <c r="K414" s="5">
        <v>4483</v>
      </c>
      <c r="L414" s="6">
        <v>1650</v>
      </c>
      <c r="M414" s="9"/>
      <c r="N414" s="8">
        <v>7396950</v>
      </c>
    </row>
    <row r="415" spans="2:14" ht="26.4">
      <c r="B415" s="4">
        <v>2023</v>
      </c>
      <c r="C415" s="4" t="s">
        <v>32</v>
      </c>
      <c r="D415" s="1079" t="s">
        <v>429</v>
      </c>
      <c r="E415" s="1080"/>
      <c r="F415" s="1079" t="s">
        <v>460</v>
      </c>
      <c r="G415" s="1080"/>
      <c r="H415" s="4" t="s">
        <v>23</v>
      </c>
      <c r="I415" s="4" t="s">
        <v>90</v>
      </c>
      <c r="J415" s="4" t="s">
        <v>201</v>
      </c>
      <c r="K415" s="5">
        <v>2989</v>
      </c>
      <c r="L415" s="6">
        <v>4466</v>
      </c>
      <c r="M415" s="9"/>
      <c r="N415" s="8">
        <v>13348874</v>
      </c>
    </row>
    <row r="416" spans="2:14" ht="26.4">
      <c r="B416" s="4">
        <v>2023</v>
      </c>
      <c r="C416" s="4" t="s">
        <v>32</v>
      </c>
      <c r="D416" s="1079" t="s">
        <v>429</v>
      </c>
      <c r="E416" s="1080"/>
      <c r="F416" s="1079" t="s">
        <v>460</v>
      </c>
      <c r="G416" s="1080"/>
      <c r="H416" s="4" t="s">
        <v>23</v>
      </c>
      <c r="I416" s="4" t="s">
        <v>90</v>
      </c>
      <c r="J416" s="4" t="s">
        <v>585</v>
      </c>
      <c r="K416" s="5">
        <v>9564</v>
      </c>
      <c r="L416" s="6">
        <v>1</v>
      </c>
      <c r="M416" s="9"/>
      <c r="N416" s="8">
        <v>9564</v>
      </c>
    </row>
    <row r="417" spans="2:14" ht="26.4">
      <c r="B417" s="4">
        <v>2023</v>
      </c>
      <c r="C417" s="4" t="s">
        <v>32</v>
      </c>
      <c r="D417" s="1079" t="s">
        <v>429</v>
      </c>
      <c r="E417" s="1080"/>
      <c r="F417" s="1079" t="s">
        <v>460</v>
      </c>
      <c r="G417" s="1080"/>
      <c r="H417" s="4" t="s">
        <v>23</v>
      </c>
      <c r="I417" s="4" t="s">
        <v>90</v>
      </c>
      <c r="J417" s="4" t="s">
        <v>558</v>
      </c>
      <c r="K417" s="5">
        <v>5380</v>
      </c>
      <c r="L417" s="6">
        <v>41</v>
      </c>
      <c r="M417" s="9"/>
      <c r="N417" s="8">
        <v>220580</v>
      </c>
    </row>
    <row r="418" spans="2:14" ht="26.4">
      <c r="B418" s="4">
        <v>2023</v>
      </c>
      <c r="C418" s="4" t="s">
        <v>32</v>
      </c>
      <c r="D418" s="1079" t="s">
        <v>429</v>
      </c>
      <c r="E418" s="1080"/>
      <c r="F418" s="1079" t="s">
        <v>460</v>
      </c>
      <c r="G418" s="1080"/>
      <c r="H418" s="4" t="s">
        <v>23</v>
      </c>
      <c r="I418" s="4" t="s">
        <v>94</v>
      </c>
      <c r="J418" s="4" t="s">
        <v>571</v>
      </c>
      <c r="K418" s="5">
        <v>4483</v>
      </c>
      <c r="L418" s="6">
        <v>1239</v>
      </c>
      <c r="M418" s="9"/>
      <c r="N418" s="8">
        <v>5554437</v>
      </c>
    </row>
    <row r="419" spans="2:14" ht="26.4">
      <c r="B419" s="4">
        <v>2023</v>
      </c>
      <c r="C419" s="4" t="s">
        <v>32</v>
      </c>
      <c r="D419" s="1079" t="s">
        <v>429</v>
      </c>
      <c r="E419" s="1080"/>
      <c r="F419" s="1079" t="s">
        <v>460</v>
      </c>
      <c r="G419" s="1080"/>
      <c r="H419" s="4" t="s">
        <v>23</v>
      </c>
      <c r="I419" s="4" t="s">
        <v>94</v>
      </c>
      <c r="J419" s="4" t="s">
        <v>586</v>
      </c>
      <c r="K419" s="5">
        <v>14345</v>
      </c>
      <c r="L419" s="10">
        <v>0</v>
      </c>
      <c r="M419" s="9"/>
      <c r="N419" s="11">
        <v>0</v>
      </c>
    </row>
    <row r="420" spans="2:14" ht="26.4">
      <c r="B420" s="4">
        <v>2023</v>
      </c>
      <c r="C420" s="4" t="s">
        <v>32</v>
      </c>
      <c r="D420" s="1079" t="s">
        <v>429</v>
      </c>
      <c r="E420" s="1080"/>
      <c r="F420" s="1079" t="s">
        <v>460</v>
      </c>
      <c r="G420" s="1080"/>
      <c r="H420" s="4" t="s">
        <v>23</v>
      </c>
      <c r="I420" s="4" t="s">
        <v>94</v>
      </c>
      <c r="J420" s="4" t="s">
        <v>587</v>
      </c>
      <c r="K420" s="5">
        <v>8069</v>
      </c>
      <c r="L420" s="6">
        <v>3</v>
      </c>
      <c r="M420" s="9"/>
      <c r="N420" s="8">
        <v>24207</v>
      </c>
    </row>
    <row r="421" spans="2:14" ht="26.4">
      <c r="B421" s="4">
        <v>2023</v>
      </c>
      <c r="C421" s="4" t="s">
        <v>32</v>
      </c>
      <c r="D421" s="1079" t="s">
        <v>429</v>
      </c>
      <c r="E421" s="1080"/>
      <c r="F421" s="1079" t="s">
        <v>460</v>
      </c>
      <c r="G421" s="1080"/>
      <c r="H421" s="4" t="s">
        <v>24</v>
      </c>
      <c r="I421" s="4" t="s">
        <v>90</v>
      </c>
      <c r="J421" s="4" t="s">
        <v>588</v>
      </c>
      <c r="K421" s="5">
        <v>2989</v>
      </c>
      <c r="L421" s="6">
        <v>3928</v>
      </c>
      <c r="M421" s="7">
        <v>2</v>
      </c>
      <c r="N421" s="8">
        <v>11734814</v>
      </c>
    </row>
    <row r="422" spans="2:14" ht="26.4">
      <c r="B422" s="4">
        <v>2023</v>
      </c>
      <c r="C422" s="4" t="s">
        <v>32</v>
      </c>
      <c r="D422" s="1079" t="s">
        <v>429</v>
      </c>
      <c r="E422" s="1080"/>
      <c r="F422" s="1079" t="s">
        <v>460</v>
      </c>
      <c r="G422" s="1080"/>
      <c r="H422" s="4" t="s">
        <v>24</v>
      </c>
      <c r="I422" s="4" t="s">
        <v>90</v>
      </c>
      <c r="J422" s="4" t="s">
        <v>227</v>
      </c>
      <c r="K422" s="5">
        <v>9564</v>
      </c>
      <c r="L422" s="6">
        <v>1</v>
      </c>
      <c r="M422" s="9"/>
      <c r="N422" s="8">
        <v>9564</v>
      </c>
    </row>
    <row r="423" spans="2:14" ht="26.4">
      <c r="B423" s="4">
        <v>2023</v>
      </c>
      <c r="C423" s="4" t="s">
        <v>32</v>
      </c>
      <c r="D423" s="1079" t="s">
        <v>429</v>
      </c>
      <c r="E423" s="1080"/>
      <c r="F423" s="1079" t="s">
        <v>460</v>
      </c>
      <c r="G423" s="1080"/>
      <c r="H423" s="4" t="s">
        <v>24</v>
      </c>
      <c r="I423" s="4" t="s">
        <v>90</v>
      </c>
      <c r="J423" s="4" t="s">
        <v>589</v>
      </c>
      <c r="K423" s="5">
        <v>5380</v>
      </c>
      <c r="L423" s="6">
        <v>13</v>
      </c>
      <c r="M423" s="9"/>
      <c r="N423" s="8">
        <v>69940</v>
      </c>
    </row>
    <row r="424" spans="2:14" ht="26.4">
      <c r="B424" s="4">
        <v>2023</v>
      </c>
      <c r="C424" s="4" t="s">
        <v>32</v>
      </c>
      <c r="D424" s="1079" t="s">
        <v>429</v>
      </c>
      <c r="E424" s="1080"/>
      <c r="F424" s="1079" t="s">
        <v>460</v>
      </c>
      <c r="G424" s="1080"/>
      <c r="H424" s="4" t="s">
        <v>24</v>
      </c>
      <c r="I424" s="4" t="s">
        <v>94</v>
      </c>
      <c r="J424" s="4" t="s">
        <v>590</v>
      </c>
      <c r="K424" s="5">
        <v>4483</v>
      </c>
      <c r="L424" s="6">
        <v>1241</v>
      </c>
      <c r="M424" s="9"/>
      <c r="N424" s="8">
        <v>5563403</v>
      </c>
    </row>
    <row r="425" spans="2:14" ht="26.4">
      <c r="B425" s="4">
        <v>2023</v>
      </c>
      <c r="C425" s="4" t="s">
        <v>32</v>
      </c>
      <c r="D425" s="1079" t="s">
        <v>429</v>
      </c>
      <c r="E425" s="1080"/>
      <c r="F425" s="1079" t="s">
        <v>460</v>
      </c>
      <c r="G425" s="1080"/>
      <c r="H425" s="4" t="s">
        <v>24</v>
      </c>
      <c r="I425" s="4" t="s">
        <v>94</v>
      </c>
      <c r="J425" s="4" t="s">
        <v>241</v>
      </c>
      <c r="K425" s="5">
        <v>14345</v>
      </c>
      <c r="L425" s="6">
        <v>1</v>
      </c>
      <c r="M425" s="9"/>
      <c r="N425" s="8">
        <v>14345</v>
      </c>
    </row>
    <row r="426" spans="2:14" ht="26.4">
      <c r="B426" s="4">
        <v>2023</v>
      </c>
      <c r="C426" s="4" t="s">
        <v>32</v>
      </c>
      <c r="D426" s="1079" t="s">
        <v>429</v>
      </c>
      <c r="E426" s="1080"/>
      <c r="F426" s="1079" t="s">
        <v>460</v>
      </c>
      <c r="G426" s="1080"/>
      <c r="H426" s="4" t="s">
        <v>24</v>
      </c>
      <c r="I426" s="4" t="s">
        <v>94</v>
      </c>
      <c r="J426" s="4" t="s">
        <v>314</v>
      </c>
      <c r="K426" s="5">
        <v>8069</v>
      </c>
      <c r="L426" s="6">
        <v>5</v>
      </c>
      <c r="M426" s="9"/>
      <c r="N426" s="8">
        <v>40345</v>
      </c>
    </row>
    <row r="427" spans="2:14" ht="26.4">
      <c r="B427" s="4">
        <v>2023</v>
      </c>
      <c r="C427" s="4" t="s">
        <v>32</v>
      </c>
      <c r="D427" s="1079" t="s">
        <v>429</v>
      </c>
      <c r="E427" s="1080"/>
      <c r="F427" s="1079" t="s">
        <v>460</v>
      </c>
      <c r="G427" s="1080"/>
      <c r="H427" s="4" t="s">
        <v>111</v>
      </c>
      <c r="I427" s="4" t="s">
        <v>90</v>
      </c>
      <c r="J427" s="4" t="s">
        <v>219</v>
      </c>
      <c r="K427" s="5">
        <v>5380</v>
      </c>
      <c r="L427" s="6">
        <v>8</v>
      </c>
      <c r="M427" s="9"/>
      <c r="N427" s="8">
        <v>43040</v>
      </c>
    </row>
    <row r="428" spans="2:14" ht="26.4">
      <c r="B428" s="4">
        <v>2023</v>
      </c>
      <c r="C428" s="4" t="s">
        <v>32</v>
      </c>
      <c r="D428" s="1079" t="s">
        <v>429</v>
      </c>
      <c r="E428" s="1080"/>
      <c r="F428" s="1079" t="s">
        <v>460</v>
      </c>
      <c r="G428" s="1080"/>
      <c r="H428" s="4" t="s">
        <v>111</v>
      </c>
      <c r="I428" s="4" t="s">
        <v>94</v>
      </c>
      <c r="J428" s="4" t="s">
        <v>234</v>
      </c>
      <c r="K428" s="5">
        <v>14345</v>
      </c>
      <c r="L428" s="10">
        <v>0</v>
      </c>
      <c r="M428" s="9"/>
      <c r="N428" s="11">
        <v>0</v>
      </c>
    </row>
    <row r="429" spans="2:14" ht="26.4">
      <c r="B429" s="4">
        <v>2023</v>
      </c>
      <c r="C429" s="4" t="s">
        <v>32</v>
      </c>
      <c r="D429" s="1079" t="s">
        <v>429</v>
      </c>
      <c r="E429" s="1080"/>
      <c r="F429" s="1079" t="s">
        <v>460</v>
      </c>
      <c r="G429" s="1080"/>
      <c r="H429" s="4" t="s">
        <v>112</v>
      </c>
      <c r="I429" s="4" t="s">
        <v>90</v>
      </c>
      <c r="J429" s="4" t="s">
        <v>240</v>
      </c>
      <c r="K429" s="5">
        <v>5380</v>
      </c>
      <c r="L429" s="6">
        <v>3</v>
      </c>
      <c r="M429" s="9"/>
      <c r="N429" s="8">
        <v>16140</v>
      </c>
    </row>
    <row r="430" spans="2:14" ht="26.4">
      <c r="B430" s="4">
        <v>2023</v>
      </c>
      <c r="C430" s="4" t="s">
        <v>32</v>
      </c>
      <c r="D430" s="1079" t="s">
        <v>429</v>
      </c>
      <c r="E430" s="1080"/>
      <c r="F430" s="1079" t="s">
        <v>460</v>
      </c>
      <c r="G430" s="1080"/>
      <c r="H430" s="4" t="s">
        <v>112</v>
      </c>
      <c r="I430" s="4" t="s">
        <v>90</v>
      </c>
      <c r="J430" s="4" t="s">
        <v>220</v>
      </c>
      <c r="K430" s="5">
        <v>9564</v>
      </c>
      <c r="L430" s="10">
        <v>0</v>
      </c>
      <c r="M430" s="9"/>
      <c r="N430" s="11">
        <v>0</v>
      </c>
    </row>
    <row r="431" spans="2:14" ht="26.4">
      <c r="B431" s="4">
        <v>2023</v>
      </c>
      <c r="C431" s="4" t="s">
        <v>32</v>
      </c>
      <c r="D431" s="1079" t="s">
        <v>429</v>
      </c>
      <c r="E431" s="1080"/>
      <c r="F431" s="1079" t="s">
        <v>460</v>
      </c>
      <c r="G431" s="1080"/>
      <c r="H431" s="4" t="s">
        <v>112</v>
      </c>
      <c r="I431" s="4" t="s">
        <v>90</v>
      </c>
      <c r="J431" s="4" t="s">
        <v>203</v>
      </c>
      <c r="K431" s="5">
        <v>2989</v>
      </c>
      <c r="L431" s="6">
        <v>1622</v>
      </c>
      <c r="M431" s="9"/>
      <c r="N431" s="8">
        <v>4848158</v>
      </c>
    </row>
    <row r="432" spans="2:14" ht="26.4">
      <c r="B432" s="4">
        <v>2023</v>
      </c>
      <c r="C432" s="4" t="s">
        <v>32</v>
      </c>
      <c r="D432" s="1079" t="s">
        <v>429</v>
      </c>
      <c r="E432" s="1080"/>
      <c r="F432" s="1079" t="s">
        <v>460</v>
      </c>
      <c r="G432" s="1080"/>
      <c r="H432" s="4" t="s">
        <v>112</v>
      </c>
      <c r="I432" s="4" t="s">
        <v>94</v>
      </c>
      <c r="J432" s="4" t="s">
        <v>235</v>
      </c>
      <c r="K432" s="5">
        <v>4483</v>
      </c>
      <c r="L432" s="6">
        <v>386</v>
      </c>
      <c r="M432" s="9"/>
      <c r="N432" s="8">
        <v>1730438</v>
      </c>
    </row>
    <row r="433" spans="2:14" ht="26.4">
      <c r="B433" s="4">
        <v>2023</v>
      </c>
      <c r="C433" s="4" t="s">
        <v>32</v>
      </c>
      <c r="D433" s="1079" t="s">
        <v>429</v>
      </c>
      <c r="E433" s="1080"/>
      <c r="F433" s="1079" t="s">
        <v>460</v>
      </c>
      <c r="G433" s="1080"/>
      <c r="H433" s="4" t="s">
        <v>25</v>
      </c>
      <c r="I433" s="4" t="s">
        <v>90</v>
      </c>
      <c r="J433" s="4" t="s">
        <v>329</v>
      </c>
      <c r="K433" s="5">
        <v>9564</v>
      </c>
      <c r="L433" s="10">
        <v>0</v>
      </c>
      <c r="M433" s="9"/>
      <c r="N433" s="11">
        <v>0</v>
      </c>
    </row>
    <row r="434" spans="2:14" ht="26.4">
      <c r="B434" s="4">
        <v>2023</v>
      </c>
      <c r="C434" s="4" t="s">
        <v>32</v>
      </c>
      <c r="D434" s="1079" t="s">
        <v>429</v>
      </c>
      <c r="E434" s="1080"/>
      <c r="F434" s="1079" t="s">
        <v>460</v>
      </c>
      <c r="G434" s="1080"/>
      <c r="H434" s="4" t="s">
        <v>25</v>
      </c>
      <c r="I434" s="4" t="s">
        <v>90</v>
      </c>
      <c r="J434" s="4" t="s">
        <v>591</v>
      </c>
      <c r="K434" s="5">
        <v>2989</v>
      </c>
      <c r="L434" s="6">
        <v>2798</v>
      </c>
      <c r="M434" s="9"/>
      <c r="N434" s="8">
        <v>8363222</v>
      </c>
    </row>
    <row r="435" spans="2:14" ht="26.4">
      <c r="B435" s="4">
        <v>2023</v>
      </c>
      <c r="C435" s="4" t="s">
        <v>32</v>
      </c>
      <c r="D435" s="1079" t="s">
        <v>429</v>
      </c>
      <c r="E435" s="1080"/>
      <c r="F435" s="1079" t="s">
        <v>460</v>
      </c>
      <c r="G435" s="1080"/>
      <c r="H435" s="4" t="s">
        <v>25</v>
      </c>
      <c r="I435" s="4" t="s">
        <v>90</v>
      </c>
      <c r="J435" s="4" t="s">
        <v>592</v>
      </c>
      <c r="K435" s="5">
        <v>5380</v>
      </c>
      <c r="L435" s="6">
        <v>19</v>
      </c>
      <c r="M435" s="9"/>
      <c r="N435" s="8">
        <v>102220</v>
      </c>
    </row>
    <row r="436" spans="2:14" ht="26.4">
      <c r="B436" s="4">
        <v>2023</v>
      </c>
      <c r="C436" s="4" t="s">
        <v>32</v>
      </c>
      <c r="D436" s="1079" t="s">
        <v>429</v>
      </c>
      <c r="E436" s="1080"/>
      <c r="F436" s="1079" t="s">
        <v>460</v>
      </c>
      <c r="G436" s="1080"/>
      <c r="H436" s="4" t="s">
        <v>25</v>
      </c>
      <c r="I436" s="4" t="s">
        <v>94</v>
      </c>
      <c r="J436" s="4" t="s">
        <v>239</v>
      </c>
      <c r="K436" s="5">
        <v>14345</v>
      </c>
      <c r="L436" s="10">
        <v>0</v>
      </c>
      <c r="M436" s="9"/>
      <c r="N436" s="11">
        <v>0</v>
      </c>
    </row>
    <row r="437" spans="2:14" ht="26.4">
      <c r="B437" s="4">
        <v>2023</v>
      </c>
      <c r="C437" s="4" t="s">
        <v>32</v>
      </c>
      <c r="D437" s="1079" t="s">
        <v>429</v>
      </c>
      <c r="E437" s="1080"/>
      <c r="F437" s="1079" t="s">
        <v>460</v>
      </c>
      <c r="G437" s="1080"/>
      <c r="H437" s="4" t="s">
        <v>25</v>
      </c>
      <c r="I437" s="4" t="s">
        <v>94</v>
      </c>
      <c r="J437" s="4" t="s">
        <v>593</v>
      </c>
      <c r="K437" s="5">
        <v>4483</v>
      </c>
      <c r="L437" s="6">
        <v>400</v>
      </c>
      <c r="M437" s="9"/>
      <c r="N437" s="8">
        <v>1793200</v>
      </c>
    </row>
    <row r="438" spans="2:14" ht="26.4">
      <c r="B438" s="4">
        <v>2023</v>
      </c>
      <c r="C438" s="4" t="s">
        <v>32</v>
      </c>
      <c r="D438" s="1079" t="s">
        <v>429</v>
      </c>
      <c r="E438" s="1080"/>
      <c r="F438" s="1079" t="s">
        <v>460</v>
      </c>
      <c r="G438" s="1080"/>
      <c r="H438" s="4" t="s">
        <v>25</v>
      </c>
      <c r="I438" s="4" t="s">
        <v>94</v>
      </c>
      <c r="J438" s="4" t="s">
        <v>594</v>
      </c>
      <c r="K438" s="5">
        <v>8069</v>
      </c>
      <c r="L438" s="6">
        <v>4</v>
      </c>
      <c r="M438" s="9"/>
      <c r="N438" s="8">
        <v>32276</v>
      </c>
    </row>
    <row r="439" spans="2:14" ht="26.4">
      <c r="B439" s="4">
        <v>2023</v>
      </c>
      <c r="C439" s="4" t="s">
        <v>32</v>
      </c>
      <c r="D439" s="1079" t="s">
        <v>429</v>
      </c>
      <c r="E439" s="1080"/>
      <c r="F439" s="1079" t="s">
        <v>460</v>
      </c>
      <c r="G439" s="1080"/>
      <c r="H439" s="4" t="s">
        <v>26</v>
      </c>
      <c r="I439" s="4" t="s">
        <v>90</v>
      </c>
      <c r="J439" s="4" t="s">
        <v>595</v>
      </c>
      <c r="K439" s="5">
        <v>9564</v>
      </c>
      <c r="L439" s="6">
        <v>1</v>
      </c>
      <c r="M439" s="9"/>
      <c r="N439" s="8">
        <v>9564</v>
      </c>
    </row>
    <row r="440" spans="2:14" ht="26.4">
      <c r="B440" s="4">
        <v>2023</v>
      </c>
      <c r="C440" s="4" t="s">
        <v>32</v>
      </c>
      <c r="D440" s="1079" t="s">
        <v>429</v>
      </c>
      <c r="E440" s="1080"/>
      <c r="F440" s="1079" t="s">
        <v>460</v>
      </c>
      <c r="G440" s="1080"/>
      <c r="H440" s="4" t="s">
        <v>26</v>
      </c>
      <c r="I440" s="4" t="s">
        <v>90</v>
      </c>
      <c r="J440" s="4" t="s">
        <v>596</v>
      </c>
      <c r="K440" s="5">
        <v>5380</v>
      </c>
      <c r="L440" s="6">
        <v>6</v>
      </c>
      <c r="M440" s="9"/>
      <c r="N440" s="8">
        <v>32280</v>
      </c>
    </row>
    <row r="441" spans="2:14" ht="26.4">
      <c r="B441" s="4">
        <v>2023</v>
      </c>
      <c r="C441" s="4" t="s">
        <v>32</v>
      </c>
      <c r="D441" s="1079" t="s">
        <v>429</v>
      </c>
      <c r="E441" s="1080"/>
      <c r="F441" s="1079" t="s">
        <v>460</v>
      </c>
      <c r="G441" s="1080"/>
      <c r="H441" s="4" t="s">
        <v>26</v>
      </c>
      <c r="I441" s="4" t="s">
        <v>90</v>
      </c>
      <c r="J441" s="4" t="s">
        <v>200</v>
      </c>
      <c r="K441" s="5">
        <v>2989</v>
      </c>
      <c r="L441" s="6">
        <v>13705</v>
      </c>
      <c r="M441" s="9"/>
      <c r="N441" s="8">
        <v>40964245</v>
      </c>
    </row>
    <row r="442" spans="2:14" ht="26.4">
      <c r="B442" s="4">
        <v>2023</v>
      </c>
      <c r="C442" s="4" t="s">
        <v>32</v>
      </c>
      <c r="D442" s="1079" t="s">
        <v>429</v>
      </c>
      <c r="E442" s="1080"/>
      <c r="F442" s="1079" t="s">
        <v>460</v>
      </c>
      <c r="G442" s="1080"/>
      <c r="H442" s="4" t="s">
        <v>26</v>
      </c>
      <c r="I442" s="4" t="s">
        <v>94</v>
      </c>
      <c r="J442" s="4" t="s">
        <v>597</v>
      </c>
      <c r="K442" s="5">
        <v>14345</v>
      </c>
      <c r="L442" s="6">
        <v>1</v>
      </c>
      <c r="M442" s="9"/>
      <c r="N442" s="8">
        <v>14345</v>
      </c>
    </row>
    <row r="443" spans="2:14" ht="26.4">
      <c r="B443" s="4">
        <v>2023</v>
      </c>
      <c r="C443" s="4" t="s">
        <v>32</v>
      </c>
      <c r="D443" s="1079" t="s">
        <v>429</v>
      </c>
      <c r="E443" s="1080"/>
      <c r="F443" s="1079" t="s">
        <v>460</v>
      </c>
      <c r="G443" s="1080"/>
      <c r="H443" s="4" t="s">
        <v>26</v>
      </c>
      <c r="I443" s="4" t="s">
        <v>94</v>
      </c>
      <c r="J443" s="4" t="s">
        <v>33</v>
      </c>
      <c r="K443" s="5">
        <v>4483</v>
      </c>
      <c r="L443" s="6">
        <v>2426</v>
      </c>
      <c r="M443" s="9"/>
      <c r="N443" s="8">
        <v>10875758</v>
      </c>
    </row>
    <row r="444" spans="2:14" ht="26.4">
      <c r="B444" s="4">
        <v>2023</v>
      </c>
      <c r="C444" s="4" t="s">
        <v>32</v>
      </c>
      <c r="D444" s="1079" t="s">
        <v>429</v>
      </c>
      <c r="E444" s="1080"/>
      <c r="F444" s="1079" t="s">
        <v>460</v>
      </c>
      <c r="G444" s="1080"/>
      <c r="H444" s="4" t="s">
        <v>27</v>
      </c>
      <c r="I444" s="4" t="s">
        <v>90</v>
      </c>
      <c r="J444" s="4" t="s">
        <v>598</v>
      </c>
      <c r="K444" s="5">
        <v>2989</v>
      </c>
      <c r="L444" s="6">
        <v>3662</v>
      </c>
      <c r="M444" s="7">
        <v>1</v>
      </c>
      <c r="N444" s="8">
        <v>10942729</v>
      </c>
    </row>
    <row r="445" spans="2:14" ht="26.4">
      <c r="B445" s="4">
        <v>2023</v>
      </c>
      <c r="C445" s="4" t="s">
        <v>32</v>
      </c>
      <c r="D445" s="1079" t="s">
        <v>429</v>
      </c>
      <c r="E445" s="1080"/>
      <c r="F445" s="1079" t="s">
        <v>460</v>
      </c>
      <c r="G445" s="1080"/>
      <c r="H445" s="4" t="s">
        <v>27</v>
      </c>
      <c r="I445" s="4" t="s">
        <v>90</v>
      </c>
      <c r="J445" s="4" t="s">
        <v>567</v>
      </c>
      <c r="K445" s="5">
        <v>9564</v>
      </c>
      <c r="L445" s="6">
        <v>1</v>
      </c>
      <c r="M445" s="9"/>
      <c r="N445" s="8">
        <v>9564</v>
      </c>
    </row>
    <row r="446" spans="2:14" ht="26.4">
      <c r="B446" s="4">
        <v>2023</v>
      </c>
      <c r="C446" s="4" t="s">
        <v>32</v>
      </c>
      <c r="D446" s="1079" t="s">
        <v>429</v>
      </c>
      <c r="E446" s="1080"/>
      <c r="F446" s="1079" t="s">
        <v>460</v>
      </c>
      <c r="G446" s="1080"/>
      <c r="H446" s="4" t="s">
        <v>27</v>
      </c>
      <c r="I446" s="4" t="s">
        <v>90</v>
      </c>
      <c r="J446" s="4" t="s">
        <v>239</v>
      </c>
      <c r="K446" s="5">
        <v>5380</v>
      </c>
      <c r="L446" s="6">
        <v>14</v>
      </c>
      <c r="M446" s="9"/>
      <c r="N446" s="8">
        <v>75320</v>
      </c>
    </row>
    <row r="447" spans="2:14" ht="26.4">
      <c r="B447" s="4">
        <v>2023</v>
      </c>
      <c r="C447" s="4" t="s">
        <v>32</v>
      </c>
      <c r="D447" s="1079" t="s">
        <v>429</v>
      </c>
      <c r="E447" s="1080"/>
      <c r="F447" s="1079" t="s">
        <v>460</v>
      </c>
      <c r="G447" s="1080"/>
      <c r="H447" s="4" t="s">
        <v>27</v>
      </c>
      <c r="I447" s="4" t="s">
        <v>94</v>
      </c>
      <c r="J447" s="4" t="s">
        <v>599</v>
      </c>
      <c r="K447" s="5">
        <v>8069</v>
      </c>
      <c r="L447" s="6">
        <v>7</v>
      </c>
      <c r="M447" s="9"/>
      <c r="N447" s="8">
        <v>56483</v>
      </c>
    </row>
    <row r="448" spans="2:14" ht="26.4">
      <c r="B448" s="4">
        <v>2023</v>
      </c>
      <c r="C448" s="4" t="s">
        <v>32</v>
      </c>
      <c r="D448" s="1079" t="s">
        <v>429</v>
      </c>
      <c r="E448" s="1080"/>
      <c r="F448" s="1079" t="s">
        <v>460</v>
      </c>
      <c r="G448" s="1080"/>
      <c r="H448" s="4" t="s">
        <v>27</v>
      </c>
      <c r="I448" s="4" t="s">
        <v>94</v>
      </c>
      <c r="J448" s="4" t="s">
        <v>600</v>
      </c>
      <c r="K448" s="5">
        <v>4483</v>
      </c>
      <c r="L448" s="6">
        <v>821</v>
      </c>
      <c r="M448" s="9"/>
      <c r="N448" s="8">
        <v>3680543</v>
      </c>
    </row>
    <row r="449" spans="2:14" ht="26.4">
      <c r="B449" s="4">
        <v>2023</v>
      </c>
      <c r="C449" s="4" t="s">
        <v>32</v>
      </c>
      <c r="D449" s="1079" t="s">
        <v>429</v>
      </c>
      <c r="E449" s="1080"/>
      <c r="F449" s="1079" t="s">
        <v>460</v>
      </c>
      <c r="G449" s="1080"/>
      <c r="H449" s="4" t="s">
        <v>27</v>
      </c>
      <c r="I449" s="4" t="s">
        <v>94</v>
      </c>
      <c r="J449" s="4" t="s">
        <v>601</v>
      </c>
      <c r="K449" s="5">
        <v>14345</v>
      </c>
      <c r="L449" s="10">
        <v>0</v>
      </c>
      <c r="M449" s="9"/>
      <c r="N449" s="11">
        <v>0</v>
      </c>
    </row>
    <row r="450" spans="2:14">
      <c r="B450" s="12" t="s">
        <v>28</v>
      </c>
      <c r="C450" s="12" t="s">
        <v>28</v>
      </c>
      <c r="D450" s="1083" t="s">
        <v>28</v>
      </c>
      <c r="E450" s="1080"/>
      <c r="F450" s="1083" t="s">
        <v>29</v>
      </c>
      <c r="G450" s="1080"/>
      <c r="H450" s="12" t="s">
        <v>28</v>
      </c>
      <c r="I450" s="12" t="s">
        <v>28</v>
      </c>
      <c r="J450" s="12" t="s">
        <v>28</v>
      </c>
      <c r="K450" s="12" t="s">
        <v>28</v>
      </c>
      <c r="L450" s="13">
        <v>48456</v>
      </c>
      <c r="M450" s="13">
        <v>3</v>
      </c>
      <c r="N450" s="14">
        <v>158636561</v>
      </c>
    </row>
    <row r="451" spans="2:14" ht="26.4">
      <c r="B451" s="4">
        <v>2023</v>
      </c>
      <c r="C451" s="4" t="s">
        <v>32</v>
      </c>
      <c r="D451" s="1079" t="s">
        <v>429</v>
      </c>
      <c r="E451" s="1080"/>
      <c r="F451" s="1079" t="s">
        <v>480</v>
      </c>
      <c r="G451" s="1080"/>
      <c r="H451" s="4" t="s">
        <v>18</v>
      </c>
      <c r="I451" s="4" t="s">
        <v>90</v>
      </c>
      <c r="J451" s="4" t="s">
        <v>602</v>
      </c>
      <c r="K451" s="5">
        <v>5380</v>
      </c>
      <c r="L451" s="6">
        <v>165</v>
      </c>
      <c r="M451" s="9"/>
      <c r="N451" s="8">
        <v>887700</v>
      </c>
    </row>
    <row r="452" spans="2:14" ht="26.4">
      <c r="B452" s="4">
        <v>2023</v>
      </c>
      <c r="C452" s="4" t="s">
        <v>32</v>
      </c>
      <c r="D452" s="1079" t="s">
        <v>429</v>
      </c>
      <c r="E452" s="1080"/>
      <c r="F452" s="1079" t="s">
        <v>480</v>
      </c>
      <c r="G452" s="1080"/>
      <c r="H452" s="4" t="s">
        <v>18</v>
      </c>
      <c r="I452" s="4" t="s">
        <v>90</v>
      </c>
      <c r="J452" s="4" t="s">
        <v>248</v>
      </c>
      <c r="K452" s="5">
        <v>9564</v>
      </c>
      <c r="L452" s="6">
        <v>10</v>
      </c>
      <c r="M452" s="9"/>
      <c r="N452" s="8">
        <v>95640</v>
      </c>
    </row>
    <row r="453" spans="2:14" ht="26.4">
      <c r="B453" s="4">
        <v>2023</v>
      </c>
      <c r="C453" s="4" t="s">
        <v>32</v>
      </c>
      <c r="D453" s="1079" t="s">
        <v>429</v>
      </c>
      <c r="E453" s="1080"/>
      <c r="F453" s="1079" t="s">
        <v>480</v>
      </c>
      <c r="G453" s="1080"/>
      <c r="H453" s="4" t="s">
        <v>18</v>
      </c>
      <c r="I453" s="4" t="s">
        <v>90</v>
      </c>
      <c r="J453" s="4" t="s">
        <v>255</v>
      </c>
      <c r="K453" s="5">
        <v>2989</v>
      </c>
      <c r="L453" s="6">
        <v>20381</v>
      </c>
      <c r="M453" s="7">
        <v>6</v>
      </c>
      <c r="N453" s="8">
        <v>60900875</v>
      </c>
    </row>
    <row r="454" spans="2:14" ht="26.4">
      <c r="B454" s="4">
        <v>2023</v>
      </c>
      <c r="C454" s="4" t="s">
        <v>32</v>
      </c>
      <c r="D454" s="1079" t="s">
        <v>429</v>
      </c>
      <c r="E454" s="1080"/>
      <c r="F454" s="1079" t="s">
        <v>480</v>
      </c>
      <c r="G454" s="1080"/>
      <c r="H454" s="4" t="s">
        <v>18</v>
      </c>
      <c r="I454" s="4" t="s">
        <v>94</v>
      </c>
      <c r="J454" s="4" t="s">
        <v>590</v>
      </c>
      <c r="K454" s="5">
        <v>14345</v>
      </c>
      <c r="L454" s="6">
        <v>1</v>
      </c>
      <c r="M454" s="9"/>
      <c r="N454" s="8">
        <v>14345</v>
      </c>
    </row>
    <row r="455" spans="2:14" ht="26.4">
      <c r="B455" s="4">
        <v>2023</v>
      </c>
      <c r="C455" s="4" t="s">
        <v>32</v>
      </c>
      <c r="D455" s="1079" t="s">
        <v>429</v>
      </c>
      <c r="E455" s="1080"/>
      <c r="F455" s="1079" t="s">
        <v>480</v>
      </c>
      <c r="G455" s="1080"/>
      <c r="H455" s="4" t="s">
        <v>18</v>
      </c>
      <c r="I455" s="4" t="s">
        <v>94</v>
      </c>
      <c r="J455" s="4" t="s">
        <v>250</v>
      </c>
      <c r="K455" s="5">
        <v>4483</v>
      </c>
      <c r="L455" s="6">
        <v>10285</v>
      </c>
      <c r="M455" s="9"/>
      <c r="N455" s="8">
        <v>46107655</v>
      </c>
    </row>
    <row r="456" spans="2:14" ht="26.4">
      <c r="B456" s="4">
        <v>2023</v>
      </c>
      <c r="C456" s="4" t="s">
        <v>32</v>
      </c>
      <c r="D456" s="1079" t="s">
        <v>429</v>
      </c>
      <c r="E456" s="1080"/>
      <c r="F456" s="1079" t="s">
        <v>480</v>
      </c>
      <c r="G456" s="1080"/>
      <c r="H456" s="4" t="s">
        <v>18</v>
      </c>
      <c r="I456" s="4" t="s">
        <v>94</v>
      </c>
      <c r="J456" s="4" t="s">
        <v>202</v>
      </c>
      <c r="K456" s="5">
        <v>8069</v>
      </c>
      <c r="L456" s="6">
        <v>109</v>
      </c>
      <c r="M456" s="9"/>
      <c r="N456" s="8">
        <v>879521</v>
      </c>
    </row>
    <row r="457" spans="2:14" ht="39.6">
      <c r="B457" s="4">
        <v>2023</v>
      </c>
      <c r="C457" s="4" t="s">
        <v>32</v>
      </c>
      <c r="D457" s="1079" t="s">
        <v>429</v>
      </c>
      <c r="E457" s="1080"/>
      <c r="F457" s="1079" t="s">
        <v>480</v>
      </c>
      <c r="G457" s="1080"/>
      <c r="H457" s="4" t="s">
        <v>22</v>
      </c>
      <c r="I457" s="4" t="s">
        <v>90</v>
      </c>
      <c r="J457" s="4" t="s">
        <v>603</v>
      </c>
      <c r="K457" s="5">
        <v>9564</v>
      </c>
      <c r="L457" s="6">
        <v>12</v>
      </c>
      <c r="M457" s="9"/>
      <c r="N457" s="8">
        <v>114768</v>
      </c>
    </row>
    <row r="458" spans="2:14" ht="39.6">
      <c r="B458" s="4">
        <v>2023</v>
      </c>
      <c r="C458" s="4" t="s">
        <v>32</v>
      </c>
      <c r="D458" s="1079" t="s">
        <v>429</v>
      </c>
      <c r="E458" s="1080"/>
      <c r="F458" s="1079" t="s">
        <v>480</v>
      </c>
      <c r="G458" s="1080"/>
      <c r="H458" s="4" t="s">
        <v>22</v>
      </c>
      <c r="I458" s="4" t="s">
        <v>90</v>
      </c>
      <c r="J458" s="4" t="s">
        <v>604</v>
      </c>
      <c r="K458" s="5">
        <v>2989</v>
      </c>
      <c r="L458" s="6">
        <v>3568</v>
      </c>
      <c r="M458" s="9"/>
      <c r="N458" s="8">
        <v>10664752</v>
      </c>
    </row>
    <row r="459" spans="2:14" ht="39.6">
      <c r="B459" s="4">
        <v>2023</v>
      </c>
      <c r="C459" s="4" t="s">
        <v>32</v>
      </c>
      <c r="D459" s="1079" t="s">
        <v>429</v>
      </c>
      <c r="E459" s="1080"/>
      <c r="F459" s="1079" t="s">
        <v>480</v>
      </c>
      <c r="G459" s="1080"/>
      <c r="H459" s="4" t="s">
        <v>22</v>
      </c>
      <c r="I459" s="4" t="s">
        <v>90</v>
      </c>
      <c r="J459" s="4" t="s">
        <v>209</v>
      </c>
      <c r="K459" s="5">
        <v>5380</v>
      </c>
      <c r="L459" s="6">
        <v>68</v>
      </c>
      <c r="M459" s="7">
        <v>1</v>
      </c>
      <c r="N459" s="8">
        <v>360460</v>
      </c>
    </row>
    <row r="460" spans="2:14" ht="39.6">
      <c r="B460" s="4">
        <v>2023</v>
      </c>
      <c r="C460" s="4" t="s">
        <v>32</v>
      </c>
      <c r="D460" s="1079" t="s">
        <v>429</v>
      </c>
      <c r="E460" s="1080"/>
      <c r="F460" s="1079" t="s">
        <v>480</v>
      </c>
      <c r="G460" s="1080"/>
      <c r="H460" s="4" t="s">
        <v>22</v>
      </c>
      <c r="I460" s="4" t="s">
        <v>94</v>
      </c>
      <c r="J460" s="4" t="s">
        <v>254</v>
      </c>
      <c r="K460" s="5">
        <v>8069</v>
      </c>
      <c r="L460" s="6">
        <v>30</v>
      </c>
      <c r="M460" s="9"/>
      <c r="N460" s="8">
        <v>242070</v>
      </c>
    </row>
    <row r="461" spans="2:14" ht="39.6">
      <c r="B461" s="4">
        <v>2023</v>
      </c>
      <c r="C461" s="4" t="s">
        <v>32</v>
      </c>
      <c r="D461" s="1079" t="s">
        <v>429</v>
      </c>
      <c r="E461" s="1080"/>
      <c r="F461" s="1079" t="s">
        <v>480</v>
      </c>
      <c r="G461" s="1080"/>
      <c r="H461" s="4" t="s">
        <v>22</v>
      </c>
      <c r="I461" s="4" t="s">
        <v>94</v>
      </c>
      <c r="J461" s="4" t="s">
        <v>205</v>
      </c>
      <c r="K461" s="5">
        <v>14345</v>
      </c>
      <c r="L461" s="6">
        <v>5</v>
      </c>
      <c r="M461" s="9"/>
      <c r="N461" s="8">
        <v>71725</v>
      </c>
    </row>
    <row r="462" spans="2:14" ht="39.6">
      <c r="B462" s="4">
        <v>2023</v>
      </c>
      <c r="C462" s="4" t="s">
        <v>32</v>
      </c>
      <c r="D462" s="1079" t="s">
        <v>429</v>
      </c>
      <c r="E462" s="1080"/>
      <c r="F462" s="1079" t="s">
        <v>480</v>
      </c>
      <c r="G462" s="1080"/>
      <c r="H462" s="4" t="s">
        <v>22</v>
      </c>
      <c r="I462" s="4" t="s">
        <v>94</v>
      </c>
      <c r="J462" s="4" t="s">
        <v>209</v>
      </c>
      <c r="K462" s="5">
        <v>4483</v>
      </c>
      <c r="L462" s="6">
        <v>1867</v>
      </c>
      <c r="M462" s="9"/>
      <c r="N462" s="8">
        <v>8369761</v>
      </c>
    </row>
    <row r="463" spans="2:14" ht="52.8">
      <c r="B463" s="4">
        <v>2023</v>
      </c>
      <c r="C463" s="4" t="s">
        <v>32</v>
      </c>
      <c r="D463" s="1079" t="s">
        <v>429</v>
      </c>
      <c r="E463" s="1080"/>
      <c r="F463" s="1079" t="s">
        <v>480</v>
      </c>
      <c r="G463" s="1080"/>
      <c r="H463" s="4" t="s">
        <v>103</v>
      </c>
      <c r="I463" s="4" t="s">
        <v>90</v>
      </c>
      <c r="J463" s="4" t="s">
        <v>33</v>
      </c>
      <c r="K463" s="5">
        <v>897</v>
      </c>
      <c r="L463" s="6">
        <v>2813</v>
      </c>
      <c r="M463" s="9"/>
      <c r="N463" s="8">
        <v>2523261</v>
      </c>
    </row>
    <row r="464" spans="2:14" ht="52.8">
      <c r="B464" s="4">
        <v>2023</v>
      </c>
      <c r="C464" s="4" t="s">
        <v>32</v>
      </c>
      <c r="D464" s="1079" t="s">
        <v>429</v>
      </c>
      <c r="E464" s="1080"/>
      <c r="F464" s="1079" t="s">
        <v>480</v>
      </c>
      <c r="G464" s="1080"/>
      <c r="H464" s="4" t="s">
        <v>103</v>
      </c>
      <c r="I464" s="4" t="s">
        <v>90</v>
      </c>
      <c r="J464" s="4" t="s">
        <v>209</v>
      </c>
      <c r="K464" s="5">
        <v>9564</v>
      </c>
      <c r="L464" s="6">
        <v>10</v>
      </c>
      <c r="M464" s="9"/>
      <c r="N464" s="8">
        <v>95640</v>
      </c>
    </row>
    <row r="465" spans="2:14" ht="52.8">
      <c r="B465" s="4">
        <v>2023</v>
      </c>
      <c r="C465" s="4" t="s">
        <v>32</v>
      </c>
      <c r="D465" s="1079" t="s">
        <v>429</v>
      </c>
      <c r="E465" s="1080"/>
      <c r="F465" s="1079" t="s">
        <v>480</v>
      </c>
      <c r="G465" s="1080"/>
      <c r="H465" s="4" t="s">
        <v>103</v>
      </c>
      <c r="I465" s="4" t="s">
        <v>90</v>
      </c>
      <c r="J465" s="4" t="s">
        <v>605</v>
      </c>
      <c r="K465" s="5">
        <v>5380</v>
      </c>
      <c r="L465" s="6">
        <v>192</v>
      </c>
      <c r="M465" s="9"/>
      <c r="N465" s="8">
        <v>1032960</v>
      </c>
    </row>
    <row r="466" spans="2:14" ht="52.8">
      <c r="B466" s="4">
        <v>2023</v>
      </c>
      <c r="C466" s="4" t="s">
        <v>32</v>
      </c>
      <c r="D466" s="1079" t="s">
        <v>429</v>
      </c>
      <c r="E466" s="1080"/>
      <c r="F466" s="1079" t="s">
        <v>480</v>
      </c>
      <c r="G466" s="1080"/>
      <c r="H466" s="4" t="s">
        <v>103</v>
      </c>
      <c r="I466" s="4" t="s">
        <v>90</v>
      </c>
      <c r="J466" s="4" t="s">
        <v>254</v>
      </c>
      <c r="K466" s="5">
        <v>2989</v>
      </c>
      <c r="L466" s="6">
        <v>24565</v>
      </c>
      <c r="M466" s="7">
        <v>1</v>
      </c>
      <c r="N466" s="8">
        <v>73421796</v>
      </c>
    </row>
    <row r="467" spans="2:14" ht="52.8">
      <c r="B467" s="4">
        <v>2023</v>
      </c>
      <c r="C467" s="4" t="s">
        <v>32</v>
      </c>
      <c r="D467" s="1079" t="s">
        <v>429</v>
      </c>
      <c r="E467" s="1080"/>
      <c r="F467" s="1079" t="s">
        <v>480</v>
      </c>
      <c r="G467" s="1080"/>
      <c r="H467" s="4" t="s">
        <v>103</v>
      </c>
      <c r="I467" s="4" t="s">
        <v>94</v>
      </c>
      <c r="J467" s="4" t="s">
        <v>240</v>
      </c>
      <c r="K467" s="5">
        <v>4483</v>
      </c>
      <c r="L467" s="6">
        <v>1706</v>
      </c>
      <c r="M467" s="9"/>
      <c r="N467" s="8">
        <v>7647998</v>
      </c>
    </row>
    <row r="468" spans="2:14" ht="52.8">
      <c r="B468" s="4">
        <v>2023</v>
      </c>
      <c r="C468" s="4" t="s">
        <v>32</v>
      </c>
      <c r="D468" s="1079" t="s">
        <v>429</v>
      </c>
      <c r="E468" s="1080"/>
      <c r="F468" s="1079" t="s">
        <v>480</v>
      </c>
      <c r="G468" s="1080"/>
      <c r="H468" s="4" t="s">
        <v>103</v>
      </c>
      <c r="I468" s="4" t="s">
        <v>94</v>
      </c>
      <c r="J468" s="4" t="s">
        <v>33</v>
      </c>
      <c r="K468" s="5">
        <v>1345</v>
      </c>
      <c r="L468" s="6">
        <v>1047</v>
      </c>
      <c r="M468" s="9"/>
      <c r="N468" s="8">
        <v>1408215</v>
      </c>
    </row>
    <row r="469" spans="2:14" ht="52.8">
      <c r="B469" s="4">
        <v>2023</v>
      </c>
      <c r="C469" s="4" t="s">
        <v>32</v>
      </c>
      <c r="D469" s="1079" t="s">
        <v>429</v>
      </c>
      <c r="E469" s="1080"/>
      <c r="F469" s="1079" t="s">
        <v>480</v>
      </c>
      <c r="G469" s="1080"/>
      <c r="H469" s="4" t="s">
        <v>103</v>
      </c>
      <c r="I469" s="4" t="s">
        <v>94</v>
      </c>
      <c r="J469" s="4" t="s">
        <v>570</v>
      </c>
      <c r="K469" s="5">
        <v>14345</v>
      </c>
      <c r="L469" s="6">
        <v>2</v>
      </c>
      <c r="M469" s="9"/>
      <c r="N469" s="8">
        <v>28690</v>
      </c>
    </row>
    <row r="470" spans="2:14" ht="52.8">
      <c r="B470" s="4">
        <v>2023</v>
      </c>
      <c r="C470" s="4" t="s">
        <v>32</v>
      </c>
      <c r="D470" s="1079" t="s">
        <v>429</v>
      </c>
      <c r="E470" s="1080"/>
      <c r="F470" s="1079" t="s">
        <v>480</v>
      </c>
      <c r="G470" s="1080"/>
      <c r="H470" s="4" t="s">
        <v>103</v>
      </c>
      <c r="I470" s="4" t="s">
        <v>94</v>
      </c>
      <c r="J470" s="4" t="s">
        <v>572</v>
      </c>
      <c r="K470" s="5">
        <v>8069</v>
      </c>
      <c r="L470" s="6">
        <v>41</v>
      </c>
      <c r="M470" s="9"/>
      <c r="N470" s="8">
        <v>330829</v>
      </c>
    </row>
    <row r="471" spans="2:14" ht="26.4">
      <c r="B471" s="4">
        <v>2023</v>
      </c>
      <c r="C471" s="4" t="s">
        <v>32</v>
      </c>
      <c r="D471" s="1079" t="s">
        <v>429</v>
      </c>
      <c r="E471" s="1080"/>
      <c r="F471" s="1079" t="s">
        <v>480</v>
      </c>
      <c r="G471" s="1080"/>
      <c r="H471" s="4" t="s">
        <v>23</v>
      </c>
      <c r="I471" s="4" t="s">
        <v>90</v>
      </c>
      <c r="J471" s="4" t="s">
        <v>567</v>
      </c>
      <c r="K471" s="5">
        <v>5380</v>
      </c>
      <c r="L471" s="6">
        <v>409</v>
      </c>
      <c r="M471" s="9"/>
      <c r="N471" s="8">
        <v>2200420</v>
      </c>
    </row>
    <row r="472" spans="2:14" ht="26.4">
      <c r="B472" s="4">
        <v>2023</v>
      </c>
      <c r="C472" s="4" t="s">
        <v>32</v>
      </c>
      <c r="D472" s="1079" t="s">
        <v>429</v>
      </c>
      <c r="E472" s="1080"/>
      <c r="F472" s="1079" t="s">
        <v>480</v>
      </c>
      <c r="G472" s="1080"/>
      <c r="H472" s="4" t="s">
        <v>23</v>
      </c>
      <c r="I472" s="4" t="s">
        <v>90</v>
      </c>
      <c r="J472" s="4" t="s">
        <v>606</v>
      </c>
      <c r="K472" s="5">
        <v>2989</v>
      </c>
      <c r="L472" s="6">
        <v>19474</v>
      </c>
      <c r="M472" s="7">
        <v>9</v>
      </c>
      <c r="N472" s="8">
        <v>58180885</v>
      </c>
    </row>
    <row r="473" spans="2:14" ht="26.4">
      <c r="B473" s="4">
        <v>2023</v>
      </c>
      <c r="C473" s="4" t="s">
        <v>32</v>
      </c>
      <c r="D473" s="1079" t="s">
        <v>429</v>
      </c>
      <c r="E473" s="1080"/>
      <c r="F473" s="1079" t="s">
        <v>480</v>
      </c>
      <c r="G473" s="1080"/>
      <c r="H473" s="4" t="s">
        <v>23</v>
      </c>
      <c r="I473" s="4" t="s">
        <v>90</v>
      </c>
      <c r="J473" s="4" t="s">
        <v>317</v>
      </c>
      <c r="K473" s="5">
        <v>9564</v>
      </c>
      <c r="L473" s="6">
        <v>24</v>
      </c>
      <c r="M473" s="9"/>
      <c r="N473" s="8">
        <v>229536</v>
      </c>
    </row>
    <row r="474" spans="2:14" ht="26.4">
      <c r="B474" s="4">
        <v>2023</v>
      </c>
      <c r="C474" s="4" t="s">
        <v>32</v>
      </c>
      <c r="D474" s="1079" t="s">
        <v>429</v>
      </c>
      <c r="E474" s="1080"/>
      <c r="F474" s="1079" t="s">
        <v>480</v>
      </c>
      <c r="G474" s="1080"/>
      <c r="H474" s="4" t="s">
        <v>23</v>
      </c>
      <c r="I474" s="4" t="s">
        <v>94</v>
      </c>
      <c r="J474" s="4" t="s">
        <v>607</v>
      </c>
      <c r="K474" s="5">
        <v>8069</v>
      </c>
      <c r="L474" s="6">
        <v>16</v>
      </c>
      <c r="M474" s="9"/>
      <c r="N474" s="8">
        <v>129104</v>
      </c>
    </row>
    <row r="475" spans="2:14" ht="26.4">
      <c r="B475" s="4">
        <v>2023</v>
      </c>
      <c r="C475" s="4" t="s">
        <v>32</v>
      </c>
      <c r="D475" s="1079" t="s">
        <v>429</v>
      </c>
      <c r="E475" s="1080"/>
      <c r="F475" s="1079" t="s">
        <v>480</v>
      </c>
      <c r="G475" s="1080"/>
      <c r="H475" s="4" t="s">
        <v>23</v>
      </c>
      <c r="I475" s="4" t="s">
        <v>94</v>
      </c>
      <c r="J475" s="4" t="s">
        <v>608</v>
      </c>
      <c r="K475" s="5">
        <v>4483</v>
      </c>
      <c r="L475" s="6">
        <v>4106</v>
      </c>
      <c r="M475" s="9"/>
      <c r="N475" s="8">
        <v>18407198</v>
      </c>
    </row>
    <row r="476" spans="2:14" ht="26.4">
      <c r="B476" s="4">
        <v>2023</v>
      </c>
      <c r="C476" s="4" t="s">
        <v>32</v>
      </c>
      <c r="D476" s="1079" t="s">
        <v>429</v>
      </c>
      <c r="E476" s="1080"/>
      <c r="F476" s="1079" t="s">
        <v>480</v>
      </c>
      <c r="G476" s="1080"/>
      <c r="H476" s="4" t="s">
        <v>23</v>
      </c>
      <c r="I476" s="4" t="s">
        <v>94</v>
      </c>
      <c r="J476" s="4" t="s">
        <v>609</v>
      </c>
      <c r="K476" s="5">
        <v>14345</v>
      </c>
      <c r="L476" s="6">
        <v>3</v>
      </c>
      <c r="M476" s="9"/>
      <c r="N476" s="8">
        <v>43035</v>
      </c>
    </row>
    <row r="477" spans="2:14" ht="26.4">
      <c r="B477" s="4">
        <v>2023</v>
      </c>
      <c r="C477" s="4" t="s">
        <v>32</v>
      </c>
      <c r="D477" s="1079" t="s">
        <v>429</v>
      </c>
      <c r="E477" s="1080"/>
      <c r="F477" s="1079" t="s">
        <v>480</v>
      </c>
      <c r="G477" s="1080"/>
      <c r="H477" s="4" t="s">
        <v>24</v>
      </c>
      <c r="I477" s="4" t="s">
        <v>90</v>
      </c>
      <c r="J477" s="4" t="s">
        <v>218</v>
      </c>
      <c r="K477" s="5">
        <v>2989</v>
      </c>
      <c r="L477" s="6">
        <v>13284</v>
      </c>
      <c r="M477" s="7">
        <v>4</v>
      </c>
      <c r="N477" s="8">
        <v>39693920</v>
      </c>
    </row>
    <row r="478" spans="2:14" ht="26.4">
      <c r="B478" s="4">
        <v>2023</v>
      </c>
      <c r="C478" s="4" t="s">
        <v>32</v>
      </c>
      <c r="D478" s="1079" t="s">
        <v>429</v>
      </c>
      <c r="E478" s="1080"/>
      <c r="F478" s="1079" t="s">
        <v>480</v>
      </c>
      <c r="G478" s="1080"/>
      <c r="H478" s="4" t="s">
        <v>24</v>
      </c>
      <c r="I478" s="4" t="s">
        <v>90</v>
      </c>
      <c r="J478" s="4" t="s">
        <v>610</v>
      </c>
      <c r="K478" s="5">
        <v>9564</v>
      </c>
      <c r="L478" s="6">
        <v>16</v>
      </c>
      <c r="M478" s="9"/>
      <c r="N478" s="8">
        <v>153024</v>
      </c>
    </row>
    <row r="479" spans="2:14" ht="26.4">
      <c r="B479" s="4">
        <v>2023</v>
      </c>
      <c r="C479" s="4" t="s">
        <v>32</v>
      </c>
      <c r="D479" s="1079" t="s">
        <v>429</v>
      </c>
      <c r="E479" s="1080"/>
      <c r="F479" s="1079" t="s">
        <v>480</v>
      </c>
      <c r="G479" s="1080"/>
      <c r="H479" s="4" t="s">
        <v>24</v>
      </c>
      <c r="I479" s="4" t="s">
        <v>94</v>
      </c>
      <c r="J479" s="4" t="s">
        <v>223</v>
      </c>
      <c r="K479" s="5">
        <v>14345</v>
      </c>
      <c r="L479" s="6">
        <v>5</v>
      </c>
      <c r="M479" s="9"/>
      <c r="N479" s="8">
        <v>71725</v>
      </c>
    </row>
    <row r="480" spans="2:14" ht="26.4">
      <c r="B480" s="4">
        <v>2023</v>
      </c>
      <c r="C480" s="4" t="s">
        <v>32</v>
      </c>
      <c r="D480" s="1079" t="s">
        <v>429</v>
      </c>
      <c r="E480" s="1080"/>
      <c r="F480" s="1079" t="s">
        <v>480</v>
      </c>
      <c r="G480" s="1080"/>
      <c r="H480" s="4" t="s">
        <v>24</v>
      </c>
      <c r="I480" s="4" t="s">
        <v>94</v>
      </c>
      <c r="J480" s="4" t="s">
        <v>51</v>
      </c>
      <c r="K480" s="5">
        <v>4483</v>
      </c>
      <c r="L480" s="6">
        <v>7435</v>
      </c>
      <c r="M480" s="7">
        <v>2</v>
      </c>
      <c r="N480" s="8">
        <v>33322139</v>
      </c>
    </row>
    <row r="481" spans="2:14" ht="26.4">
      <c r="B481" s="4">
        <v>2023</v>
      </c>
      <c r="C481" s="4" t="s">
        <v>32</v>
      </c>
      <c r="D481" s="1079" t="s">
        <v>429</v>
      </c>
      <c r="E481" s="1080"/>
      <c r="F481" s="1079" t="s">
        <v>480</v>
      </c>
      <c r="G481" s="1080"/>
      <c r="H481" s="4" t="s">
        <v>111</v>
      </c>
      <c r="I481" s="4" t="s">
        <v>90</v>
      </c>
      <c r="J481" s="4" t="s">
        <v>240</v>
      </c>
      <c r="K481" s="5">
        <v>9564</v>
      </c>
      <c r="L481" s="6">
        <v>5</v>
      </c>
      <c r="M481" s="9"/>
      <c r="N481" s="8">
        <v>47820</v>
      </c>
    </row>
    <row r="482" spans="2:14" ht="26.4">
      <c r="B482" s="4">
        <v>2023</v>
      </c>
      <c r="C482" s="4" t="s">
        <v>32</v>
      </c>
      <c r="D482" s="1079" t="s">
        <v>429</v>
      </c>
      <c r="E482" s="1080"/>
      <c r="F482" s="1079" t="s">
        <v>480</v>
      </c>
      <c r="G482" s="1080"/>
      <c r="H482" s="4" t="s">
        <v>111</v>
      </c>
      <c r="I482" s="4" t="s">
        <v>90</v>
      </c>
      <c r="J482" s="4" t="s">
        <v>203</v>
      </c>
      <c r="K482" s="5">
        <v>5380</v>
      </c>
      <c r="L482" s="6">
        <v>91</v>
      </c>
      <c r="M482" s="9"/>
      <c r="N482" s="8">
        <v>489580</v>
      </c>
    </row>
    <row r="483" spans="2:14" ht="26.4">
      <c r="B483" s="4">
        <v>2023</v>
      </c>
      <c r="C483" s="4" t="s">
        <v>32</v>
      </c>
      <c r="D483" s="1079" t="s">
        <v>429</v>
      </c>
      <c r="E483" s="1080"/>
      <c r="F483" s="1079" t="s">
        <v>480</v>
      </c>
      <c r="G483" s="1080"/>
      <c r="H483" s="4" t="s">
        <v>111</v>
      </c>
      <c r="I483" s="4" t="s">
        <v>94</v>
      </c>
      <c r="J483" s="4" t="s">
        <v>219</v>
      </c>
      <c r="K483" s="5">
        <v>4483</v>
      </c>
      <c r="L483" s="6">
        <v>1835</v>
      </c>
      <c r="M483" s="7">
        <v>1</v>
      </c>
      <c r="N483" s="8">
        <v>8221822</v>
      </c>
    </row>
    <row r="484" spans="2:14" ht="26.4">
      <c r="B484" s="4">
        <v>2023</v>
      </c>
      <c r="C484" s="4" t="s">
        <v>32</v>
      </c>
      <c r="D484" s="1079" t="s">
        <v>429</v>
      </c>
      <c r="E484" s="1080"/>
      <c r="F484" s="1079" t="s">
        <v>480</v>
      </c>
      <c r="G484" s="1080"/>
      <c r="H484" s="4" t="s">
        <v>111</v>
      </c>
      <c r="I484" s="4" t="s">
        <v>94</v>
      </c>
      <c r="J484" s="4" t="s">
        <v>219</v>
      </c>
      <c r="K484" s="5">
        <v>8069</v>
      </c>
      <c r="L484" s="6">
        <v>7</v>
      </c>
      <c r="M484" s="9"/>
      <c r="N484" s="8">
        <v>56483</v>
      </c>
    </row>
    <row r="485" spans="2:14" ht="26.4">
      <c r="B485" s="4">
        <v>2023</v>
      </c>
      <c r="C485" s="4" t="s">
        <v>32</v>
      </c>
      <c r="D485" s="1079" t="s">
        <v>429</v>
      </c>
      <c r="E485" s="1080"/>
      <c r="F485" s="1079" t="s">
        <v>480</v>
      </c>
      <c r="G485" s="1080"/>
      <c r="H485" s="4" t="s">
        <v>112</v>
      </c>
      <c r="I485" s="4" t="s">
        <v>90</v>
      </c>
      <c r="J485" s="4" t="s">
        <v>611</v>
      </c>
      <c r="K485" s="5">
        <v>2989</v>
      </c>
      <c r="L485" s="6">
        <v>13686</v>
      </c>
      <c r="M485" s="7">
        <v>4</v>
      </c>
      <c r="N485" s="8">
        <v>40895498</v>
      </c>
    </row>
    <row r="486" spans="2:14" ht="26.4">
      <c r="B486" s="4">
        <v>2023</v>
      </c>
      <c r="C486" s="4" t="s">
        <v>32</v>
      </c>
      <c r="D486" s="1079" t="s">
        <v>429</v>
      </c>
      <c r="E486" s="1080"/>
      <c r="F486" s="1079" t="s">
        <v>480</v>
      </c>
      <c r="G486" s="1080"/>
      <c r="H486" s="4" t="s">
        <v>112</v>
      </c>
      <c r="I486" s="4" t="s">
        <v>90</v>
      </c>
      <c r="J486" s="4" t="s">
        <v>220</v>
      </c>
      <c r="K486" s="5">
        <v>9564</v>
      </c>
      <c r="L486" s="6">
        <v>2</v>
      </c>
      <c r="M486" s="9"/>
      <c r="N486" s="8">
        <v>19128</v>
      </c>
    </row>
    <row r="487" spans="2:14" ht="26.4">
      <c r="B487" s="4">
        <v>2023</v>
      </c>
      <c r="C487" s="4" t="s">
        <v>32</v>
      </c>
      <c r="D487" s="1079" t="s">
        <v>429</v>
      </c>
      <c r="E487" s="1080"/>
      <c r="F487" s="1079" t="s">
        <v>480</v>
      </c>
      <c r="G487" s="1080"/>
      <c r="H487" s="4" t="s">
        <v>112</v>
      </c>
      <c r="I487" s="4" t="s">
        <v>94</v>
      </c>
      <c r="J487" s="4" t="s">
        <v>612</v>
      </c>
      <c r="K487" s="5">
        <v>8069</v>
      </c>
      <c r="L487" s="6">
        <v>22</v>
      </c>
      <c r="M487" s="9"/>
      <c r="N487" s="8">
        <v>177518</v>
      </c>
    </row>
    <row r="488" spans="2:14" ht="26.4">
      <c r="B488" s="4">
        <v>2023</v>
      </c>
      <c r="C488" s="4" t="s">
        <v>32</v>
      </c>
      <c r="D488" s="1079" t="s">
        <v>429</v>
      </c>
      <c r="E488" s="1080"/>
      <c r="F488" s="1079" t="s">
        <v>480</v>
      </c>
      <c r="G488" s="1080"/>
      <c r="H488" s="4" t="s">
        <v>25</v>
      </c>
      <c r="I488" s="4" t="s">
        <v>90</v>
      </c>
      <c r="J488" s="4" t="s">
        <v>569</v>
      </c>
      <c r="K488" s="5">
        <v>2989</v>
      </c>
      <c r="L488" s="6">
        <v>13008</v>
      </c>
      <c r="M488" s="7">
        <v>3</v>
      </c>
      <c r="N488" s="8">
        <v>38871945</v>
      </c>
    </row>
    <row r="489" spans="2:14" ht="26.4">
      <c r="B489" s="4">
        <v>2023</v>
      </c>
      <c r="C489" s="4" t="s">
        <v>32</v>
      </c>
      <c r="D489" s="1079" t="s">
        <v>429</v>
      </c>
      <c r="E489" s="1080"/>
      <c r="F489" s="1079" t="s">
        <v>480</v>
      </c>
      <c r="G489" s="1080"/>
      <c r="H489" s="4" t="s">
        <v>25</v>
      </c>
      <c r="I489" s="4" t="s">
        <v>90</v>
      </c>
      <c r="J489" s="4" t="s">
        <v>607</v>
      </c>
      <c r="K489" s="5">
        <v>9564</v>
      </c>
      <c r="L489" s="6">
        <v>19</v>
      </c>
      <c r="M489" s="9"/>
      <c r="N489" s="8">
        <v>181716</v>
      </c>
    </row>
    <row r="490" spans="2:14" ht="26.4">
      <c r="B490" s="4">
        <v>2023</v>
      </c>
      <c r="C490" s="4" t="s">
        <v>32</v>
      </c>
      <c r="D490" s="1079" t="s">
        <v>429</v>
      </c>
      <c r="E490" s="1080"/>
      <c r="F490" s="1079" t="s">
        <v>480</v>
      </c>
      <c r="G490" s="1080"/>
      <c r="H490" s="4" t="s">
        <v>25</v>
      </c>
      <c r="I490" s="4" t="s">
        <v>90</v>
      </c>
      <c r="J490" s="4" t="s">
        <v>224</v>
      </c>
      <c r="K490" s="5">
        <v>5380</v>
      </c>
      <c r="L490" s="6">
        <v>238</v>
      </c>
      <c r="M490" s="9"/>
      <c r="N490" s="8">
        <v>1280440</v>
      </c>
    </row>
    <row r="491" spans="2:14" ht="26.4">
      <c r="B491" s="4">
        <v>2023</v>
      </c>
      <c r="C491" s="4" t="s">
        <v>32</v>
      </c>
      <c r="D491" s="1079" t="s">
        <v>429</v>
      </c>
      <c r="E491" s="1080"/>
      <c r="F491" s="1079" t="s">
        <v>480</v>
      </c>
      <c r="G491" s="1080"/>
      <c r="H491" s="4" t="s">
        <v>25</v>
      </c>
      <c r="I491" s="4" t="s">
        <v>94</v>
      </c>
      <c r="J491" s="4" t="s">
        <v>267</v>
      </c>
      <c r="K491" s="5">
        <v>8069</v>
      </c>
      <c r="L491" s="6">
        <v>11</v>
      </c>
      <c r="M491" s="9"/>
      <c r="N491" s="8">
        <v>88759</v>
      </c>
    </row>
    <row r="492" spans="2:14" ht="26.4">
      <c r="B492" s="4">
        <v>2023</v>
      </c>
      <c r="C492" s="4" t="s">
        <v>32</v>
      </c>
      <c r="D492" s="1079" t="s">
        <v>429</v>
      </c>
      <c r="E492" s="1080"/>
      <c r="F492" s="1079" t="s">
        <v>480</v>
      </c>
      <c r="G492" s="1080"/>
      <c r="H492" s="4" t="s">
        <v>25</v>
      </c>
      <c r="I492" s="4" t="s">
        <v>94</v>
      </c>
      <c r="J492" s="4" t="s">
        <v>560</v>
      </c>
      <c r="K492" s="5">
        <v>4483</v>
      </c>
      <c r="L492" s="6">
        <v>3898</v>
      </c>
      <c r="M492" s="9"/>
      <c r="N492" s="8">
        <v>17474734</v>
      </c>
    </row>
    <row r="493" spans="2:14" ht="26.4">
      <c r="B493" s="4">
        <v>2023</v>
      </c>
      <c r="C493" s="4" t="s">
        <v>32</v>
      </c>
      <c r="D493" s="1079" t="s">
        <v>429</v>
      </c>
      <c r="E493" s="1080"/>
      <c r="F493" s="1079" t="s">
        <v>480</v>
      </c>
      <c r="G493" s="1080"/>
      <c r="H493" s="4" t="s">
        <v>25</v>
      </c>
      <c r="I493" s="4" t="s">
        <v>94</v>
      </c>
      <c r="J493" s="4" t="s">
        <v>613</v>
      </c>
      <c r="K493" s="5">
        <v>14345</v>
      </c>
      <c r="L493" s="6">
        <v>5</v>
      </c>
      <c r="M493" s="9"/>
      <c r="N493" s="8">
        <v>71725</v>
      </c>
    </row>
    <row r="494" spans="2:14" ht="79.2">
      <c r="B494" s="4">
        <v>2023</v>
      </c>
      <c r="C494" s="4" t="s">
        <v>32</v>
      </c>
      <c r="D494" s="1079" t="s">
        <v>429</v>
      </c>
      <c r="E494" s="1080"/>
      <c r="F494" s="1079" t="s">
        <v>480</v>
      </c>
      <c r="G494" s="1080"/>
      <c r="H494" s="4" t="s">
        <v>512</v>
      </c>
      <c r="I494" s="4" t="s">
        <v>90</v>
      </c>
      <c r="J494" s="4" t="s">
        <v>242</v>
      </c>
      <c r="K494" s="5">
        <v>9564</v>
      </c>
      <c r="L494" s="6">
        <v>8</v>
      </c>
      <c r="M494" s="9"/>
      <c r="N494" s="8">
        <v>76512</v>
      </c>
    </row>
    <row r="495" spans="2:14" ht="79.2">
      <c r="B495" s="4">
        <v>2023</v>
      </c>
      <c r="C495" s="4" t="s">
        <v>32</v>
      </c>
      <c r="D495" s="1079" t="s">
        <v>429</v>
      </c>
      <c r="E495" s="1080"/>
      <c r="F495" s="1079" t="s">
        <v>480</v>
      </c>
      <c r="G495" s="1080"/>
      <c r="H495" s="4" t="s">
        <v>512</v>
      </c>
      <c r="I495" s="4" t="s">
        <v>94</v>
      </c>
      <c r="J495" s="4" t="s">
        <v>209</v>
      </c>
      <c r="K495" s="5">
        <v>14345</v>
      </c>
      <c r="L495" s="6">
        <v>2</v>
      </c>
      <c r="M495" s="9"/>
      <c r="N495" s="8">
        <v>28690</v>
      </c>
    </row>
    <row r="496" spans="2:14" ht="26.4">
      <c r="B496" s="4">
        <v>2023</v>
      </c>
      <c r="C496" s="4" t="s">
        <v>32</v>
      </c>
      <c r="D496" s="1079" t="s">
        <v>429</v>
      </c>
      <c r="E496" s="1080"/>
      <c r="F496" s="1079" t="s">
        <v>480</v>
      </c>
      <c r="G496" s="1080"/>
      <c r="H496" s="4" t="s">
        <v>26</v>
      </c>
      <c r="I496" s="4" t="s">
        <v>90</v>
      </c>
      <c r="J496" s="4" t="s">
        <v>200</v>
      </c>
      <c r="K496" s="5">
        <v>9564</v>
      </c>
      <c r="L496" s="6">
        <v>25</v>
      </c>
      <c r="M496" s="9"/>
      <c r="N496" s="8">
        <v>239100</v>
      </c>
    </row>
    <row r="497" spans="2:14" ht="26.4">
      <c r="B497" s="4">
        <v>2023</v>
      </c>
      <c r="C497" s="4" t="s">
        <v>32</v>
      </c>
      <c r="D497" s="1079" t="s">
        <v>429</v>
      </c>
      <c r="E497" s="1080"/>
      <c r="F497" s="1079" t="s">
        <v>480</v>
      </c>
      <c r="G497" s="1080"/>
      <c r="H497" s="4" t="s">
        <v>26</v>
      </c>
      <c r="I497" s="4" t="s">
        <v>90</v>
      </c>
      <c r="J497" s="4" t="s">
        <v>197</v>
      </c>
      <c r="K497" s="5">
        <v>5380</v>
      </c>
      <c r="L497" s="6">
        <v>486</v>
      </c>
      <c r="M497" s="9"/>
      <c r="N497" s="8">
        <v>2614680</v>
      </c>
    </row>
    <row r="498" spans="2:14" ht="26.4">
      <c r="B498" s="4">
        <v>2023</v>
      </c>
      <c r="C498" s="4" t="s">
        <v>32</v>
      </c>
      <c r="D498" s="1079" t="s">
        <v>429</v>
      </c>
      <c r="E498" s="1080"/>
      <c r="F498" s="1079" t="s">
        <v>480</v>
      </c>
      <c r="G498" s="1080"/>
      <c r="H498" s="4" t="s">
        <v>26</v>
      </c>
      <c r="I498" s="4" t="s">
        <v>90</v>
      </c>
      <c r="J498" s="4" t="s">
        <v>285</v>
      </c>
      <c r="K498" s="5">
        <v>2989</v>
      </c>
      <c r="L498" s="6">
        <v>25223</v>
      </c>
      <c r="M498" s="7">
        <v>4</v>
      </c>
      <c r="N498" s="8">
        <v>75379591</v>
      </c>
    </row>
    <row r="499" spans="2:14" ht="26.4">
      <c r="B499" s="4">
        <v>2023</v>
      </c>
      <c r="C499" s="4" t="s">
        <v>32</v>
      </c>
      <c r="D499" s="1079" t="s">
        <v>429</v>
      </c>
      <c r="E499" s="1080"/>
      <c r="F499" s="1079" t="s">
        <v>480</v>
      </c>
      <c r="G499" s="1080"/>
      <c r="H499" s="4" t="s">
        <v>26</v>
      </c>
      <c r="I499" s="4" t="s">
        <v>94</v>
      </c>
      <c r="J499" s="4" t="s">
        <v>614</v>
      </c>
      <c r="K499" s="5">
        <v>8069</v>
      </c>
      <c r="L499" s="6">
        <v>26</v>
      </c>
      <c r="M499" s="9"/>
      <c r="N499" s="8">
        <v>209794</v>
      </c>
    </row>
    <row r="500" spans="2:14" ht="26.4">
      <c r="B500" s="4">
        <v>2023</v>
      </c>
      <c r="C500" s="4" t="s">
        <v>32</v>
      </c>
      <c r="D500" s="1079" t="s">
        <v>429</v>
      </c>
      <c r="E500" s="1080"/>
      <c r="F500" s="1079" t="s">
        <v>480</v>
      </c>
      <c r="G500" s="1080"/>
      <c r="H500" s="4" t="s">
        <v>26</v>
      </c>
      <c r="I500" s="4" t="s">
        <v>94</v>
      </c>
      <c r="J500" s="4" t="s">
        <v>253</v>
      </c>
      <c r="K500" s="5">
        <v>14345</v>
      </c>
      <c r="L500" s="6">
        <v>4</v>
      </c>
      <c r="M500" s="9"/>
      <c r="N500" s="8">
        <v>57380</v>
      </c>
    </row>
    <row r="501" spans="2:14" ht="26.4">
      <c r="B501" s="4">
        <v>2023</v>
      </c>
      <c r="C501" s="4" t="s">
        <v>32</v>
      </c>
      <c r="D501" s="1079" t="s">
        <v>429</v>
      </c>
      <c r="E501" s="1080"/>
      <c r="F501" s="1079" t="s">
        <v>480</v>
      </c>
      <c r="G501" s="1080"/>
      <c r="H501" s="4" t="s">
        <v>26</v>
      </c>
      <c r="I501" s="4" t="s">
        <v>94</v>
      </c>
      <c r="J501" s="4" t="s">
        <v>328</v>
      </c>
      <c r="K501" s="5">
        <v>4483</v>
      </c>
      <c r="L501" s="6">
        <v>4237</v>
      </c>
      <c r="M501" s="9"/>
      <c r="N501" s="8">
        <v>18994471</v>
      </c>
    </row>
    <row r="502" spans="2:14" ht="26.4">
      <c r="B502" s="4">
        <v>2023</v>
      </c>
      <c r="C502" s="4" t="s">
        <v>32</v>
      </c>
      <c r="D502" s="1079" t="s">
        <v>429</v>
      </c>
      <c r="E502" s="1080"/>
      <c r="F502" s="1079" t="s">
        <v>480</v>
      </c>
      <c r="G502" s="1080"/>
      <c r="H502" s="4" t="s">
        <v>27</v>
      </c>
      <c r="I502" s="4" t="s">
        <v>90</v>
      </c>
      <c r="J502" s="4" t="s">
        <v>51</v>
      </c>
      <c r="K502" s="5">
        <v>9564</v>
      </c>
      <c r="L502" s="6">
        <v>50</v>
      </c>
      <c r="M502" s="9"/>
      <c r="N502" s="8">
        <v>478200</v>
      </c>
    </row>
    <row r="503" spans="2:14" ht="26.4">
      <c r="B503" s="4">
        <v>2023</v>
      </c>
      <c r="C503" s="4" t="s">
        <v>32</v>
      </c>
      <c r="D503" s="1079" t="s">
        <v>429</v>
      </c>
      <c r="E503" s="1080"/>
      <c r="F503" s="1079" t="s">
        <v>480</v>
      </c>
      <c r="G503" s="1080"/>
      <c r="H503" s="4" t="s">
        <v>124</v>
      </c>
      <c r="I503" s="4" t="s">
        <v>90</v>
      </c>
      <c r="J503" s="4" t="s">
        <v>615</v>
      </c>
      <c r="K503" s="5">
        <v>5380</v>
      </c>
      <c r="L503" s="6">
        <v>151</v>
      </c>
      <c r="M503" s="9"/>
      <c r="N503" s="8">
        <v>812380</v>
      </c>
    </row>
    <row r="504" spans="2:14" ht="26.4">
      <c r="B504" s="4">
        <v>2023</v>
      </c>
      <c r="C504" s="4" t="s">
        <v>32</v>
      </c>
      <c r="D504" s="1079" t="s">
        <v>429</v>
      </c>
      <c r="E504" s="1080"/>
      <c r="F504" s="1079" t="s">
        <v>480</v>
      </c>
      <c r="G504" s="1080"/>
      <c r="H504" s="4" t="s">
        <v>27</v>
      </c>
      <c r="I504" s="4" t="s">
        <v>90</v>
      </c>
      <c r="J504" s="4" t="s">
        <v>223</v>
      </c>
      <c r="K504" s="5">
        <v>2989</v>
      </c>
      <c r="L504" s="6">
        <v>37462</v>
      </c>
      <c r="M504" s="7">
        <v>10</v>
      </c>
      <c r="N504" s="8">
        <v>111944028</v>
      </c>
    </row>
    <row r="505" spans="2:14" ht="26.4">
      <c r="B505" s="4">
        <v>2023</v>
      </c>
      <c r="C505" s="4" t="s">
        <v>32</v>
      </c>
      <c r="D505" s="1079" t="s">
        <v>429</v>
      </c>
      <c r="E505" s="1080"/>
      <c r="F505" s="1079" t="s">
        <v>480</v>
      </c>
      <c r="G505" s="1080"/>
      <c r="H505" s="4" t="s">
        <v>27</v>
      </c>
      <c r="I505" s="4" t="s">
        <v>94</v>
      </c>
      <c r="J505" s="4" t="s">
        <v>197</v>
      </c>
      <c r="K505" s="5">
        <v>14345</v>
      </c>
      <c r="L505" s="6">
        <v>5</v>
      </c>
      <c r="M505" s="9"/>
      <c r="N505" s="8">
        <v>71725</v>
      </c>
    </row>
    <row r="506" spans="2:14" ht="26.4">
      <c r="B506" s="4">
        <v>2023</v>
      </c>
      <c r="C506" s="4" t="s">
        <v>32</v>
      </c>
      <c r="D506" s="1079" t="s">
        <v>429</v>
      </c>
      <c r="E506" s="1080"/>
      <c r="F506" s="1079" t="s">
        <v>480</v>
      </c>
      <c r="G506" s="1080"/>
      <c r="H506" s="4" t="s">
        <v>124</v>
      </c>
      <c r="I506" s="4" t="s">
        <v>94</v>
      </c>
      <c r="J506" s="4" t="s">
        <v>616</v>
      </c>
      <c r="K506" s="5">
        <v>8069</v>
      </c>
      <c r="L506" s="6">
        <v>63</v>
      </c>
      <c r="M506" s="9"/>
      <c r="N506" s="8">
        <v>508347</v>
      </c>
    </row>
    <row r="507" spans="2:14" ht="26.4">
      <c r="B507" s="4">
        <v>2023</v>
      </c>
      <c r="C507" s="4" t="s">
        <v>32</v>
      </c>
      <c r="D507" s="1079" t="s">
        <v>429</v>
      </c>
      <c r="E507" s="1080"/>
      <c r="F507" s="1079" t="s">
        <v>480</v>
      </c>
      <c r="G507" s="1080"/>
      <c r="H507" s="4" t="s">
        <v>27</v>
      </c>
      <c r="I507" s="4" t="s">
        <v>94</v>
      </c>
      <c r="J507" s="4" t="s">
        <v>558</v>
      </c>
      <c r="K507" s="5">
        <v>4483</v>
      </c>
      <c r="L507" s="6">
        <v>12433</v>
      </c>
      <c r="M507" s="9"/>
      <c r="N507" s="8">
        <v>55737139</v>
      </c>
    </row>
    <row r="508" spans="2:14">
      <c r="B508" s="12" t="s">
        <v>28</v>
      </c>
      <c r="C508" s="12" t="s">
        <v>28</v>
      </c>
      <c r="D508" s="1083" t="s">
        <v>28</v>
      </c>
      <c r="E508" s="1080"/>
      <c r="F508" s="1083" t="s">
        <v>29</v>
      </c>
      <c r="G508" s="1080"/>
      <c r="H508" s="12" t="s">
        <v>28</v>
      </c>
      <c r="I508" s="12" t="s">
        <v>28</v>
      </c>
      <c r="J508" s="12" t="s">
        <v>28</v>
      </c>
      <c r="K508" s="12" t="s">
        <v>28</v>
      </c>
      <c r="L508" s="13">
        <v>224651</v>
      </c>
      <c r="M508" s="13">
        <v>45</v>
      </c>
      <c r="N508" s="14">
        <v>742658852</v>
      </c>
    </row>
    <row r="509" spans="2:14" ht="26.4">
      <c r="B509" s="4">
        <v>2023</v>
      </c>
      <c r="C509" s="4" t="s">
        <v>32</v>
      </c>
      <c r="D509" s="1079" t="s">
        <v>429</v>
      </c>
      <c r="E509" s="1080"/>
      <c r="F509" s="1079" t="s">
        <v>500</v>
      </c>
      <c r="G509" s="1080"/>
      <c r="H509" s="4" t="s">
        <v>18</v>
      </c>
      <c r="I509" s="4" t="s">
        <v>90</v>
      </c>
      <c r="J509" s="4" t="s">
        <v>33</v>
      </c>
      <c r="K509" s="5">
        <v>5380</v>
      </c>
      <c r="L509" s="6">
        <v>502</v>
      </c>
      <c r="M509" s="9"/>
      <c r="N509" s="8">
        <v>2700760</v>
      </c>
    </row>
    <row r="510" spans="2:14" ht="26.4">
      <c r="B510" s="4">
        <v>2023</v>
      </c>
      <c r="C510" s="4" t="s">
        <v>32</v>
      </c>
      <c r="D510" s="1079" t="s">
        <v>429</v>
      </c>
      <c r="E510" s="1080"/>
      <c r="F510" s="1079" t="s">
        <v>500</v>
      </c>
      <c r="G510" s="1080"/>
      <c r="H510" s="4" t="s">
        <v>18</v>
      </c>
      <c r="I510" s="4" t="s">
        <v>90</v>
      </c>
      <c r="J510" s="4" t="s">
        <v>617</v>
      </c>
      <c r="K510" s="5">
        <v>2989</v>
      </c>
      <c r="L510" s="6">
        <v>24844</v>
      </c>
      <c r="M510" s="9"/>
      <c r="N510" s="8">
        <v>74258716</v>
      </c>
    </row>
    <row r="511" spans="2:14" ht="26.4">
      <c r="B511" s="4">
        <v>2023</v>
      </c>
      <c r="C511" s="4" t="s">
        <v>32</v>
      </c>
      <c r="D511" s="1079" t="s">
        <v>429</v>
      </c>
      <c r="E511" s="1080"/>
      <c r="F511" s="1079" t="s">
        <v>500</v>
      </c>
      <c r="G511" s="1080"/>
      <c r="H511" s="4" t="s">
        <v>18</v>
      </c>
      <c r="I511" s="4" t="s">
        <v>94</v>
      </c>
      <c r="J511" s="4" t="s">
        <v>259</v>
      </c>
      <c r="K511" s="5">
        <v>14345</v>
      </c>
      <c r="L511" s="6">
        <v>3</v>
      </c>
      <c r="M511" s="9"/>
      <c r="N511" s="8">
        <v>43035</v>
      </c>
    </row>
    <row r="512" spans="2:14" ht="26.4">
      <c r="B512" s="4">
        <v>2023</v>
      </c>
      <c r="C512" s="4" t="s">
        <v>32</v>
      </c>
      <c r="D512" s="1079" t="s">
        <v>429</v>
      </c>
      <c r="E512" s="1080"/>
      <c r="F512" s="1079" t="s">
        <v>500</v>
      </c>
      <c r="G512" s="1080"/>
      <c r="H512" s="4" t="s">
        <v>18</v>
      </c>
      <c r="I512" s="4" t="s">
        <v>94</v>
      </c>
      <c r="J512" s="4" t="s">
        <v>223</v>
      </c>
      <c r="K512" s="5">
        <v>8069</v>
      </c>
      <c r="L512" s="6">
        <v>81</v>
      </c>
      <c r="M512" s="9"/>
      <c r="N512" s="8">
        <v>653589</v>
      </c>
    </row>
    <row r="513" spans="2:14" ht="26.4">
      <c r="B513" s="4">
        <v>2023</v>
      </c>
      <c r="C513" s="4" t="s">
        <v>32</v>
      </c>
      <c r="D513" s="1079" t="s">
        <v>429</v>
      </c>
      <c r="E513" s="1080"/>
      <c r="F513" s="1079" t="s">
        <v>500</v>
      </c>
      <c r="G513" s="1080"/>
      <c r="H513" s="4" t="s">
        <v>18</v>
      </c>
      <c r="I513" s="4" t="s">
        <v>94</v>
      </c>
      <c r="J513" s="4" t="s">
        <v>250</v>
      </c>
      <c r="K513" s="5">
        <v>4483</v>
      </c>
      <c r="L513" s="6">
        <v>5793</v>
      </c>
      <c r="M513" s="7">
        <v>2</v>
      </c>
      <c r="N513" s="8">
        <v>25961053</v>
      </c>
    </row>
    <row r="514" spans="2:14" ht="39.6">
      <c r="B514" s="4">
        <v>2023</v>
      </c>
      <c r="C514" s="4" t="s">
        <v>32</v>
      </c>
      <c r="D514" s="1079" t="s">
        <v>429</v>
      </c>
      <c r="E514" s="1080"/>
      <c r="F514" s="1079" t="s">
        <v>500</v>
      </c>
      <c r="G514" s="1080"/>
      <c r="H514" s="4" t="s">
        <v>22</v>
      </c>
      <c r="I514" s="4" t="s">
        <v>90</v>
      </c>
      <c r="J514" s="4" t="s">
        <v>618</v>
      </c>
      <c r="K514" s="5">
        <v>5380</v>
      </c>
      <c r="L514" s="6">
        <v>278</v>
      </c>
      <c r="M514" s="9"/>
      <c r="N514" s="8">
        <v>1495640</v>
      </c>
    </row>
    <row r="515" spans="2:14" ht="39.6">
      <c r="B515" s="4">
        <v>2023</v>
      </c>
      <c r="C515" s="4" t="s">
        <v>32</v>
      </c>
      <c r="D515" s="1079" t="s">
        <v>429</v>
      </c>
      <c r="E515" s="1080"/>
      <c r="F515" s="1079" t="s">
        <v>500</v>
      </c>
      <c r="G515" s="1080"/>
      <c r="H515" s="4" t="s">
        <v>22</v>
      </c>
      <c r="I515" s="4" t="s">
        <v>90</v>
      </c>
      <c r="J515" s="4" t="s">
        <v>216</v>
      </c>
      <c r="K515" s="5">
        <v>2989</v>
      </c>
      <c r="L515" s="6">
        <v>3284</v>
      </c>
      <c r="M515" s="9"/>
      <c r="N515" s="8">
        <v>9815876</v>
      </c>
    </row>
    <row r="516" spans="2:14" ht="39.6">
      <c r="B516" s="4">
        <v>2023</v>
      </c>
      <c r="C516" s="4" t="s">
        <v>32</v>
      </c>
      <c r="D516" s="1079" t="s">
        <v>429</v>
      </c>
      <c r="E516" s="1080"/>
      <c r="F516" s="1079" t="s">
        <v>500</v>
      </c>
      <c r="G516" s="1080"/>
      <c r="H516" s="4" t="s">
        <v>22</v>
      </c>
      <c r="I516" s="4" t="s">
        <v>90</v>
      </c>
      <c r="J516" s="4" t="s">
        <v>619</v>
      </c>
      <c r="K516" s="5">
        <v>9564</v>
      </c>
      <c r="L516" s="6">
        <v>13</v>
      </c>
      <c r="M516" s="9"/>
      <c r="N516" s="8">
        <v>124332</v>
      </c>
    </row>
    <row r="517" spans="2:14" ht="39.6">
      <c r="B517" s="4">
        <v>2023</v>
      </c>
      <c r="C517" s="4" t="s">
        <v>32</v>
      </c>
      <c r="D517" s="1079" t="s">
        <v>429</v>
      </c>
      <c r="E517" s="1080"/>
      <c r="F517" s="1079" t="s">
        <v>500</v>
      </c>
      <c r="G517" s="1080"/>
      <c r="H517" s="4" t="s">
        <v>22</v>
      </c>
      <c r="I517" s="4" t="s">
        <v>94</v>
      </c>
      <c r="J517" s="4" t="s">
        <v>33</v>
      </c>
      <c r="K517" s="5">
        <v>8069</v>
      </c>
      <c r="L517" s="6">
        <v>66</v>
      </c>
      <c r="M517" s="9"/>
      <c r="N517" s="8">
        <v>532554</v>
      </c>
    </row>
    <row r="518" spans="2:14" ht="39.6">
      <c r="B518" s="4">
        <v>2023</v>
      </c>
      <c r="C518" s="4" t="s">
        <v>32</v>
      </c>
      <c r="D518" s="1079" t="s">
        <v>429</v>
      </c>
      <c r="E518" s="1080"/>
      <c r="F518" s="1079" t="s">
        <v>500</v>
      </c>
      <c r="G518" s="1080"/>
      <c r="H518" s="4" t="s">
        <v>22</v>
      </c>
      <c r="I518" s="4" t="s">
        <v>94</v>
      </c>
      <c r="J518" s="4" t="s">
        <v>255</v>
      </c>
      <c r="K518" s="5">
        <v>14345</v>
      </c>
      <c r="L518" s="6">
        <v>4</v>
      </c>
      <c r="M518" s="9"/>
      <c r="N518" s="8">
        <v>57380</v>
      </c>
    </row>
    <row r="519" spans="2:14" ht="39.6">
      <c r="B519" s="4">
        <v>2023</v>
      </c>
      <c r="C519" s="4" t="s">
        <v>32</v>
      </c>
      <c r="D519" s="1079" t="s">
        <v>429</v>
      </c>
      <c r="E519" s="1080"/>
      <c r="F519" s="1079" t="s">
        <v>500</v>
      </c>
      <c r="G519" s="1080"/>
      <c r="H519" s="4" t="s">
        <v>22</v>
      </c>
      <c r="I519" s="4" t="s">
        <v>94</v>
      </c>
      <c r="J519" s="4" t="s">
        <v>33</v>
      </c>
      <c r="K519" s="5">
        <v>4483</v>
      </c>
      <c r="L519" s="6">
        <v>13126</v>
      </c>
      <c r="M519" s="7">
        <v>5</v>
      </c>
      <c r="N519" s="8">
        <v>58821443</v>
      </c>
    </row>
    <row r="520" spans="2:14" ht="52.8">
      <c r="B520" s="4">
        <v>2023</v>
      </c>
      <c r="C520" s="4" t="s">
        <v>32</v>
      </c>
      <c r="D520" s="1079" t="s">
        <v>429</v>
      </c>
      <c r="E520" s="1080"/>
      <c r="F520" s="1079" t="s">
        <v>500</v>
      </c>
      <c r="G520" s="1080"/>
      <c r="H520" s="4" t="s">
        <v>103</v>
      </c>
      <c r="I520" s="4" t="s">
        <v>90</v>
      </c>
      <c r="J520" s="4" t="s">
        <v>235</v>
      </c>
      <c r="K520" s="5">
        <v>2989</v>
      </c>
      <c r="L520" s="6">
        <v>6700</v>
      </c>
      <c r="M520" s="7">
        <v>4</v>
      </c>
      <c r="N520" s="8">
        <v>20014344</v>
      </c>
    </row>
    <row r="521" spans="2:14" ht="52.8">
      <c r="B521" s="4">
        <v>2023</v>
      </c>
      <c r="C521" s="4" t="s">
        <v>32</v>
      </c>
      <c r="D521" s="1079" t="s">
        <v>429</v>
      </c>
      <c r="E521" s="1080"/>
      <c r="F521" s="1079" t="s">
        <v>500</v>
      </c>
      <c r="G521" s="1080"/>
      <c r="H521" s="4" t="s">
        <v>103</v>
      </c>
      <c r="I521" s="4" t="s">
        <v>90</v>
      </c>
      <c r="J521" s="4" t="s">
        <v>620</v>
      </c>
      <c r="K521" s="5">
        <v>5380</v>
      </c>
      <c r="L521" s="6">
        <v>120</v>
      </c>
      <c r="M521" s="9"/>
      <c r="N521" s="8">
        <v>645600</v>
      </c>
    </row>
    <row r="522" spans="2:14" ht="52.8">
      <c r="B522" s="4">
        <v>2023</v>
      </c>
      <c r="C522" s="4" t="s">
        <v>32</v>
      </c>
      <c r="D522" s="1079" t="s">
        <v>429</v>
      </c>
      <c r="E522" s="1080"/>
      <c r="F522" s="1079" t="s">
        <v>500</v>
      </c>
      <c r="G522" s="1080"/>
      <c r="H522" s="4" t="s">
        <v>103</v>
      </c>
      <c r="I522" s="4" t="s">
        <v>90</v>
      </c>
      <c r="J522" s="4" t="s">
        <v>621</v>
      </c>
      <c r="K522" s="5">
        <v>9564</v>
      </c>
      <c r="L522" s="6">
        <v>23</v>
      </c>
      <c r="M522" s="9"/>
      <c r="N522" s="8">
        <v>219972</v>
      </c>
    </row>
    <row r="523" spans="2:14" ht="52.8">
      <c r="B523" s="4">
        <v>2023</v>
      </c>
      <c r="C523" s="4" t="s">
        <v>32</v>
      </c>
      <c r="D523" s="1079" t="s">
        <v>429</v>
      </c>
      <c r="E523" s="1080"/>
      <c r="F523" s="1079" t="s">
        <v>500</v>
      </c>
      <c r="G523" s="1080"/>
      <c r="H523" s="4" t="s">
        <v>103</v>
      </c>
      <c r="I523" s="4" t="s">
        <v>90</v>
      </c>
      <c r="J523" s="4" t="s">
        <v>33</v>
      </c>
      <c r="K523" s="5">
        <v>897</v>
      </c>
      <c r="L523" s="6">
        <v>2864</v>
      </c>
      <c r="M523" s="9"/>
      <c r="N523" s="8">
        <v>2569008</v>
      </c>
    </row>
    <row r="524" spans="2:14" ht="52.8">
      <c r="B524" s="4">
        <v>2023</v>
      </c>
      <c r="C524" s="4" t="s">
        <v>32</v>
      </c>
      <c r="D524" s="1079" t="s">
        <v>429</v>
      </c>
      <c r="E524" s="1080"/>
      <c r="F524" s="1079" t="s">
        <v>500</v>
      </c>
      <c r="G524" s="1080"/>
      <c r="H524" s="4" t="s">
        <v>103</v>
      </c>
      <c r="I524" s="4" t="s">
        <v>94</v>
      </c>
      <c r="J524" s="4" t="s">
        <v>272</v>
      </c>
      <c r="K524" s="5">
        <v>8069</v>
      </c>
      <c r="L524" s="6">
        <v>56</v>
      </c>
      <c r="M524" s="9"/>
      <c r="N524" s="8">
        <v>451864</v>
      </c>
    </row>
    <row r="525" spans="2:14" ht="52.8">
      <c r="B525" s="4">
        <v>2023</v>
      </c>
      <c r="C525" s="4" t="s">
        <v>32</v>
      </c>
      <c r="D525" s="1079" t="s">
        <v>429</v>
      </c>
      <c r="E525" s="1080"/>
      <c r="F525" s="1079" t="s">
        <v>500</v>
      </c>
      <c r="G525" s="1080"/>
      <c r="H525" s="4" t="s">
        <v>103</v>
      </c>
      <c r="I525" s="4" t="s">
        <v>94</v>
      </c>
      <c r="J525" s="4" t="s">
        <v>622</v>
      </c>
      <c r="K525" s="5">
        <v>4483</v>
      </c>
      <c r="L525" s="6">
        <v>4303</v>
      </c>
      <c r="M525" s="7">
        <v>2</v>
      </c>
      <c r="N525" s="8">
        <v>19281383</v>
      </c>
    </row>
    <row r="526" spans="2:14" ht="52.8">
      <c r="B526" s="4">
        <v>2023</v>
      </c>
      <c r="C526" s="4" t="s">
        <v>32</v>
      </c>
      <c r="D526" s="1079" t="s">
        <v>429</v>
      </c>
      <c r="E526" s="1080"/>
      <c r="F526" s="1079" t="s">
        <v>500</v>
      </c>
      <c r="G526" s="1080"/>
      <c r="H526" s="4" t="s">
        <v>103</v>
      </c>
      <c r="I526" s="4" t="s">
        <v>94</v>
      </c>
      <c r="J526" s="4" t="s">
        <v>33</v>
      </c>
      <c r="K526" s="5">
        <v>1345</v>
      </c>
      <c r="L526" s="6">
        <v>1104</v>
      </c>
      <c r="M526" s="9"/>
      <c r="N526" s="8">
        <v>1484880</v>
      </c>
    </row>
    <row r="527" spans="2:14" ht="52.8">
      <c r="B527" s="4">
        <v>2023</v>
      </c>
      <c r="C527" s="4" t="s">
        <v>32</v>
      </c>
      <c r="D527" s="1079" t="s">
        <v>429</v>
      </c>
      <c r="E527" s="1080"/>
      <c r="F527" s="1079" t="s">
        <v>500</v>
      </c>
      <c r="G527" s="1080"/>
      <c r="H527" s="4" t="s">
        <v>103</v>
      </c>
      <c r="I527" s="4" t="s">
        <v>94</v>
      </c>
      <c r="J527" s="4" t="s">
        <v>623</v>
      </c>
      <c r="K527" s="5">
        <v>14345</v>
      </c>
      <c r="L527" s="6">
        <v>4</v>
      </c>
      <c r="M527" s="9"/>
      <c r="N527" s="8">
        <v>57380</v>
      </c>
    </row>
    <row r="528" spans="2:14" ht="26.4">
      <c r="B528" s="4">
        <v>2023</v>
      </c>
      <c r="C528" s="4" t="s">
        <v>32</v>
      </c>
      <c r="D528" s="1079" t="s">
        <v>429</v>
      </c>
      <c r="E528" s="1080"/>
      <c r="F528" s="1079" t="s">
        <v>500</v>
      </c>
      <c r="G528" s="1080"/>
      <c r="H528" s="4" t="s">
        <v>23</v>
      </c>
      <c r="I528" s="4" t="s">
        <v>90</v>
      </c>
      <c r="J528" s="4" t="s">
        <v>624</v>
      </c>
      <c r="K528" s="5">
        <v>5380</v>
      </c>
      <c r="L528" s="6">
        <v>362</v>
      </c>
      <c r="M528" s="9"/>
      <c r="N528" s="8">
        <v>1947560</v>
      </c>
    </row>
    <row r="529" spans="2:14" ht="26.4">
      <c r="B529" s="4">
        <v>2023</v>
      </c>
      <c r="C529" s="4" t="s">
        <v>32</v>
      </c>
      <c r="D529" s="1079" t="s">
        <v>429</v>
      </c>
      <c r="E529" s="1080"/>
      <c r="F529" s="1079" t="s">
        <v>500</v>
      </c>
      <c r="G529" s="1080"/>
      <c r="H529" s="4" t="s">
        <v>23</v>
      </c>
      <c r="I529" s="4" t="s">
        <v>90</v>
      </c>
      <c r="J529" s="4" t="s">
        <v>586</v>
      </c>
      <c r="K529" s="5">
        <v>2989</v>
      </c>
      <c r="L529" s="6">
        <v>32294</v>
      </c>
      <c r="M529" s="7">
        <v>5</v>
      </c>
      <c r="N529" s="8">
        <v>96511821</v>
      </c>
    </row>
    <row r="530" spans="2:14" ht="26.4">
      <c r="B530" s="4">
        <v>2023</v>
      </c>
      <c r="C530" s="4" t="s">
        <v>32</v>
      </c>
      <c r="D530" s="1079" t="s">
        <v>429</v>
      </c>
      <c r="E530" s="1080"/>
      <c r="F530" s="1079" t="s">
        <v>500</v>
      </c>
      <c r="G530" s="1080"/>
      <c r="H530" s="4" t="s">
        <v>23</v>
      </c>
      <c r="I530" s="4" t="s">
        <v>90</v>
      </c>
      <c r="J530" s="4" t="s">
        <v>561</v>
      </c>
      <c r="K530" s="5">
        <v>9564</v>
      </c>
      <c r="L530" s="6">
        <v>12</v>
      </c>
      <c r="M530" s="9"/>
      <c r="N530" s="8">
        <v>114768</v>
      </c>
    </row>
    <row r="531" spans="2:14" ht="26.4">
      <c r="B531" s="4">
        <v>2023</v>
      </c>
      <c r="C531" s="4" t="s">
        <v>32</v>
      </c>
      <c r="D531" s="1079" t="s">
        <v>429</v>
      </c>
      <c r="E531" s="1080"/>
      <c r="F531" s="1079" t="s">
        <v>500</v>
      </c>
      <c r="G531" s="1080"/>
      <c r="H531" s="4" t="s">
        <v>23</v>
      </c>
      <c r="I531" s="4" t="s">
        <v>94</v>
      </c>
      <c r="J531" s="4" t="s">
        <v>222</v>
      </c>
      <c r="K531" s="5">
        <v>8069</v>
      </c>
      <c r="L531" s="6">
        <v>63</v>
      </c>
      <c r="M531" s="9"/>
      <c r="N531" s="8">
        <v>508347</v>
      </c>
    </row>
    <row r="532" spans="2:14" ht="26.4">
      <c r="B532" s="4">
        <v>2023</v>
      </c>
      <c r="C532" s="4" t="s">
        <v>32</v>
      </c>
      <c r="D532" s="1079" t="s">
        <v>429</v>
      </c>
      <c r="E532" s="1080"/>
      <c r="F532" s="1079" t="s">
        <v>500</v>
      </c>
      <c r="G532" s="1080"/>
      <c r="H532" s="4" t="s">
        <v>23</v>
      </c>
      <c r="I532" s="4" t="s">
        <v>94</v>
      </c>
      <c r="J532" s="4" t="s">
        <v>584</v>
      </c>
      <c r="K532" s="5">
        <v>4483</v>
      </c>
      <c r="L532" s="6">
        <v>12639</v>
      </c>
      <c r="M532" s="7">
        <v>7</v>
      </c>
      <c r="N532" s="8">
        <v>56629256</v>
      </c>
    </row>
    <row r="533" spans="2:14" ht="26.4">
      <c r="B533" s="4">
        <v>2023</v>
      </c>
      <c r="C533" s="4" t="s">
        <v>32</v>
      </c>
      <c r="D533" s="1079" t="s">
        <v>429</v>
      </c>
      <c r="E533" s="1080"/>
      <c r="F533" s="1079" t="s">
        <v>500</v>
      </c>
      <c r="G533" s="1080"/>
      <c r="H533" s="4" t="s">
        <v>23</v>
      </c>
      <c r="I533" s="4" t="s">
        <v>94</v>
      </c>
      <c r="J533" s="4" t="s">
        <v>251</v>
      </c>
      <c r="K533" s="5">
        <v>14345</v>
      </c>
      <c r="L533" s="10">
        <v>0</v>
      </c>
      <c r="M533" s="9"/>
      <c r="N533" s="11">
        <v>0</v>
      </c>
    </row>
    <row r="534" spans="2:14" ht="26.4">
      <c r="B534" s="4">
        <v>2023</v>
      </c>
      <c r="C534" s="4" t="s">
        <v>32</v>
      </c>
      <c r="D534" s="1079" t="s">
        <v>429</v>
      </c>
      <c r="E534" s="1080"/>
      <c r="F534" s="1079" t="s">
        <v>500</v>
      </c>
      <c r="G534" s="1080"/>
      <c r="H534" s="4" t="s">
        <v>24</v>
      </c>
      <c r="I534" s="4" t="s">
        <v>90</v>
      </c>
      <c r="J534" s="4" t="s">
        <v>625</v>
      </c>
      <c r="K534" s="5">
        <v>9564</v>
      </c>
      <c r="L534" s="6">
        <v>23</v>
      </c>
      <c r="M534" s="9"/>
      <c r="N534" s="8">
        <v>219972</v>
      </c>
    </row>
    <row r="535" spans="2:14" ht="26.4">
      <c r="B535" s="4">
        <v>2023</v>
      </c>
      <c r="C535" s="4" t="s">
        <v>32</v>
      </c>
      <c r="D535" s="1079" t="s">
        <v>429</v>
      </c>
      <c r="E535" s="1080"/>
      <c r="F535" s="1079" t="s">
        <v>500</v>
      </c>
      <c r="G535" s="1080"/>
      <c r="H535" s="4" t="s">
        <v>24</v>
      </c>
      <c r="I535" s="4" t="s">
        <v>90</v>
      </c>
      <c r="J535" s="4" t="s">
        <v>626</v>
      </c>
      <c r="K535" s="5">
        <v>5380</v>
      </c>
      <c r="L535" s="6">
        <v>143</v>
      </c>
      <c r="M535" s="9"/>
      <c r="N535" s="8">
        <v>769340</v>
      </c>
    </row>
    <row r="536" spans="2:14" ht="26.4">
      <c r="B536" s="4">
        <v>2023</v>
      </c>
      <c r="C536" s="4" t="s">
        <v>32</v>
      </c>
      <c r="D536" s="1079" t="s">
        <v>429</v>
      </c>
      <c r="E536" s="1080"/>
      <c r="F536" s="1079" t="s">
        <v>500</v>
      </c>
      <c r="G536" s="1080"/>
      <c r="H536" s="4" t="s">
        <v>24</v>
      </c>
      <c r="I536" s="4" t="s">
        <v>90</v>
      </c>
      <c r="J536" s="4" t="s">
        <v>574</v>
      </c>
      <c r="K536" s="5">
        <v>2989</v>
      </c>
      <c r="L536" s="6">
        <v>24266</v>
      </c>
      <c r="M536" s="9"/>
      <c r="N536" s="8">
        <v>72531074</v>
      </c>
    </row>
    <row r="537" spans="2:14" ht="26.4">
      <c r="B537" s="4">
        <v>2023</v>
      </c>
      <c r="C537" s="4" t="s">
        <v>32</v>
      </c>
      <c r="D537" s="1079" t="s">
        <v>429</v>
      </c>
      <c r="E537" s="1080"/>
      <c r="F537" s="1079" t="s">
        <v>500</v>
      </c>
      <c r="G537" s="1080"/>
      <c r="H537" s="4" t="s">
        <v>24</v>
      </c>
      <c r="I537" s="4" t="s">
        <v>94</v>
      </c>
      <c r="J537" s="4" t="s">
        <v>546</v>
      </c>
      <c r="K537" s="5">
        <v>8069</v>
      </c>
      <c r="L537" s="6">
        <v>98</v>
      </c>
      <c r="M537" s="9"/>
      <c r="N537" s="8">
        <v>790762</v>
      </c>
    </row>
    <row r="538" spans="2:14" ht="26.4">
      <c r="B538" s="4">
        <v>2023</v>
      </c>
      <c r="C538" s="4" t="s">
        <v>32</v>
      </c>
      <c r="D538" s="1079" t="s">
        <v>429</v>
      </c>
      <c r="E538" s="1080"/>
      <c r="F538" s="1079" t="s">
        <v>500</v>
      </c>
      <c r="G538" s="1080"/>
      <c r="H538" s="4" t="s">
        <v>24</v>
      </c>
      <c r="I538" s="4" t="s">
        <v>94</v>
      </c>
      <c r="J538" s="4" t="s">
        <v>627</v>
      </c>
      <c r="K538" s="5">
        <v>4483</v>
      </c>
      <c r="L538" s="6">
        <v>6601</v>
      </c>
      <c r="M538" s="7">
        <v>2</v>
      </c>
      <c r="N538" s="8">
        <v>29583317</v>
      </c>
    </row>
    <row r="539" spans="2:14" ht="26.4">
      <c r="B539" s="4">
        <v>2023</v>
      </c>
      <c r="C539" s="4" t="s">
        <v>32</v>
      </c>
      <c r="D539" s="1079" t="s">
        <v>429</v>
      </c>
      <c r="E539" s="1080"/>
      <c r="F539" s="1079" t="s">
        <v>500</v>
      </c>
      <c r="G539" s="1080"/>
      <c r="H539" s="4" t="s">
        <v>24</v>
      </c>
      <c r="I539" s="4" t="s">
        <v>94</v>
      </c>
      <c r="J539" s="4" t="s">
        <v>628</v>
      </c>
      <c r="K539" s="5">
        <v>14345</v>
      </c>
      <c r="L539" s="6">
        <v>4</v>
      </c>
      <c r="M539" s="9"/>
      <c r="N539" s="8">
        <v>57380</v>
      </c>
    </row>
    <row r="540" spans="2:14" ht="26.4">
      <c r="B540" s="4">
        <v>2023</v>
      </c>
      <c r="C540" s="4" t="s">
        <v>32</v>
      </c>
      <c r="D540" s="1079" t="s">
        <v>429</v>
      </c>
      <c r="E540" s="1080"/>
      <c r="F540" s="1079" t="s">
        <v>500</v>
      </c>
      <c r="G540" s="1080"/>
      <c r="H540" s="4" t="s">
        <v>111</v>
      </c>
      <c r="I540" s="4" t="s">
        <v>94</v>
      </c>
      <c r="J540" s="4" t="s">
        <v>234</v>
      </c>
      <c r="K540" s="5">
        <v>8069</v>
      </c>
      <c r="L540" s="6">
        <v>20</v>
      </c>
      <c r="M540" s="9"/>
      <c r="N540" s="8">
        <v>161380</v>
      </c>
    </row>
    <row r="541" spans="2:14" ht="26.4">
      <c r="B541" s="4">
        <v>2023</v>
      </c>
      <c r="C541" s="4" t="s">
        <v>32</v>
      </c>
      <c r="D541" s="1079" t="s">
        <v>429</v>
      </c>
      <c r="E541" s="1080"/>
      <c r="F541" s="1079" t="s">
        <v>500</v>
      </c>
      <c r="G541" s="1080"/>
      <c r="H541" s="4" t="s">
        <v>111</v>
      </c>
      <c r="I541" s="4" t="s">
        <v>94</v>
      </c>
      <c r="J541" s="4" t="s">
        <v>242</v>
      </c>
      <c r="K541" s="5">
        <v>4483</v>
      </c>
      <c r="L541" s="6">
        <v>2625</v>
      </c>
      <c r="M541" s="7">
        <v>2</v>
      </c>
      <c r="N541" s="8">
        <v>11758909</v>
      </c>
    </row>
    <row r="542" spans="2:14" ht="26.4">
      <c r="B542" s="4">
        <v>2023</v>
      </c>
      <c r="C542" s="4" t="s">
        <v>32</v>
      </c>
      <c r="D542" s="1079" t="s">
        <v>429</v>
      </c>
      <c r="E542" s="1080"/>
      <c r="F542" s="1079" t="s">
        <v>500</v>
      </c>
      <c r="G542" s="1080"/>
      <c r="H542" s="4" t="s">
        <v>111</v>
      </c>
      <c r="I542" s="4" t="s">
        <v>94</v>
      </c>
      <c r="J542" s="4" t="s">
        <v>629</v>
      </c>
      <c r="K542" s="5">
        <v>14345</v>
      </c>
      <c r="L542" s="6">
        <v>2</v>
      </c>
      <c r="M542" s="9"/>
      <c r="N542" s="8">
        <v>28690</v>
      </c>
    </row>
    <row r="543" spans="2:14" ht="26.4">
      <c r="B543" s="4">
        <v>2023</v>
      </c>
      <c r="C543" s="4" t="s">
        <v>32</v>
      </c>
      <c r="D543" s="1079" t="s">
        <v>429</v>
      </c>
      <c r="E543" s="1080"/>
      <c r="F543" s="1079" t="s">
        <v>500</v>
      </c>
      <c r="G543" s="1080"/>
      <c r="H543" s="4" t="s">
        <v>25</v>
      </c>
      <c r="I543" s="4" t="s">
        <v>90</v>
      </c>
      <c r="J543" s="4" t="s">
        <v>573</v>
      </c>
      <c r="K543" s="5">
        <v>5380</v>
      </c>
      <c r="L543" s="6">
        <v>203</v>
      </c>
      <c r="M543" s="9"/>
      <c r="N543" s="8">
        <v>1092140</v>
      </c>
    </row>
    <row r="544" spans="2:14" ht="26.4">
      <c r="B544" s="4">
        <v>2023</v>
      </c>
      <c r="C544" s="4" t="s">
        <v>32</v>
      </c>
      <c r="D544" s="1079" t="s">
        <v>429</v>
      </c>
      <c r="E544" s="1080"/>
      <c r="F544" s="1079" t="s">
        <v>500</v>
      </c>
      <c r="G544" s="1080"/>
      <c r="H544" s="4" t="s">
        <v>25</v>
      </c>
      <c r="I544" s="4" t="s">
        <v>90</v>
      </c>
      <c r="J544" s="4" t="s">
        <v>630</v>
      </c>
      <c r="K544" s="5">
        <v>9564</v>
      </c>
      <c r="L544" s="6">
        <v>20</v>
      </c>
      <c r="M544" s="9"/>
      <c r="N544" s="8">
        <v>191280</v>
      </c>
    </row>
    <row r="545" spans="2:14" ht="26.4">
      <c r="B545" s="4">
        <v>2023</v>
      </c>
      <c r="C545" s="4" t="s">
        <v>32</v>
      </c>
      <c r="D545" s="1079" t="s">
        <v>429</v>
      </c>
      <c r="E545" s="1080"/>
      <c r="F545" s="1079" t="s">
        <v>500</v>
      </c>
      <c r="G545" s="1080"/>
      <c r="H545" s="4" t="s">
        <v>25</v>
      </c>
      <c r="I545" s="4" t="s">
        <v>90</v>
      </c>
      <c r="J545" s="4" t="s">
        <v>252</v>
      </c>
      <c r="K545" s="5">
        <v>2989</v>
      </c>
      <c r="L545" s="6">
        <v>18717</v>
      </c>
      <c r="M545" s="7">
        <v>5</v>
      </c>
      <c r="N545" s="8">
        <v>55930168</v>
      </c>
    </row>
    <row r="546" spans="2:14" ht="26.4">
      <c r="B546" s="4">
        <v>2023</v>
      </c>
      <c r="C546" s="4" t="s">
        <v>32</v>
      </c>
      <c r="D546" s="1079" t="s">
        <v>429</v>
      </c>
      <c r="E546" s="1080"/>
      <c r="F546" s="1079" t="s">
        <v>500</v>
      </c>
      <c r="G546" s="1080"/>
      <c r="H546" s="4" t="s">
        <v>25</v>
      </c>
      <c r="I546" s="4" t="s">
        <v>94</v>
      </c>
      <c r="J546" s="4" t="s">
        <v>204</v>
      </c>
      <c r="K546" s="5">
        <v>8069</v>
      </c>
      <c r="L546" s="6">
        <v>3</v>
      </c>
      <c r="M546" s="9"/>
      <c r="N546" s="8">
        <v>24207</v>
      </c>
    </row>
    <row r="547" spans="2:14" ht="26.4">
      <c r="B547" s="4">
        <v>2023</v>
      </c>
      <c r="C547" s="4" t="s">
        <v>32</v>
      </c>
      <c r="D547" s="1079" t="s">
        <v>429</v>
      </c>
      <c r="E547" s="1080"/>
      <c r="F547" s="1079" t="s">
        <v>500</v>
      </c>
      <c r="G547" s="1080"/>
      <c r="H547" s="4" t="s">
        <v>25</v>
      </c>
      <c r="I547" s="4" t="s">
        <v>94</v>
      </c>
      <c r="J547" s="4" t="s">
        <v>278</v>
      </c>
      <c r="K547" s="5">
        <v>4483</v>
      </c>
      <c r="L547" s="6">
        <v>2372</v>
      </c>
      <c r="M547" s="9"/>
      <c r="N547" s="8">
        <v>10633676</v>
      </c>
    </row>
    <row r="548" spans="2:14" ht="26.4">
      <c r="B548" s="4">
        <v>2023</v>
      </c>
      <c r="C548" s="4" t="s">
        <v>32</v>
      </c>
      <c r="D548" s="1079" t="s">
        <v>429</v>
      </c>
      <c r="E548" s="1080"/>
      <c r="F548" s="1079" t="s">
        <v>500</v>
      </c>
      <c r="G548" s="1080"/>
      <c r="H548" s="4" t="s">
        <v>25</v>
      </c>
      <c r="I548" s="4" t="s">
        <v>94</v>
      </c>
      <c r="J548" s="4" t="s">
        <v>631</v>
      </c>
      <c r="K548" s="5">
        <v>14345</v>
      </c>
      <c r="L548" s="6">
        <v>6</v>
      </c>
      <c r="M548" s="9"/>
      <c r="N548" s="8">
        <v>86070</v>
      </c>
    </row>
    <row r="549" spans="2:14" ht="26.4">
      <c r="B549" s="4">
        <v>2023</v>
      </c>
      <c r="C549" s="4" t="s">
        <v>32</v>
      </c>
      <c r="D549" s="1079" t="s">
        <v>429</v>
      </c>
      <c r="E549" s="1080"/>
      <c r="F549" s="1079" t="s">
        <v>500</v>
      </c>
      <c r="G549" s="1080"/>
      <c r="H549" s="4" t="s">
        <v>26</v>
      </c>
      <c r="I549" s="4" t="s">
        <v>90</v>
      </c>
      <c r="J549" s="4" t="s">
        <v>200</v>
      </c>
      <c r="K549" s="5">
        <v>2989</v>
      </c>
      <c r="L549" s="6">
        <v>44803</v>
      </c>
      <c r="M549" s="7">
        <v>10</v>
      </c>
      <c r="N549" s="8">
        <v>133886277</v>
      </c>
    </row>
    <row r="550" spans="2:14" ht="26.4">
      <c r="B550" s="4">
        <v>2023</v>
      </c>
      <c r="C550" s="4" t="s">
        <v>32</v>
      </c>
      <c r="D550" s="1079" t="s">
        <v>429</v>
      </c>
      <c r="E550" s="1080"/>
      <c r="F550" s="1079" t="s">
        <v>500</v>
      </c>
      <c r="G550" s="1080"/>
      <c r="H550" s="4" t="s">
        <v>26</v>
      </c>
      <c r="I550" s="4" t="s">
        <v>90</v>
      </c>
      <c r="J550" s="4" t="s">
        <v>632</v>
      </c>
      <c r="K550" s="5">
        <v>5380</v>
      </c>
      <c r="L550" s="6">
        <v>304</v>
      </c>
      <c r="M550" s="9"/>
      <c r="N550" s="8">
        <v>1635520</v>
      </c>
    </row>
    <row r="551" spans="2:14" ht="26.4">
      <c r="B551" s="4">
        <v>2023</v>
      </c>
      <c r="C551" s="4" t="s">
        <v>32</v>
      </c>
      <c r="D551" s="1079" t="s">
        <v>429</v>
      </c>
      <c r="E551" s="1080"/>
      <c r="F551" s="1079" t="s">
        <v>500</v>
      </c>
      <c r="G551" s="1080"/>
      <c r="H551" s="4" t="s">
        <v>26</v>
      </c>
      <c r="I551" s="4" t="s">
        <v>90</v>
      </c>
      <c r="J551" s="4" t="s">
        <v>241</v>
      </c>
      <c r="K551" s="5">
        <v>9564</v>
      </c>
      <c r="L551" s="6">
        <v>18</v>
      </c>
      <c r="M551" s="9"/>
      <c r="N551" s="8">
        <v>172152</v>
      </c>
    </row>
    <row r="552" spans="2:14" ht="26.4">
      <c r="B552" s="4">
        <v>2023</v>
      </c>
      <c r="C552" s="4" t="s">
        <v>32</v>
      </c>
      <c r="D552" s="1079" t="s">
        <v>429</v>
      </c>
      <c r="E552" s="1080"/>
      <c r="F552" s="1079" t="s">
        <v>500</v>
      </c>
      <c r="G552" s="1080"/>
      <c r="H552" s="4" t="s">
        <v>26</v>
      </c>
      <c r="I552" s="4" t="s">
        <v>94</v>
      </c>
      <c r="J552" s="4" t="s">
        <v>255</v>
      </c>
      <c r="K552" s="5">
        <v>8069</v>
      </c>
      <c r="L552" s="6">
        <v>65</v>
      </c>
      <c r="M552" s="9"/>
      <c r="N552" s="8">
        <v>524485</v>
      </c>
    </row>
    <row r="553" spans="2:14" ht="26.4">
      <c r="B553" s="4">
        <v>2023</v>
      </c>
      <c r="C553" s="4" t="s">
        <v>32</v>
      </c>
      <c r="D553" s="1079" t="s">
        <v>429</v>
      </c>
      <c r="E553" s="1080"/>
      <c r="F553" s="1079" t="s">
        <v>500</v>
      </c>
      <c r="G553" s="1080"/>
      <c r="H553" s="4" t="s">
        <v>26</v>
      </c>
      <c r="I553" s="4" t="s">
        <v>94</v>
      </c>
      <c r="J553" s="4" t="s">
        <v>633</v>
      </c>
      <c r="K553" s="5">
        <v>4483</v>
      </c>
      <c r="L553" s="6">
        <v>4259</v>
      </c>
      <c r="M553" s="7">
        <v>1</v>
      </c>
      <c r="N553" s="8">
        <v>19088614</v>
      </c>
    </row>
    <row r="554" spans="2:14" ht="26.4">
      <c r="B554" s="4">
        <v>2023</v>
      </c>
      <c r="C554" s="4" t="s">
        <v>32</v>
      </c>
      <c r="D554" s="1079" t="s">
        <v>429</v>
      </c>
      <c r="E554" s="1080"/>
      <c r="F554" s="1079" t="s">
        <v>500</v>
      </c>
      <c r="G554" s="1080"/>
      <c r="H554" s="4" t="s">
        <v>26</v>
      </c>
      <c r="I554" s="4" t="s">
        <v>94</v>
      </c>
      <c r="J554" s="4" t="s">
        <v>254</v>
      </c>
      <c r="K554" s="5">
        <v>14345</v>
      </c>
      <c r="L554" s="6">
        <v>1</v>
      </c>
      <c r="M554" s="9"/>
      <c r="N554" s="8">
        <v>14345</v>
      </c>
    </row>
    <row r="555" spans="2:14" ht="26.4">
      <c r="B555" s="4">
        <v>2023</v>
      </c>
      <c r="C555" s="4" t="s">
        <v>32</v>
      </c>
      <c r="D555" s="1079" t="s">
        <v>429</v>
      </c>
      <c r="E555" s="1080"/>
      <c r="F555" s="1079" t="s">
        <v>500</v>
      </c>
      <c r="G555" s="1080"/>
      <c r="H555" s="4" t="s">
        <v>27</v>
      </c>
      <c r="I555" s="4" t="s">
        <v>90</v>
      </c>
      <c r="J555" s="4" t="s">
        <v>603</v>
      </c>
      <c r="K555" s="5">
        <v>5380</v>
      </c>
      <c r="L555" s="6">
        <v>129</v>
      </c>
      <c r="M555" s="9"/>
      <c r="N555" s="8">
        <v>694020</v>
      </c>
    </row>
    <row r="556" spans="2:14" ht="26.4">
      <c r="B556" s="4">
        <v>2023</v>
      </c>
      <c r="C556" s="4" t="s">
        <v>32</v>
      </c>
      <c r="D556" s="1079" t="s">
        <v>429</v>
      </c>
      <c r="E556" s="1080"/>
      <c r="F556" s="1079" t="s">
        <v>500</v>
      </c>
      <c r="G556" s="1080"/>
      <c r="H556" s="4" t="s">
        <v>27</v>
      </c>
      <c r="I556" s="4" t="s">
        <v>90</v>
      </c>
      <c r="J556" s="4" t="s">
        <v>202</v>
      </c>
      <c r="K556" s="5">
        <v>9564</v>
      </c>
      <c r="L556" s="6">
        <v>34</v>
      </c>
      <c r="M556" s="9"/>
      <c r="N556" s="8">
        <v>325176</v>
      </c>
    </row>
    <row r="557" spans="2:14" ht="26.4">
      <c r="B557" s="4">
        <v>2023</v>
      </c>
      <c r="C557" s="4" t="s">
        <v>32</v>
      </c>
      <c r="D557" s="1079" t="s">
        <v>429</v>
      </c>
      <c r="E557" s="1080"/>
      <c r="F557" s="1079" t="s">
        <v>500</v>
      </c>
      <c r="G557" s="1080"/>
      <c r="H557" s="4" t="s">
        <v>27</v>
      </c>
      <c r="I557" s="4" t="s">
        <v>90</v>
      </c>
      <c r="J557" s="4" t="s">
        <v>634</v>
      </c>
      <c r="K557" s="5">
        <v>2989</v>
      </c>
      <c r="L557" s="6">
        <v>16223</v>
      </c>
      <c r="M557" s="7">
        <v>1</v>
      </c>
      <c r="N557" s="8">
        <v>48487558</v>
      </c>
    </row>
    <row r="558" spans="2:14" ht="26.4">
      <c r="B558" s="4">
        <v>2023</v>
      </c>
      <c r="C558" s="4" t="s">
        <v>32</v>
      </c>
      <c r="D558" s="1079" t="s">
        <v>429</v>
      </c>
      <c r="E558" s="1080"/>
      <c r="F558" s="1079" t="s">
        <v>500</v>
      </c>
      <c r="G558" s="1080"/>
      <c r="H558" s="4" t="s">
        <v>27</v>
      </c>
      <c r="I558" s="4" t="s">
        <v>94</v>
      </c>
      <c r="J558" s="4" t="s">
        <v>635</v>
      </c>
      <c r="K558" s="5">
        <v>4483</v>
      </c>
      <c r="L558" s="6">
        <v>6209</v>
      </c>
      <c r="M558" s="7">
        <v>2</v>
      </c>
      <c r="N558" s="8">
        <v>27825981</v>
      </c>
    </row>
    <row r="559" spans="2:14" ht="26.4">
      <c r="B559" s="4">
        <v>2023</v>
      </c>
      <c r="C559" s="4" t="s">
        <v>32</v>
      </c>
      <c r="D559" s="1079" t="s">
        <v>429</v>
      </c>
      <c r="E559" s="1080"/>
      <c r="F559" s="1079" t="s">
        <v>500</v>
      </c>
      <c r="G559" s="1080"/>
      <c r="H559" s="4" t="s">
        <v>27</v>
      </c>
      <c r="I559" s="4" t="s">
        <v>94</v>
      </c>
      <c r="J559" s="4" t="s">
        <v>572</v>
      </c>
      <c r="K559" s="5">
        <v>14345</v>
      </c>
      <c r="L559" s="6">
        <v>7</v>
      </c>
      <c r="M559" s="9"/>
      <c r="N559" s="8">
        <v>100415</v>
      </c>
    </row>
    <row r="560" spans="2:14" ht="26.4">
      <c r="B560" s="4">
        <v>2023</v>
      </c>
      <c r="C560" s="4" t="s">
        <v>32</v>
      </c>
      <c r="D560" s="1079" t="s">
        <v>429</v>
      </c>
      <c r="E560" s="1080"/>
      <c r="F560" s="1079" t="s">
        <v>500</v>
      </c>
      <c r="G560" s="1080"/>
      <c r="H560" s="4" t="s">
        <v>27</v>
      </c>
      <c r="I560" s="4" t="s">
        <v>94</v>
      </c>
      <c r="J560" s="4" t="s">
        <v>636</v>
      </c>
      <c r="K560" s="5">
        <v>8069</v>
      </c>
      <c r="L560" s="6">
        <v>43</v>
      </c>
      <c r="M560" s="9"/>
      <c r="N560" s="8">
        <v>346967</v>
      </c>
    </row>
    <row r="561" spans="2:14">
      <c r="B561" s="12" t="s">
        <v>28</v>
      </c>
      <c r="C561" s="12" t="s">
        <v>28</v>
      </c>
      <c r="D561" s="1083" t="s">
        <v>28</v>
      </c>
      <c r="E561" s="1080"/>
      <c r="F561" s="1083" t="s">
        <v>29</v>
      </c>
      <c r="G561" s="1080"/>
      <c r="H561" s="12" t="s">
        <v>28</v>
      </c>
      <c r="I561" s="12" t="s">
        <v>28</v>
      </c>
      <c r="J561" s="12" t="s">
        <v>28</v>
      </c>
      <c r="K561" s="12" t="s">
        <v>28</v>
      </c>
      <c r="L561" s="13">
        <v>235736</v>
      </c>
      <c r="M561" s="13">
        <v>48</v>
      </c>
      <c r="N561" s="14">
        <v>791860436</v>
      </c>
    </row>
    <row r="562" spans="2:14" ht="26.4">
      <c r="B562" s="4">
        <v>2023</v>
      </c>
      <c r="C562" s="4" t="s">
        <v>32</v>
      </c>
      <c r="D562" s="1079" t="s">
        <v>429</v>
      </c>
      <c r="E562" s="1080"/>
      <c r="F562" s="1079" t="s">
        <v>520</v>
      </c>
      <c r="G562" s="1080"/>
      <c r="H562" s="4" t="s">
        <v>18</v>
      </c>
      <c r="I562" s="4" t="s">
        <v>90</v>
      </c>
      <c r="J562" s="4" t="s">
        <v>545</v>
      </c>
      <c r="K562" s="5">
        <v>1992</v>
      </c>
      <c r="L562" s="6">
        <v>20600</v>
      </c>
      <c r="M562" s="7">
        <v>11</v>
      </c>
      <c r="N562" s="8">
        <v>41013288</v>
      </c>
    </row>
    <row r="563" spans="2:14" ht="26.4">
      <c r="B563" s="4">
        <v>2023</v>
      </c>
      <c r="C563" s="4" t="s">
        <v>32</v>
      </c>
      <c r="D563" s="1079" t="s">
        <v>429</v>
      </c>
      <c r="E563" s="1080"/>
      <c r="F563" s="1079" t="s">
        <v>520</v>
      </c>
      <c r="G563" s="1080"/>
      <c r="H563" s="4" t="s">
        <v>18</v>
      </c>
      <c r="I563" s="4" t="s">
        <v>90</v>
      </c>
      <c r="J563" s="4" t="s">
        <v>235</v>
      </c>
      <c r="K563" s="5">
        <v>6376</v>
      </c>
      <c r="L563" s="6">
        <v>33</v>
      </c>
      <c r="M563" s="9"/>
      <c r="N563" s="8">
        <v>210408</v>
      </c>
    </row>
    <row r="564" spans="2:14" ht="26.4">
      <c r="B564" s="4">
        <v>2023</v>
      </c>
      <c r="C564" s="4" t="s">
        <v>32</v>
      </c>
      <c r="D564" s="1079" t="s">
        <v>429</v>
      </c>
      <c r="E564" s="1080"/>
      <c r="F564" s="1079" t="s">
        <v>520</v>
      </c>
      <c r="G564" s="1080"/>
      <c r="H564" s="4" t="s">
        <v>18</v>
      </c>
      <c r="I564" s="4" t="s">
        <v>90</v>
      </c>
      <c r="J564" s="4" t="s">
        <v>225</v>
      </c>
      <c r="K564" s="5">
        <v>3586</v>
      </c>
      <c r="L564" s="6">
        <v>459</v>
      </c>
      <c r="M564" s="7">
        <v>2</v>
      </c>
      <c r="N564" s="8">
        <v>1638802</v>
      </c>
    </row>
    <row r="565" spans="2:14" ht="26.4">
      <c r="B565" s="4">
        <v>2023</v>
      </c>
      <c r="C565" s="4" t="s">
        <v>32</v>
      </c>
      <c r="D565" s="1079" t="s">
        <v>429</v>
      </c>
      <c r="E565" s="1080"/>
      <c r="F565" s="1079" t="s">
        <v>520</v>
      </c>
      <c r="G565" s="1080"/>
      <c r="H565" s="4" t="s">
        <v>18</v>
      </c>
      <c r="I565" s="4" t="s">
        <v>94</v>
      </c>
      <c r="J565" s="4" t="s">
        <v>637</v>
      </c>
      <c r="K565" s="5">
        <v>9564</v>
      </c>
      <c r="L565" s="6">
        <v>4</v>
      </c>
      <c r="M565" s="9"/>
      <c r="N565" s="8">
        <v>38256</v>
      </c>
    </row>
    <row r="566" spans="2:14" ht="26.4">
      <c r="B566" s="4">
        <v>2023</v>
      </c>
      <c r="C566" s="4" t="s">
        <v>32</v>
      </c>
      <c r="D566" s="1079" t="s">
        <v>429</v>
      </c>
      <c r="E566" s="1080"/>
      <c r="F566" s="1079" t="s">
        <v>520</v>
      </c>
      <c r="G566" s="1080"/>
      <c r="H566" s="4" t="s">
        <v>18</v>
      </c>
      <c r="I566" s="4" t="s">
        <v>94</v>
      </c>
      <c r="J566" s="4" t="s">
        <v>638</v>
      </c>
      <c r="K566" s="5">
        <v>2989</v>
      </c>
      <c r="L566" s="6">
        <v>4992</v>
      </c>
      <c r="M566" s="9"/>
      <c r="N566" s="8">
        <v>14921088</v>
      </c>
    </row>
    <row r="567" spans="2:14" ht="26.4">
      <c r="B567" s="4">
        <v>2023</v>
      </c>
      <c r="C567" s="4" t="s">
        <v>32</v>
      </c>
      <c r="D567" s="1079" t="s">
        <v>429</v>
      </c>
      <c r="E567" s="1080"/>
      <c r="F567" s="1079" t="s">
        <v>520</v>
      </c>
      <c r="G567" s="1080"/>
      <c r="H567" s="4" t="s">
        <v>18</v>
      </c>
      <c r="I567" s="4" t="s">
        <v>94</v>
      </c>
      <c r="J567" s="4" t="s">
        <v>206</v>
      </c>
      <c r="K567" s="5">
        <v>5380</v>
      </c>
      <c r="L567" s="6">
        <v>115</v>
      </c>
      <c r="M567" s="9"/>
      <c r="N567" s="8">
        <v>618700</v>
      </c>
    </row>
    <row r="568" spans="2:14" ht="39.6">
      <c r="B568" s="4">
        <v>2023</v>
      </c>
      <c r="C568" s="4" t="s">
        <v>32</v>
      </c>
      <c r="D568" s="1079" t="s">
        <v>429</v>
      </c>
      <c r="E568" s="1080"/>
      <c r="F568" s="1079" t="s">
        <v>520</v>
      </c>
      <c r="G568" s="1080"/>
      <c r="H568" s="4" t="s">
        <v>22</v>
      </c>
      <c r="I568" s="4" t="s">
        <v>90</v>
      </c>
      <c r="J568" s="4" t="s">
        <v>250</v>
      </c>
      <c r="K568" s="5">
        <v>3586</v>
      </c>
      <c r="L568" s="6">
        <v>1085</v>
      </c>
      <c r="M568" s="7">
        <v>7</v>
      </c>
      <c r="N568" s="8">
        <v>3865708</v>
      </c>
    </row>
    <row r="569" spans="2:14" ht="39.6">
      <c r="B569" s="4">
        <v>2023</v>
      </c>
      <c r="C569" s="4" t="s">
        <v>32</v>
      </c>
      <c r="D569" s="1079" t="s">
        <v>429</v>
      </c>
      <c r="E569" s="1080"/>
      <c r="F569" s="1079" t="s">
        <v>520</v>
      </c>
      <c r="G569" s="1080"/>
      <c r="H569" s="4" t="s">
        <v>22</v>
      </c>
      <c r="I569" s="4" t="s">
        <v>90</v>
      </c>
      <c r="J569" s="4" t="s">
        <v>639</v>
      </c>
      <c r="K569" s="5">
        <v>1992</v>
      </c>
      <c r="L569" s="6">
        <v>11987</v>
      </c>
      <c r="M569" s="7">
        <v>5</v>
      </c>
      <c r="N569" s="8">
        <v>23868144</v>
      </c>
    </row>
    <row r="570" spans="2:14" ht="39.6">
      <c r="B570" s="4">
        <v>2023</v>
      </c>
      <c r="C570" s="4" t="s">
        <v>32</v>
      </c>
      <c r="D570" s="1079" t="s">
        <v>429</v>
      </c>
      <c r="E570" s="1080"/>
      <c r="F570" s="1079" t="s">
        <v>520</v>
      </c>
      <c r="G570" s="1080"/>
      <c r="H570" s="4" t="s">
        <v>22</v>
      </c>
      <c r="I570" s="4" t="s">
        <v>90</v>
      </c>
      <c r="J570" s="4" t="s">
        <v>212</v>
      </c>
      <c r="K570" s="5">
        <v>6376</v>
      </c>
      <c r="L570" s="6">
        <v>50</v>
      </c>
      <c r="M570" s="9"/>
      <c r="N570" s="8">
        <v>318800</v>
      </c>
    </row>
    <row r="571" spans="2:14" ht="39.6">
      <c r="B571" s="4">
        <v>2023</v>
      </c>
      <c r="C571" s="4" t="s">
        <v>32</v>
      </c>
      <c r="D571" s="1079" t="s">
        <v>429</v>
      </c>
      <c r="E571" s="1080"/>
      <c r="F571" s="1079" t="s">
        <v>520</v>
      </c>
      <c r="G571" s="1080"/>
      <c r="H571" s="4" t="s">
        <v>22</v>
      </c>
      <c r="I571" s="4" t="s">
        <v>94</v>
      </c>
      <c r="J571" s="4" t="s">
        <v>214</v>
      </c>
      <c r="K571" s="5">
        <v>2989</v>
      </c>
      <c r="L571" s="6">
        <v>12049</v>
      </c>
      <c r="M571" s="9"/>
      <c r="N571" s="8">
        <v>36014461</v>
      </c>
    </row>
    <row r="572" spans="2:14" ht="39.6">
      <c r="B572" s="4">
        <v>2023</v>
      </c>
      <c r="C572" s="4" t="s">
        <v>32</v>
      </c>
      <c r="D572" s="1079" t="s">
        <v>429</v>
      </c>
      <c r="E572" s="1080"/>
      <c r="F572" s="1079" t="s">
        <v>520</v>
      </c>
      <c r="G572" s="1080"/>
      <c r="H572" s="4" t="s">
        <v>22</v>
      </c>
      <c r="I572" s="4" t="s">
        <v>94</v>
      </c>
      <c r="J572" s="4" t="s">
        <v>195</v>
      </c>
      <c r="K572" s="5">
        <v>5380</v>
      </c>
      <c r="L572" s="6">
        <v>87</v>
      </c>
      <c r="M572" s="9"/>
      <c r="N572" s="8">
        <v>468060</v>
      </c>
    </row>
    <row r="573" spans="2:14" ht="39.6">
      <c r="B573" s="4">
        <v>2023</v>
      </c>
      <c r="C573" s="4" t="s">
        <v>32</v>
      </c>
      <c r="D573" s="1079" t="s">
        <v>429</v>
      </c>
      <c r="E573" s="1080"/>
      <c r="F573" s="1079" t="s">
        <v>520</v>
      </c>
      <c r="G573" s="1080"/>
      <c r="H573" s="4" t="s">
        <v>22</v>
      </c>
      <c r="I573" s="4" t="s">
        <v>94</v>
      </c>
      <c r="J573" s="4" t="s">
        <v>640</v>
      </c>
      <c r="K573" s="5">
        <v>9564</v>
      </c>
      <c r="L573" s="6">
        <v>3</v>
      </c>
      <c r="M573" s="9"/>
      <c r="N573" s="8">
        <v>28692</v>
      </c>
    </row>
    <row r="574" spans="2:14" ht="52.8">
      <c r="B574" s="4">
        <v>2023</v>
      </c>
      <c r="C574" s="4" t="s">
        <v>32</v>
      </c>
      <c r="D574" s="1079" t="s">
        <v>429</v>
      </c>
      <c r="E574" s="1080"/>
      <c r="F574" s="1079" t="s">
        <v>520</v>
      </c>
      <c r="G574" s="1080"/>
      <c r="H574" s="4" t="s">
        <v>103</v>
      </c>
      <c r="I574" s="4" t="s">
        <v>90</v>
      </c>
      <c r="J574" s="4" t="s">
        <v>641</v>
      </c>
      <c r="K574" s="5">
        <v>3586</v>
      </c>
      <c r="L574" s="6">
        <v>646</v>
      </c>
      <c r="M574" s="7">
        <v>4</v>
      </c>
      <c r="N574" s="8">
        <v>2302212</v>
      </c>
    </row>
    <row r="575" spans="2:14" ht="52.8">
      <c r="B575" s="4">
        <v>2023</v>
      </c>
      <c r="C575" s="4" t="s">
        <v>32</v>
      </c>
      <c r="D575" s="1079" t="s">
        <v>429</v>
      </c>
      <c r="E575" s="1080"/>
      <c r="F575" s="1079" t="s">
        <v>520</v>
      </c>
      <c r="G575" s="1080"/>
      <c r="H575" s="4" t="s">
        <v>103</v>
      </c>
      <c r="I575" s="4" t="s">
        <v>90</v>
      </c>
      <c r="J575" s="4" t="s">
        <v>33</v>
      </c>
      <c r="K575" s="5">
        <v>598</v>
      </c>
      <c r="L575" s="6">
        <v>2603</v>
      </c>
      <c r="M575" s="9"/>
      <c r="N575" s="8">
        <v>1556594</v>
      </c>
    </row>
    <row r="576" spans="2:14" ht="52.8">
      <c r="B576" s="4">
        <v>2023</v>
      </c>
      <c r="C576" s="4" t="s">
        <v>32</v>
      </c>
      <c r="D576" s="1079" t="s">
        <v>429</v>
      </c>
      <c r="E576" s="1080"/>
      <c r="F576" s="1079" t="s">
        <v>520</v>
      </c>
      <c r="G576" s="1080"/>
      <c r="H576" s="4" t="s">
        <v>103</v>
      </c>
      <c r="I576" s="4" t="s">
        <v>90</v>
      </c>
      <c r="J576" s="4" t="s">
        <v>642</v>
      </c>
      <c r="K576" s="5">
        <v>6376</v>
      </c>
      <c r="L576" s="6">
        <v>45</v>
      </c>
      <c r="M576" s="9"/>
      <c r="N576" s="8">
        <v>286920</v>
      </c>
    </row>
    <row r="577" spans="2:14" ht="52.8">
      <c r="B577" s="4">
        <v>2023</v>
      </c>
      <c r="C577" s="4" t="s">
        <v>32</v>
      </c>
      <c r="D577" s="1079" t="s">
        <v>429</v>
      </c>
      <c r="E577" s="1080"/>
      <c r="F577" s="1079" t="s">
        <v>520</v>
      </c>
      <c r="G577" s="1080"/>
      <c r="H577" s="4" t="s">
        <v>103</v>
      </c>
      <c r="I577" s="4" t="s">
        <v>90</v>
      </c>
      <c r="J577" s="4" t="s">
        <v>314</v>
      </c>
      <c r="K577" s="5">
        <v>1992</v>
      </c>
      <c r="L577" s="6">
        <v>9834</v>
      </c>
      <c r="M577" s="7">
        <v>5</v>
      </c>
      <c r="N577" s="8">
        <v>19579368</v>
      </c>
    </row>
    <row r="578" spans="2:14" ht="52.8">
      <c r="B578" s="4">
        <v>2023</v>
      </c>
      <c r="C578" s="4" t="s">
        <v>32</v>
      </c>
      <c r="D578" s="1079" t="s">
        <v>429</v>
      </c>
      <c r="E578" s="1080"/>
      <c r="F578" s="1079" t="s">
        <v>520</v>
      </c>
      <c r="G578" s="1080"/>
      <c r="H578" s="4" t="s">
        <v>103</v>
      </c>
      <c r="I578" s="4" t="s">
        <v>94</v>
      </c>
      <c r="J578" s="4" t="s">
        <v>248</v>
      </c>
      <c r="K578" s="5">
        <v>2989</v>
      </c>
      <c r="L578" s="6">
        <v>1581</v>
      </c>
      <c r="M578" s="9"/>
      <c r="N578" s="8">
        <v>4725609</v>
      </c>
    </row>
    <row r="579" spans="2:14" ht="52.8">
      <c r="B579" s="4">
        <v>2023</v>
      </c>
      <c r="C579" s="4" t="s">
        <v>32</v>
      </c>
      <c r="D579" s="1079" t="s">
        <v>429</v>
      </c>
      <c r="E579" s="1080"/>
      <c r="F579" s="1079" t="s">
        <v>520</v>
      </c>
      <c r="G579" s="1080"/>
      <c r="H579" s="4" t="s">
        <v>103</v>
      </c>
      <c r="I579" s="4" t="s">
        <v>94</v>
      </c>
      <c r="J579" s="4" t="s">
        <v>643</v>
      </c>
      <c r="K579" s="5">
        <v>5380</v>
      </c>
      <c r="L579" s="6">
        <v>31</v>
      </c>
      <c r="M579" s="9"/>
      <c r="N579" s="8">
        <v>166780</v>
      </c>
    </row>
    <row r="580" spans="2:14" ht="52.8">
      <c r="B580" s="4">
        <v>2023</v>
      </c>
      <c r="C580" s="4" t="s">
        <v>32</v>
      </c>
      <c r="D580" s="1079" t="s">
        <v>429</v>
      </c>
      <c r="E580" s="1080"/>
      <c r="F580" s="1079" t="s">
        <v>520</v>
      </c>
      <c r="G580" s="1080"/>
      <c r="H580" s="4" t="s">
        <v>103</v>
      </c>
      <c r="I580" s="4" t="s">
        <v>94</v>
      </c>
      <c r="J580" s="4" t="s">
        <v>33</v>
      </c>
      <c r="K580" s="5">
        <v>897</v>
      </c>
      <c r="L580" s="6">
        <v>878</v>
      </c>
      <c r="M580" s="9"/>
      <c r="N580" s="8">
        <v>787566</v>
      </c>
    </row>
    <row r="581" spans="2:14" ht="26.4">
      <c r="B581" s="4">
        <v>2023</v>
      </c>
      <c r="C581" s="4" t="s">
        <v>32</v>
      </c>
      <c r="D581" s="1079" t="s">
        <v>429</v>
      </c>
      <c r="E581" s="1080"/>
      <c r="F581" s="1079" t="s">
        <v>520</v>
      </c>
      <c r="G581" s="1080"/>
      <c r="H581" s="4" t="s">
        <v>23</v>
      </c>
      <c r="I581" s="4" t="s">
        <v>90</v>
      </c>
      <c r="J581" s="4" t="s">
        <v>33</v>
      </c>
      <c r="K581" s="5">
        <v>3586</v>
      </c>
      <c r="L581" s="6">
        <v>661</v>
      </c>
      <c r="M581" s="7">
        <v>3</v>
      </c>
      <c r="N581" s="8">
        <v>2359588</v>
      </c>
    </row>
    <row r="582" spans="2:14" ht="26.4">
      <c r="B582" s="4">
        <v>2023</v>
      </c>
      <c r="C582" s="4" t="s">
        <v>32</v>
      </c>
      <c r="D582" s="1079" t="s">
        <v>429</v>
      </c>
      <c r="E582" s="1080"/>
      <c r="F582" s="1079" t="s">
        <v>520</v>
      </c>
      <c r="G582" s="1080"/>
      <c r="H582" s="4" t="s">
        <v>23</v>
      </c>
      <c r="I582" s="4" t="s">
        <v>90</v>
      </c>
      <c r="J582" s="4" t="s">
        <v>211</v>
      </c>
      <c r="K582" s="5">
        <v>1992</v>
      </c>
      <c r="L582" s="6">
        <v>23474</v>
      </c>
      <c r="M582" s="7">
        <v>15</v>
      </c>
      <c r="N582" s="8">
        <v>46730328</v>
      </c>
    </row>
    <row r="583" spans="2:14" ht="26.4">
      <c r="B583" s="4">
        <v>2023</v>
      </c>
      <c r="C583" s="4" t="s">
        <v>32</v>
      </c>
      <c r="D583" s="1079" t="s">
        <v>429</v>
      </c>
      <c r="E583" s="1080"/>
      <c r="F583" s="1079" t="s">
        <v>520</v>
      </c>
      <c r="G583" s="1080"/>
      <c r="H583" s="4" t="s">
        <v>23</v>
      </c>
      <c r="I583" s="4" t="s">
        <v>90</v>
      </c>
      <c r="J583" s="4" t="s">
        <v>644</v>
      </c>
      <c r="K583" s="5">
        <v>6376</v>
      </c>
      <c r="L583" s="6">
        <v>57</v>
      </c>
      <c r="M583" s="9"/>
      <c r="N583" s="8">
        <v>363432</v>
      </c>
    </row>
    <row r="584" spans="2:14" ht="26.4">
      <c r="B584" s="4">
        <v>2023</v>
      </c>
      <c r="C584" s="4" t="s">
        <v>32</v>
      </c>
      <c r="D584" s="1079" t="s">
        <v>429</v>
      </c>
      <c r="E584" s="1080"/>
      <c r="F584" s="1079" t="s">
        <v>520</v>
      </c>
      <c r="G584" s="1080"/>
      <c r="H584" s="4" t="s">
        <v>23</v>
      </c>
      <c r="I584" s="4" t="s">
        <v>94</v>
      </c>
      <c r="J584" s="4" t="s">
        <v>259</v>
      </c>
      <c r="K584" s="5">
        <v>2989</v>
      </c>
      <c r="L584" s="6">
        <v>1473</v>
      </c>
      <c r="M584" s="9"/>
      <c r="N584" s="8">
        <v>4402797</v>
      </c>
    </row>
    <row r="585" spans="2:14" ht="26.4">
      <c r="B585" s="4">
        <v>2023</v>
      </c>
      <c r="C585" s="4" t="s">
        <v>32</v>
      </c>
      <c r="D585" s="1079" t="s">
        <v>429</v>
      </c>
      <c r="E585" s="1080"/>
      <c r="F585" s="1079" t="s">
        <v>520</v>
      </c>
      <c r="G585" s="1080"/>
      <c r="H585" s="4" t="s">
        <v>23</v>
      </c>
      <c r="I585" s="4" t="s">
        <v>94</v>
      </c>
      <c r="J585" s="4" t="s">
        <v>645</v>
      </c>
      <c r="K585" s="5">
        <v>5380</v>
      </c>
      <c r="L585" s="6">
        <v>44</v>
      </c>
      <c r="M585" s="9"/>
      <c r="N585" s="8">
        <v>236720</v>
      </c>
    </row>
    <row r="586" spans="2:14" ht="26.4">
      <c r="B586" s="4">
        <v>2023</v>
      </c>
      <c r="C586" s="4" t="s">
        <v>32</v>
      </c>
      <c r="D586" s="1079" t="s">
        <v>429</v>
      </c>
      <c r="E586" s="1080"/>
      <c r="F586" s="1079" t="s">
        <v>520</v>
      </c>
      <c r="G586" s="1080"/>
      <c r="H586" s="4" t="s">
        <v>23</v>
      </c>
      <c r="I586" s="4" t="s">
        <v>94</v>
      </c>
      <c r="J586" s="4" t="s">
        <v>584</v>
      </c>
      <c r="K586" s="5">
        <v>9564</v>
      </c>
      <c r="L586" s="6">
        <v>10</v>
      </c>
      <c r="M586" s="9"/>
      <c r="N586" s="8">
        <v>95640</v>
      </c>
    </row>
    <row r="587" spans="2:14" ht="26.4">
      <c r="B587" s="4">
        <v>2023</v>
      </c>
      <c r="C587" s="4" t="s">
        <v>32</v>
      </c>
      <c r="D587" s="1079" t="s">
        <v>429</v>
      </c>
      <c r="E587" s="1080"/>
      <c r="F587" s="1079" t="s">
        <v>520</v>
      </c>
      <c r="G587" s="1080"/>
      <c r="H587" s="4" t="s">
        <v>24</v>
      </c>
      <c r="I587" s="4" t="s">
        <v>90</v>
      </c>
      <c r="J587" s="4" t="s">
        <v>646</v>
      </c>
      <c r="K587" s="5">
        <v>1992</v>
      </c>
      <c r="L587" s="6">
        <v>10770</v>
      </c>
      <c r="M587" s="7">
        <v>5</v>
      </c>
      <c r="N587" s="8">
        <v>21443880</v>
      </c>
    </row>
    <row r="588" spans="2:14" ht="26.4">
      <c r="B588" s="4">
        <v>2023</v>
      </c>
      <c r="C588" s="4" t="s">
        <v>32</v>
      </c>
      <c r="D588" s="1079" t="s">
        <v>429</v>
      </c>
      <c r="E588" s="1080"/>
      <c r="F588" s="1079" t="s">
        <v>520</v>
      </c>
      <c r="G588" s="1080"/>
      <c r="H588" s="4" t="s">
        <v>24</v>
      </c>
      <c r="I588" s="4" t="s">
        <v>90</v>
      </c>
      <c r="J588" s="4" t="s">
        <v>573</v>
      </c>
      <c r="K588" s="5">
        <v>6376</v>
      </c>
      <c r="L588" s="6">
        <v>46</v>
      </c>
      <c r="M588" s="9"/>
      <c r="N588" s="8">
        <v>293296</v>
      </c>
    </row>
    <row r="589" spans="2:14" ht="26.4">
      <c r="B589" s="4">
        <v>2023</v>
      </c>
      <c r="C589" s="4" t="s">
        <v>32</v>
      </c>
      <c r="D589" s="1079" t="s">
        <v>429</v>
      </c>
      <c r="E589" s="1080"/>
      <c r="F589" s="1079" t="s">
        <v>520</v>
      </c>
      <c r="G589" s="1080"/>
      <c r="H589" s="4" t="s">
        <v>24</v>
      </c>
      <c r="I589" s="4" t="s">
        <v>94</v>
      </c>
      <c r="J589" s="4" t="s">
        <v>212</v>
      </c>
      <c r="K589" s="5">
        <v>9564</v>
      </c>
      <c r="L589" s="6">
        <v>5</v>
      </c>
      <c r="M589" s="9"/>
      <c r="N589" s="8">
        <v>47820</v>
      </c>
    </row>
    <row r="590" spans="2:14" ht="26.4">
      <c r="B590" s="4">
        <v>2023</v>
      </c>
      <c r="C590" s="4" t="s">
        <v>32</v>
      </c>
      <c r="D590" s="1079" t="s">
        <v>429</v>
      </c>
      <c r="E590" s="1080"/>
      <c r="F590" s="1079" t="s">
        <v>520</v>
      </c>
      <c r="G590" s="1080"/>
      <c r="H590" s="4" t="s">
        <v>24</v>
      </c>
      <c r="I590" s="4" t="s">
        <v>94</v>
      </c>
      <c r="J590" s="4" t="s">
        <v>647</v>
      </c>
      <c r="K590" s="5">
        <v>5380</v>
      </c>
      <c r="L590" s="6">
        <v>90</v>
      </c>
      <c r="M590" s="9"/>
      <c r="N590" s="8">
        <v>484200</v>
      </c>
    </row>
    <row r="591" spans="2:14" ht="26.4">
      <c r="B591" s="4">
        <v>2023</v>
      </c>
      <c r="C591" s="4" t="s">
        <v>32</v>
      </c>
      <c r="D591" s="1079" t="s">
        <v>429</v>
      </c>
      <c r="E591" s="1080"/>
      <c r="F591" s="1079" t="s">
        <v>520</v>
      </c>
      <c r="G591" s="1080"/>
      <c r="H591" s="4" t="s">
        <v>24</v>
      </c>
      <c r="I591" s="4" t="s">
        <v>94</v>
      </c>
      <c r="J591" s="4" t="s">
        <v>266</v>
      </c>
      <c r="K591" s="5">
        <v>2989</v>
      </c>
      <c r="L591" s="6">
        <v>1432</v>
      </c>
      <c r="M591" s="9"/>
      <c r="N591" s="8">
        <v>4280248</v>
      </c>
    </row>
    <row r="592" spans="2:14" ht="26.4">
      <c r="B592" s="4">
        <v>2023</v>
      </c>
      <c r="C592" s="4" t="s">
        <v>32</v>
      </c>
      <c r="D592" s="1079" t="s">
        <v>429</v>
      </c>
      <c r="E592" s="1080"/>
      <c r="F592" s="1079" t="s">
        <v>520</v>
      </c>
      <c r="G592" s="1080"/>
      <c r="H592" s="4" t="s">
        <v>112</v>
      </c>
      <c r="I592" s="4" t="s">
        <v>90</v>
      </c>
      <c r="J592" s="4" t="s">
        <v>234</v>
      </c>
      <c r="K592" s="5">
        <v>3586</v>
      </c>
      <c r="L592" s="6">
        <v>59</v>
      </c>
      <c r="M592" s="9"/>
      <c r="N592" s="8">
        <v>211574</v>
      </c>
    </row>
    <row r="593" spans="2:14" ht="26.4">
      <c r="B593" s="4">
        <v>2023</v>
      </c>
      <c r="C593" s="4" t="s">
        <v>32</v>
      </c>
      <c r="D593" s="1079" t="s">
        <v>429</v>
      </c>
      <c r="E593" s="1080"/>
      <c r="F593" s="1079" t="s">
        <v>520</v>
      </c>
      <c r="G593" s="1080"/>
      <c r="H593" s="4" t="s">
        <v>112</v>
      </c>
      <c r="I593" s="4" t="s">
        <v>94</v>
      </c>
      <c r="J593" s="4" t="s">
        <v>195</v>
      </c>
      <c r="K593" s="5">
        <v>9564</v>
      </c>
      <c r="L593" s="6">
        <v>7</v>
      </c>
      <c r="M593" s="9"/>
      <c r="N593" s="8">
        <v>66948</v>
      </c>
    </row>
    <row r="594" spans="2:14" ht="26.4">
      <c r="B594" s="4">
        <v>2023</v>
      </c>
      <c r="C594" s="4" t="s">
        <v>32</v>
      </c>
      <c r="D594" s="1079" t="s">
        <v>429</v>
      </c>
      <c r="E594" s="1080"/>
      <c r="F594" s="1079" t="s">
        <v>520</v>
      </c>
      <c r="G594" s="1080"/>
      <c r="H594" s="4" t="s">
        <v>112</v>
      </c>
      <c r="I594" s="4" t="s">
        <v>94</v>
      </c>
      <c r="J594" s="4" t="s">
        <v>219</v>
      </c>
      <c r="K594" s="5">
        <v>2989</v>
      </c>
      <c r="L594" s="6">
        <v>1305</v>
      </c>
      <c r="M594" s="9"/>
      <c r="N594" s="8">
        <v>3900645</v>
      </c>
    </row>
    <row r="595" spans="2:14" ht="26.4">
      <c r="B595" s="4">
        <v>2023</v>
      </c>
      <c r="C595" s="4" t="s">
        <v>32</v>
      </c>
      <c r="D595" s="1079" t="s">
        <v>429</v>
      </c>
      <c r="E595" s="1080"/>
      <c r="F595" s="1079" t="s">
        <v>520</v>
      </c>
      <c r="G595" s="1080"/>
      <c r="H595" s="4" t="s">
        <v>25</v>
      </c>
      <c r="I595" s="4" t="s">
        <v>90</v>
      </c>
      <c r="J595" s="4" t="s">
        <v>572</v>
      </c>
      <c r="K595" s="5">
        <v>1992</v>
      </c>
      <c r="L595" s="6">
        <v>7159</v>
      </c>
      <c r="M595" s="7">
        <v>8</v>
      </c>
      <c r="N595" s="8">
        <v>14244792</v>
      </c>
    </row>
    <row r="596" spans="2:14" ht="26.4">
      <c r="B596" s="4">
        <v>2023</v>
      </c>
      <c r="C596" s="4" t="s">
        <v>32</v>
      </c>
      <c r="D596" s="1079" t="s">
        <v>429</v>
      </c>
      <c r="E596" s="1080"/>
      <c r="F596" s="1079" t="s">
        <v>520</v>
      </c>
      <c r="G596" s="1080"/>
      <c r="H596" s="4" t="s">
        <v>25</v>
      </c>
      <c r="I596" s="4" t="s">
        <v>90</v>
      </c>
      <c r="J596" s="4" t="s">
        <v>209</v>
      </c>
      <c r="K596" s="5">
        <v>6376</v>
      </c>
      <c r="L596" s="6">
        <v>22</v>
      </c>
      <c r="M596" s="9"/>
      <c r="N596" s="8">
        <v>140272</v>
      </c>
    </row>
    <row r="597" spans="2:14" ht="26.4">
      <c r="B597" s="4">
        <v>2023</v>
      </c>
      <c r="C597" s="4" t="s">
        <v>32</v>
      </c>
      <c r="D597" s="1079" t="s">
        <v>429</v>
      </c>
      <c r="E597" s="1080"/>
      <c r="F597" s="1079" t="s">
        <v>520</v>
      </c>
      <c r="G597" s="1080"/>
      <c r="H597" s="4" t="s">
        <v>25</v>
      </c>
      <c r="I597" s="4" t="s">
        <v>90</v>
      </c>
      <c r="J597" s="4" t="s">
        <v>640</v>
      </c>
      <c r="K597" s="5">
        <v>3586</v>
      </c>
      <c r="L597" s="6">
        <v>447</v>
      </c>
      <c r="M597" s="7">
        <v>4</v>
      </c>
      <c r="N597" s="8">
        <v>1588598</v>
      </c>
    </row>
    <row r="598" spans="2:14" ht="26.4">
      <c r="B598" s="4">
        <v>2023</v>
      </c>
      <c r="C598" s="4" t="s">
        <v>32</v>
      </c>
      <c r="D598" s="1079" t="s">
        <v>429</v>
      </c>
      <c r="E598" s="1080"/>
      <c r="F598" s="1079" t="s">
        <v>520</v>
      </c>
      <c r="G598" s="1080"/>
      <c r="H598" s="4" t="s">
        <v>25</v>
      </c>
      <c r="I598" s="4" t="s">
        <v>94</v>
      </c>
      <c r="J598" s="4" t="s">
        <v>265</v>
      </c>
      <c r="K598" s="5">
        <v>9564</v>
      </c>
      <c r="L598" s="6">
        <v>13</v>
      </c>
      <c r="M598" s="9"/>
      <c r="N598" s="8">
        <v>124332</v>
      </c>
    </row>
    <row r="599" spans="2:14" ht="26.4">
      <c r="B599" s="4">
        <v>2023</v>
      </c>
      <c r="C599" s="4" t="s">
        <v>32</v>
      </c>
      <c r="D599" s="1079" t="s">
        <v>429</v>
      </c>
      <c r="E599" s="1080"/>
      <c r="F599" s="1079" t="s">
        <v>520</v>
      </c>
      <c r="G599" s="1080"/>
      <c r="H599" s="4" t="s">
        <v>25</v>
      </c>
      <c r="I599" s="4" t="s">
        <v>94</v>
      </c>
      <c r="J599" s="4" t="s">
        <v>279</v>
      </c>
      <c r="K599" s="5">
        <v>5380</v>
      </c>
      <c r="L599" s="6">
        <v>59</v>
      </c>
      <c r="M599" s="9"/>
      <c r="N599" s="8">
        <v>317420</v>
      </c>
    </row>
    <row r="600" spans="2:14" ht="26.4">
      <c r="B600" s="4">
        <v>2023</v>
      </c>
      <c r="C600" s="4" t="s">
        <v>32</v>
      </c>
      <c r="D600" s="1079" t="s">
        <v>429</v>
      </c>
      <c r="E600" s="1080"/>
      <c r="F600" s="1079" t="s">
        <v>520</v>
      </c>
      <c r="G600" s="1080"/>
      <c r="H600" s="4" t="s">
        <v>25</v>
      </c>
      <c r="I600" s="4" t="s">
        <v>94</v>
      </c>
      <c r="J600" s="4" t="s">
        <v>250</v>
      </c>
      <c r="K600" s="5">
        <v>2989</v>
      </c>
      <c r="L600" s="6">
        <v>3406</v>
      </c>
      <c r="M600" s="9"/>
      <c r="N600" s="8">
        <v>10180534</v>
      </c>
    </row>
    <row r="601" spans="2:14" ht="26.4">
      <c r="B601" s="4">
        <v>2023</v>
      </c>
      <c r="C601" s="4" t="s">
        <v>32</v>
      </c>
      <c r="D601" s="1079" t="s">
        <v>429</v>
      </c>
      <c r="E601" s="1080"/>
      <c r="F601" s="1079" t="s">
        <v>520</v>
      </c>
      <c r="G601" s="1080"/>
      <c r="H601" s="4" t="s">
        <v>26</v>
      </c>
      <c r="I601" s="4" t="s">
        <v>90</v>
      </c>
      <c r="J601" s="4" t="s">
        <v>648</v>
      </c>
      <c r="K601" s="5">
        <v>3586</v>
      </c>
      <c r="L601" s="6">
        <v>825</v>
      </c>
      <c r="M601" s="7">
        <v>3</v>
      </c>
      <c r="N601" s="8">
        <v>2947692</v>
      </c>
    </row>
    <row r="602" spans="2:14" ht="26.4">
      <c r="B602" s="4">
        <v>2023</v>
      </c>
      <c r="C602" s="4" t="s">
        <v>32</v>
      </c>
      <c r="D602" s="1079" t="s">
        <v>429</v>
      </c>
      <c r="E602" s="1080"/>
      <c r="F602" s="1079" t="s">
        <v>520</v>
      </c>
      <c r="G602" s="1080"/>
      <c r="H602" s="4" t="s">
        <v>26</v>
      </c>
      <c r="I602" s="4" t="s">
        <v>90</v>
      </c>
      <c r="J602" s="4" t="s">
        <v>201</v>
      </c>
      <c r="K602" s="5">
        <v>6376</v>
      </c>
      <c r="L602" s="6">
        <v>144</v>
      </c>
      <c r="M602" s="9"/>
      <c r="N602" s="8">
        <v>918144</v>
      </c>
    </row>
    <row r="603" spans="2:14" ht="26.4">
      <c r="B603" s="4">
        <v>2023</v>
      </c>
      <c r="C603" s="4" t="s">
        <v>32</v>
      </c>
      <c r="D603" s="1079" t="s">
        <v>429</v>
      </c>
      <c r="E603" s="1080"/>
      <c r="F603" s="1079" t="s">
        <v>520</v>
      </c>
      <c r="G603" s="1080"/>
      <c r="H603" s="4" t="s">
        <v>26</v>
      </c>
      <c r="I603" s="4" t="s">
        <v>90</v>
      </c>
      <c r="J603" s="4" t="s">
        <v>328</v>
      </c>
      <c r="K603" s="5">
        <v>1992</v>
      </c>
      <c r="L603" s="6">
        <v>22503</v>
      </c>
      <c r="M603" s="7">
        <v>16</v>
      </c>
      <c r="N603" s="8">
        <v>44794104</v>
      </c>
    </row>
    <row r="604" spans="2:14" ht="26.4">
      <c r="B604" s="4">
        <v>2023</v>
      </c>
      <c r="C604" s="4" t="s">
        <v>32</v>
      </c>
      <c r="D604" s="1079" t="s">
        <v>429</v>
      </c>
      <c r="E604" s="1080"/>
      <c r="F604" s="1079" t="s">
        <v>520</v>
      </c>
      <c r="G604" s="1080"/>
      <c r="H604" s="4" t="s">
        <v>26</v>
      </c>
      <c r="I604" s="4" t="s">
        <v>94</v>
      </c>
      <c r="J604" s="4" t="s">
        <v>255</v>
      </c>
      <c r="K604" s="5">
        <v>2989</v>
      </c>
      <c r="L604" s="6">
        <v>6637</v>
      </c>
      <c r="M604" s="9"/>
      <c r="N604" s="8">
        <v>19837993</v>
      </c>
    </row>
    <row r="605" spans="2:14" ht="26.4">
      <c r="B605" s="4">
        <v>2023</v>
      </c>
      <c r="C605" s="4" t="s">
        <v>32</v>
      </c>
      <c r="D605" s="1079" t="s">
        <v>429</v>
      </c>
      <c r="E605" s="1080"/>
      <c r="F605" s="1079" t="s">
        <v>520</v>
      </c>
      <c r="G605" s="1080"/>
      <c r="H605" s="4" t="s">
        <v>26</v>
      </c>
      <c r="I605" s="4" t="s">
        <v>94</v>
      </c>
      <c r="J605" s="4" t="s">
        <v>578</v>
      </c>
      <c r="K605" s="5">
        <v>5380</v>
      </c>
      <c r="L605" s="6">
        <v>84</v>
      </c>
      <c r="M605" s="9"/>
      <c r="N605" s="8">
        <v>451920</v>
      </c>
    </row>
    <row r="606" spans="2:14" ht="26.4">
      <c r="B606" s="4">
        <v>2023</v>
      </c>
      <c r="C606" s="4" t="s">
        <v>32</v>
      </c>
      <c r="D606" s="1079" t="s">
        <v>429</v>
      </c>
      <c r="E606" s="1080"/>
      <c r="F606" s="1079" t="s">
        <v>520</v>
      </c>
      <c r="G606" s="1080"/>
      <c r="H606" s="4" t="s">
        <v>26</v>
      </c>
      <c r="I606" s="4" t="s">
        <v>94</v>
      </c>
      <c r="J606" s="4" t="s">
        <v>317</v>
      </c>
      <c r="K606" s="5">
        <v>9564</v>
      </c>
      <c r="L606" s="6">
        <v>6</v>
      </c>
      <c r="M606" s="9"/>
      <c r="N606" s="8">
        <v>57384</v>
      </c>
    </row>
    <row r="607" spans="2:14" ht="26.4">
      <c r="B607" s="4">
        <v>2023</v>
      </c>
      <c r="C607" s="4" t="s">
        <v>32</v>
      </c>
      <c r="D607" s="1079" t="s">
        <v>429</v>
      </c>
      <c r="E607" s="1080"/>
      <c r="F607" s="1079" t="s">
        <v>520</v>
      </c>
      <c r="G607" s="1080"/>
      <c r="H607" s="4" t="s">
        <v>124</v>
      </c>
      <c r="I607" s="4" t="s">
        <v>90</v>
      </c>
      <c r="J607" s="4" t="s">
        <v>649</v>
      </c>
      <c r="K607" s="5">
        <v>6376</v>
      </c>
      <c r="L607" s="6">
        <v>75</v>
      </c>
      <c r="M607" s="9"/>
      <c r="N607" s="8">
        <v>478200</v>
      </c>
    </row>
    <row r="608" spans="2:14" ht="26.4">
      <c r="B608" s="4">
        <v>2023</v>
      </c>
      <c r="C608" s="4" t="s">
        <v>32</v>
      </c>
      <c r="D608" s="1079" t="s">
        <v>429</v>
      </c>
      <c r="E608" s="1080"/>
      <c r="F608" s="1079" t="s">
        <v>520</v>
      </c>
      <c r="G608" s="1080"/>
      <c r="H608" s="4" t="s">
        <v>27</v>
      </c>
      <c r="I608" s="4" t="s">
        <v>90</v>
      </c>
      <c r="J608" s="4" t="s">
        <v>250</v>
      </c>
      <c r="K608" s="5">
        <v>1992</v>
      </c>
      <c r="L608" s="6">
        <v>15262</v>
      </c>
      <c r="M608" s="7">
        <v>6</v>
      </c>
      <c r="N608" s="8">
        <v>30389952</v>
      </c>
    </row>
    <row r="609" spans="2:14" ht="26.4">
      <c r="B609" s="4">
        <v>2023</v>
      </c>
      <c r="C609" s="4" t="s">
        <v>32</v>
      </c>
      <c r="D609" s="1079" t="s">
        <v>429</v>
      </c>
      <c r="E609" s="1080"/>
      <c r="F609" s="1079" t="s">
        <v>520</v>
      </c>
      <c r="G609" s="1080"/>
      <c r="H609" s="4" t="s">
        <v>27</v>
      </c>
      <c r="I609" s="4" t="s">
        <v>90</v>
      </c>
      <c r="J609" s="4" t="s">
        <v>622</v>
      </c>
      <c r="K609" s="5">
        <v>3586</v>
      </c>
      <c r="L609" s="6">
        <v>509</v>
      </c>
      <c r="M609" s="7">
        <v>2</v>
      </c>
      <c r="N609" s="8">
        <v>1818102</v>
      </c>
    </row>
    <row r="610" spans="2:14" ht="26.4">
      <c r="B610" s="4">
        <v>2023</v>
      </c>
      <c r="C610" s="4" t="s">
        <v>32</v>
      </c>
      <c r="D610" s="1079" t="s">
        <v>429</v>
      </c>
      <c r="E610" s="1080"/>
      <c r="F610" s="1079" t="s">
        <v>520</v>
      </c>
      <c r="G610" s="1080"/>
      <c r="H610" s="4" t="s">
        <v>27</v>
      </c>
      <c r="I610" s="4" t="s">
        <v>94</v>
      </c>
      <c r="J610" s="4" t="s">
        <v>650</v>
      </c>
      <c r="K610" s="5">
        <v>2989</v>
      </c>
      <c r="L610" s="6">
        <v>3213</v>
      </c>
      <c r="M610" s="9"/>
      <c r="N610" s="8">
        <v>9603657</v>
      </c>
    </row>
    <row r="611" spans="2:14" ht="26.4">
      <c r="B611" s="4">
        <v>2023</v>
      </c>
      <c r="C611" s="4" t="s">
        <v>32</v>
      </c>
      <c r="D611" s="1079" t="s">
        <v>429</v>
      </c>
      <c r="E611" s="1080"/>
      <c r="F611" s="1079" t="s">
        <v>520</v>
      </c>
      <c r="G611" s="1080"/>
      <c r="H611" s="4" t="s">
        <v>27</v>
      </c>
      <c r="I611" s="4" t="s">
        <v>94</v>
      </c>
      <c r="J611" s="4" t="s">
        <v>651</v>
      </c>
      <c r="K611" s="5">
        <v>5380</v>
      </c>
      <c r="L611" s="6">
        <v>43</v>
      </c>
      <c r="M611" s="9"/>
      <c r="N611" s="8">
        <v>231340</v>
      </c>
    </row>
    <row r="612" spans="2:14" ht="26.4">
      <c r="B612" s="4">
        <v>2023</v>
      </c>
      <c r="C612" s="4" t="s">
        <v>32</v>
      </c>
      <c r="D612" s="1079" t="s">
        <v>429</v>
      </c>
      <c r="E612" s="1080"/>
      <c r="F612" s="1079" t="s">
        <v>520</v>
      </c>
      <c r="G612" s="1080"/>
      <c r="H612" s="4" t="s">
        <v>124</v>
      </c>
      <c r="I612" s="4" t="s">
        <v>94</v>
      </c>
      <c r="J612" s="4" t="s">
        <v>564</v>
      </c>
      <c r="K612" s="5">
        <v>9564</v>
      </c>
      <c r="L612" s="6">
        <v>5</v>
      </c>
      <c r="M612" s="9"/>
      <c r="N612" s="8">
        <v>47820</v>
      </c>
    </row>
    <row r="613" spans="2:14">
      <c r="B613" s="12" t="s">
        <v>28</v>
      </c>
      <c r="C613" s="12" t="s">
        <v>28</v>
      </c>
      <c r="D613" s="1083" t="s">
        <v>28</v>
      </c>
      <c r="E613" s="1080"/>
      <c r="F613" s="1083" t="s">
        <v>29</v>
      </c>
      <c r="G613" s="1080"/>
      <c r="H613" s="12" t="s">
        <v>28</v>
      </c>
      <c r="I613" s="12" t="s">
        <v>28</v>
      </c>
      <c r="J613" s="12" t="s">
        <v>28</v>
      </c>
      <c r="K613" s="12" t="s">
        <v>28</v>
      </c>
      <c r="L613" s="13">
        <v>166927</v>
      </c>
      <c r="M613" s="13">
        <v>96</v>
      </c>
      <c r="N613" s="14">
        <v>375498828</v>
      </c>
    </row>
    <row r="614" spans="2:14" ht="26.4">
      <c r="B614" s="4">
        <v>2023</v>
      </c>
      <c r="C614" s="4" t="s">
        <v>32</v>
      </c>
      <c r="D614" s="1079" t="s">
        <v>429</v>
      </c>
      <c r="E614" s="1080"/>
      <c r="F614" s="1079" t="s">
        <v>536</v>
      </c>
      <c r="G614" s="1080"/>
      <c r="H614" s="4" t="s">
        <v>18</v>
      </c>
      <c r="I614" s="4" t="s">
        <v>90</v>
      </c>
      <c r="J614" s="4" t="s">
        <v>272</v>
      </c>
      <c r="K614" s="5">
        <v>3586</v>
      </c>
      <c r="L614" s="6">
        <v>695</v>
      </c>
      <c r="M614" s="7">
        <v>7</v>
      </c>
      <c r="N614" s="8">
        <v>2467168</v>
      </c>
    </row>
    <row r="615" spans="2:14" ht="26.4">
      <c r="B615" s="4">
        <v>2023</v>
      </c>
      <c r="C615" s="4" t="s">
        <v>32</v>
      </c>
      <c r="D615" s="1079" t="s">
        <v>429</v>
      </c>
      <c r="E615" s="1080"/>
      <c r="F615" s="1079" t="s">
        <v>536</v>
      </c>
      <c r="G615" s="1080"/>
      <c r="H615" s="4" t="s">
        <v>18</v>
      </c>
      <c r="I615" s="4" t="s">
        <v>90</v>
      </c>
      <c r="J615" s="4" t="s">
        <v>202</v>
      </c>
      <c r="K615" s="5">
        <v>6376</v>
      </c>
      <c r="L615" s="6">
        <v>69</v>
      </c>
      <c r="M615" s="9"/>
      <c r="N615" s="8">
        <v>439944</v>
      </c>
    </row>
    <row r="616" spans="2:14" ht="26.4">
      <c r="B616" s="4">
        <v>2023</v>
      </c>
      <c r="C616" s="4" t="s">
        <v>32</v>
      </c>
      <c r="D616" s="1079" t="s">
        <v>429</v>
      </c>
      <c r="E616" s="1080"/>
      <c r="F616" s="1079" t="s">
        <v>536</v>
      </c>
      <c r="G616" s="1080"/>
      <c r="H616" s="4" t="s">
        <v>18</v>
      </c>
      <c r="I616" s="4" t="s">
        <v>90</v>
      </c>
      <c r="J616" s="4" t="s">
        <v>200</v>
      </c>
      <c r="K616" s="5">
        <v>1992</v>
      </c>
      <c r="L616" s="6">
        <v>16851</v>
      </c>
      <c r="M616" s="7">
        <v>12</v>
      </c>
      <c r="N616" s="8">
        <v>33543288</v>
      </c>
    </row>
    <row r="617" spans="2:14" ht="26.4">
      <c r="B617" s="4">
        <v>2023</v>
      </c>
      <c r="C617" s="4" t="s">
        <v>32</v>
      </c>
      <c r="D617" s="1079" t="s">
        <v>429</v>
      </c>
      <c r="E617" s="1080"/>
      <c r="F617" s="1079" t="s">
        <v>536</v>
      </c>
      <c r="G617" s="1080"/>
      <c r="H617" s="4" t="s">
        <v>18</v>
      </c>
      <c r="I617" s="4" t="s">
        <v>94</v>
      </c>
      <c r="J617" s="4" t="s">
        <v>236</v>
      </c>
      <c r="K617" s="5">
        <v>2989</v>
      </c>
      <c r="L617" s="6">
        <v>2541</v>
      </c>
      <c r="M617" s="9"/>
      <c r="N617" s="8">
        <v>7595049</v>
      </c>
    </row>
    <row r="618" spans="2:14" ht="26.4">
      <c r="B618" s="4">
        <v>2023</v>
      </c>
      <c r="C618" s="4" t="s">
        <v>32</v>
      </c>
      <c r="D618" s="1079" t="s">
        <v>429</v>
      </c>
      <c r="E618" s="1080"/>
      <c r="F618" s="1079" t="s">
        <v>536</v>
      </c>
      <c r="G618" s="1080"/>
      <c r="H618" s="4" t="s">
        <v>18</v>
      </c>
      <c r="I618" s="4" t="s">
        <v>94</v>
      </c>
      <c r="J618" s="4" t="s">
        <v>635</v>
      </c>
      <c r="K618" s="5">
        <v>5380</v>
      </c>
      <c r="L618" s="6">
        <v>159</v>
      </c>
      <c r="M618" s="9"/>
      <c r="N618" s="8">
        <v>855420</v>
      </c>
    </row>
    <row r="619" spans="2:14" ht="26.4">
      <c r="B619" s="4">
        <v>2023</v>
      </c>
      <c r="C619" s="4" t="s">
        <v>32</v>
      </c>
      <c r="D619" s="1079" t="s">
        <v>429</v>
      </c>
      <c r="E619" s="1080"/>
      <c r="F619" s="1079" t="s">
        <v>536</v>
      </c>
      <c r="G619" s="1080"/>
      <c r="H619" s="4" t="s">
        <v>18</v>
      </c>
      <c r="I619" s="4" t="s">
        <v>94</v>
      </c>
      <c r="J619" s="4" t="s">
        <v>652</v>
      </c>
      <c r="K619" s="5">
        <v>9564</v>
      </c>
      <c r="L619" s="6">
        <v>2</v>
      </c>
      <c r="M619" s="9"/>
      <c r="N619" s="8">
        <v>19128</v>
      </c>
    </row>
    <row r="620" spans="2:14" ht="39.6">
      <c r="B620" s="4">
        <v>2023</v>
      </c>
      <c r="C620" s="4" t="s">
        <v>32</v>
      </c>
      <c r="D620" s="1079" t="s">
        <v>429</v>
      </c>
      <c r="E620" s="1080"/>
      <c r="F620" s="1079" t="s">
        <v>536</v>
      </c>
      <c r="G620" s="1080"/>
      <c r="H620" s="4" t="s">
        <v>22</v>
      </c>
      <c r="I620" s="4" t="s">
        <v>90</v>
      </c>
      <c r="J620" s="4" t="s">
        <v>245</v>
      </c>
      <c r="K620" s="5">
        <v>1992</v>
      </c>
      <c r="L620" s="6">
        <v>33739</v>
      </c>
      <c r="M620" s="7">
        <v>16</v>
      </c>
      <c r="N620" s="8">
        <v>67176216</v>
      </c>
    </row>
    <row r="621" spans="2:14" ht="39.6">
      <c r="B621" s="4">
        <v>2023</v>
      </c>
      <c r="C621" s="4" t="s">
        <v>32</v>
      </c>
      <c r="D621" s="1079" t="s">
        <v>429</v>
      </c>
      <c r="E621" s="1080"/>
      <c r="F621" s="1079" t="s">
        <v>536</v>
      </c>
      <c r="G621" s="1080"/>
      <c r="H621" s="4" t="s">
        <v>22</v>
      </c>
      <c r="I621" s="4" t="s">
        <v>90</v>
      </c>
      <c r="J621" s="4" t="s">
        <v>597</v>
      </c>
      <c r="K621" s="5">
        <v>6376</v>
      </c>
      <c r="L621" s="6">
        <v>5</v>
      </c>
      <c r="M621" s="9"/>
      <c r="N621" s="8">
        <v>31880</v>
      </c>
    </row>
    <row r="622" spans="2:14" ht="39.6">
      <c r="B622" s="4">
        <v>2023</v>
      </c>
      <c r="C622" s="4" t="s">
        <v>32</v>
      </c>
      <c r="D622" s="1079" t="s">
        <v>429</v>
      </c>
      <c r="E622" s="1080"/>
      <c r="F622" s="1079" t="s">
        <v>536</v>
      </c>
      <c r="G622" s="1080"/>
      <c r="H622" s="4" t="s">
        <v>22</v>
      </c>
      <c r="I622" s="4" t="s">
        <v>90</v>
      </c>
      <c r="J622" s="4" t="s">
        <v>648</v>
      </c>
      <c r="K622" s="5">
        <v>3586</v>
      </c>
      <c r="L622" s="6">
        <v>381</v>
      </c>
      <c r="M622" s="9"/>
      <c r="N622" s="8">
        <v>1366266</v>
      </c>
    </row>
    <row r="623" spans="2:14" ht="39.6">
      <c r="B623" s="4">
        <v>2023</v>
      </c>
      <c r="C623" s="4" t="s">
        <v>32</v>
      </c>
      <c r="D623" s="1079" t="s">
        <v>429</v>
      </c>
      <c r="E623" s="1080"/>
      <c r="F623" s="1079" t="s">
        <v>536</v>
      </c>
      <c r="G623" s="1080"/>
      <c r="H623" s="4" t="s">
        <v>22</v>
      </c>
      <c r="I623" s="4" t="s">
        <v>94</v>
      </c>
      <c r="J623" s="4" t="s">
        <v>653</v>
      </c>
      <c r="K623" s="5">
        <v>5380</v>
      </c>
      <c r="L623" s="6">
        <v>140</v>
      </c>
      <c r="M623" s="9"/>
      <c r="N623" s="8">
        <v>753200</v>
      </c>
    </row>
    <row r="624" spans="2:14" ht="39.6">
      <c r="B624" s="4">
        <v>2023</v>
      </c>
      <c r="C624" s="4" t="s">
        <v>32</v>
      </c>
      <c r="D624" s="1079" t="s">
        <v>429</v>
      </c>
      <c r="E624" s="1080"/>
      <c r="F624" s="1079" t="s">
        <v>536</v>
      </c>
      <c r="G624" s="1080"/>
      <c r="H624" s="4" t="s">
        <v>22</v>
      </c>
      <c r="I624" s="4" t="s">
        <v>94</v>
      </c>
      <c r="J624" s="4" t="s">
        <v>202</v>
      </c>
      <c r="K624" s="5">
        <v>2989</v>
      </c>
      <c r="L624" s="6">
        <v>8096</v>
      </c>
      <c r="M624" s="9"/>
      <c r="N624" s="8">
        <v>24198944</v>
      </c>
    </row>
    <row r="625" spans="2:14" ht="39.6">
      <c r="B625" s="4">
        <v>2023</v>
      </c>
      <c r="C625" s="4" t="s">
        <v>32</v>
      </c>
      <c r="D625" s="1079" t="s">
        <v>429</v>
      </c>
      <c r="E625" s="1080"/>
      <c r="F625" s="1079" t="s">
        <v>536</v>
      </c>
      <c r="G625" s="1080"/>
      <c r="H625" s="4" t="s">
        <v>22</v>
      </c>
      <c r="I625" s="4" t="s">
        <v>94</v>
      </c>
      <c r="J625" s="4" t="s">
        <v>202</v>
      </c>
      <c r="K625" s="5">
        <v>9564</v>
      </c>
      <c r="L625" s="6">
        <v>13</v>
      </c>
      <c r="M625" s="9"/>
      <c r="N625" s="8">
        <v>124332</v>
      </c>
    </row>
    <row r="626" spans="2:14" ht="52.8">
      <c r="B626" s="4">
        <v>2023</v>
      </c>
      <c r="C626" s="4" t="s">
        <v>32</v>
      </c>
      <c r="D626" s="1079" t="s">
        <v>429</v>
      </c>
      <c r="E626" s="1080"/>
      <c r="F626" s="1079" t="s">
        <v>536</v>
      </c>
      <c r="G626" s="1080"/>
      <c r="H626" s="4" t="s">
        <v>103</v>
      </c>
      <c r="I626" s="4" t="s">
        <v>90</v>
      </c>
      <c r="J626" s="4" t="s">
        <v>624</v>
      </c>
      <c r="K626" s="5">
        <v>6376</v>
      </c>
      <c r="L626" s="6">
        <v>34</v>
      </c>
      <c r="M626" s="9"/>
      <c r="N626" s="8">
        <v>216784</v>
      </c>
    </row>
    <row r="627" spans="2:14" ht="52.8">
      <c r="B627" s="4">
        <v>2023</v>
      </c>
      <c r="C627" s="4" t="s">
        <v>32</v>
      </c>
      <c r="D627" s="1079" t="s">
        <v>429</v>
      </c>
      <c r="E627" s="1080"/>
      <c r="F627" s="1079" t="s">
        <v>536</v>
      </c>
      <c r="G627" s="1080"/>
      <c r="H627" s="4" t="s">
        <v>103</v>
      </c>
      <c r="I627" s="4" t="s">
        <v>90</v>
      </c>
      <c r="J627" s="4" t="s">
        <v>225</v>
      </c>
      <c r="K627" s="5">
        <v>1992</v>
      </c>
      <c r="L627" s="6">
        <v>10109</v>
      </c>
      <c r="M627" s="7">
        <v>5</v>
      </c>
      <c r="N627" s="8">
        <v>20127168</v>
      </c>
    </row>
    <row r="628" spans="2:14" ht="52.8">
      <c r="B628" s="4">
        <v>2023</v>
      </c>
      <c r="C628" s="4" t="s">
        <v>32</v>
      </c>
      <c r="D628" s="1079" t="s">
        <v>429</v>
      </c>
      <c r="E628" s="1080"/>
      <c r="F628" s="1079" t="s">
        <v>536</v>
      </c>
      <c r="G628" s="1080"/>
      <c r="H628" s="4" t="s">
        <v>103</v>
      </c>
      <c r="I628" s="4" t="s">
        <v>90</v>
      </c>
      <c r="J628" s="4" t="s">
        <v>33</v>
      </c>
      <c r="K628" s="5">
        <v>598</v>
      </c>
      <c r="L628" s="6">
        <v>2482</v>
      </c>
      <c r="M628" s="9"/>
      <c r="N628" s="8">
        <v>1484236</v>
      </c>
    </row>
    <row r="629" spans="2:14" ht="52.8">
      <c r="B629" s="4">
        <v>2023</v>
      </c>
      <c r="C629" s="4" t="s">
        <v>32</v>
      </c>
      <c r="D629" s="1079" t="s">
        <v>429</v>
      </c>
      <c r="E629" s="1080"/>
      <c r="F629" s="1079" t="s">
        <v>536</v>
      </c>
      <c r="G629" s="1080"/>
      <c r="H629" s="4" t="s">
        <v>103</v>
      </c>
      <c r="I629" s="4" t="s">
        <v>90</v>
      </c>
      <c r="J629" s="4" t="s">
        <v>568</v>
      </c>
      <c r="K629" s="5">
        <v>3586</v>
      </c>
      <c r="L629" s="6">
        <v>665</v>
      </c>
      <c r="M629" s="9"/>
      <c r="N629" s="8">
        <v>2384690</v>
      </c>
    </row>
    <row r="630" spans="2:14" ht="52.8">
      <c r="B630" s="4">
        <v>2023</v>
      </c>
      <c r="C630" s="4" t="s">
        <v>32</v>
      </c>
      <c r="D630" s="1079" t="s">
        <v>429</v>
      </c>
      <c r="E630" s="1080"/>
      <c r="F630" s="1079" t="s">
        <v>536</v>
      </c>
      <c r="G630" s="1080"/>
      <c r="H630" s="4" t="s">
        <v>103</v>
      </c>
      <c r="I630" s="4" t="s">
        <v>94</v>
      </c>
      <c r="J630" s="4" t="s">
        <v>205</v>
      </c>
      <c r="K630" s="5">
        <v>5380</v>
      </c>
      <c r="L630" s="6">
        <v>100</v>
      </c>
      <c r="M630" s="9"/>
      <c r="N630" s="8">
        <v>538000</v>
      </c>
    </row>
    <row r="631" spans="2:14" ht="52.8">
      <c r="B631" s="4">
        <v>2023</v>
      </c>
      <c r="C631" s="4" t="s">
        <v>32</v>
      </c>
      <c r="D631" s="1079" t="s">
        <v>429</v>
      </c>
      <c r="E631" s="1080"/>
      <c r="F631" s="1079" t="s">
        <v>536</v>
      </c>
      <c r="G631" s="1080"/>
      <c r="H631" s="4" t="s">
        <v>103</v>
      </c>
      <c r="I631" s="4" t="s">
        <v>94</v>
      </c>
      <c r="J631" s="4" t="s">
        <v>278</v>
      </c>
      <c r="K631" s="5">
        <v>2989</v>
      </c>
      <c r="L631" s="6">
        <v>1560</v>
      </c>
      <c r="M631" s="9"/>
      <c r="N631" s="8">
        <v>4662840</v>
      </c>
    </row>
    <row r="632" spans="2:14" ht="52.8">
      <c r="B632" s="4">
        <v>2023</v>
      </c>
      <c r="C632" s="4" t="s">
        <v>32</v>
      </c>
      <c r="D632" s="1079" t="s">
        <v>429</v>
      </c>
      <c r="E632" s="1080"/>
      <c r="F632" s="1079" t="s">
        <v>536</v>
      </c>
      <c r="G632" s="1080"/>
      <c r="H632" s="4" t="s">
        <v>103</v>
      </c>
      <c r="I632" s="4" t="s">
        <v>94</v>
      </c>
      <c r="J632" s="4" t="s">
        <v>33</v>
      </c>
      <c r="K632" s="5">
        <v>897</v>
      </c>
      <c r="L632" s="6">
        <v>1054</v>
      </c>
      <c r="M632" s="9"/>
      <c r="N632" s="8">
        <v>945438</v>
      </c>
    </row>
    <row r="633" spans="2:14" ht="26.4">
      <c r="B633" s="4">
        <v>2023</v>
      </c>
      <c r="C633" s="4" t="s">
        <v>32</v>
      </c>
      <c r="D633" s="1079" t="s">
        <v>429</v>
      </c>
      <c r="E633" s="1080"/>
      <c r="F633" s="1079" t="s">
        <v>536</v>
      </c>
      <c r="G633" s="1080"/>
      <c r="H633" s="4" t="s">
        <v>23</v>
      </c>
      <c r="I633" s="4" t="s">
        <v>90</v>
      </c>
      <c r="J633" s="4" t="s">
        <v>276</v>
      </c>
      <c r="K633" s="5">
        <v>1992</v>
      </c>
      <c r="L633" s="6">
        <v>3946</v>
      </c>
      <c r="M633" s="9"/>
      <c r="N633" s="8">
        <v>7860432</v>
      </c>
    </row>
    <row r="634" spans="2:14" ht="26.4">
      <c r="B634" s="4">
        <v>2023</v>
      </c>
      <c r="C634" s="4" t="s">
        <v>32</v>
      </c>
      <c r="D634" s="1079" t="s">
        <v>429</v>
      </c>
      <c r="E634" s="1080"/>
      <c r="F634" s="1079" t="s">
        <v>536</v>
      </c>
      <c r="G634" s="1080"/>
      <c r="H634" s="4" t="s">
        <v>23</v>
      </c>
      <c r="I634" s="4" t="s">
        <v>90</v>
      </c>
      <c r="J634" s="4" t="s">
        <v>654</v>
      </c>
      <c r="K634" s="5">
        <v>6376</v>
      </c>
      <c r="L634" s="6">
        <v>43</v>
      </c>
      <c r="M634" s="9"/>
      <c r="N634" s="8">
        <v>274168</v>
      </c>
    </row>
    <row r="635" spans="2:14" ht="26.4">
      <c r="B635" s="4">
        <v>2023</v>
      </c>
      <c r="C635" s="4" t="s">
        <v>32</v>
      </c>
      <c r="D635" s="1079" t="s">
        <v>429</v>
      </c>
      <c r="E635" s="1080"/>
      <c r="F635" s="1079" t="s">
        <v>536</v>
      </c>
      <c r="G635" s="1080"/>
      <c r="H635" s="4" t="s">
        <v>23</v>
      </c>
      <c r="I635" s="4" t="s">
        <v>90</v>
      </c>
      <c r="J635" s="4" t="s">
        <v>655</v>
      </c>
      <c r="K635" s="5">
        <v>3586</v>
      </c>
      <c r="L635" s="6">
        <v>937</v>
      </c>
      <c r="M635" s="7">
        <v>8</v>
      </c>
      <c r="N635" s="8">
        <v>3331394</v>
      </c>
    </row>
    <row r="636" spans="2:14" ht="26.4">
      <c r="B636" s="4">
        <v>2023</v>
      </c>
      <c r="C636" s="4" t="s">
        <v>32</v>
      </c>
      <c r="D636" s="1079" t="s">
        <v>429</v>
      </c>
      <c r="E636" s="1080"/>
      <c r="F636" s="1079" t="s">
        <v>536</v>
      </c>
      <c r="G636" s="1080"/>
      <c r="H636" s="4" t="s">
        <v>23</v>
      </c>
      <c r="I636" s="4" t="s">
        <v>94</v>
      </c>
      <c r="J636" s="4" t="s">
        <v>656</v>
      </c>
      <c r="K636" s="5">
        <v>5380</v>
      </c>
      <c r="L636" s="6">
        <v>134</v>
      </c>
      <c r="M636" s="9"/>
      <c r="N636" s="8">
        <v>720920</v>
      </c>
    </row>
    <row r="637" spans="2:14" ht="26.4">
      <c r="B637" s="4">
        <v>2023</v>
      </c>
      <c r="C637" s="4" t="s">
        <v>32</v>
      </c>
      <c r="D637" s="1079" t="s">
        <v>429</v>
      </c>
      <c r="E637" s="1080"/>
      <c r="F637" s="1079" t="s">
        <v>536</v>
      </c>
      <c r="G637" s="1080"/>
      <c r="H637" s="4" t="s">
        <v>23</v>
      </c>
      <c r="I637" s="4" t="s">
        <v>94</v>
      </c>
      <c r="J637" s="4" t="s">
        <v>655</v>
      </c>
      <c r="K637" s="5">
        <v>9564</v>
      </c>
      <c r="L637" s="6">
        <v>13</v>
      </c>
      <c r="M637" s="9"/>
      <c r="N637" s="8">
        <v>124332</v>
      </c>
    </row>
    <row r="638" spans="2:14" ht="26.4">
      <c r="B638" s="4">
        <v>2023</v>
      </c>
      <c r="C638" s="4" t="s">
        <v>32</v>
      </c>
      <c r="D638" s="1079" t="s">
        <v>429</v>
      </c>
      <c r="E638" s="1080"/>
      <c r="F638" s="1079" t="s">
        <v>536</v>
      </c>
      <c r="G638" s="1080"/>
      <c r="H638" s="4" t="s">
        <v>23</v>
      </c>
      <c r="I638" s="4" t="s">
        <v>94</v>
      </c>
      <c r="J638" s="4" t="s">
        <v>200</v>
      </c>
      <c r="K638" s="5">
        <v>2989</v>
      </c>
      <c r="L638" s="6">
        <v>9661</v>
      </c>
      <c r="M638" s="9"/>
      <c r="N638" s="8">
        <v>28876729</v>
      </c>
    </row>
    <row r="639" spans="2:14" ht="26.4">
      <c r="B639" s="4">
        <v>2023</v>
      </c>
      <c r="C639" s="4" t="s">
        <v>32</v>
      </c>
      <c r="D639" s="1079" t="s">
        <v>429</v>
      </c>
      <c r="E639" s="1080"/>
      <c r="F639" s="1079" t="s">
        <v>536</v>
      </c>
      <c r="G639" s="1080"/>
      <c r="H639" s="4" t="s">
        <v>24</v>
      </c>
      <c r="I639" s="4" t="s">
        <v>90</v>
      </c>
      <c r="J639" s="4" t="s">
        <v>657</v>
      </c>
      <c r="K639" s="5">
        <v>6376</v>
      </c>
      <c r="L639" s="6">
        <v>11</v>
      </c>
      <c r="M639" s="9"/>
      <c r="N639" s="8">
        <v>70136</v>
      </c>
    </row>
    <row r="640" spans="2:14" ht="26.4">
      <c r="B640" s="4">
        <v>2023</v>
      </c>
      <c r="C640" s="4" t="s">
        <v>32</v>
      </c>
      <c r="D640" s="1079" t="s">
        <v>429</v>
      </c>
      <c r="E640" s="1080"/>
      <c r="F640" s="1079" t="s">
        <v>536</v>
      </c>
      <c r="G640" s="1080"/>
      <c r="H640" s="4" t="s">
        <v>24</v>
      </c>
      <c r="I640" s="4" t="s">
        <v>90</v>
      </c>
      <c r="J640" s="4" t="s">
        <v>556</v>
      </c>
      <c r="K640" s="5">
        <v>1992</v>
      </c>
      <c r="L640" s="6">
        <v>20352</v>
      </c>
      <c r="M640" s="7">
        <v>8</v>
      </c>
      <c r="N640" s="8">
        <v>40525248</v>
      </c>
    </row>
    <row r="641" spans="2:14" ht="26.4">
      <c r="B641" s="4">
        <v>2023</v>
      </c>
      <c r="C641" s="4" t="s">
        <v>32</v>
      </c>
      <c r="D641" s="1079" t="s">
        <v>429</v>
      </c>
      <c r="E641" s="1080"/>
      <c r="F641" s="1079" t="s">
        <v>536</v>
      </c>
      <c r="G641" s="1080"/>
      <c r="H641" s="4" t="s">
        <v>24</v>
      </c>
      <c r="I641" s="4" t="s">
        <v>90</v>
      </c>
      <c r="J641" s="4" t="s">
        <v>197</v>
      </c>
      <c r="K641" s="5">
        <v>3586</v>
      </c>
      <c r="L641" s="6">
        <v>524</v>
      </c>
      <c r="M641" s="7">
        <v>2</v>
      </c>
      <c r="N641" s="8">
        <v>1871892</v>
      </c>
    </row>
    <row r="642" spans="2:14" ht="26.4">
      <c r="B642" s="4">
        <v>2023</v>
      </c>
      <c r="C642" s="4" t="s">
        <v>32</v>
      </c>
      <c r="D642" s="1079" t="s">
        <v>429</v>
      </c>
      <c r="E642" s="1080"/>
      <c r="F642" s="1079" t="s">
        <v>536</v>
      </c>
      <c r="G642" s="1080"/>
      <c r="H642" s="4" t="s">
        <v>24</v>
      </c>
      <c r="I642" s="4" t="s">
        <v>94</v>
      </c>
      <c r="J642" s="4" t="s">
        <v>658</v>
      </c>
      <c r="K642" s="5">
        <v>5380</v>
      </c>
      <c r="L642" s="6">
        <v>49</v>
      </c>
      <c r="M642" s="9"/>
      <c r="N642" s="8">
        <v>263620</v>
      </c>
    </row>
    <row r="643" spans="2:14" ht="26.4">
      <c r="B643" s="4">
        <v>2023</v>
      </c>
      <c r="C643" s="4" t="s">
        <v>32</v>
      </c>
      <c r="D643" s="1079" t="s">
        <v>429</v>
      </c>
      <c r="E643" s="1080"/>
      <c r="F643" s="1079" t="s">
        <v>536</v>
      </c>
      <c r="G643" s="1080"/>
      <c r="H643" s="4" t="s">
        <v>24</v>
      </c>
      <c r="I643" s="4" t="s">
        <v>94</v>
      </c>
      <c r="J643" s="4" t="s">
        <v>240</v>
      </c>
      <c r="K643" s="5">
        <v>2989</v>
      </c>
      <c r="L643" s="6">
        <v>1237</v>
      </c>
      <c r="M643" s="9"/>
      <c r="N643" s="8">
        <v>3697393</v>
      </c>
    </row>
    <row r="644" spans="2:14" ht="26.4">
      <c r="B644" s="4">
        <v>2023</v>
      </c>
      <c r="C644" s="4" t="s">
        <v>32</v>
      </c>
      <c r="D644" s="1079" t="s">
        <v>429</v>
      </c>
      <c r="E644" s="1080"/>
      <c r="F644" s="1079" t="s">
        <v>536</v>
      </c>
      <c r="G644" s="1080"/>
      <c r="H644" s="4" t="s">
        <v>111</v>
      </c>
      <c r="I644" s="4" t="s">
        <v>90</v>
      </c>
      <c r="J644" s="4" t="s">
        <v>659</v>
      </c>
      <c r="K644" s="5">
        <v>6376</v>
      </c>
      <c r="L644" s="6">
        <v>25</v>
      </c>
      <c r="M644" s="9"/>
      <c r="N644" s="8">
        <v>159400</v>
      </c>
    </row>
    <row r="645" spans="2:14" ht="26.4">
      <c r="B645" s="4">
        <v>2023</v>
      </c>
      <c r="C645" s="4" t="s">
        <v>32</v>
      </c>
      <c r="D645" s="1079" t="s">
        <v>429</v>
      </c>
      <c r="E645" s="1080"/>
      <c r="F645" s="1079" t="s">
        <v>536</v>
      </c>
      <c r="G645" s="1080"/>
      <c r="H645" s="4" t="s">
        <v>111</v>
      </c>
      <c r="I645" s="4" t="s">
        <v>94</v>
      </c>
      <c r="J645" s="4" t="s">
        <v>659</v>
      </c>
      <c r="K645" s="5">
        <v>9564</v>
      </c>
      <c r="L645" s="6">
        <v>5</v>
      </c>
      <c r="M645" s="9"/>
      <c r="N645" s="8">
        <v>47820</v>
      </c>
    </row>
    <row r="646" spans="2:14" ht="26.4">
      <c r="B646" s="4">
        <v>2023</v>
      </c>
      <c r="C646" s="4" t="s">
        <v>32</v>
      </c>
      <c r="D646" s="1079" t="s">
        <v>429</v>
      </c>
      <c r="E646" s="1080"/>
      <c r="F646" s="1079" t="s">
        <v>536</v>
      </c>
      <c r="G646" s="1080"/>
      <c r="H646" s="4" t="s">
        <v>112</v>
      </c>
      <c r="I646" s="4" t="s">
        <v>94</v>
      </c>
      <c r="J646" s="4" t="s">
        <v>234</v>
      </c>
      <c r="K646" s="5">
        <v>5380</v>
      </c>
      <c r="L646" s="6">
        <v>26</v>
      </c>
      <c r="M646" s="9"/>
      <c r="N646" s="8">
        <v>139880</v>
      </c>
    </row>
    <row r="647" spans="2:14" ht="26.4">
      <c r="B647" s="4">
        <v>2023</v>
      </c>
      <c r="C647" s="4" t="s">
        <v>32</v>
      </c>
      <c r="D647" s="1079" t="s">
        <v>429</v>
      </c>
      <c r="E647" s="1080"/>
      <c r="F647" s="1079" t="s">
        <v>536</v>
      </c>
      <c r="G647" s="1080"/>
      <c r="H647" s="4" t="s">
        <v>112</v>
      </c>
      <c r="I647" s="4" t="s">
        <v>94</v>
      </c>
      <c r="J647" s="4" t="s">
        <v>242</v>
      </c>
      <c r="K647" s="5">
        <v>2989</v>
      </c>
      <c r="L647" s="6">
        <v>1723</v>
      </c>
      <c r="M647" s="9"/>
      <c r="N647" s="8">
        <v>5150047</v>
      </c>
    </row>
    <row r="648" spans="2:14" ht="26.4">
      <c r="B648" s="4">
        <v>2023</v>
      </c>
      <c r="C648" s="4" t="s">
        <v>32</v>
      </c>
      <c r="D648" s="1079" t="s">
        <v>429</v>
      </c>
      <c r="E648" s="1080"/>
      <c r="F648" s="1079" t="s">
        <v>536</v>
      </c>
      <c r="G648" s="1080"/>
      <c r="H648" s="4" t="s">
        <v>25</v>
      </c>
      <c r="I648" s="4" t="s">
        <v>90</v>
      </c>
      <c r="J648" s="4" t="s">
        <v>660</v>
      </c>
      <c r="K648" s="5">
        <v>3586</v>
      </c>
      <c r="L648" s="6">
        <v>466</v>
      </c>
      <c r="M648" s="7">
        <v>3</v>
      </c>
      <c r="N648" s="8">
        <v>1660318</v>
      </c>
    </row>
    <row r="649" spans="2:14" ht="26.4">
      <c r="B649" s="4">
        <v>2023</v>
      </c>
      <c r="C649" s="4" t="s">
        <v>32</v>
      </c>
      <c r="D649" s="1079" t="s">
        <v>429</v>
      </c>
      <c r="E649" s="1080"/>
      <c r="F649" s="1079" t="s">
        <v>536</v>
      </c>
      <c r="G649" s="1080"/>
      <c r="H649" s="4" t="s">
        <v>25</v>
      </c>
      <c r="I649" s="4" t="s">
        <v>90</v>
      </c>
      <c r="J649" s="4" t="s">
        <v>661</v>
      </c>
      <c r="K649" s="5">
        <v>1992</v>
      </c>
      <c r="L649" s="6">
        <v>18788</v>
      </c>
      <c r="M649" s="7">
        <v>12</v>
      </c>
      <c r="N649" s="8">
        <v>37401792</v>
      </c>
    </row>
    <row r="650" spans="2:14" ht="26.4">
      <c r="B650" s="4">
        <v>2023</v>
      </c>
      <c r="C650" s="4" t="s">
        <v>32</v>
      </c>
      <c r="D650" s="1079" t="s">
        <v>429</v>
      </c>
      <c r="E650" s="1080"/>
      <c r="F650" s="1079" t="s">
        <v>536</v>
      </c>
      <c r="G650" s="1080"/>
      <c r="H650" s="4" t="s">
        <v>25</v>
      </c>
      <c r="I650" s="4" t="s">
        <v>90</v>
      </c>
      <c r="J650" s="4" t="s">
        <v>313</v>
      </c>
      <c r="K650" s="5">
        <v>6376</v>
      </c>
      <c r="L650" s="6">
        <v>53</v>
      </c>
      <c r="M650" s="9"/>
      <c r="N650" s="8">
        <v>337928</v>
      </c>
    </row>
    <row r="651" spans="2:14" ht="26.4">
      <c r="B651" s="4">
        <v>2023</v>
      </c>
      <c r="C651" s="4" t="s">
        <v>32</v>
      </c>
      <c r="D651" s="1079" t="s">
        <v>429</v>
      </c>
      <c r="E651" s="1080"/>
      <c r="F651" s="1079" t="s">
        <v>536</v>
      </c>
      <c r="G651" s="1080"/>
      <c r="H651" s="4" t="s">
        <v>25</v>
      </c>
      <c r="I651" s="4" t="s">
        <v>94</v>
      </c>
      <c r="J651" s="4" t="s">
        <v>660</v>
      </c>
      <c r="K651" s="5">
        <v>5380</v>
      </c>
      <c r="L651" s="6">
        <v>283</v>
      </c>
      <c r="M651" s="9"/>
      <c r="N651" s="8">
        <v>1522540</v>
      </c>
    </row>
    <row r="652" spans="2:14" ht="26.4">
      <c r="B652" s="4">
        <v>2023</v>
      </c>
      <c r="C652" s="4" t="s">
        <v>32</v>
      </c>
      <c r="D652" s="1079" t="s">
        <v>429</v>
      </c>
      <c r="E652" s="1080"/>
      <c r="F652" s="1079" t="s">
        <v>536</v>
      </c>
      <c r="G652" s="1080"/>
      <c r="H652" s="4" t="s">
        <v>25</v>
      </c>
      <c r="I652" s="4" t="s">
        <v>94</v>
      </c>
      <c r="J652" s="4" t="s">
        <v>565</v>
      </c>
      <c r="K652" s="5">
        <v>2989</v>
      </c>
      <c r="L652" s="6">
        <v>2926</v>
      </c>
      <c r="M652" s="9"/>
      <c r="N652" s="8">
        <v>8745814</v>
      </c>
    </row>
    <row r="653" spans="2:14" ht="26.4">
      <c r="B653" s="4">
        <v>2023</v>
      </c>
      <c r="C653" s="4" t="s">
        <v>32</v>
      </c>
      <c r="D653" s="1079" t="s">
        <v>429</v>
      </c>
      <c r="E653" s="1080"/>
      <c r="F653" s="1079" t="s">
        <v>536</v>
      </c>
      <c r="G653" s="1080"/>
      <c r="H653" s="4" t="s">
        <v>25</v>
      </c>
      <c r="I653" s="4" t="s">
        <v>94</v>
      </c>
      <c r="J653" s="4" t="s">
        <v>606</v>
      </c>
      <c r="K653" s="5">
        <v>9564</v>
      </c>
      <c r="L653" s="6">
        <v>23</v>
      </c>
      <c r="M653" s="9"/>
      <c r="N653" s="8">
        <v>219972</v>
      </c>
    </row>
    <row r="654" spans="2:14" ht="79.2">
      <c r="B654" s="4">
        <v>2023</v>
      </c>
      <c r="C654" s="4" t="s">
        <v>32</v>
      </c>
      <c r="D654" s="1079" t="s">
        <v>429</v>
      </c>
      <c r="E654" s="1080"/>
      <c r="F654" s="1079" t="s">
        <v>536</v>
      </c>
      <c r="G654" s="1080"/>
      <c r="H654" s="4" t="s">
        <v>512</v>
      </c>
      <c r="I654" s="4" t="s">
        <v>94</v>
      </c>
      <c r="J654" s="4" t="s">
        <v>251</v>
      </c>
      <c r="K654" s="5">
        <v>5380</v>
      </c>
      <c r="L654" s="6">
        <v>51</v>
      </c>
      <c r="M654" s="9"/>
      <c r="N654" s="8">
        <v>274380</v>
      </c>
    </row>
    <row r="655" spans="2:14" ht="79.2">
      <c r="B655" s="4">
        <v>2023</v>
      </c>
      <c r="C655" s="4" t="s">
        <v>32</v>
      </c>
      <c r="D655" s="1079" t="s">
        <v>429</v>
      </c>
      <c r="E655" s="1080"/>
      <c r="F655" s="1079" t="s">
        <v>536</v>
      </c>
      <c r="G655" s="1080"/>
      <c r="H655" s="4" t="s">
        <v>512</v>
      </c>
      <c r="I655" s="4" t="s">
        <v>94</v>
      </c>
      <c r="J655" s="4" t="s">
        <v>204</v>
      </c>
      <c r="K655" s="5">
        <v>9564</v>
      </c>
      <c r="L655" s="6">
        <v>2</v>
      </c>
      <c r="M655" s="9"/>
      <c r="N655" s="8">
        <v>19128</v>
      </c>
    </row>
    <row r="656" spans="2:14" ht="26.4">
      <c r="B656" s="4">
        <v>2023</v>
      </c>
      <c r="C656" s="4" t="s">
        <v>32</v>
      </c>
      <c r="D656" s="1079" t="s">
        <v>429</v>
      </c>
      <c r="E656" s="1080"/>
      <c r="F656" s="1079" t="s">
        <v>536</v>
      </c>
      <c r="G656" s="1080"/>
      <c r="H656" s="4" t="s">
        <v>26</v>
      </c>
      <c r="I656" s="4" t="s">
        <v>90</v>
      </c>
      <c r="J656" s="4" t="s">
        <v>274</v>
      </c>
      <c r="K656" s="5">
        <v>6376</v>
      </c>
      <c r="L656" s="6">
        <v>59</v>
      </c>
      <c r="M656" s="9"/>
      <c r="N656" s="8">
        <v>376184</v>
      </c>
    </row>
    <row r="657" spans="2:14" ht="26.4">
      <c r="B657" s="4">
        <v>2023</v>
      </c>
      <c r="C657" s="4" t="s">
        <v>32</v>
      </c>
      <c r="D657" s="1079" t="s">
        <v>429</v>
      </c>
      <c r="E657" s="1080"/>
      <c r="F657" s="1079" t="s">
        <v>536</v>
      </c>
      <c r="G657" s="1080"/>
      <c r="H657" s="4" t="s">
        <v>26</v>
      </c>
      <c r="I657" s="4" t="s">
        <v>90</v>
      </c>
      <c r="J657" s="4" t="s">
        <v>203</v>
      </c>
      <c r="K657" s="5">
        <v>3586</v>
      </c>
      <c r="L657" s="6">
        <v>215</v>
      </c>
      <c r="M657" s="9"/>
      <c r="N657" s="8">
        <v>770990</v>
      </c>
    </row>
    <row r="658" spans="2:14" ht="26.4">
      <c r="B658" s="4">
        <v>2023</v>
      </c>
      <c r="C658" s="4" t="s">
        <v>32</v>
      </c>
      <c r="D658" s="1079" t="s">
        <v>429</v>
      </c>
      <c r="E658" s="1080"/>
      <c r="F658" s="1079" t="s">
        <v>536</v>
      </c>
      <c r="G658" s="1080"/>
      <c r="H658" s="4" t="s">
        <v>26</v>
      </c>
      <c r="I658" s="4" t="s">
        <v>90</v>
      </c>
      <c r="J658" s="4" t="s">
        <v>641</v>
      </c>
      <c r="K658" s="5">
        <v>1992</v>
      </c>
      <c r="L658" s="6">
        <v>29639</v>
      </c>
      <c r="M658" s="7">
        <v>24</v>
      </c>
      <c r="N658" s="8">
        <v>58993080</v>
      </c>
    </row>
    <row r="659" spans="2:14" ht="26.4">
      <c r="B659" s="4">
        <v>2023</v>
      </c>
      <c r="C659" s="4" t="s">
        <v>32</v>
      </c>
      <c r="D659" s="1079" t="s">
        <v>429</v>
      </c>
      <c r="E659" s="1080"/>
      <c r="F659" s="1079" t="s">
        <v>536</v>
      </c>
      <c r="G659" s="1080"/>
      <c r="H659" s="4" t="s">
        <v>26</v>
      </c>
      <c r="I659" s="4" t="s">
        <v>94</v>
      </c>
      <c r="J659" s="4" t="s">
        <v>252</v>
      </c>
      <c r="K659" s="5">
        <v>9564</v>
      </c>
      <c r="L659" s="6">
        <v>26</v>
      </c>
      <c r="M659" s="9"/>
      <c r="N659" s="8">
        <v>248664</v>
      </c>
    </row>
    <row r="660" spans="2:14" ht="26.4">
      <c r="B660" s="4">
        <v>2023</v>
      </c>
      <c r="C660" s="4" t="s">
        <v>32</v>
      </c>
      <c r="D660" s="1079" t="s">
        <v>429</v>
      </c>
      <c r="E660" s="1080"/>
      <c r="F660" s="1079" t="s">
        <v>536</v>
      </c>
      <c r="G660" s="1080"/>
      <c r="H660" s="4" t="s">
        <v>26</v>
      </c>
      <c r="I660" s="4" t="s">
        <v>94</v>
      </c>
      <c r="J660" s="4" t="s">
        <v>662</v>
      </c>
      <c r="K660" s="5">
        <v>5380</v>
      </c>
      <c r="L660" s="6">
        <v>58</v>
      </c>
      <c r="M660" s="9"/>
      <c r="N660" s="8">
        <v>312040</v>
      </c>
    </row>
    <row r="661" spans="2:14" ht="26.4">
      <c r="B661" s="4">
        <v>2023</v>
      </c>
      <c r="C661" s="4" t="s">
        <v>32</v>
      </c>
      <c r="D661" s="1079" t="s">
        <v>429</v>
      </c>
      <c r="E661" s="1080"/>
      <c r="F661" s="1079" t="s">
        <v>536</v>
      </c>
      <c r="G661" s="1080"/>
      <c r="H661" s="4" t="s">
        <v>26</v>
      </c>
      <c r="I661" s="4" t="s">
        <v>94</v>
      </c>
      <c r="J661" s="4" t="s">
        <v>228</v>
      </c>
      <c r="K661" s="5">
        <v>2989</v>
      </c>
      <c r="L661" s="6">
        <v>2925</v>
      </c>
      <c r="M661" s="9"/>
      <c r="N661" s="8">
        <v>8742825</v>
      </c>
    </row>
    <row r="662" spans="2:14" ht="26.4">
      <c r="B662" s="4">
        <v>2023</v>
      </c>
      <c r="C662" s="4" t="s">
        <v>32</v>
      </c>
      <c r="D662" s="1079" t="s">
        <v>429</v>
      </c>
      <c r="E662" s="1080"/>
      <c r="F662" s="1079" t="s">
        <v>536</v>
      </c>
      <c r="G662" s="1080"/>
      <c r="H662" s="4" t="s">
        <v>27</v>
      </c>
      <c r="I662" s="4" t="s">
        <v>90</v>
      </c>
      <c r="J662" s="4" t="s">
        <v>202</v>
      </c>
      <c r="K662" s="5">
        <v>3586</v>
      </c>
      <c r="L662" s="6">
        <v>467</v>
      </c>
      <c r="M662" s="7">
        <v>3</v>
      </c>
      <c r="N662" s="8">
        <v>1663904</v>
      </c>
    </row>
    <row r="663" spans="2:14" ht="26.4">
      <c r="B663" s="4">
        <v>2023</v>
      </c>
      <c r="C663" s="4" t="s">
        <v>32</v>
      </c>
      <c r="D663" s="1079" t="s">
        <v>429</v>
      </c>
      <c r="E663" s="1080"/>
      <c r="F663" s="1079" t="s">
        <v>536</v>
      </c>
      <c r="G663" s="1080"/>
      <c r="H663" s="4" t="s">
        <v>27</v>
      </c>
      <c r="I663" s="4" t="s">
        <v>90</v>
      </c>
      <c r="J663" s="4" t="s">
        <v>216</v>
      </c>
      <c r="K663" s="5">
        <v>1992</v>
      </c>
      <c r="L663" s="6">
        <v>2540</v>
      </c>
      <c r="M663" s="9"/>
      <c r="N663" s="8">
        <v>5059680</v>
      </c>
    </row>
    <row r="664" spans="2:14" ht="26.4">
      <c r="B664" s="4">
        <v>2023</v>
      </c>
      <c r="C664" s="4" t="s">
        <v>32</v>
      </c>
      <c r="D664" s="1079" t="s">
        <v>429</v>
      </c>
      <c r="E664" s="1080"/>
      <c r="F664" s="1079" t="s">
        <v>536</v>
      </c>
      <c r="G664" s="1080"/>
      <c r="H664" s="4" t="s">
        <v>27</v>
      </c>
      <c r="I664" s="4" t="s">
        <v>90</v>
      </c>
      <c r="J664" s="4" t="s">
        <v>663</v>
      </c>
      <c r="K664" s="5">
        <v>6376</v>
      </c>
      <c r="L664" s="6">
        <v>94</v>
      </c>
      <c r="M664" s="9"/>
      <c r="N664" s="8">
        <v>599344</v>
      </c>
    </row>
    <row r="665" spans="2:14" ht="26.4">
      <c r="B665" s="4">
        <v>2023</v>
      </c>
      <c r="C665" s="4" t="s">
        <v>32</v>
      </c>
      <c r="D665" s="1079" t="s">
        <v>429</v>
      </c>
      <c r="E665" s="1080"/>
      <c r="F665" s="1079" t="s">
        <v>536</v>
      </c>
      <c r="G665" s="1080"/>
      <c r="H665" s="4" t="s">
        <v>27</v>
      </c>
      <c r="I665" s="4" t="s">
        <v>94</v>
      </c>
      <c r="J665" s="4" t="s">
        <v>270</v>
      </c>
      <c r="K665" s="5">
        <v>5380</v>
      </c>
      <c r="L665" s="6">
        <v>141</v>
      </c>
      <c r="M665" s="9"/>
      <c r="N665" s="8">
        <v>758580</v>
      </c>
    </row>
    <row r="666" spans="2:14" ht="26.4">
      <c r="B666" s="4">
        <v>2023</v>
      </c>
      <c r="C666" s="4" t="s">
        <v>32</v>
      </c>
      <c r="D666" s="1079" t="s">
        <v>429</v>
      </c>
      <c r="E666" s="1080"/>
      <c r="F666" s="1079" t="s">
        <v>536</v>
      </c>
      <c r="G666" s="1080"/>
      <c r="H666" s="4" t="s">
        <v>27</v>
      </c>
      <c r="I666" s="4" t="s">
        <v>94</v>
      </c>
      <c r="J666" s="4" t="s">
        <v>663</v>
      </c>
      <c r="K666" s="5">
        <v>9564</v>
      </c>
      <c r="L666" s="6">
        <v>35</v>
      </c>
      <c r="M666" s="9"/>
      <c r="N666" s="8">
        <v>334740</v>
      </c>
    </row>
    <row r="667" spans="2:14" ht="26.4">
      <c r="B667" s="4">
        <v>2023</v>
      </c>
      <c r="C667" s="4" t="s">
        <v>32</v>
      </c>
      <c r="D667" s="1079" t="s">
        <v>429</v>
      </c>
      <c r="E667" s="1080"/>
      <c r="F667" s="1079" t="s">
        <v>536</v>
      </c>
      <c r="G667" s="1080"/>
      <c r="H667" s="4" t="s">
        <v>27</v>
      </c>
      <c r="I667" s="4" t="s">
        <v>94</v>
      </c>
      <c r="J667" s="4" t="s">
        <v>198</v>
      </c>
      <c r="K667" s="5">
        <v>2989</v>
      </c>
      <c r="L667" s="6">
        <v>7389</v>
      </c>
      <c r="M667" s="9"/>
      <c r="N667" s="8">
        <v>22085721</v>
      </c>
    </row>
    <row r="668" spans="2:14">
      <c r="B668" s="12" t="s">
        <v>28</v>
      </c>
      <c r="C668" s="12" t="s">
        <v>28</v>
      </c>
      <c r="D668" s="1083" t="s">
        <v>28</v>
      </c>
      <c r="E668" s="1080"/>
      <c r="F668" s="1083" t="s">
        <v>29</v>
      </c>
      <c r="G668" s="1080"/>
      <c r="H668" s="12" t="s">
        <v>28</v>
      </c>
      <c r="I668" s="12" t="s">
        <v>28</v>
      </c>
      <c r="J668" s="12" t="s">
        <v>28</v>
      </c>
      <c r="K668" s="12" t="s">
        <v>28</v>
      </c>
      <c r="L668" s="13">
        <v>183561</v>
      </c>
      <c r="M668" s="13">
        <v>100</v>
      </c>
      <c r="N668" s="14">
        <v>412171026</v>
      </c>
    </row>
    <row r="669" spans="2:14">
      <c r="B669" s="15" t="s">
        <v>28</v>
      </c>
      <c r="C669" s="15" t="s">
        <v>29</v>
      </c>
      <c r="D669" s="1084" t="s">
        <v>28</v>
      </c>
      <c r="E669" s="1080"/>
      <c r="F669" s="1084" t="s">
        <v>28</v>
      </c>
      <c r="G669" s="1080"/>
      <c r="H669" s="15" t="s">
        <v>28</v>
      </c>
      <c r="I669" s="15" t="s">
        <v>28</v>
      </c>
      <c r="J669" s="15" t="s">
        <v>28</v>
      </c>
      <c r="K669" s="15" t="s">
        <v>28</v>
      </c>
      <c r="L669" s="16">
        <v>906386</v>
      </c>
      <c r="M669" s="16">
        <v>295</v>
      </c>
      <c r="N669" s="17">
        <v>2641663055</v>
      </c>
    </row>
    <row r="670" spans="2:14">
      <c r="B670" s="18" t="s">
        <v>29</v>
      </c>
      <c r="C670" s="18" t="s">
        <v>28</v>
      </c>
      <c r="D670" s="1085" t="s">
        <v>28</v>
      </c>
      <c r="E670" s="1080"/>
      <c r="F670" s="1085" t="s">
        <v>28</v>
      </c>
      <c r="G670" s="1080"/>
      <c r="H670" s="18" t="s">
        <v>28</v>
      </c>
      <c r="I670" s="18" t="s">
        <v>28</v>
      </c>
      <c r="J670" s="18" t="s">
        <v>28</v>
      </c>
      <c r="K670" s="18" t="s">
        <v>28</v>
      </c>
      <c r="L670" s="19">
        <v>2051636</v>
      </c>
      <c r="M670" s="19">
        <v>295</v>
      </c>
      <c r="N670" s="20">
        <v>5987940680</v>
      </c>
    </row>
    <row r="671" spans="2:14" ht="0" hidden="1" customHeight="1"/>
  </sheetData>
  <mergeCells count="1328">
    <mergeCell ref="D670:E670"/>
    <mergeCell ref="F670:G670"/>
    <mergeCell ref="D667:E667"/>
    <mergeCell ref="F667:G667"/>
    <mergeCell ref="D668:E668"/>
    <mergeCell ref="F668:G668"/>
    <mergeCell ref="D669:E669"/>
    <mergeCell ref="F669:G669"/>
    <mergeCell ref="D664:E664"/>
    <mergeCell ref="F664:G664"/>
    <mergeCell ref="D665:E665"/>
    <mergeCell ref="F665:G665"/>
    <mergeCell ref="D666:E666"/>
    <mergeCell ref="F666:G666"/>
    <mergeCell ref="D661:E661"/>
    <mergeCell ref="F661:G661"/>
    <mergeCell ref="D662:E662"/>
    <mergeCell ref="F662:G662"/>
    <mergeCell ref="D663:E663"/>
    <mergeCell ref="F663:G663"/>
    <mergeCell ref="D658:E658"/>
    <mergeCell ref="F658:G658"/>
    <mergeCell ref="D659:E659"/>
    <mergeCell ref="F659:G659"/>
    <mergeCell ref="D660:E660"/>
    <mergeCell ref="F660:G660"/>
    <mergeCell ref="D655:E655"/>
    <mergeCell ref="F655:G655"/>
    <mergeCell ref="D656:E656"/>
    <mergeCell ref="F656:G656"/>
    <mergeCell ref="D657:E657"/>
    <mergeCell ref="F657:G657"/>
    <mergeCell ref="D652:E652"/>
    <mergeCell ref="F652:G652"/>
    <mergeCell ref="D653:E653"/>
    <mergeCell ref="F653:G653"/>
    <mergeCell ref="D654:E654"/>
    <mergeCell ref="F654:G654"/>
    <mergeCell ref="D649:E649"/>
    <mergeCell ref="F649:G649"/>
    <mergeCell ref="D650:E650"/>
    <mergeCell ref="F650:G650"/>
    <mergeCell ref="D651:E651"/>
    <mergeCell ref="F651:G651"/>
    <mergeCell ref="D646:E646"/>
    <mergeCell ref="F646:G646"/>
    <mergeCell ref="D647:E647"/>
    <mergeCell ref="F647:G647"/>
    <mergeCell ref="D648:E648"/>
    <mergeCell ref="F648:G648"/>
    <mergeCell ref="D643:E643"/>
    <mergeCell ref="F643:G643"/>
    <mergeCell ref="D644:E644"/>
    <mergeCell ref="F644:G644"/>
    <mergeCell ref="D645:E645"/>
    <mergeCell ref="F645:G645"/>
    <mergeCell ref="D640:E640"/>
    <mergeCell ref="F640:G640"/>
    <mergeCell ref="D641:E641"/>
    <mergeCell ref="F641:G641"/>
    <mergeCell ref="D642:E642"/>
    <mergeCell ref="F642:G642"/>
    <mergeCell ref="D637:E637"/>
    <mergeCell ref="F637:G637"/>
    <mergeCell ref="D638:E638"/>
    <mergeCell ref="F638:G638"/>
    <mergeCell ref="D639:E639"/>
    <mergeCell ref="F639:G639"/>
    <mergeCell ref="D634:E634"/>
    <mergeCell ref="F634:G634"/>
    <mergeCell ref="D635:E635"/>
    <mergeCell ref="F635:G635"/>
    <mergeCell ref="D636:E636"/>
    <mergeCell ref="F636:G636"/>
    <mergeCell ref="D631:E631"/>
    <mergeCell ref="F631:G631"/>
    <mergeCell ref="D632:E632"/>
    <mergeCell ref="F632:G632"/>
    <mergeCell ref="D633:E633"/>
    <mergeCell ref="F633:G633"/>
    <mergeCell ref="D628:E628"/>
    <mergeCell ref="F628:G628"/>
    <mergeCell ref="D629:E629"/>
    <mergeCell ref="F629:G629"/>
    <mergeCell ref="D630:E630"/>
    <mergeCell ref="F630:G630"/>
    <mergeCell ref="D625:E625"/>
    <mergeCell ref="F625:G625"/>
    <mergeCell ref="D626:E626"/>
    <mergeCell ref="F626:G626"/>
    <mergeCell ref="D627:E627"/>
    <mergeCell ref="F627:G627"/>
    <mergeCell ref="D622:E622"/>
    <mergeCell ref="F622:G622"/>
    <mergeCell ref="D623:E623"/>
    <mergeCell ref="F623:G623"/>
    <mergeCell ref="D624:E624"/>
    <mergeCell ref="F624:G624"/>
    <mergeCell ref="D619:E619"/>
    <mergeCell ref="F619:G619"/>
    <mergeCell ref="D620:E620"/>
    <mergeCell ref="F620:G620"/>
    <mergeCell ref="D621:E621"/>
    <mergeCell ref="F621:G621"/>
    <mergeCell ref="D616:E616"/>
    <mergeCell ref="F616:G616"/>
    <mergeCell ref="D617:E617"/>
    <mergeCell ref="F617:G617"/>
    <mergeCell ref="D618:E618"/>
    <mergeCell ref="F618:G618"/>
    <mergeCell ref="D613:E613"/>
    <mergeCell ref="F613:G613"/>
    <mergeCell ref="D614:E614"/>
    <mergeCell ref="F614:G614"/>
    <mergeCell ref="D615:E615"/>
    <mergeCell ref="F615:G615"/>
    <mergeCell ref="D610:E610"/>
    <mergeCell ref="F610:G610"/>
    <mergeCell ref="D611:E611"/>
    <mergeCell ref="F611:G611"/>
    <mergeCell ref="D612:E612"/>
    <mergeCell ref="F612:G612"/>
    <mergeCell ref="D607:E607"/>
    <mergeCell ref="F607:G607"/>
    <mergeCell ref="D608:E608"/>
    <mergeCell ref="F608:G608"/>
    <mergeCell ref="D609:E609"/>
    <mergeCell ref="F609:G609"/>
    <mergeCell ref="D604:E604"/>
    <mergeCell ref="F604:G604"/>
    <mergeCell ref="D605:E605"/>
    <mergeCell ref="F605:G605"/>
    <mergeCell ref="D606:E606"/>
    <mergeCell ref="F606:G606"/>
    <mergeCell ref="D601:E601"/>
    <mergeCell ref="F601:G601"/>
    <mergeCell ref="D602:E602"/>
    <mergeCell ref="F602:G602"/>
    <mergeCell ref="D603:E603"/>
    <mergeCell ref="F603:G603"/>
    <mergeCell ref="D598:E598"/>
    <mergeCell ref="F598:G598"/>
    <mergeCell ref="D599:E599"/>
    <mergeCell ref="F599:G599"/>
    <mergeCell ref="D600:E600"/>
    <mergeCell ref="F600:G600"/>
    <mergeCell ref="D595:E595"/>
    <mergeCell ref="F595:G595"/>
    <mergeCell ref="D596:E596"/>
    <mergeCell ref="F596:G596"/>
    <mergeCell ref="D597:E597"/>
    <mergeCell ref="F597:G597"/>
    <mergeCell ref="D592:E592"/>
    <mergeCell ref="F592:G592"/>
    <mergeCell ref="D593:E593"/>
    <mergeCell ref="F593:G593"/>
    <mergeCell ref="D594:E594"/>
    <mergeCell ref="F594:G594"/>
    <mergeCell ref="D589:E589"/>
    <mergeCell ref="F589:G589"/>
    <mergeCell ref="D590:E590"/>
    <mergeCell ref="F590:G590"/>
    <mergeCell ref="D591:E591"/>
    <mergeCell ref="F591:G591"/>
    <mergeCell ref="D586:E586"/>
    <mergeCell ref="F586:G586"/>
    <mergeCell ref="D587:E587"/>
    <mergeCell ref="F587:G587"/>
    <mergeCell ref="D588:E588"/>
    <mergeCell ref="F588:G588"/>
    <mergeCell ref="D583:E583"/>
    <mergeCell ref="F583:G583"/>
    <mergeCell ref="D584:E584"/>
    <mergeCell ref="F584:G584"/>
    <mergeCell ref="D585:E585"/>
    <mergeCell ref="F585:G585"/>
    <mergeCell ref="D580:E580"/>
    <mergeCell ref="F580:G580"/>
    <mergeCell ref="D581:E581"/>
    <mergeCell ref="F581:G581"/>
    <mergeCell ref="D582:E582"/>
    <mergeCell ref="F582:G582"/>
    <mergeCell ref="D577:E577"/>
    <mergeCell ref="F577:G577"/>
    <mergeCell ref="D578:E578"/>
    <mergeCell ref="F578:G578"/>
    <mergeCell ref="D579:E579"/>
    <mergeCell ref="F579:G579"/>
    <mergeCell ref="D574:E574"/>
    <mergeCell ref="F574:G574"/>
    <mergeCell ref="D575:E575"/>
    <mergeCell ref="F575:G575"/>
    <mergeCell ref="D576:E576"/>
    <mergeCell ref="F576:G576"/>
    <mergeCell ref="D571:E571"/>
    <mergeCell ref="F571:G571"/>
    <mergeCell ref="D572:E572"/>
    <mergeCell ref="F572:G572"/>
    <mergeCell ref="D573:E573"/>
    <mergeCell ref="F573:G573"/>
    <mergeCell ref="D568:E568"/>
    <mergeCell ref="F568:G568"/>
    <mergeCell ref="D569:E569"/>
    <mergeCell ref="F569:G569"/>
    <mergeCell ref="D570:E570"/>
    <mergeCell ref="F570:G570"/>
    <mergeCell ref="D565:E565"/>
    <mergeCell ref="F565:G565"/>
    <mergeCell ref="D566:E566"/>
    <mergeCell ref="F566:G566"/>
    <mergeCell ref="D567:E567"/>
    <mergeCell ref="F567:G567"/>
    <mergeCell ref="D562:E562"/>
    <mergeCell ref="F562:G562"/>
    <mergeCell ref="D563:E563"/>
    <mergeCell ref="F563:G563"/>
    <mergeCell ref="D564:E564"/>
    <mergeCell ref="F564:G564"/>
    <mergeCell ref="D559:E559"/>
    <mergeCell ref="F559:G559"/>
    <mergeCell ref="D560:E560"/>
    <mergeCell ref="F560:G560"/>
    <mergeCell ref="D561:E561"/>
    <mergeCell ref="F561:G561"/>
    <mergeCell ref="D556:E556"/>
    <mergeCell ref="F556:G556"/>
    <mergeCell ref="D557:E557"/>
    <mergeCell ref="F557:G557"/>
    <mergeCell ref="D558:E558"/>
    <mergeCell ref="F558:G558"/>
    <mergeCell ref="D553:E553"/>
    <mergeCell ref="F553:G553"/>
    <mergeCell ref="D554:E554"/>
    <mergeCell ref="F554:G554"/>
    <mergeCell ref="D555:E555"/>
    <mergeCell ref="F555:G555"/>
    <mergeCell ref="D550:E550"/>
    <mergeCell ref="F550:G550"/>
    <mergeCell ref="D551:E551"/>
    <mergeCell ref="F551:G551"/>
    <mergeCell ref="D552:E552"/>
    <mergeCell ref="F552:G552"/>
    <mergeCell ref="D547:E547"/>
    <mergeCell ref="F547:G547"/>
    <mergeCell ref="D548:E548"/>
    <mergeCell ref="F548:G548"/>
    <mergeCell ref="D549:E549"/>
    <mergeCell ref="F549:G549"/>
    <mergeCell ref="D544:E544"/>
    <mergeCell ref="F544:G544"/>
    <mergeCell ref="D545:E545"/>
    <mergeCell ref="F545:G545"/>
    <mergeCell ref="D546:E546"/>
    <mergeCell ref="F546:G546"/>
    <mergeCell ref="D541:E541"/>
    <mergeCell ref="F541:G541"/>
    <mergeCell ref="D542:E542"/>
    <mergeCell ref="F542:G542"/>
    <mergeCell ref="D543:E543"/>
    <mergeCell ref="F543:G543"/>
    <mergeCell ref="D538:E538"/>
    <mergeCell ref="F538:G538"/>
    <mergeCell ref="D539:E539"/>
    <mergeCell ref="F539:G539"/>
    <mergeCell ref="D540:E540"/>
    <mergeCell ref="F540:G540"/>
    <mergeCell ref="D535:E535"/>
    <mergeCell ref="F535:G535"/>
    <mergeCell ref="D536:E536"/>
    <mergeCell ref="F536:G536"/>
    <mergeCell ref="D537:E537"/>
    <mergeCell ref="F537:G537"/>
    <mergeCell ref="D532:E532"/>
    <mergeCell ref="F532:G532"/>
    <mergeCell ref="D533:E533"/>
    <mergeCell ref="F533:G533"/>
    <mergeCell ref="D534:E534"/>
    <mergeCell ref="F534:G534"/>
    <mergeCell ref="D529:E529"/>
    <mergeCell ref="F529:G529"/>
    <mergeCell ref="D530:E530"/>
    <mergeCell ref="F530:G530"/>
    <mergeCell ref="D531:E531"/>
    <mergeCell ref="F531:G531"/>
    <mergeCell ref="D526:E526"/>
    <mergeCell ref="F526:G526"/>
    <mergeCell ref="D527:E527"/>
    <mergeCell ref="F527:G527"/>
    <mergeCell ref="D528:E528"/>
    <mergeCell ref="F528:G528"/>
    <mergeCell ref="D523:E523"/>
    <mergeCell ref="F523:G523"/>
    <mergeCell ref="D524:E524"/>
    <mergeCell ref="F524:G524"/>
    <mergeCell ref="D525:E525"/>
    <mergeCell ref="F525:G525"/>
    <mergeCell ref="D520:E520"/>
    <mergeCell ref="F520:G520"/>
    <mergeCell ref="D521:E521"/>
    <mergeCell ref="F521:G521"/>
    <mergeCell ref="D522:E522"/>
    <mergeCell ref="F522:G522"/>
    <mergeCell ref="D517:E517"/>
    <mergeCell ref="F517:G517"/>
    <mergeCell ref="D518:E518"/>
    <mergeCell ref="F518:G518"/>
    <mergeCell ref="D519:E519"/>
    <mergeCell ref="F519:G519"/>
    <mergeCell ref="D514:E514"/>
    <mergeCell ref="F514:G514"/>
    <mergeCell ref="D515:E515"/>
    <mergeCell ref="F515:G515"/>
    <mergeCell ref="D516:E516"/>
    <mergeCell ref="F516:G516"/>
    <mergeCell ref="D511:E511"/>
    <mergeCell ref="F511:G511"/>
    <mergeCell ref="D512:E512"/>
    <mergeCell ref="F512:G512"/>
    <mergeCell ref="D513:E513"/>
    <mergeCell ref="F513:G513"/>
    <mergeCell ref="D508:E508"/>
    <mergeCell ref="F508:G508"/>
    <mergeCell ref="D509:E509"/>
    <mergeCell ref="F509:G509"/>
    <mergeCell ref="D510:E510"/>
    <mergeCell ref="F510:G510"/>
    <mergeCell ref="D505:E505"/>
    <mergeCell ref="F505:G505"/>
    <mergeCell ref="D506:E506"/>
    <mergeCell ref="F506:G506"/>
    <mergeCell ref="D507:E507"/>
    <mergeCell ref="F507:G507"/>
    <mergeCell ref="D502:E502"/>
    <mergeCell ref="F502:G502"/>
    <mergeCell ref="D503:E503"/>
    <mergeCell ref="F503:G503"/>
    <mergeCell ref="D504:E504"/>
    <mergeCell ref="F504:G504"/>
    <mergeCell ref="D499:E499"/>
    <mergeCell ref="F499:G499"/>
    <mergeCell ref="D500:E500"/>
    <mergeCell ref="F500:G500"/>
    <mergeCell ref="D501:E501"/>
    <mergeCell ref="F501:G501"/>
    <mergeCell ref="D496:E496"/>
    <mergeCell ref="F496:G496"/>
    <mergeCell ref="D497:E497"/>
    <mergeCell ref="F497:G497"/>
    <mergeCell ref="D498:E498"/>
    <mergeCell ref="F498:G498"/>
    <mergeCell ref="D493:E493"/>
    <mergeCell ref="F493:G493"/>
    <mergeCell ref="D494:E494"/>
    <mergeCell ref="F494:G494"/>
    <mergeCell ref="D495:E495"/>
    <mergeCell ref="F495:G495"/>
    <mergeCell ref="D490:E490"/>
    <mergeCell ref="F490:G490"/>
    <mergeCell ref="D491:E491"/>
    <mergeCell ref="F491:G491"/>
    <mergeCell ref="D492:E492"/>
    <mergeCell ref="F492:G492"/>
    <mergeCell ref="D487:E487"/>
    <mergeCell ref="F487:G487"/>
    <mergeCell ref="D488:E488"/>
    <mergeCell ref="F488:G488"/>
    <mergeCell ref="D489:E489"/>
    <mergeCell ref="F489:G489"/>
    <mergeCell ref="D484:E484"/>
    <mergeCell ref="F484:G484"/>
    <mergeCell ref="D485:E485"/>
    <mergeCell ref="F485:G485"/>
    <mergeCell ref="D486:E486"/>
    <mergeCell ref="F486:G486"/>
    <mergeCell ref="D481:E481"/>
    <mergeCell ref="F481:G481"/>
    <mergeCell ref="D482:E482"/>
    <mergeCell ref="F482:G482"/>
    <mergeCell ref="D483:E483"/>
    <mergeCell ref="F483:G483"/>
    <mergeCell ref="D478:E478"/>
    <mergeCell ref="F478:G478"/>
    <mergeCell ref="D479:E479"/>
    <mergeCell ref="F479:G479"/>
    <mergeCell ref="D480:E480"/>
    <mergeCell ref="F480:G480"/>
    <mergeCell ref="D475:E475"/>
    <mergeCell ref="F475:G475"/>
    <mergeCell ref="D476:E476"/>
    <mergeCell ref="F476:G476"/>
    <mergeCell ref="D477:E477"/>
    <mergeCell ref="F477:G477"/>
    <mergeCell ref="D472:E472"/>
    <mergeCell ref="F472:G472"/>
    <mergeCell ref="D473:E473"/>
    <mergeCell ref="F473:G473"/>
    <mergeCell ref="D474:E474"/>
    <mergeCell ref="F474:G474"/>
    <mergeCell ref="D469:E469"/>
    <mergeCell ref="F469:G469"/>
    <mergeCell ref="D470:E470"/>
    <mergeCell ref="F470:G470"/>
    <mergeCell ref="D471:E471"/>
    <mergeCell ref="F471:G471"/>
    <mergeCell ref="D466:E466"/>
    <mergeCell ref="F466:G466"/>
    <mergeCell ref="D467:E467"/>
    <mergeCell ref="F467:G467"/>
    <mergeCell ref="D468:E468"/>
    <mergeCell ref="F468:G468"/>
    <mergeCell ref="D463:E463"/>
    <mergeCell ref="F463:G463"/>
    <mergeCell ref="D464:E464"/>
    <mergeCell ref="F464:G464"/>
    <mergeCell ref="D465:E465"/>
    <mergeCell ref="F465:G465"/>
    <mergeCell ref="D460:E460"/>
    <mergeCell ref="F460:G460"/>
    <mergeCell ref="D461:E461"/>
    <mergeCell ref="F461:G461"/>
    <mergeCell ref="D462:E462"/>
    <mergeCell ref="F462:G462"/>
    <mergeCell ref="D457:E457"/>
    <mergeCell ref="F457:G457"/>
    <mergeCell ref="D458:E458"/>
    <mergeCell ref="F458:G458"/>
    <mergeCell ref="D459:E459"/>
    <mergeCell ref="F459:G459"/>
    <mergeCell ref="D454:E454"/>
    <mergeCell ref="F454:G454"/>
    <mergeCell ref="D455:E455"/>
    <mergeCell ref="F455:G455"/>
    <mergeCell ref="D456:E456"/>
    <mergeCell ref="F456:G456"/>
    <mergeCell ref="D451:E451"/>
    <mergeCell ref="F451:G451"/>
    <mergeCell ref="D452:E452"/>
    <mergeCell ref="F452:G452"/>
    <mergeCell ref="D453:E453"/>
    <mergeCell ref="F453:G453"/>
    <mergeCell ref="D448:E448"/>
    <mergeCell ref="F448:G448"/>
    <mergeCell ref="D449:E449"/>
    <mergeCell ref="F449:G449"/>
    <mergeCell ref="D450:E450"/>
    <mergeCell ref="F450:G450"/>
    <mergeCell ref="D445:E445"/>
    <mergeCell ref="F445:G445"/>
    <mergeCell ref="D446:E446"/>
    <mergeCell ref="F446:G446"/>
    <mergeCell ref="D447:E447"/>
    <mergeCell ref="F447:G447"/>
    <mergeCell ref="D442:E442"/>
    <mergeCell ref="F442:G442"/>
    <mergeCell ref="D443:E443"/>
    <mergeCell ref="F443:G443"/>
    <mergeCell ref="D444:E444"/>
    <mergeCell ref="F444:G444"/>
    <mergeCell ref="D439:E439"/>
    <mergeCell ref="F439:G439"/>
    <mergeCell ref="D440:E440"/>
    <mergeCell ref="F440:G440"/>
    <mergeCell ref="D441:E441"/>
    <mergeCell ref="F441:G441"/>
    <mergeCell ref="D436:E436"/>
    <mergeCell ref="F436:G436"/>
    <mergeCell ref="D437:E437"/>
    <mergeCell ref="F437:G437"/>
    <mergeCell ref="D438:E438"/>
    <mergeCell ref="F438:G438"/>
    <mergeCell ref="D433:E433"/>
    <mergeCell ref="F433:G433"/>
    <mergeCell ref="D434:E434"/>
    <mergeCell ref="F434:G434"/>
    <mergeCell ref="D435:E435"/>
    <mergeCell ref="F435:G435"/>
    <mergeCell ref="D430:E430"/>
    <mergeCell ref="F430:G430"/>
    <mergeCell ref="D431:E431"/>
    <mergeCell ref="F431:G431"/>
    <mergeCell ref="D432:E432"/>
    <mergeCell ref="F432:G432"/>
    <mergeCell ref="D427:E427"/>
    <mergeCell ref="F427:G427"/>
    <mergeCell ref="D428:E428"/>
    <mergeCell ref="F428:G428"/>
    <mergeCell ref="D429:E429"/>
    <mergeCell ref="F429:G429"/>
    <mergeCell ref="D424:E424"/>
    <mergeCell ref="F424:G424"/>
    <mergeCell ref="D425:E425"/>
    <mergeCell ref="F425:G425"/>
    <mergeCell ref="D426:E426"/>
    <mergeCell ref="F426:G426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12:E412"/>
    <mergeCell ref="F412:G412"/>
    <mergeCell ref="D413:E413"/>
    <mergeCell ref="F413:G413"/>
    <mergeCell ref="D414:E414"/>
    <mergeCell ref="F414:G414"/>
    <mergeCell ref="D409:E409"/>
    <mergeCell ref="F409:G409"/>
    <mergeCell ref="D410:E410"/>
    <mergeCell ref="F410:G410"/>
    <mergeCell ref="D411:E411"/>
    <mergeCell ref="F411:G411"/>
    <mergeCell ref="D406:E406"/>
    <mergeCell ref="F406:G406"/>
    <mergeCell ref="D407:E407"/>
    <mergeCell ref="F407:G407"/>
    <mergeCell ref="D408:E408"/>
    <mergeCell ref="F408:G408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20"/>
  <sheetViews>
    <sheetView showGridLines="0" topLeftCell="A704" workbookViewId="0">
      <selection activeCell="J10" sqref="J10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7.44140625" bestFit="1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428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664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664</v>
      </c>
      <c r="E11" s="1080"/>
      <c r="F11" s="1079" t="s">
        <v>665</v>
      </c>
      <c r="G11" s="1080"/>
      <c r="H11" s="4" t="s">
        <v>18</v>
      </c>
      <c r="I11" s="4" t="s">
        <v>19</v>
      </c>
      <c r="J11" s="4" t="s">
        <v>20</v>
      </c>
      <c r="K11" s="5">
        <v>3100</v>
      </c>
      <c r="L11" s="6">
        <v>357837</v>
      </c>
      <c r="M11" s="7">
        <v>1901</v>
      </c>
      <c r="N11" s="8">
        <v>1103401600</v>
      </c>
    </row>
    <row r="12" spans="2:17" ht="39.6">
      <c r="B12" s="4">
        <v>2023</v>
      </c>
      <c r="C12" s="4" t="s">
        <v>16</v>
      </c>
      <c r="D12" s="1079" t="s">
        <v>664</v>
      </c>
      <c r="E12" s="1080"/>
      <c r="F12" s="1079" t="s">
        <v>665</v>
      </c>
      <c r="G12" s="1080"/>
      <c r="H12" s="4" t="s">
        <v>22</v>
      </c>
      <c r="I12" s="4" t="s">
        <v>19</v>
      </c>
      <c r="J12" s="4" t="s">
        <v>20</v>
      </c>
      <c r="K12" s="5">
        <v>4600</v>
      </c>
      <c r="L12" s="6">
        <v>2269</v>
      </c>
      <c r="M12" s="7">
        <v>10</v>
      </c>
      <c r="N12" s="8">
        <v>10391400</v>
      </c>
    </row>
    <row r="13" spans="2:17" ht="26.4">
      <c r="B13" s="4">
        <v>2023</v>
      </c>
      <c r="C13" s="4" t="s">
        <v>16</v>
      </c>
      <c r="D13" s="1079" t="s">
        <v>664</v>
      </c>
      <c r="E13" s="1080"/>
      <c r="F13" s="1079" t="s">
        <v>665</v>
      </c>
      <c r="G13" s="1080"/>
      <c r="H13" s="4" t="s">
        <v>23</v>
      </c>
      <c r="I13" s="4" t="s">
        <v>19</v>
      </c>
      <c r="J13" s="4" t="s">
        <v>20</v>
      </c>
      <c r="K13" s="5">
        <v>5600</v>
      </c>
      <c r="L13" s="6">
        <v>2885</v>
      </c>
      <c r="M13" s="7">
        <v>38</v>
      </c>
      <c r="N13" s="8">
        <v>15943200</v>
      </c>
    </row>
    <row r="14" spans="2:17" ht="26.4">
      <c r="B14" s="4">
        <v>2023</v>
      </c>
      <c r="C14" s="4" t="s">
        <v>16</v>
      </c>
      <c r="D14" s="1079" t="s">
        <v>664</v>
      </c>
      <c r="E14" s="1080"/>
      <c r="F14" s="1079" t="s">
        <v>665</v>
      </c>
      <c r="G14" s="1080"/>
      <c r="H14" s="4" t="s">
        <v>24</v>
      </c>
      <c r="I14" s="4" t="s">
        <v>19</v>
      </c>
      <c r="J14" s="4" t="s">
        <v>20</v>
      </c>
      <c r="K14" s="5">
        <v>10000</v>
      </c>
      <c r="L14" s="6">
        <v>2998</v>
      </c>
      <c r="M14" s="7">
        <v>2</v>
      </c>
      <c r="N14" s="8">
        <v>29960000</v>
      </c>
    </row>
    <row r="15" spans="2:17" ht="26.4">
      <c r="B15" s="4">
        <v>2023</v>
      </c>
      <c r="C15" s="4" t="s">
        <v>16</v>
      </c>
      <c r="D15" s="1079" t="s">
        <v>664</v>
      </c>
      <c r="E15" s="1080"/>
      <c r="F15" s="1079" t="s">
        <v>665</v>
      </c>
      <c r="G15" s="1080"/>
      <c r="H15" s="4" t="s">
        <v>25</v>
      </c>
      <c r="I15" s="4" t="s">
        <v>19</v>
      </c>
      <c r="J15" s="4" t="s">
        <v>20</v>
      </c>
      <c r="K15" s="5">
        <v>5600</v>
      </c>
      <c r="L15" s="6">
        <v>20145</v>
      </c>
      <c r="M15" s="7">
        <v>67</v>
      </c>
      <c r="N15" s="8">
        <v>112436800</v>
      </c>
    </row>
    <row r="16" spans="2:17" ht="26.4">
      <c r="B16" s="4">
        <v>2023</v>
      </c>
      <c r="C16" s="4" t="s">
        <v>16</v>
      </c>
      <c r="D16" s="1079" t="s">
        <v>664</v>
      </c>
      <c r="E16" s="1080"/>
      <c r="F16" s="1079" t="s">
        <v>665</v>
      </c>
      <c r="G16" s="1080"/>
      <c r="H16" s="4" t="s">
        <v>26</v>
      </c>
      <c r="I16" s="4" t="s">
        <v>19</v>
      </c>
      <c r="J16" s="4" t="s">
        <v>20</v>
      </c>
      <c r="K16" s="5">
        <v>10000</v>
      </c>
      <c r="L16" s="6">
        <v>18337</v>
      </c>
      <c r="M16" s="7">
        <v>8</v>
      </c>
      <c r="N16" s="8">
        <v>183290000</v>
      </c>
    </row>
    <row r="17" spans="2:14" ht="26.4">
      <c r="B17" s="4">
        <v>2023</v>
      </c>
      <c r="C17" s="4" t="s">
        <v>16</v>
      </c>
      <c r="D17" s="1079" t="s">
        <v>664</v>
      </c>
      <c r="E17" s="1080"/>
      <c r="F17" s="1079" t="s">
        <v>665</v>
      </c>
      <c r="G17" s="1080"/>
      <c r="H17" s="4" t="s">
        <v>27</v>
      </c>
      <c r="I17" s="4" t="s">
        <v>19</v>
      </c>
      <c r="J17" s="4" t="s">
        <v>20</v>
      </c>
      <c r="K17" s="5">
        <v>900</v>
      </c>
      <c r="L17" s="6">
        <v>4331</v>
      </c>
      <c r="M17" s="7">
        <v>32</v>
      </c>
      <c r="N17" s="8">
        <v>3869100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408802</v>
      </c>
      <c r="M18" s="13">
        <v>2058</v>
      </c>
      <c r="N18" s="14">
        <v>1459292100</v>
      </c>
    </row>
    <row r="19" spans="2:14" ht="26.4">
      <c r="B19" s="4">
        <v>2023</v>
      </c>
      <c r="C19" s="4" t="s">
        <v>16</v>
      </c>
      <c r="D19" s="1079" t="s">
        <v>664</v>
      </c>
      <c r="E19" s="1080"/>
      <c r="F19" s="1079" t="s">
        <v>666</v>
      </c>
      <c r="G19" s="1080"/>
      <c r="H19" s="4" t="s">
        <v>18</v>
      </c>
      <c r="I19" s="4" t="s">
        <v>19</v>
      </c>
      <c r="J19" s="4" t="s">
        <v>20</v>
      </c>
      <c r="K19" s="5">
        <v>800</v>
      </c>
      <c r="L19" s="6">
        <v>52823</v>
      </c>
      <c r="M19" s="7">
        <v>1996</v>
      </c>
      <c r="N19" s="8">
        <v>40661600</v>
      </c>
    </row>
    <row r="20" spans="2:14" ht="39.6">
      <c r="B20" s="4">
        <v>2023</v>
      </c>
      <c r="C20" s="4" t="s">
        <v>16</v>
      </c>
      <c r="D20" s="1079" t="s">
        <v>664</v>
      </c>
      <c r="E20" s="1080"/>
      <c r="F20" s="1079" t="s">
        <v>666</v>
      </c>
      <c r="G20" s="1080"/>
      <c r="H20" s="4" t="s">
        <v>22</v>
      </c>
      <c r="I20" s="4" t="s">
        <v>19</v>
      </c>
      <c r="J20" s="4" t="s">
        <v>20</v>
      </c>
      <c r="K20" s="5">
        <v>1100</v>
      </c>
      <c r="L20" s="6">
        <v>282</v>
      </c>
      <c r="M20" s="7">
        <v>13</v>
      </c>
      <c r="N20" s="8">
        <v>295900</v>
      </c>
    </row>
    <row r="21" spans="2:14" ht="26.4">
      <c r="B21" s="4">
        <v>2023</v>
      </c>
      <c r="C21" s="4" t="s">
        <v>16</v>
      </c>
      <c r="D21" s="1079" t="s">
        <v>664</v>
      </c>
      <c r="E21" s="1080"/>
      <c r="F21" s="1079" t="s">
        <v>666</v>
      </c>
      <c r="G21" s="1080"/>
      <c r="H21" s="4" t="s">
        <v>23</v>
      </c>
      <c r="I21" s="4" t="s">
        <v>19</v>
      </c>
      <c r="J21" s="4" t="s">
        <v>20</v>
      </c>
      <c r="K21" s="5">
        <v>1400</v>
      </c>
      <c r="L21" s="6">
        <v>595</v>
      </c>
      <c r="M21" s="7">
        <v>49</v>
      </c>
      <c r="N21" s="8">
        <v>764400</v>
      </c>
    </row>
    <row r="22" spans="2:14" ht="26.4">
      <c r="B22" s="4">
        <v>2023</v>
      </c>
      <c r="C22" s="4" t="s">
        <v>16</v>
      </c>
      <c r="D22" s="1079" t="s">
        <v>664</v>
      </c>
      <c r="E22" s="1080"/>
      <c r="F22" s="1079" t="s">
        <v>666</v>
      </c>
      <c r="G22" s="1080"/>
      <c r="H22" s="4" t="s">
        <v>24</v>
      </c>
      <c r="I22" s="4" t="s">
        <v>19</v>
      </c>
      <c r="J22" s="4" t="s">
        <v>510</v>
      </c>
      <c r="K22" s="5">
        <v>2400</v>
      </c>
      <c r="L22" s="6">
        <v>22</v>
      </c>
      <c r="M22" s="7">
        <v>8</v>
      </c>
      <c r="N22" s="8">
        <v>33600</v>
      </c>
    </row>
    <row r="23" spans="2:14" ht="26.4">
      <c r="B23" s="4">
        <v>2023</v>
      </c>
      <c r="C23" s="4" t="s">
        <v>16</v>
      </c>
      <c r="D23" s="1079" t="s">
        <v>664</v>
      </c>
      <c r="E23" s="1080"/>
      <c r="F23" s="1079" t="s">
        <v>666</v>
      </c>
      <c r="G23" s="1080"/>
      <c r="H23" s="4" t="s">
        <v>25</v>
      </c>
      <c r="I23" s="4" t="s">
        <v>19</v>
      </c>
      <c r="J23" s="4" t="s">
        <v>20</v>
      </c>
      <c r="K23" s="5">
        <v>1400</v>
      </c>
      <c r="L23" s="6">
        <v>1411</v>
      </c>
      <c r="M23" s="7">
        <v>77</v>
      </c>
      <c r="N23" s="8">
        <v>1867600</v>
      </c>
    </row>
    <row r="24" spans="2:14" ht="26.4">
      <c r="B24" s="4">
        <v>2023</v>
      </c>
      <c r="C24" s="4" t="s">
        <v>16</v>
      </c>
      <c r="D24" s="1079" t="s">
        <v>664</v>
      </c>
      <c r="E24" s="1080"/>
      <c r="F24" s="1079" t="s">
        <v>666</v>
      </c>
      <c r="G24" s="1080"/>
      <c r="H24" s="4" t="s">
        <v>26</v>
      </c>
      <c r="I24" s="4" t="s">
        <v>19</v>
      </c>
      <c r="J24" s="4" t="s">
        <v>20</v>
      </c>
      <c r="K24" s="5">
        <v>2400</v>
      </c>
      <c r="L24" s="6">
        <v>1203</v>
      </c>
      <c r="M24" s="7">
        <v>82</v>
      </c>
      <c r="N24" s="8">
        <v>2690400</v>
      </c>
    </row>
    <row r="25" spans="2:14" ht="26.4">
      <c r="B25" s="4">
        <v>2023</v>
      </c>
      <c r="C25" s="4" t="s">
        <v>16</v>
      </c>
      <c r="D25" s="1079" t="s">
        <v>664</v>
      </c>
      <c r="E25" s="1080"/>
      <c r="F25" s="1079" t="s">
        <v>666</v>
      </c>
      <c r="G25" s="1080"/>
      <c r="H25" s="4" t="s">
        <v>27</v>
      </c>
      <c r="I25" s="4" t="s">
        <v>19</v>
      </c>
      <c r="J25" s="4" t="s">
        <v>20</v>
      </c>
      <c r="K25" s="5">
        <v>200</v>
      </c>
      <c r="L25" s="6">
        <v>375</v>
      </c>
      <c r="M25" s="7">
        <v>17</v>
      </c>
      <c r="N25" s="8">
        <v>71600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56711</v>
      </c>
      <c r="M26" s="13">
        <v>2242</v>
      </c>
      <c r="N26" s="14">
        <v>46385100</v>
      </c>
    </row>
    <row r="27" spans="2:14" ht="26.4">
      <c r="B27" s="4">
        <v>2023</v>
      </c>
      <c r="C27" s="4" t="s">
        <v>16</v>
      </c>
      <c r="D27" s="1079" t="s">
        <v>664</v>
      </c>
      <c r="E27" s="1080"/>
      <c r="F27" s="1079" t="s">
        <v>667</v>
      </c>
      <c r="G27" s="1080"/>
      <c r="H27" s="4" t="s">
        <v>18</v>
      </c>
      <c r="I27" s="4" t="s">
        <v>19</v>
      </c>
      <c r="J27" s="4" t="s">
        <v>20</v>
      </c>
      <c r="K27" s="5">
        <v>800</v>
      </c>
      <c r="L27" s="6">
        <v>49187</v>
      </c>
      <c r="M27" s="7">
        <v>6561</v>
      </c>
      <c r="N27" s="8">
        <v>34100800</v>
      </c>
    </row>
    <row r="28" spans="2:14" ht="39.6">
      <c r="B28" s="4">
        <v>2023</v>
      </c>
      <c r="C28" s="4" t="s">
        <v>16</v>
      </c>
      <c r="D28" s="1079" t="s">
        <v>664</v>
      </c>
      <c r="E28" s="1080"/>
      <c r="F28" s="1079" t="s">
        <v>667</v>
      </c>
      <c r="G28" s="1080"/>
      <c r="H28" s="4" t="s">
        <v>22</v>
      </c>
      <c r="I28" s="4" t="s">
        <v>19</v>
      </c>
      <c r="J28" s="4" t="s">
        <v>20</v>
      </c>
      <c r="K28" s="5">
        <v>1100</v>
      </c>
      <c r="L28" s="6">
        <v>248</v>
      </c>
      <c r="M28" s="7">
        <v>40</v>
      </c>
      <c r="N28" s="8">
        <v>228800</v>
      </c>
    </row>
    <row r="29" spans="2:14" ht="26.4">
      <c r="B29" s="4">
        <v>2023</v>
      </c>
      <c r="C29" s="4" t="s">
        <v>16</v>
      </c>
      <c r="D29" s="1079" t="s">
        <v>664</v>
      </c>
      <c r="E29" s="1080"/>
      <c r="F29" s="1079" t="s">
        <v>667</v>
      </c>
      <c r="G29" s="1080"/>
      <c r="H29" s="4" t="s">
        <v>23</v>
      </c>
      <c r="I29" s="4" t="s">
        <v>19</v>
      </c>
      <c r="J29" s="4" t="s">
        <v>20</v>
      </c>
      <c r="K29" s="5">
        <v>1400</v>
      </c>
      <c r="L29" s="6">
        <v>2774</v>
      </c>
      <c r="M29" s="7">
        <v>133</v>
      </c>
      <c r="N29" s="8">
        <v>3697400</v>
      </c>
    </row>
    <row r="30" spans="2:14" ht="26.4">
      <c r="B30" s="4">
        <v>2023</v>
      </c>
      <c r="C30" s="4" t="s">
        <v>16</v>
      </c>
      <c r="D30" s="1079" t="s">
        <v>664</v>
      </c>
      <c r="E30" s="1080"/>
      <c r="F30" s="1079" t="s">
        <v>667</v>
      </c>
      <c r="G30" s="1080"/>
      <c r="H30" s="4" t="s">
        <v>24</v>
      </c>
      <c r="I30" s="4" t="s">
        <v>19</v>
      </c>
      <c r="J30" s="4" t="s">
        <v>122</v>
      </c>
      <c r="K30" s="5">
        <v>2400</v>
      </c>
      <c r="L30" s="6">
        <v>256</v>
      </c>
      <c r="M30" s="7">
        <v>171</v>
      </c>
      <c r="N30" s="8">
        <v>204000</v>
      </c>
    </row>
    <row r="31" spans="2:14" ht="26.4">
      <c r="B31" s="4">
        <v>2023</v>
      </c>
      <c r="C31" s="4" t="s">
        <v>16</v>
      </c>
      <c r="D31" s="1079" t="s">
        <v>664</v>
      </c>
      <c r="E31" s="1080"/>
      <c r="F31" s="1079" t="s">
        <v>667</v>
      </c>
      <c r="G31" s="1080"/>
      <c r="H31" s="4" t="s">
        <v>25</v>
      </c>
      <c r="I31" s="4" t="s">
        <v>19</v>
      </c>
      <c r="J31" s="4" t="s">
        <v>20</v>
      </c>
      <c r="K31" s="5">
        <v>1400</v>
      </c>
      <c r="L31" s="6">
        <v>1401</v>
      </c>
      <c r="M31" s="7">
        <v>226</v>
      </c>
      <c r="N31" s="8">
        <v>1645000</v>
      </c>
    </row>
    <row r="32" spans="2:14" ht="26.4">
      <c r="B32" s="4">
        <v>2023</v>
      </c>
      <c r="C32" s="4" t="s">
        <v>16</v>
      </c>
      <c r="D32" s="1079" t="s">
        <v>664</v>
      </c>
      <c r="E32" s="1080"/>
      <c r="F32" s="1079" t="s">
        <v>667</v>
      </c>
      <c r="G32" s="1080"/>
      <c r="H32" s="4" t="s">
        <v>26</v>
      </c>
      <c r="I32" s="4" t="s">
        <v>19</v>
      </c>
      <c r="J32" s="4" t="s">
        <v>20</v>
      </c>
      <c r="K32" s="5">
        <v>2400</v>
      </c>
      <c r="L32" s="6">
        <v>1810</v>
      </c>
      <c r="M32" s="7">
        <v>467</v>
      </c>
      <c r="N32" s="8">
        <v>3223200</v>
      </c>
    </row>
    <row r="33" spans="2:14" ht="26.4">
      <c r="B33" s="4">
        <v>2023</v>
      </c>
      <c r="C33" s="4" t="s">
        <v>16</v>
      </c>
      <c r="D33" s="1079" t="s">
        <v>664</v>
      </c>
      <c r="E33" s="1080"/>
      <c r="F33" s="1079" t="s">
        <v>667</v>
      </c>
      <c r="G33" s="1080"/>
      <c r="H33" s="4" t="s">
        <v>27</v>
      </c>
      <c r="I33" s="4" t="s">
        <v>19</v>
      </c>
      <c r="J33" s="4" t="s">
        <v>20</v>
      </c>
      <c r="K33" s="5">
        <v>200</v>
      </c>
      <c r="L33" s="6">
        <v>401</v>
      </c>
      <c r="M33" s="7">
        <v>25</v>
      </c>
      <c r="N33" s="8">
        <v>75200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56077</v>
      </c>
      <c r="M34" s="13">
        <v>7623</v>
      </c>
      <c r="N34" s="14">
        <v>43174400</v>
      </c>
    </row>
    <row r="35" spans="2:14" ht="26.4">
      <c r="B35" s="4">
        <v>2023</v>
      </c>
      <c r="C35" s="4" t="s">
        <v>16</v>
      </c>
      <c r="D35" s="1079" t="s">
        <v>664</v>
      </c>
      <c r="E35" s="1080"/>
      <c r="F35" s="1079" t="s">
        <v>668</v>
      </c>
      <c r="G35" s="1080"/>
      <c r="H35" s="4" t="s">
        <v>18</v>
      </c>
      <c r="I35" s="4" t="s">
        <v>19</v>
      </c>
      <c r="J35" s="4" t="s">
        <v>20</v>
      </c>
      <c r="K35" s="5">
        <v>800</v>
      </c>
      <c r="L35" s="6">
        <v>30380</v>
      </c>
      <c r="M35" s="7">
        <v>7993</v>
      </c>
      <c r="N35" s="8">
        <v>17909600</v>
      </c>
    </row>
    <row r="36" spans="2:14" ht="39.6">
      <c r="B36" s="4">
        <v>2023</v>
      </c>
      <c r="C36" s="4" t="s">
        <v>16</v>
      </c>
      <c r="D36" s="1079" t="s">
        <v>664</v>
      </c>
      <c r="E36" s="1080"/>
      <c r="F36" s="1079" t="s">
        <v>668</v>
      </c>
      <c r="G36" s="1080"/>
      <c r="H36" s="4" t="s">
        <v>22</v>
      </c>
      <c r="I36" s="4" t="s">
        <v>19</v>
      </c>
      <c r="J36" s="4" t="s">
        <v>76</v>
      </c>
      <c r="K36" s="5">
        <v>1100</v>
      </c>
      <c r="L36" s="6">
        <v>121</v>
      </c>
      <c r="M36" s="7">
        <v>31</v>
      </c>
      <c r="N36" s="8">
        <v>99000</v>
      </c>
    </row>
    <row r="37" spans="2:14" ht="26.4">
      <c r="B37" s="4">
        <v>2023</v>
      </c>
      <c r="C37" s="4" t="s">
        <v>16</v>
      </c>
      <c r="D37" s="1079" t="s">
        <v>664</v>
      </c>
      <c r="E37" s="1080"/>
      <c r="F37" s="1079" t="s">
        <v>668</v>
      </c>
      <c r="G37" s="1080"/>
      <c r="H37" s="4" t="s">
        <v>23</v>
      </c>
      <c r="I37" s="4" t="s">
        <v>19</v>
      </c>
      <c r="J37" s="4" t="s">
        <v>76</v>
      </c>
      <c r="K37" s="5">
        <v>1400</v>
      </c>
      <c r="L37" s="6">
        <v>302</v>
      </c>
      <c r="M37" s="7">
        <v>104</v>
      </c>
      <c r="N37" s="8">
        <v>277200</v>
      </c>
    </row>
    <row r="38" spans="2:14" ht="26.4">
      <c r="B38" s="4">
        <v>2023</v>
      </c>
      <c r="C38" s="4" t="s">
        <v>16</v>
      </c>
      <c r="D38" s="1079" t="s">
        <v>664</v>
      </c>
      <c r="E38" s="1080"/>
      <c r="F38" s="1079" t="s">
        <v>668</v>
      </c>
      <c r="G38" s="1080"/>
      <c r="H38" s="4" t="s">
        <v>24</v>
      </c>
      <c r="I38" s="4" t="s">
        <v>19</v>
      </c>
      <c r="J38" s="4" t="s">
        <v>457</v>
      </c>
      <c r="K38" s="5">
        <v>2400</v>
      </c>
      <c r="L38" s="6">
        <v>18</v>
      </c>
      <c r="M38" s="7">
        <v>13</v>
      </c>
      <c r="N38" s="8">
        <v>12000</v>
      </c>
    </row>
    <row r="39" spans="2:14" ht="26.4">
      <c r="B39" s="4">
        <v>2023</v>
      </c>
      <c r="C39" s="4" t="s">
        <v>16</v>
      </c>
      <c r="D39" s="1079" t="s">
        <v>664</v>
      </c>
      <c r="E39" s="1080"/>
      <c r="F39" s="1079" t="s">
        <v>668</v>
      </c>
      <c r="G39" s="1080"/>
      <c r="H39" s="4" t="s">
        <v>25</v>
      </c>
      <c r="I39" s="4" t="s">
        <v>19</v>
      </c>
      <c r="J39" s="4" t="s">
        <v>20</v>
      </c>
      <c r="K39" s="5">
        <v>1400</v>
      </c>
      <c r="L39" s="6">
        <v>536</v>
      </c>
      <c r="M39" s="7">
        <v>187</v>
      </c>
      <c r="N39" s="8">
        <v>488600</v>
      </c>
    </row>
    <row r="40" spans="2:14" ht="26.4">
      <c r="B40" s="4">
        <v>2023</v>
      </c>
      <c r="C40" s="4" t="s">
        <v>16</v>
      </c>
      <c r="D40" s="1079" t="s">
        <v>664</v>
      </c>
      <c r="E40" s="1080"/>
      <c r="F40" s="1079" t="s">
        <v>668</v>
      </c>
      <c r="G40" s="1080"/>
      <c r="H40" s="4" t="s">
        <v>26</v>
      </c>
      <c r="I40" s="4" t="s">
        <v>19</v>
      </c>
      <c r="J40" s="4" t="s">
        <v>76</v>
      </c>
      <c r="K40" s="5">
        <v>2400</v>
      </c>
      <c r="L40" s="6">
        <v>347</v>
      </c>
      <c r="M40" s="7">
        <v>118</v>
      </c>
      <c r="N40" s="8">
        <v>549600</v>
      </c>
    </row>
    <row r="41" spans="2:14" ht="26.4">
      <c r="B41" s="4">
        <v>2023</v>
      </c>
      <c r="C41" s="4" t="s">
        <v>16</v>
      </c>
      <c r="D41" s="1079" t="s">
        <v>664</v>
      </c>
      <c r="E41" s="1080"/>
      <c r="F41" s="1079" t="s">
        <v>668</v>
      </c>
      <c r="G41" s="1080"/>
      <c r="H41" s="4" t="s">
        <v>27</v>
      </c>
      <c r="I41" s="4" t="s">
        <v>19</v>
      </c>
      <c r="J41" s="4" t="s">
        <v>20</v>
      </c>
      <c r="K41" s="5">
        <v>200</v>
      </c>
      <c r="L41" s="6">
        <v>126</v>
      </c>
      <c r="M41" s="7">
        <v>36</v>
      </c>
      <c r="N41" s="8">
        <v>18000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31830</v>
      </c>
      <c r="M42" s="13">
        <v>8482</v>
      </c>
      <c r="N42" s="14">
        <v>19354000</v>
      </c>
    </row>
    <row r="43" spans="2:14" ht="26.4">
      <c r="B43" s="4">
        <v>2023</v>
      </c>
      <c r="C43" s="4" t="s">
        <v>16</v>
      </c>
      <c r="D43" s="1079" t="s">
        <v>664</v>
      </c>
      <c r="E43" s="1080"/>
      <c r="F43" s="1079" t="s">
        <v>669</v>
      </c>
      <c r="G43" s="1080"/>
      <c r="H43" s="4" t="s">
        <v>18</v>
      </c>
      <c r="I43" s="4" t="s">
        <v>19</v>
      </c>
      <c r="J43" s="4" t="s">
        <v>20</v>
      </c>
      <c r="K43" s="5">
        <v>800</v>
      </c>
      <c r="L43" s="6">
        <v>31850</v>
      </c>
      <c r="M43" s="7">
        <v>13453</v>
      </c>
      <c r="N43" s="8">
        <v>14717600</v>
      </c>
    </row>
    <row r="44" spans="2:14" ht="39.6">
      <c r="B44" s="4">
        <v>2023</v>
      </c>
      <c r="C44" s="4" t="s">
        <v>16</v>
      </c>
      <c r="D44" s="1079" t="s">
        <v>664</v>
      </c>
      <c r="E44" s="1080"/>
      <c r="F44" s="1079" t="s">
        <v>669</v>
      </c>
      <c r="G44" s="1080"/>
      <c r="H44" s="4" t="s">
        <v>22</v>
      </c>
      <c r="I44" s="4" t="s">
        <v>19</v>
      </c>
      <c r="J44" s="4" t="s">
        <v>20</v>
      </c>
      <c r="K44" s="5">
        <v>1100</v>
      </c>
      <c r="L44" s="6">
        <v>116</v>
      </c>
      <c r="M44" s="7">
        <v>45</v>
      </c>
      <c r="N44" s="8">
        <v>78100</v>
      </c>
    </row>
    <row r="45" spans="2:14" ht="26.4">
      <c r="B45" s="4">
        <v>2023</v>
      </c>
      <c r="C45" s="4" t="s">
        <v>16</v>
      </c>
      <c r="D45" s="1079" t="s">
        <v>664</v>
      </c>
      <c r="E45" s="1080"/>
      <c r="F45" s="1079" t="s">
        <v>669</v>
      </c>
      <c r="G45" s="1080"/>
      <c r="H45" s="4" t="s">
        <v>23</v>
      </c>
      <c r="I45" s="4" t="s">
        <v>19</v>
      </c>
      <c r="J45" s="4" t="s">
        <v>20</v>
      </c>
      <c r="K45" s="5">
        <v>1400</v>
      </c>
      <c r="L45" s="6">
        <v>1329</v>
      </c>
      <c r="M45" s="7">
        <v>686</v>
      </c>
      <c r="N45" s="8">
        <v>900200</v>
      </c>
    </row>
    <row r="46" spans="2:14" ht="26.4">
      <c r="B46" s="4">
        <v>2023</v>
      </c>
      <c r="C46" s="4" t="s">
        <v>16</v>
      </c>
      <c r="D46" s="1079" t="s">
        <v>664</v>
      </c>
      <c r="E46" s="1080"/>
      <c r="F46" s="1079" t="s">
        <v>669</v>
      </c>
      <c r="G46" s="1080"/>
      <c r="H46" s="4" t="s">
        <v>24</v>
      </c>
      <c r="I46" s="4" t="s">
        <v>19</v>
      </c>
      <c r="J46" s="4" t="s">
        <v>20</v>
      </c>
      <c r="K46" s="5">
        <v>2400</v>
      </c>
      <c r="L46" s="6">
        <v>1971</v>
      </c>
      <c r="M46" s="7">
        <v>1097</v>
      </c>
      <c r="N46" s="8">
        <v>2097600</v>
      </c>
    </row>
    <row r="47" spans="2:14" ht="26.4">
      <c r="B47" s="4">
        <v>2023</v>
      </c>
      <c r="C47" s="4" t="s">
        <v>16</v>
      </c>
      <c r="D47" s="1079" t="s">
        <v>664</v>
      </c>
      <c r="E47" s="1080"/>
      <c r="F47" s="1079" t="s">
        <v>669</v>
      </c>
      <c r="G47" s="1080"/>
      <c r="H47" s="4" t="s">
        <v>25</v>
      </c>
      <c r="I47" s="4" t="s">
        <v>19</v>
      </c>
      <c r="J47" s="4" t="s">
        <v>20</v>
      </c>
      <c r="K47" s="5">
        <v>1400</v>
      </c>
      <c r="L47" s="6">
        <v>1308</v>
      </c>
      <c r="M47" s="7">
        <v>634</v>
      </c>
      <c r="N47" s="8">
        <v>943600</v>
      </c>
    </row>
    <row r="48" spans="2:14" ht="26.4">
      <c r="B48" s="4">
        <v>2023</v>
      </c>
      <c r="C48" s="4" t="s">
        <v>16</v>
      </c>
      <c r="D48" s="1079" t="s">
        <v>664</v>
      </c>
      <c r="E48" s="1080"/>
      <c r="F48" s="1079" t="s">
        <v>669</v>
      </c>
      <c r="G48" s="1080"/>
      <c r="H48" s="4" t="s">
        <v>26</v>
      </c>
      <c r="I48" s="4" t="s">
        <v>19</v>
      </c>
      <c r="J48" s="4" t="s">
        <v>76</v>
      </c>
      <c r="K48" s="5">
        <v>2400</v>
      </c>
      <c r="L48" s="6">
        <v>1093</v>
      </c>
      <c r="M48" s="7">
        <v>500</v>
      </c>
      <c r="N48" s="8">
        <v>1423200</v>
      </c>
    </row>
    <row r="49" spans="2:14" ht="26.4">
      <c r="B49" s="4">
        <v>2023</v>
      </c>
      <c r="C49" s="4" t="s">
        <v>16</v>
      </c>
      <c r="D49" s="1079" t="s">
        <v>664</v>
      </c>
      <c r="E49" s="1080"/>
      <c r="F49" s="1079" t="s">
        <v>669</v>
      </c>
      <c r="G49" s="1080"/>
      <c r="H49" s="4" t="s">
        <v>27</v>
      </c>
      <c r="I49" s="4" t="s">
        <v>19</v>
      </c>
      <c r="J49" s="4" t="s">
        <v>20</v>
      </c>
      <c r="K49" s="5">
        <v>200</v>
      </c>
      <c r="L49" s="6">
        <v>166</v>
      </c>
      <c r="M49" s="7">
        <v>60</v>
      </c>
      <c r="N49" s="8">
        <v>21200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37833</v>
      </c>
      <c r="M50" s="13">
        <v>16475</v>
      </c>
      <c r="N50" s="14">
        <v>20181500</v>
      </c>
    </row>
    <row r="51" spans="2:14" ht="26.4">
      <c r="B51" s="4">
        <v>2023</v>
      </c>
      <c r="C51" s="4" t="s">
        <v>16</v>
      </c>
      <c r="D51" s="1079" t="s">
        <v>664</v>
      </c>
      <c r="E51" s="1080"/>
      <c r="F51" s="1079" t="s">
        <v>670</v>
      </c>
      <c r="G51" s="1080"/>
      <c r="H51" s="4" t="s">
        <v>18</v>
      </c>
      <c r="I51" s="4" t="s">
        <v>19</v>
      </c>
      <c r="J51" s="4" t="s">
        <v>20</v>
      </c>
      <c r="K51" s="5">
        <v>800</v>
      </c>
      <c r="L51" s="6">
        <v>34397</v>
      </c>
      <c r="M51" s="7">
        <v>6677</v>
      </c>
      <c r="N51" s="8">
        <v>22176000</v>
      </c>
    </row>
    <row r="52" spans="2:14" ht="39.6">
      <c r="B52" s="4">
        <v>2023</v>
      </c>
      <c r="C52" s="4" t="s">
        <v>16</v>
      </c>
      <c r="D52" s="1079" t="s">
        <v>664</v>
      </c>
      <c r="E52" s="1080"/>
      <c r="F52" s="1079" t="s">
        <v>670</v>
      </c>
      <c r="G52" s="1080"/>
      <c r="H52" s="4" t="s">
        <v>22</v>
      </c>
      <c r="I52" s="4" t="s">
        <v>19</v>
      </c>
      <c r="J52" s="4" t="s">
        <v>20</v>
      </c>
      <c r="K52" s="5">
        <v>1100</v>
      </c>
      <c r="L52" s="6">
        <v>54</v>
      </c>
      <c r="M52" s="7">
        <v>17</v>
      </c>
      <c r="N52" s="8">
        <v>40700</v>
      </c>
    </row>
    <row r="53" spans="2:14" ht="26.4">
      <c r="B53" s="4">
        <v>2023</v>
      </c>
      <c r="C53" s="4" t="s">
        <v>16</v>
      </c>
      <c r="D53" s="1079" t="s">
        <v>664</v>
      </c>
      <c r="E53" s="1080"/>
      <c r="F53" s="1079" t="s">
        <v>670</v>
      </c>
      <c r="G53" s="1080"/>
      <c r="H53" s="4" t="s">
        <v>23</v>
      </c>
      <c r="I53" s="4" t="s">
        <v>19</v>
      </c>
      <c r="J53" s="4" t="s">
        <v>20</v>
      </c>
      <c r="K53" s="5">
        <v>1400</v>
      </c>
      <c r="L53" s="6">
        <v>284</v>
      </c>
      <c r="M53" s="7">
        <v>130</v>
      </c>
      <c r="N53" s="8">
        <v>215600</v>
      </c>
    </row>
    <row r="54" spans="2:14" ht="26.4">
      <c r="B54" s="4">
        <v>2023</v>
      </c>
      <c r="C54" s="4" t="s">
        <v>16</v>
      </c>
      <c r="D54" s="1079" t="s">
        <v>664</v>
      </c>
      <c r="E54" s="1080"/>
      <c r="F54" s="1079" t="s">
        <v>670</v>
      </c>
      <c r="G54" s="1080"/>
      <c r="H54" s="4" t="s">
        <v>24</v>
      </c>
      <c r="I54" s="4" t="s">
        <v>19</v>
      </c>
      <c r="J54" s="4" t="s">
        <v>20</v>
      </c>
      <c r="K54" s="5">
        <v>2400</v>
      </c>
      <c r="L54" s="6">
        <v>177</v>
      </c>
      <c r="M54" s="7">
        <v>126</v>
      </c>
      <c r="N54" s="8">
        <v>122400</v>
      </c>
    </row>
    <row r="55" spans="2:14" ht="26.4">
      <c r="B55" s="4">
        <v>2023</v>
      </c>
      <c r="C55" s="4" t="s">
        <v>16</v>
      </c>
      <c r="D55" s="1079" t="s">
        <v>664</v>
      </c>
      <c r="E55" s="1080"/>
      <c r="F55" s="1079" t="s">
        <v>670</v>
      </c>
      <c r="G55" s="1080"/>
      <c r="H55" s="4" t="s">
        <v>25</v>
      </c>
      <c r="I55" s="4" t="s">
        <v>19</v>
      </c>
      <c r="J55" s="4" t="s">
        <v>76</v>
      </c>
      <c r="K55" s="5">
        <v>1400</v>
      </c>
      <c r="L55" s="6">
        <v>1026</v>
      </c>
      <c r="M55" s="7">
        <v>364</v>
      </c>
      <c r="N55" s="8">
        <v>926800</v>
      </c>
    </row>
    <row r="56" spans="2:14" ht="26.4">
      <c r="B56" s="4">
        <v>2023</v>
      </c>
      <c r="C56" s="4" t="s">
        <v>16</v>
      </c>
      <c r="D56" s="1079" t="s">
        <v>664</v>
      </c>
      <c r="E56" s="1080"/>
      <c r="F56" s="1079" t="s">
        <v>670</v>
      </c>
      <c r="G56" s="1080"/>
      <c r="H56" s="4" t="s">
        <v>26</v>
      </c>
      <c r="I56" s="4" t="s">
        <v>19</v>
      </c>
      <c r="J56" s="4" t="s">
        <v>20</v>
      </c>
      <c r="K56" s="5">
        <v>2400</v>
      </c>
      <c r="L56" s="6">
        <v>406</v>
      </c>
      <c r="M56" s="7">
        <v>118</v>
      </c>
      <c r="N56" s="8">
        <v>691200</v>
      </c>
    </row>
    <row r="57" spans="2:14" ht="26.4">
      <c r="B57" s="4">
        <v>2023</v>
      </c>
      <c r="C57" s="4" t="s">
        <v>16</v>
      </c>
      <c r="D57" s="1079" t="s">
        <v>664</v>
      </c>
      <c r="E57" s="1080"/>
      <c r="F57" s="1079" t="s">
        <v>670</v>
      </c>
      <c r="G57" s="1080"/>
      <c r="H57" s="4" t="s">
        <v>27</v>
      </c>
      <c r="I57" s="4" t="s">
        <v>19</v>
      </c>
      <c r="J57" s="4" t="s">
        <v>20</v>
      </c>
      <c r="K57" s="5">
        <v>200</v>
      </c>
      <c r="L57" s="6">
        <v>123</v>
      </c>
      <c r="M57" s="7">
        <v>23</v>
      </c>
      <c r="N57" s="8">
        <v>20000</v>
      </c>
    </row>
    <row r="58" spans="2:14">
      <c r="B58" s="12" t="s">
        <v>28</v>
      </c>
      <c r="C58" s="12" t="s">
        <v>28</v>
      </c>
      <c r="D58" s="1083" t="s">
        <v>28</v>
      </c>
      <c r="E58" s="1080"/>
      <c r="F58" s="1083" t="s">
        <v>29</v>
      </c>
      <c r="G58" s="1080"/>
      <c r="H58" s="12" t="s">
        <v>28</v>
      </c>
      <c r="I58" s="12" t="s">
        <v>28</v>
      </c>
      <c r="J58" s="12" t="s">
        <v>28</v>
      </c>
      <c r="K58" s="12" t="s">
        <v>28</v>
      </c>
      <c r="L58" s="13">
        <v>36467</v>
      </c>
      <c r="M58" s="13">
        <v>7455</v>
      </c>
      <c r="N58" s="14">
        <v>24192700</v>
      </c>
    </row>
    <row r="59" spans="2:14" ht="26.4">
      <c r="B59" s="4">
        <v>2023</v>
      </c>
      <c r="C59" s="4" t="s">
        <v>16</v>
      </c>
      <c r="D59" s="1079" t="s">
        <v>664</v>
      </c>
      <c r="E59" s="1080"/>
      <c r="F59" s="1079" t="s">
        <v>671</v>
      </c>
      <c r="G59" s="1080"/>
      <c r="H59" s="4" t="s">
        <v>18</v>
      </c>
      <c r="I59" s="4" t="s">
        <v>19</v>
      </c>
      <c r="J59" s="4" t="s">
        <v>20</v>
      </c>
      <c r="K59" s="5">
        <v>600</v>
      </c>
      <c r="L59" s="6">
        <v>733281</v>
      </c>
      <c r="M59" s="7">
        <v>8064</v>
      </c>
      <c r="N59" s="8">
        <v>435130200</v>
      </c>
    </row>
    <row r="60" spans="2:14" ht="39.6">
      <c r="B60" s="4">
        <v>2023</v>
      </c>
      <c r="C60" s="4" t="s">
        <v>16</v>
      </c>
      <c r="D60" s="1079" t="s">
        <v>664</v>
      </c>
      <c r="E60" s="1080"/>
      <c r="F60" s="1079" t="s">
        <v>671</v>
      </c>
      <c r="G60" s="1080"/>
      <c r="H60" s="4" t="s">
        <v>22</v>
      </c>
      <c r="I60" s="4" t="s">
        <v>19</v>
      </c>
      <c r="J60" s="4" t="s">
        <v>20</v>
      </c>
      <c r="K60" s="5">
        <v>800</v>
      </c>
      <c r="L60" s="6">
        <v>800</v>
      </c>
      <c r="M60" s="7">
        <v>12</v>
      </c>
      <c r="N60" s="8">
        <v>630400</v>
      </c>
    </row>
    <row r="61" spans="2:14" ht="26.4">
      <c r="B61" s="4">
        <v>2023</v>
      </c>
      <c r="C61" s="4" t="s">
        <v>16</v>
      </c>
      <c r="D61" s="1079" t="s">
        <v>664</v>
      </c>
      <c r="E61" s="1080"/>
      <c r="F61" s="1079" t="s">
        <v>671</v>
      </c>
      <c r="G61" s="1080"/>
      <c r="H61" s="4" t="s">
        <v>23</v>
      </c>
      <c r="I61" s="4" t="s">
        <v>19</v>
      </c>
      <c r="J61" s="4" t="s">
        <v>20</v>
      </c>
      <c r="K61" s="5">
        <v>1000</v>
      </c>
      <c r="L61" s="6">
        <v>5172</v>
      </c>
      <c r="M61" s="7">
        <v>113</v>
      </c>
      <c r="N61" s="8">
        <v>5059000</v>
      </c>
    </row>
    <row r="62" spans="2:14" ht="26.4">
      <c r="B62" s="4">
        <v>2023</v>
      </c>
      <c r="C62" s="4" t="s">
        <v>16</v>
      </c>
      <c r="D62" s="1079" t="s">
        <v>664</v>
      </c>
      <c r="E62" s="1080"/>
      <c r="F62" s="1079" t="s">
        <v>671</v>
      </c>
      <c r="G62" s="1080"/>
      <c r="H62" s="4" t="s">
        <v>24</v>
      </c>
      <c r="I62" s="4" t="s">
        <v>19</v>
      </c>
      <c r="J62" s="4" t="s">
        <v>20</v>
      </c>
      <c r="K62" s="5">
        <v>1800</v>
      </c>
      <c r="L62" s="6">
        <v>106</v>
      </c>
      <c r="M62" s="7">
        <v>8</v>
      </c>
      <c r="N62" s="8">
        <v>176400</v>
      </c>
    </row>
    <row r="63" spans="2:14" ht="26.4">
      <c r="B63" s="4">
        <v>2023</v>
      </c>
      <c r="C63" s="4" t="s">
        <v>16</v>
      </c>
      <c r="D63" s="1079" t="s">
        <v>664</v>
      </c>
      <c r="E63" s="1080"/>
      <c r="F63" s="1079" t="s">
        <v>671</v>
      </c>
      <c r="G63" s="1080"/>
      <c r="H63" s="4" t="s">
        <v>25</v>
      </c>
      <c r="I63" s="4" t="s">
        <v>19</v>
      </c>
      <c r="J63" s="4" t="s">
        <v>20</v>
      </c>
      <c r="K63" s="5">
        <v>1000</v>
      </c>
      <c r="L63" s="6">
        <v>13748</v>
      </c>
      <c r="M63" s="7">
        <v>251</v>
      </c>
      <c r="N63" s="8">
        <v>13497000</v>
      </c>
    </row>
    <row r="64" spans="2:14" ht="26.4">
      <c r="B64" s="4">
        <v>2023</v>
      </c>
      <c r="C64" s="4" t="s">
        <v>16</v>
      </c>
      <c r="D64" s="1079" t="s">
        <v>664</v>
      </c>
      <c r="E64" s="1080"/>
      <c r="F64" s="1079" t="s">
        <v>671</v>
      </c>
      <c r="G64" s="1080"/>
      <c r="H64" s="4" t="s">
        <v>26</v>
      </c>
      <c r="I64" s="4" t="s">
        <v>19</v>
      </c>
      <c r="J64" s="4" t="s">
        <v>20</v>
      </c>
      <c r="K64" s="5">
        <v>1800</v>
      </c>
      <c r="L64" s="6">
        <v>6638</v>
      </c>
      <c r="M64" s="7">
        <v>151</v>
      </c>
      <c r="N64" s="8">
        <v>11676600</v>
      </c>
    </row>
    <row r="65" spans="2:14" ht="26.4">
      <c r="B65" s="4">
        <v>2023</v>
      </c>
      <c r="C65" s="4" t="s">
        <v>16</v>
      </c>
      <c r="D65" s="1079" t="s">
        <v>664</v>
      </c>
      <c r="E65" s="1080"/>
      <c r="F65" s="1079" t="s">
        <v>671</v>
      </c>
      <c r="G65" s="1080"/>
      <c r="H65" s="4" t="s">
        <v>27</v>
      </c>
      <c r="I65" s="4" t="s">
        <v>19</v>
      </c>
      <c r="J65" s="4" t="s">
        <v>20</v>
      </c>
      <c r="K65" s="5">
        <v>100</v>
      </c>
      <c r="L65" s="6">
        <v>17696</v>
      </c>
      <c r="M65" s="7">
        <v>71</v>
      </c>
      <c r="N65" s="8">
        <v>1762500</v>
      </c>
    </row>
    <row r="66" spans="2:14">
      <c r="B66" s="12" t="s">
        <v>28</v>
      </c>
      <c r="C66" s="12" t="s">
        <v>28</v>
      </c>
      <c r="D66" s="1083" t="s">
        <v>28</v>
      </c>
      <c r="E66" s="1080"/>
      <c r="F66" s="1083" t="s">
        <v>29</v>
      </c>
      <c r="G66" s="1080"/>
      <c r="H66" s="12" t="s">
        <v>28</v>
      </c>
      <c r="I66" s="12" t="s">
        <v>28</v>
      </c>
      <c r="J66" s="12" t="s">
        <v>28</v>
      </c>
      <c r="K66" s="12" t="s">
        <v>28</v>
      </c>
      <c r="L66" s="13">
        <v>777441</v>
      </c>
      <c r="M66" s="13">
        <v>8670</v>
      </c>
      <c r="N66" s="14">
        <v>467932100</v>
      </c>
    </row>
    <row r="67" spans="2:14" ht="26.4">
      <c r="B67" s="4">
        <v>2023</v>
      </c>
      <c r="C67" s="4" t="s">
        <v>16</v>
      </c>
      <c r="D67" s="1079" t="s">
        <v>664</v>
      </c>
      <c r="E67" s="1080"/>
      <c r="F67" s="1079" t="s">
        <v>672</v>
      </c>
      <c r="G67" s="1080"/>
      <c r="H67" s="4" t="s">
        <v>18</v>
      </c>
      <c r="I67" s="4" t="s">
        <v>19</v>
      </c>
      <c r="J67" s="4" t="s">
        <v>20</v>
      </c>
      <c r="K67" s="5">
        <v>800</v>
      </c>
      <c r="L67" s="6">
        <v>112550</v>
      </c>
      <c r="M67" s="7">
        <v>6022</v>
      </c>
      <c r="N67" s="8">
        <v>85222400</v>
      </c>
    </row>
    <row r="68" spans="2:14" ht="39.6">
      <c r="B68" s="4">
        <v>2023</v>
      </c>
      <c r="C68" s="4" t="s">
        <v>16</v>
      </c>
      <c r="D68" s="1079" t="s">
        <v>664</v>
      </c>
      <c r="E68" s="1080"/>
      <c r="F68" s="1079" t="s">
        <v>672</v>
      </c>
      <c r="G68" s="1080"/>
      <c r="H68" s="4" t="s">
        <v>22</v>
      </c>
      <c r="I68" s="4" t="s">
        <v>19</v>
      </c>
      <c r="J68" s="4" t="s">
        <v>20</v>
      </c>
      <c r="K68" s="5">
        <v>1100</v>
      </c>
      <c r="L68" s="6">
        <v>345</v>
      </c>
      <c r="M68" s="7">
        <v>35</v>
      </c>
      <c r="N68" s="8">
        <v>341000</v>
      </c>
    </row>
    <row r="69" spans="2:14" ht="26.4">
      <c r="B69" s="4">
        <v>2023</v>
      </c>
      <c r="C69" s="4" t="s">
        <v>16</v>
      </c>
      <c r="D69" s="1079" t="s">
        <v>664</v>
      </c>
      <c r="E69" s="1080"/>
      <c r="F69" s="1079" t="s">
        <v>672</v>
      </c>
      <c r="G69" s="1080"/>
      <c r="H69" s="4" t="s">
        <v>23</v>
      </c>
      <c r="I69" s="4" t="s">
        <v>19</v>
      </c>
      <c r="J69" s="4" t="s">
        <v>20</v>
      </c>
      <c r="K69" s="5">
        <v>1400</v>
      </c>
      <c r="L69" s="6">
        <v>13607</v>
      </c>
      <c r="M69" s="7">
        <v>252</v>
      </c>
      <c r="N69" s="8">
        <v>18697000</v>
      </c>
    </row>
    <row r="70" spans="2:14" ht="26.4">
      <c r="B70" s="4">
        <v>2023</v>
      </c>
      <c r="C70" s="4" t="s">
        <v>16</v>
      </c>
      <c r="D70" s="1079" t="s">
        <v>664</v>
      </c>
      <c r="E70" s="1080"/>
      <c r="F70" s="1079" t="s">
        <v>672</v>
      </c>
      <c r="G70" s="1080"/>
      <c r="H70" s="4" t="s">
        <v>24</v>
      </c>
      <c r="I70" s="4" t="s">
        <v>19</v>
      </c>
      <c r="J70" s="4" t="s">
        <v>508</v>
      </c>
      <c r="K70" s="5">
        <v>2400</v>
      </c>
      <c r="L70" s="6">
        <v>17</v>
      </c>
      <c r="M70" s="7">
        <v>11</v>
      </c>
      <c r="N70" s="8">
        <v>14400</v>
      </c>
    </row>
    <row r="71" spans="2:14" ht="26.4">
      <c r="B71" s="4">
        <v>2023</v>
      </c>
      <c r="C71" s="4" t="s">
        <v>16</v>
      </c>
      <c r="D71" s="1079" t="s">
        <v>664</v>
      </c>
      <c r="E71" s="1080"/>
      <c r="F71" s="1079" t="s">
        <v>672</v>
      </c>
      <c r="G71" s="1080"/>
      <c r="H71" s="4" t="s">
        <v>25</v>
      </c>
      <c r="I71" s="4" t="s">
        <v>19</v>
      </c>
      <c r="J71" s="4" t="s">
        <v>20</v>
      </c>
      <c r="K71" s="5">
        <v>1400</v>
      </c>
      <c r="L71" s="6">
        <v>2809</v>
      </c>
      <c r="M71" s="7">
        <v>211</v>
      </c>
      <c r="N71" s="8">
        <v>3637200</v>
      </c>
    </row>
    <row r="72" spans="2:14" ht="26.4">
      <c r="B72" s="4">
        <v>2023</v>
      </c>
      <c r="C72" s="4" t="s">
        <v>16</v>
      </c>
      <c r="D72" s="1079" t="s">
        <v>664</v>
      </c>
      <c r="E72" s="1080"/>
      <c r="F72" s="1079" t="s">
        <v>672</v>
      </c>
      <c r="G72" s="1080"/>
      <c r="H72" s="4" t="s">
        <v>26</v>
      </c>
      <c r="I72" s="4" t="s">
        <v>19</v>
      </c>
      <c r="J72" s="4" t="s">
        <v>20</v>
      </c>
      <c r="K72" s="5">
        <v>2400</v>
      </c>
      <c r="L72" s="6">
        <v>4358</v>
      </c>
      <c r="M72" s="7">
        <v>942</v>
      </c>
      <c r="N72" s="8">
        <v>8198400</v>
      </c>
    </row>
    <row r="73" spans="2:14" ht="26.4">
      <c r="B73" s="4">
        <v>2023</v>
      </c>
      <c r="C73" s="4" t="s">
        <v>16</v>
      </c>
      <c r="D73" s="1079" t="s">
        <v>664</v>
      </c>
      <c r="E73" s="1080"/>
      <c r="F73" s="1079" t="s">
        <v>672</v>
      </c>
      <c r="G73" s="1080"/>
      <c r="H73" s="4" t="s">
        <v>27</v>
      </c>
      <c r="I73" s="4" t="s">
        <v>19</v>
      </c>
      <c r="J73" s="4" t="s">
        <v>20</v>
      </c>
      <c r="K73" s="5">
        <v>200</v>
      </c>
      <c r="L73" s="6">
        <v>472</v>
      </c>
      <c r="M73" s="7">
        <v>28</v>
      </c>
      <c r="N73" s="8">
        <v>88800</v>
      </c>
    </row>
    <row r="74" spans="2:14">
      <c r="B74" s="12" t="s">
        <v>28</v>
      </c>
      <c r="C74" s="12" t="s">
        <v>28</v>
      </c>
      <c r="D74" s="1083" t="s">
        <v>28</v>
      </c>
      <c r="E74" s="1080"/>
      <c r="F74" s="1083" t="s">
        <v>29</v>
      </c>
      <c r="G74" s="1080"/>
      <c r="H74" s="12" t="s">
        <v>28</v>
      </c>
      <c r="I74" s="12" t="s">
        <v>28</v>
      </c>
      <c r="J74" s="12" t="s">
        <v>28</v>
      </c>
      <c r="K74" s="12" t="s">
        <v>28</v>
      </c>
      <c r="L74" s="13">
        <v>134158</v>
      </c>
      <c r="M74" s="13">
        <v>7501</v>
      </c>
      <c r="N74" s="14">
        <v>116199200</v>
      </c>
    </row>
    <row r="75" spans="2:14" ht="26.4">
      <c r="B75" s="4">
        <v>2023</v>
      </c>
      <c r="C75" s="4" t="s">
        <v>16</v>
      </c>
      <c r="D75" s="1079" t="s">
        <v>664</v>
      </c>
      <c r="E75" s="1080"/>
      <c r="F75" s="1079" t="s">
        <v>673</v>
      </c>
      <c r="G75" s="1080"/>
      <c r="H75" s="4" t="s">
        <v>18</v>
      </c>
      <c r="I75" s="4" t="s">
        <v>19</v>
      </c>
      <c r="J75" s="4" t="s">
        <v>20</v>
      </c>
      <c r="K75" s="5">
        <v>800</v>
      </c>
      <c r="L75" s="6">
        <v>125371</v>
      </c>
      <c r="M75" s="7">
        <v>12759</v>
      </c>
      <c r="N75" s="8">
        <v>90089600</v>
      </c>
    </row>
    <row r="76" spans="2:14" ht="39.6">
      <c r="B76" s="4">
        <v>2023</v>
      </c>
      <c r="C76" s="4" t="s">
        <v>16</v>
      </c>
      <c r="D76" s="1079" t="s">
        <v>664</v>
      </c>
      <c r="E76" s="1080"/>
      <c r="F76" s="1079" t="s">
        <v>673</v>
      </c>
      <c r="G76" s="1080"/>
      <c r="H76" s="4" t="s">
        <v>22</v>
      </c>
      <c r="I76" s="4" t="s">
        <v>19</v>
      </c>
      <c r="J76" s="4" t="s">
        <v>20</v>
      </c>
      <c r="K76" s="5">
        <v>1100</v>
      </c>
      <c r="L76" s="6">
        <v>391</v>
      </c>
      <c r="M76" s="7">
        <v>100</v>
      </c>
      <c r="N76" s="8">
        <v>320100</v>
      </c>
    </row>
    <row r="77" spans="2:14" ht="26.4">
      <c r="B77" s="4">
        <v>2023</v>
      </c>
      <c r="C77" s="4" t="s">
        <v>16</v>
      </c>
      <c r="D77" s="1079" t="s">
        <v>664</v>
      </c>
      <c r="E77" s="1080"/>
      <c r="F77" s="1079" t="s">
        <v>673</v>
      </c>
      <c r="G77" s="1080"/>
      <c r="H77" s="4" t="s">
        <v>23</v>
      </c>
      <c r="I77" s="4" t="s">
        <v>19</v>
      </c>
      <c r="J77" s="4" t="s">
        <v>20</v>
      </c>
      <c r="K77" s="5">
        <v>1400</v>
      </c>
      <c r="L77" s="6">
        <v>2115</v>
      </c>
      <c r="M77" s="7">
        <v>174</v>
      </c>
      <c r="N77" s="8">
        <v>2717400</v>
      </c>
    </row>
    <row r="78" spans="2:14" ht="26.4">
      <c r="B78" s="4">
        <v>2023</v>
      </c>
      <c r="C78" s="4" t="s">
        <v>16</v>
      </c>
      <c r="D78" s="1079" t="s">
        <v>664</v>
      </c>
      <c r="E78" s="1080"/>
      <c r="F78" s="1079" t="s">
        <v>673</v>
      </c>
      <c r="G78" s="1080"/>
      <c r="H78" s="4" t="s">
        <v>24</v>
      </c>
      <c r="I78" s="4" t="s">
        <v>19</v>
      </c>
      <c r="J78" s="4" t="s">
        <v>20</v>
      </c>
      <c r="K78" s="5">
        <v>2400</v>
      </c>
      <c r="L78" s="6">
        <v>106</v>
      </c>
      <c r="M78" s="7">
        <v>59</v>
      </c>
      <c r="N78" s="8">
        <v>112800</v>
      </c>
    </row>
    <row r="79" spans="2:14" ht="26.4">
      <c r="B79" s="4">
        <v>2023</v>
      </c>
      <c r="C79" s="4" t="s">
        <v>16</v>
      </c>
      <c r="D79" s="1079" t="s">
        <v>664</v>
      </c>
      <c r="E79" s="1080"/>
      <c r="F79" s="1079" t="s">
        <v>673</v>
      </c>
      <c r="G79" s="1080"/>
      <c r="H79" s="4" t="s">
        <v>25</v>
      </c>
      <c r="I79" s="4" t="s">
        <v>19</v>
      </c>
      <c r="J79" s="4" t="s">
        <v>20</v>
      </c>
      <c r="K79" s="5">
        <v>1400</v>
      </c>
      <c r="L79" s="6">
        <v>3672</v>
      </c>
      <c r="M79" s="7">
        <v>418</v>
      </c>
      <c r="N79" s="8">
        <v>4555600</v>
      </c>
    </row>
    <row r="80" spans="2:14" ht="26.4">
      <c r="B80" s="4">
        <v>2023</v>
      </c>
      <c r="C80" s="4" t="s">
        <v>16</v>
      </c>
      <c r="D80" s="1079" t="s">
        <v>664</v>
      </c>
      <c r="E80" s="1080"/>
      <c r="F80" s="1079" t="s">
        <v>673</v>
      </c>
      <c r="G80" s="1080"/>
      <c r="H80" s="4" t="s">
        <v>26</v>
      </c>
      <c r="I80" s="4" t="s">
        <v>19</v>
      </c>
      <c r="J80" s="4" t="s">
        <v>20</v>
      </c>
      <c r="K80" s="5">
        <v>2400</v>
      </c>
      <c r="L80" s="6">
        <v>6465</v>
      </c>
      <c r="M80" s="7">
        <v>880</v>
      </c>
      <c r="N80" s="8">
        <v>13404000</v>
      </c>
    </row>
    <row r="81" spans="2:14" ht="26.4">
      <c r="B81" s="4">
        <v>2023</v>
      </c>
      <c r="C81" s="4" t="s">
        <v>16</v>
      </c>
      <c r="D81" s="1079" t="s">
        <v>664</v>
      </c>
      <c r="E81" s="1080"/>
      <c r="F81" s="1079" t="s">
        <v>673</v>
      </c>
      <c r="G81" s="1080"/>
      <c r="H81" s="4" t="s">
        <v>27</v>
      </c>
      <c r="I81" s="4" t="s">
        <v>19</v>
      </c>
      <c r="J81" s="4" t="s">
        <v>20</v>
      </c>
      <c r="K81" s="5">
        <v>200</v>
      </c>
      <c r="L81" s="6">
        <v>762</v>
      </c>
      <c r="M81" s="7">
        <v>59</v>
      </c>
      <c r="N81" s="8">
        <v>140600</v>
      </c>
    </row>
    <row r="82" spans="2:14">
      <c r="B82" s="12" t="s">
        <v>28</v>
      </c>
      <c r="C82" s="12" t="s">
        <v>28</v>
      </c>
      <c r="D82" s="1083" t="s">
        <v>28</v>
      </c>
      <c r="E82" s="1080"/>
      <c r="F82" s="1083" t="s">
        <v>29</v>
      </c>
      <c r="G82" s="1080"/>
      <c r="H82" s="12" t="s">
        <v>28</v>
      </c>
      <c r="I82" s="12" t="s">
        <v>28</v>
      </c>
      <c r="J82" s="12" t="s">
        <v>28</v>
      </c>
      <c r="K82" s="12" t="s">
        <v>28</v>
      </c>
      <c r="L82" s="13">
        <v>138882</v>
      </c>
      <c r="M82" s="13">
        <v>14449</v>
      </c>
      <c r="N82" s="14">
        <v>111340100</v>
      </c>
    </row>
    <row r="83" spans="2:14" ht="26.4">
      <c r="B83" s="4">
        <v>2023</v>
      </c>
      <c r="C83" s="4" t="s">
        <v>16</v>
      </c>
      <c r="D83" s="1079" t="s">
        <v>664</v>
      </c>
      <c r="E83" s="1080"/>
      <c r="F83" s="1079" t="s">
        <v>674</v>
      </c>
      <c r="G83" s="1080"/>
      <c r="H83" s="4" t="s">
        <v>18</v>
      </c>
      <c r="I83" s="4" t="s">
        <v>19</v>
      </c>
      <c r="J83" s="4" t="s">
        <v>20</v>
      </c>
      <c r="K83" s="5">
        <v>800</v>
      </c>
      <c r="L83" s="6">
        <v>5047</v>
      </c>
      <c r="M83" s="7">
        <v>218</v>
      </c>
      <c r="N83" s="8">
        <v>3863200</v>
      </c>
    </row>
    <row r="84" spans="2:14" ht="39.6">
      <c r="B84" s="4">
        <v>2023</v>
      </c>
      <c r="C84" s="4" t="s">
        <v>16</v>
      </c>
      <c r="D84" s="1079" t="s">
        <v>664</v>
      </c>
      <c r="E84" s="1080"/>
      <c r="F84" s="1079" t="s">
        <v>674</v>
      </c>
      <c r="G84" s="1080"/>
      <c r="H84" s="4" t="s">
        <v>22</v>
      </c>
      <c r="I84" s="4" t="s">
        <v>19</v>
      </c>
      <c r="J84" s="4" t="s">
        <v>20</v>
      </c>
      <c r="K84" s="5">
        <v>1100</v>
      </c>
      <c r="L84" s="6">
        <v>28</v>
      </c>
      <c r="M84" s="9"/>
      <c r="N84" s="8">
        <v>30800</v>
      </c>
    </row>
    <row r="85" spans="2:14" ht="26.4">
      <c r="B85" s="4">
        <v>2023</v>
      </c>
      <c r="C85" s="4" t="s">
        <v>16</v>
      </c>
      <c r="D85" s="1079" t="s">
        <v>664</v>
      </c>
      <c r="E85" s="1080"/>
      <c r="F85" s="1079" t="s">
        <v>674</v>
      </c>
      <c r="G85" s="1080"/>
      <c r="H85" s="4" t="s">
        <v>23</v>
      </c>
      <c r="I85" s="4" t="s">
        <v>19</v>
      </c>
      <c r="J85" s="4" t="s">
        <v>20</v>
      </c>
      <c r="K85" s="5">
        <v>1400</v>
      </c>
      <c r="L85" s="6">
        <v>1002</v>
      </c>
      <c r="M85" s="7">
        <v>8</v>
      </c>
      <c r="N85" s="8">
        <v>1391600</v>
      </c>
    </row>
    <row r="86" spans="2:14" ht="26.4">
      <c r="B86" s="4">
        <v>2023</v>
      </c>
      <c r="C86" s="4" t="s">
        <v>16</v>
      </c>
      <c r="D86" s="1079" t="s">
        <v>664</v>
      </c>
      <c r="E86" s="1080"/>
      <c r="F86" s="1079" t="s">
        <v>674</v>
      </c>
      <c r="G86" s="1080"/>
      <c r="H86" s="4" t="s">
        <v>24</v>
      </c>
      <c r="I86" s="4" t="s">
        <v>19</v>
      </c>
      <c r="J86" s="4" t="s">
        <v>462</v>
      </c>
      <c r="K86" s="5">
        <v>2400</v>
      </c>
      <c r="L86" s="6">
        <v>3</v>
      </c>
      <c r="M86" s="9"/>
      <c r="N86" s="8">
        <v>7200</v>
      </c>
    </row>
    <row r="87" spans="2:14" ht="26.4">
      <c r="B87" s="4">
        <v>2023</v>
      </c>
      <c r="C87" s="4" t="s">
        <v>16</v>
      </c>
      <c r="D87" s="1079" t="s">
        <v>664</v>
      </c>
      <c r="E87" s="1080"/>
      <c r="F87" s="1079" t="s">
        <v>674</v>
      </c>
      <c r="G87" s="1080"/>
      <c r="H87" s="4" t="s">
        <v>25</v>
      </c>
      <c r="I87" s="4" t="s">
        <v>19</v>
      </c>
      <c r="J87" s="4" t="s">
        <v>20</v>
      </c>
      <c r="K87" s="5">
        <v>1400</v>
      </c>
      <c r="L87" s="6">
        <v>363</v>
      </c>
      <c r="M87" s="7">
        <v>18</v>
      </c>
      <c r="N87" s="8">
        <v>483000</v>
      </c>
    </row>
    <row r="88" spans="2:14" ht="26.4">
      <c r="B88" s="4">
        <v>2023</v>
      </c>
      <c r="C88" s="4" t="s">
        <v>16</v>
      </c>
      <c r="D88" s="1079" t="s">
        <v>664</v>
      </c>
      <c r="E88" s="1080"/>
      <c r="F88" s="1079" t="s">
        <v>674</v>
      </c>
      <c r="G88" s="1080"/>
      <c r="H88" s="4" t="s">
        <v>26</v>
      </c>
      <c r="I88" s="4" t="s">
        <v>19</v>
      </c>
      <c r="J88" s="4" t="s">
        <v>20</v>
      </c>
      <c r="K88" s="5">
        <v>2400</v>
      </c>
      <c r="L88" s="6">
        <v>185</v>
      </c>
      <c r="M88" s="7">
        <v>8</v>
      </c>
      <c r="N88" s="8">
        <v>424800</v>
      </c>
    </row>
    <row r="89" spans="2:14" ht="26.4">
      <c r="B89" s="4">
        <v>2023</v>
      </c>
      <c r="C89" s="4" t="s">
        <v>16</v>
      </c>
      <c r="D89" s="1079" t="s">
        <v>664</v>
      </c>
      <c r="E89" s="1080"/>
      <c r="F89" s="1079" t="s">
        <v>674</v>
      </c>
      <c r="G89" s="1080"/>
      <c r="H89" s="4" t="s">
        <v>27</v>
      </c>
      <c r="I89" s="4" t="s">
        <v>19</v>
      </c>
      <c r="J89" s="4" t="s">
        <v>72</v>
      </c>
      <c r="K89" s="5">
        <v>200</v>
      </c>
      <c r="L89" s="6">
        <v>25</v>
      </c>
      <c r="M89" s="7">
        <v>14</v>
      </c>
      <c r="N89" s="8">
        <v>2200</v>
      </c>
    </row>
    <row r="90" spans="2:14">
      <c r="B90" s="12" t="s">
        <v>28</v>
      </c>
      <c r="C90" s="12" t="s">
        <v>28</v>
      </c>
      <c r="D90" s="1083" t="s">
        <v>28</v>
      </c>
      <c r="E90" s="1080"/>
      <c r="F90" s="1083" t="s">
        <v>29</v>
      </c>
      <c r="G90" s="1080"/>
      <c r="H90" s="12" t="s">
        <v>28</v>
      </c>
      <c r="I90" s="12" t="s">
        <v>28</v>
      </c>
      <c r="J90" s="12" t="s">
        <v>28</v>
      </c>
      <c r="K90" s="12" t="s">
        <v>28</v>
      </c>
      <c r="L90" s="13">
        <v>6653</v>
      </c>
      <c r="M90" s="13">
        <v>266</v>
      </c>
      <c r="N90" s="14">
        <v>6202800</v>
      </c>
    </row>
    <row r="91" spans="2:14" ht="26.4">
      <c r="B91" s="4">
        <v>2023</v>
      </c>
      <c r="C91" s="4" t="s">
        <v>16</v>
      </c>
      <c r="D91" s="1079" t="s">
        <v>664</v>
      </c>
      <c r="E91" s="1080"/>
      <c r="F91" s="1079" t="s">
        <v>675</v>
      </c>
      <c r="G91" s="1080"/>
      <c r="H91" s="4" t="s">
        <v>18</v>
      </c>
      <c r="I91" s="4" t="s">
        <v>19</v>
      </c>
      <c r="J91" s="4" t="s">
        <v>20</v>
      </c>
      <c r="K91" s="5">
        <v>800</v>
      </c>
      <c r="L91" s="6">
        <v>56448</v>
      </c>
      <c r="M91" s="7">
        <v>37377</v>
      </c>
      <c r="N91" s="8">
        <v>15256800</v>
      </c>
    </row>
    <row r="92" spans="2:14" ht="39.6">
      <c r="B92" s="4">
        <v>2023</v>
      </c>
      <c r="C92" s="4" t="s">
        <v>16</v>
      </c>
      <c r="D92" s="1079" t="s">
        <v>664</v>
      </c>
      <c r="E92" s="1080"/>
      <c r="F92" s="1079" t="s">
        <v>675</v>
      </c>
      <c r="G92" s="1080"/>
      <c r="H92" s="4" t="s">
        <v>22</v>
      </c>
      <c r="I92" s="4" t="s">
        <v>19</v>
      </c>
      <c r="J92" s="4" t="s">
        <v>20</v>
      </c>
      <c r="K92" s="5">
        <v>1100</v>
      </c>
      <c r="L92" s="6">
        <v>413</v>
      </c>
      <c r="M92" s="7">
        <v>223</v>
      </c>
      <c r="N92" s="8">
        <v>209000</v>
      </c>
    </row>
    <row r="93" spans="2:14" ht="26.4">
      <c r="B93" s="4">
        <v>2023</v>
      </c>
      <c r="C93" s="4" t="s">
        <v>16</v>
      </c>
      <c r="D93" s="1079" t="s">
        <v>664</v>
      </c>
      <c r="E93" s="1080"/>
      <c r="F93" s="1079" t="s">
        <v>675</v>
      </c>
      <c r="G93" s="1080"/>
      <c r="H93" s="4" t="s">
        <v>23</v>
      </c>
      <c r="I93" s="4" t="s">
        <v>19</v>
      </c>
      <c r="J93" s="4" t="s">
        <v>20</v>
      </c>
      <c r="K93" s="5">
        <v>1400</v>
      </c>
      <c r="L93" s="6">
        <v>1302</v>
      </c>
      <c r="M93" s="7">
        <v>1062</v>
      </c>
      <c r="N93" s="8">
        <v>336000</v>
      </c>
    </row>
    <row r="94" spans="2:14" ht="26.4">
      <c r="B94" s="4">
        <v>2023</v>
      </c>
      <c r="C94" s="4" t="s">
        <v>16</v>
      </c>
      <c r="D94" s="1079" t="s">
        <v>664</v>
      </c>
      <c r="E94" s="1080"/>
      <c r="F94" s="1079" t="s">
        <v>675</v>
      </c>
      <c r="G94" s="1080"/>
      <c r="H94" s="4" t="s">
        <v>24</v>
      </c>
      <c r="I94" s="4" t="s">
        <v>19</v>
      </c>
      <c r="J94" s="4" t="s">
        <v>72</v>
      </c>
      <c r="K94" s="5">
        <v>2400</v>
      </c>
      <c r="L94" s="6">
        <v>10</v>
      </c>
      <c r="M94" s="7">
        <v>7</v>
      </c>
      <c r="N94" s="8">
        <v>7200</v>
      </c>
    </row>
    <row r="95" spans="2:14" ht="26.4">
      <c r="B95" s="4">
        <v>2023</v>
      </c>
      <c r="C95" s="4" t="s">
        <v>16</v>
      </c>
      <c r="D95" s="1079" t="s">
        <v>664</v>
      </c>
      <c r="E95" s="1080"/>
      <c r="F95" s="1079" t="s">
        <v>675</v>
      </c>
      <c r="G95" s="1080"/>
      <c r="H95" s="4" t="s">
        <v>25</v>
      </c>
      <c r="I95" s="4" t="s">
        <v>19</v>
      </c>
      <c r="J95" s="4" t="s">
        <v>20</v>
      </c>
      <c r="K95" s="5">
        <v>1400</v>
      </c>
      <c r="L95" s="6">
        <v>2809</v>
      </c>
      <c r="M95" s="7">
        <v>1940</v>
      </c>
      <c r="N95" s="8">
        <v>1216600</v>
      </c>
    </row>
    <row r="96" spans="2:14" ht="26.4">
      <c r="B96" s="4">
        <v>2023</v>
      </c>
      <c r="C96" s="4" t="s">
        <v>16</v>
      </c>
      <c r="D96" s="1079" t="s">
        <v>664</v>
      </c>
      <c r="E96" s="1080"/>
      <c r="F96" s="1079" t="s">
        <v>675</v>
      </c>
      <c r="G96" s="1080"/>
      <c r="H96" s="4" t="s">
        <v>26</v>
      </c>
      <c r="I96" s="4" t="s">
        <v>19</v>
      </c>
      <c r="J96" s="4" t="s">
        <v>20</v>
      </c>
      <c r="K96" s="5">
        <v>2400</v>
      </c>
      <c r="L96" s="6">
        <v>6513</v>
      </c>
      <c r="M96" s="7">
        <v>3817</v>
      </c>
      <c r="N96" s="8">
        <v>6470400</v>
      </c>
    </row>
    <row r="97" spans="2:14" ht="26.4">
      <c r="B97" s="4">
        <v>2023</v>
      </c>
      <c r="C97" s="4" t="s">
        <v>16</v>
      </c>
      <c r="D97" s="1079" t="s">
        <v>664</v>
      </c>
      <c r="E97" s="1080"/>
      <c r="F97" s="1079" t="s">
        <v>675</v>
      </c>
      <c r="G97" s="1080"/>
      <c r="H97" s="4" t="s">
        <v>27</v>
      </c>
      <c r="I97" s="4" t="s">
        <v>19</v>
      </c>
      <c r="J97" s="4" t="s">
        <v>20</v>
      </c>
      <c r="K97" s="5">
        <v>200</v>
      </c>
      <c r="L97" s="6">
        <v>494</v>
      </c>
      <c r="M97" s="7">
        <v>260</v>
      </c>
      <c r="N97" s="8">
        <v>46800</v>
      </c>
    </row>
    <row r="98" spans="2:14">
      <c r="B98" s="12" t="s">
        <v>28</v>
      </c>
      <c r="C98" s="12" t="s">
        <v>28</v>
      </c>
      <c r="D98" s="1083" t="s">
        <v>28</v>
      </c>
      <c r="E98" s="1080"/>
      <c r="F98" s="1083" t="s">
        <v>29</v>
      </c>
      <c r="G98" s="1080"/>
      <c r="H98" s="12" t="s">
        <v>28</v>
      </c>
      <c r="I98" s="12" t="s">
        <v>28</v>
      </c>
      <c r="J98" s="12" t="s">
        <v>28</v>
      </c>
      <c r="K98" s="12" t="s">
        <v>28</v>
      </c>
      <c r="L98" s="13">
        <v>67989</v>
      </c>
      <c r="M98" s="13">
        <v>44686</v>
      </c>
      <c r="N98" s="14">
        <v>23542800</v>
      </c>
    </row>
    <row r="99" spans="2:14" ht="26.4">
      <c r="B99" s="4">
        <v>2023</v>
      </c>
      <c r="C99" s="4" t="s">
        <v>16</v>
      </c>
      <c r="D99" s="1079" t="s">
        <v>664</v>
      </c>
      <c r="E99" s="1080"/>
      <c r="F99" s="1079" t="s">
        <v>676</v>
      </c>
      <c r="G99" s="1080"/>
      <c r="H99" s="4" t="s">
        <v>18</v>
      </c>
      <c r="I99" s="4" t="s">
        <v>19</v>
      </c>
      <c r="J99" s="4" t="s">
        <v>20</v>
      </c>
      <c r="K99" s="5">
        <v>800</v>
      </c>
      <c r="L99" s="6">
        <v>113097</v>
      </c>
      <c r="M99" s="7">
        <v>33214</v>
      </c>
      <c r="N99" s="8">
        <v>63906400</v>
      </c>
    </row>
    <row r="100" spans="2:14" ht="39.6">
      <c r="B100" s="4">
        <v>2023</v>
      </c>
      <c r="C100" s="4" t="s">
        <v>16</v>
      </c>
      <c r="D100" s="1079" t="s">
        <v>664</v>
      </c>
      <c r="E100" s="1080"/>
      <c r="F100" s="1079" t="s">
        <v>676</v>
      </c>
      <c r="G100" s="1080"/>
      <c r="H100" s="4" t="s">
        <v>22</v>
      </c>
      <c r="I100" s="4" t="s">
        <v>19</v>
      </c>
      <c r="J100" s="4" t="s">
        <v>20</v>
      </c>
      <c r="K100" s="5">
        <v>1100</v>
      </c>
      <c r="L100" s="6">
        <v>676</v>
      </c>
      <c r="M100" s="7">
        <v>231</v>
      </c>
      <c r="N100" s="8">
        <v>489500</v>
      </c>
    </row>
    <row r="101" spans="2:14" ht="26.4">
      <c r="B101" s="4">
        <v>2023</v>
      </c>
      <c r="C101" s="4" t="s">
        <v>16</v>
      </c>
      <c r="D101" s="1079" t="s">
        <v>664</v>
      </c>
      <c r="E101" s="1080"/>
      <c r="F101" s="1079" t="s">
        <v>676</v>
      </c>
      <c r="G101" s="1080"/>
      <c r="H101" s="4" t="s">
        <v>23</v>
      </c>
      <c r="I101" s="4" t="s">
        <v>19</v>
      </c>
      <c r="J101" s="4" t="s">
        <v>20</v>
      </c>
      <c r="K101" s="5">
        <v>1400</v>
      </c>
      <c r="L101" s="6">
        <v>3295</v>
      </c>
      <c r="M101" s="7">
        <v>945</v>
      </c>
      <c r="N101" s="8">
        <v>3290000</v>
      </c>
    </row>
    <row r="102" spans="2:14" ht="26.4">
      <c r="B102" s="4">
        <v>2023</v>
      </c>
      <c r="C102" s="4" t="s">
        <v>16</v>
      </c>
      <c r="D102" s="1079" t="s">
        <v>664</v>
      </c>
      <c r="E102" s="1080"/>
      <c r="F102" s="1079" t="s">
        <v>676</v>
      </c>
      <c r="G102" s="1080"/>
      <c r="H102" s="4" t="s">
        <v>24</v>
      </c>
      <c r="I102" s="4" t="s">
        <v>19</v>
      </c>
      <c r="J102" s="4" t="s">
        <v>20</v>
      </c>
      <c r="K102" s="5">
        <v>2400</v>
      </c>
      <c r="L102" s="6">
        <v>788</v>
      </c>
      <c r="M102" s="7">
        <v>485</v>
      </c>
      <c r="N102" s="8">
        <v>727200</v>
      </c>
    </row>
    <row r="103" spans="2:14" ht="26.4">
      <c r="B103" s="4">
        <v>2023</v>
      </c>
      <c r="C103" s="4" t="s">
        <v>16</v>
      </c>
      <c r="D103" s="1079" t="s">
        <v>664</v>
      </c>
      <c r="E103" s="1080"/>
      <c r="F103" s="1079" t="s">
        <v>676</v>
      </c>
      <c r="G103" s="1080"/>
      <c r="H103" s="4" t="s">
        <v>25</v>
      </c>
      <c r="I103" s="4" t="s">
        <v>19</v>
      </c>
      <c r="J103" s="4" t="s">
        <v>20</v>
      </c>
      <c r="K103" s="5">
        <v>1400</v>
      </c>
      <c r="L103" s="6">
        <v>7983</v>
      </c>
      <c r="M103" s="7">
        <v>2840</v>
      </c>
      <c r="N103" s="8">
        <v>7200200</v>
      </c>
    </row>
    <row r="104" spans="2:14" ht="26.4">
      <c r="B104" s="4">
        <v>2023</v>
      </c>
      <c r="C104" s="4" t="s">
        <v>16</v>
      </c>
      <c r="D104" s="1079" t="s">
        <v>664</v>
      </c>
      <c r="E104" s="1080"/>
      <c r="F104" s="1079" t="s">
        <v>676</v>
      </c>
      <c r="G104" s="1080"/>
      <c r="H104" s="4" t="s">
        <v>26</v>
      </c>
      <c r="I104" s="4" t="s">
        <v>19</v>
      </c>
      <c r="J104" s="4" t="s">
        <v>20</v>
      </c>
      <c r="K104" s="5">
        <v>2400</v>
      </c>
      <c r="L104" s="6">
        <v>15729</v>
      </c>
      <c r="M104" s="7">
        <v>3006</v>
      </c>
      <c r="N104" s="8">
        <v>30535200</v>
      </c>
    </row>
    <row r="105" spans="2:14" ht="26.4">
      <c r="B105" s="4">
        <v>2023</v>
      </c>
      <c r="C105" s="4" t="s">
        <v>16</v>
      </c>
      <c r="D105" s="1079" t="s">
        <v>664</v>
      </c>
      <c r="E105" s="1080"/>
      <c r="F105" s="1079" t="s">
        <v>676</v>
      </c>
      <c r="G105" s="1080"/>
      <c r="H105" s="4" t="s">
        <v>27</v>
      </c>
      <c r="I105" s="4" t="s">
        <v>19</v>
      </c>
      <c r="J105" s="4" t="s">
        <v>20</v>
      </c>
      <c r="K105" s="5">
        <v>200</v>
      </c>
      <c r="L105" s="6">
        <v>542</v>
      </c>
      <c r="M105" s="7">
        <v>133</v>
      </c>
      <c r="N105" s="8">
        <v>81800</v>
      </c>
    </row>
    <row r="106" spans="2:14">
      <c r="B106" s="12" t="s">
        <v>28</v>
      </c>
      <c r="C106" s="12" t="s">
        <v>28</v>
      </c>
      <c r="D106" s="1083" t="s">
        <v>28</v>
      </c>
      <c r="E106" s="1080"/>
      <c r="F106" s="1083" t="s">
        <v>29</v>
      </c>
      <c r="G106" s="1080"/>
      <c r="H106" s="12" t="s">
        <v>28</v>
      </c>
      <c r="I106" s="12" t="s">
        <v>28</v>
      </c>
      <c r="J106" s="12" t="s">
        <v>28</v>
      </c>
      <c r="K106" s="12" t="s">
        <v>28</v>
      </c>
      <c r="L106" s="13">
        <v>142110</v>
      </c>
      <c r="M106" s="13">
        <v>40854</v>
      </c>
      <c r="N106" s="14">
        <v>106230300</v>
      </c>
    </row>
    <row r="107" spans="2:14" ht="26.4">
      <c r="B107" s="4">
        <v>2023</v>
      </c>
      <c r="C107" s="4" t="s">
        <v>16</v>
      </c>
      <c r="D107" s="1079" t="s">
        <v>664</v>
      </c>
      <c r="E107" s="1080"/>
      <c r="F107" s="1079" t="s">
        <v>677</v>
      </c>
      <c r="G107" s="1080"/>
      <c r="H107" s="4" t="s">
        <v>18</v>
      </c>
      <c r="I107" s="4" t="s">
        <v>19</v>
      </c>
      <c r="J107" s="4" t="s">
        <v>20</v>
      </c>
      <c r="K107" s="5">
        <v>800</v>
      </c>
      <c r="L107" s="6">
        <v>8944</v>
      </c>
      <c r="M107" s="7">
        <v>1877</v>
      </c>
      <c r="N107" s="8">
        <v>5653600</v>
      </c>
    </row>
    <row r="108" spans="2:14" ht="39.6">
      <c r="B108" s="4">
        <v>2023</v>
      </c>
      <c r="C108" s="4" t="s">
        <v>16</v>
      </c>
      <c r="D108" s="1079" t="s">
        <v>664</v>
      </c>
      <c r="E108" s="1080"/>
      <c r="F108" s="1079" t="s">
        <v>677</v>
      </c>
      <c r="G108" s="1080"/>
      <c r="H108" s="4" t="s">
        <v>22</v>
      </c>
      <c r="I108" s="4" t="s">
        <v>19</v>
      </c>
      <c r="J108" s="4" t="s">
        <v>20</v>
      </c>
      <c r="K108" s="5">
        <v>1100</v>
      </c>
      <c r="L108" s="6">
        <v>103</v>
      </c>
      <c r="M108" s="7">
        <v>22</v>
      </c>
      <c r="N108" s="8">
        <v>89100</v>
      </c>
    </row>
    <row r="109" spans="2:14" ht="26.4">
      <c r="B109" s="4">
        <v>2023</v>
      </c>
      <c r="C109" s="4" t="s">
        <v>16</v>
      </c>
      <c r="D109" s="1079" t="s">
        <v>664</v>
      </c>
      <c r="E109" s="1080"/>
      <c r="F109" s="1079" t="s">
        <v>677</v>
      </c>
      <c r="G109" s="1080"/>
      <c r="H109" s="4" t="s">
        <v>23</v>
      </c>
      <c r="I109" s="4" t="s">
        <v>19</v>
      </c>
      <c r="J109" s="4" t="s">
        <v>20</v>
      </c>
      <c r="K109" s="5">
        <v>1400</v>
      </c>
      <c r="L109" s="6">
        <v>106</v>
      </c>
      <c r="M109" s="7">
        <v>13</v>
      </c>
      <c r="N109" s="8">
        <v>130200</v>
      </c>
    </row>
    <row r="110" spans="2:14" ht="26.4">
      <c r="B110" s="4">
        <v>2023</v>
      </c>
      <c r="C110" s="4" t="s">
        <v>16</v>
      </c>
      <c r="D110" s="1079" t="s">
        <v>664</v>
      </c>
      <c r="E110" s="1080"/>
      <c r="F110" s="1079" t="s">
        <v>677</v>
      </c>
      <c r="G110" s="1080"/>
      <c r="H110" s="4" t="s">
        <v>24</v>
      </c>
      <c r="I110" s="4" t="s">
        <v>19</v>
      </c>
      <c r="J110" s="4" t="s">
        <v>678</v>
      </c>
      <c r="K110" s="5">
        <v>2400</v>
      </c>
      <c r="L110" s="6">
        <v>2</v>
      </c>
      <c r="M110" s="9"/>
      <c r="N110" s="8">
        <v>4800</v>
      </c>
    </row>
    <row r="111" spans="2:14" ht="26.4">
      <c r="B111" s="4">
        <v>2023</v>
      </c>
      <c r="C111" s="4" t="s">
        <v>16</v>
      </c>
      <c r="D111" s="1079" t="s">
        <v>664</v>
      </c>
      <c r="E111" s="1080"/>
      <c r="F111" s="1079" t="s">
        <v>677</v>
      </c>
      <c r="G111" s="1080"/>
      <c r="H111" s="4" t="s">
        <v>25</v>
      </c>
      <c r="I111" s="4" t="s">
        <v>19</v>
      </c>
      <c r="J111" s="4" t="s">
        <v>76</v>
      </c>
      <c r="K111" s="5">
        <v>1400</v>
      </c>
      <c r="L111" s="6">
        <v>246</v>
      </c>
      <c r="M111" s="7">
        <v>50</v>
      </c>
      <c r="N111" s="8">
        <v>274400</v>
      </c>
    </row>
    <row r="112" spans="2:14" ht="26.4">
      <c r="B112" s="4">
        <v>2023</v>
      </c>
      <c r="C112" s="4" t="s">
        <v>16</v>
      </c>
      <c r="D112" s="1079" t="s">
        <v>664</v>
      </c>
      <c r="E112" s="1080"/>
      <c r="F112" s="1079" t="s">
        <v>677</v>
      </c>
      <c r="G112" s="1080"/>
      <c r="H112" s="4" t="s">
        <v>26</v>
      </c>
      <c r="I112" s="4" t="s">
        <v>19</v>
      </c>
      <c r="J112" s="4" t="s">
        <v>72</v>
      </c>
      <c r="K112" s="5">
        <v>2400</v>
      </c>
      <c r="L112" s="6">
        <v>99</v>
      </c>
      <c r="M112" s="7">
        <v>20</v>
      </c>
      <c r="N112" s="8">
        <v>189600</v>
      </c>
    </row>
    <row r="113" spans="2:14" ht="26.4">
      <c r="B113" s="4">
        <v>2023</v>
      </c>
      <c r="C113" s="4" t="s">
        <v>16</v>
      </c>
      <c r="D113" s="1079" t="s">
        <v>664</v>
      </c>
      <c r="E113" s="1080"/>
      <c r="F113" s="1079" t="s">
        <v>677</v>
      </c>
      <c r="G113" s="1080"/>
      <c r="H113" s="4" t="s">
        <v>27</v>
      </c>
      <c r="I113" s="4" t="s">
        <v>19</v>
      </c>
      <c r="J113" s="4" t="s">
        <v>20</v>
      </c>
      <c r="K113" s="5">
        <v>200</v>
      </c>
      <c r="L113" s="6">
        <v>58</v>
      </c>
      <c r="M113" s="7">
        <v>10</v>
      </c>
      <c r="N113" s="8">
        <v>9600</v>
      </c>
    </row>
    <row r="114" spans="2:14">
      <c r="B114" s="12" t="s">
        <v>28</v>
      </c>
      <c r="C114" s="12" t="s">
        <v>28</v>
      </c>
      <c r="D114" s="1083" t="s">
        <v>28</v>
      </c>
      <c r="E114" s="1080"/>
      <c r="F114" s="1083" t="s">
        <v>29</v>
      </c>
      <c r="G114" s="1080"/>
      <c r="H114" s="12" t="s">
        <v>28</v>
      </c>
      <c r="I114" s="12" t="s">
        <v>28</v>
      </c>
      <c r="J114" s="12" t="s">
        <v>28</v>
      </c>
      <c r="K114" s="12" t="s">
        <v>28</v>
      </c>
      <c r="L114" s="13">
        <v>9558</v>
      </c>
      <c r="M114" s="13">
        <v>1992</v>
      </c>
      <c r="N114" s="14">
        <v>6351300</v>
      </c>
    </row>
    <row r="115" spans="2:14" ht="26.4">
      <c r="B115" s="4">
        <v>2023</v>
      </c>
      <c r="C115" s="4" t="s">
        <v>16</v>
      </c>
      <c r="D115" s="1079" t="s">
        <v>664</v>
      </c>
      <c r="E115" s="1080"/>
      <c r="F115" s="1079" t="s">
        <v>679</v>
      </c>
      <c r="G115" s="1080"/>
      <c r="H115" s="4" t="s">
        <v>18</v>
      </c>
      <c r="I115" s="4" t="s">
        <v>19</v>
      </c>
      <c r="J115" s="4" t="s">
        <v>20</v>
      </c>
      <c r="K115" s="5">
        <v>3100</v>
      </c>
      <c r="L115" s="6">
        <v>248425</v>
      </c>
      <c r="M115" s="7">
        <v>1219</v>
      </c>
      <c r="N115" s="8">
        <v>766338600</v>
      </c>
    </row>
    <row r="116" spans="2:14" ht="39.6">
      <c r="B116" s="4">
        <v>2023</v>
      </c>
      <c r="C116" s="4" t="s">
        <v>16</v>
      </c>
      <c r="D116" s="1079" t="s">
        <v>664</v>
      </c>
      <c r="E116" s="1080"/>
      <c r="F116" s="1079" t="s">
        <v>679</v>
      </c>
      <c r="G116" s="1080"/>
      <c r="H116" s="4" t="s">
        <v>22</v>
      </c>
      <c r="I116" s="4" t="s">
        <v>19</v>
      </c>
      <c r="J116" s="4" t="s">
        <v>20</v>
      </c>
      <c r="K116" s="5">
        <v>4600</v>
      </c>
      <c r="L116" s="6">
        <v>2533</v>
      </c>
      <c r="M116" s="7">
        <v>18</v>
      </c>
      <c r="N116" s="8">
        <v>11569000</v>
      </c>
    </row>
    <row r="117" spans="2:14" ht="26.4">
      <c r="B117" s="4">
        <v>2023</v>
      </c>
      <c r="C117" s="4" t="s">
        <v>16</v>
      </c>
      <c r="D117" s="1079" t="s">
        <v>664</v>
      </c>
      <c r="E117" s="1080"/>
      <c r="F117" s="1079" t="s">
        <v>679</v>
      </c>
      <c r="G117" s="1080"/>
      <c r="H117" s="4" t="s">
        <v>23</v>
      </c>
      <c r="I117" s="4" t="s">
        <v>19</v>
      </c>
      <c r="J117" s="4" t="s">
        <v>20</v>
      </c>
      <c r="K117" s="5">
        <v>5600</v>
      </c>
      <c r="L117" s="6">
        <v>2450</v>
      </c>
      <c r="M117" s="7">
        <v>30</v>
      </c>
      <c r="N117" s="8">
        <v>13552000</v>
      </c>
    </row>
    <row r="118" spans="2:14" ht="26.4">
      <c r="B118" s="4">
        <v>2023</v>
      </c>
      <c r="C118" s="4" t="s">
        <v>16</v>
      </c>
      <c r="D118" s="1079" t="s">
        <v>664</v>
      </c>
      <c r="E118" s="1080"/>
      <c r="F118" s="1079" t="s">
        <v>679</v>
      </c>
      <c r="G118" s="1080"/>
      <c r="H118" s="4" t="s">
        <v>24</v>
      </c>
      <c r="I118" s="4" t="s">
        <v>19</v>
      </c>
      <c r="J118" s="4" t="s">
        <v>20</v>
      </c>
      <c r="K118" s="5">
        <v>10000</v>
      </c>
      <c r="L118" s="6">
        <v>1677</v>
      </c>
      <c r="M118" s="7">
        <v>3</v>
      </c>
      <c r="N118" s="8">
        <v>16740000</v>
      </c>
    </row>
    <row r="119" spans="2:14" ht="26.4">
      <c r="B119" s="4">
        <v>2023</v>
      </c>
      <c r="C119" s="4" t="s">
        <v>16</v>
      </c>
      <c r="D119" s="1079" t="s">
        <v>664</v>
      </c>
      <c r="E119" s="1080"/>
      <c r="F119" s="1079" t="s">
        <v>679</v>
      </c>
      <c r="G119" s="1080"/>
      <c r="H119" s="4" t="s">
        <v>25</v>
      </c>
      <c r="I119" s="4" t="s">
        <v>19</v>
      </c>
      <c r="J119" s="4" t="s">
        <v>20</v>
      </c>
      <c r="K119" s="5">
        <v>5600</v>
      </c>
      <c r="L119" s="6">
        <v>16207</v>
      </c>
      <c r="M119" s="7">
        <v>51</v>
      </c>
      <c r="N119" s="8">
        <v>90473600</v>
      </c>
    </row>
    <row r="120" spans="2:14" ht="26.4">
      <c r="B120" s="4">
        <v>2023</v>
      </c>
      <c r="C120" s="4" t="s">
        <v>16</v>
      </c>
      <c r="D120" s="1079" t="s">
        <v>664</v>
      </c>
      <c r="E120" s="1080"/>
      <c r="F120" s="1079" t="s">
        <v>679</v>
      </c>
      <c r="G120" s="1080"/>
      <c r="H120" s="4" t="s">
        <v>26</v>
      </c>
      <c r="I120" s="4" t="s">
        <v>19</v>
      </c>
      <c r="J120" s="4" t="s">
        <v>20</v>
      </c>
      <c r="K120" s="5">
        <v>10000</v>
      </c>
      <c r="L120" s="6">
        <v>21978</v>
      </c>
      <c r="M120" s="7">
        <v>3</v>
      </c>
      <c r="N120" s="8">
        <v>219750000</v>
      </c>
    </row>
    <row r="121" spans="2:14" ht="26.4">
      <c r="B121" s="4">
        <v>2023</v>
      </c>
      <c r="C121" s="4" t="s">
        <v>16</v>
      </c>
      <c r="D121" s="1079" t="s">
        <v>664</v>
      </c>
      <c r="E121" s="1080"/>
      <c r="F121" s="1079" t="s">
        <v>679</v>
      </c>
      <c r="G121" s="1080"/>
      <c r="H121" s="4" t="s">
        <v>27</v>
      </c>
      <c r="I121" s="4" t="s">
        <v>19</v>
      </c>
      <c r="J121" s="4" t="s">
        <v>20</v>
      </c>
      <c r="K121" s="5">
        <v>900</v>
      </c>
      <c r="L121" s="6">
        <v>2961</v>
      </c>
      <c r="M121" s="7">
        <v>1</v>
      </c>
      <c r="N121" s="8">
        <v>2664000</v>
      </c>
    </row>
    <row r="122" spans="2:14">
      <c r="B122" s="12" t="s">
        <v>28</v>
      </c>
      <c r="C122" s="12" t="s">
        <v>28</v>
      </c>
      <c r="D122" s="1083" t="s">
        <v>28</v>
      </c>
      <c r="E122" s="1080"/>
      <c r="F122" s="1083" t="s">
        <v>29</v>
      </c>
      <c r="G122" s="1080"/>
      <c r="H122" s="12" t="s">
        <v>28</v>
      </c>
      <c r="I122" s="12" t="s">
        <v>28</v>
      </c>
      <c r="J122" s="12" t="s">
        <v>28</v>
      </c>
      <c r="K122" s="12" t="s">
        <v>28</v>
      </c>
      <c r="L122" s="13">
        <v>296231</v>
      </c>
      <c r="M122" s="13">
        <v>1325</v>
      </c>
      <c r="N122" s="14">
        <v>1121087200</v>
      </c>
    </row>
    <row r="123" spans="2:14" ht="26.4">
      <c r="B123" s="4">
        <v>2023</v>
      </c>
      <c r="C123" s="4" t="s">
        <v>16</v>
      </c>
      <c r="D123" s="1079" t="s">
        <v>664</v>
      </c>
      <c r="E123" s="1080"/>
      <c r="F123" s="1079" t="s">
        <v>680</v>
      </c>
      <c r="G123" s="1080"/>
      <c r="H123" s="4" t="s">
        <v>18</v>
      </c>
      <c r="I123" s="4" t="s">
        <v>19</v>
      </c>
      <c r="J123" s="4" t="s">
        <v>20</v>
      </c>
      <c r="K123" s="5">
        <v>800</v>
      </c>
      <c r="L123" s="6">
        <v>135979</v>
      </c>
      <c r="M123" s="7">
        <v>42919</v>
      </c>
      <c r="N123" s="8">
        <v>74448000</v>
      </c>
    </row>
    <row r="124" spans="2:14" ht="39.6">
      <c r="B124" s="4">
        <v>2023</v>
      </c>
      <c r="C124" s="4" t="s">
        <v>16</v>
      </c>
      <c r="D124" s="1079" t="s">
        <v>664</v>
      </c>
      <c r="E124" s="1080"/>
      <c r="F124" s="1079" t="s">
        <v>680</v>
      </c>
      <c r="G124" s="1080"/>
      <c r="H124" s="4" t="s">
        <v>22</v>
      </c>
      <c r="I124" s="4" t="s">
        <v>19</v>
      </c>
      <c r="J124" s="4" t="s">
        <v>20</v>
      </c>
      <c r="K124" s="5">
        <v>1100</v>
      </c>
      <c r="L124" s="6">
        <v>553</v>
      </c>
      <c r="M124" s="7">
        <v>132</v>
      </c>
      <c r="N124" s="8">
        <v>463100</v>
      </c>
    </row>
    <row r="125" spans="2:14" ht="26.4">
      <c r="B125" s="4">
        <v>2023</v>
      </c>
      <c r="C125" s="4" t="s">
        <v>16</v>
      </c>
      <c r="D125" s="1079" t="s">
        <v>664</v>
      </c>
      <c r="E125" s="1080"/>
      <c r="F125" s="1079" t="s">
        <v>680</v>
      </c>
      <c r="G125" s="1080"/>
      <c r="H125" s="4" t="s">
        <v>23</v>
      </c>
      <c r="I125" s="4" t="s">
        <v>19</v>
      </c>
      <c r="J125" s="4" t="s">
        <v>20</v>
      </c>
      <c r="K125" s="5">
        <v>1400</v>
      </c>
      <c r="L125" s="6">
        <v>1731</v>
      </c>
      <c r="M125" s="7">
        <v>749</v>
      </c>
      <c r="N125" s="8">
        <v>1374800</v>
      </c>
    </row>
    <row r="126" spans="2:14" ht="26.4">
      <c r="B126" s="4">
        <v>2023</v>
      </c>
      <c r="C126" s="4" t="s">
        <v>16</v>
      </c>
      <c r="D126" s="1079" t="s">
        <v>664</v>
      </c>
      <c r="E126" s="1080"/>
      <c r="F126" s="1079" t="s">
        <v>680</v>
      </c>
      <c r="G126" s="1080"/>
      <c r="H126" s="4" t="s">
        <v>24</v>
      </c>
      <c r="I126" s="4" t="s">
        <v>19</v>
      </c>
      <c r="J126" s="4" t="s">
        <v>76</v>
      </c>
      <c r="K126" s="5">
        <v>2400</v>
      </c>
      <c r="L126" s="6">
        <v>53</v>
      </c>
      <c r="M126" s="7">
        <v>22</v>
      </c>
      <c r="N126" s="8">
        <v>74400</v>
      </c>
    </row>
    <row r="127" spans="2:14" ht="26.4">
      <c r="B127" s="4">
        <v>2023</v>
      </c>
      <c r="C127" s="4" t="s">
        <v>16</v>
      </c>
      <c r="D127" s="1079" t="s">
        <v>664</v>
      </c>
      <c r="E127" s="1080"/>
      <c r="F127" s="1079" t="s">
        <v>680</v>
      </c>
      <c r="G127" s="1080"/>
      <c r="H127" s="4" t="s">
        <v>25</v>
      </c>
      <c r="I127" s="4" t="s">
        <v>19</v>
      </c>
      <c r="J127" s="4" t="s">
        <v>20</v>
      </c>
      <c r="K127" s="5">
        <v>1400</v>
      </c>
      <c r="L127" s="6">
        <v>7052</v>
      </c>
      <c r="M127" s="7">
        <v>2233</v>
      </c>
      <c r="N127" s="8">
        <v>6746600</v>
      </c>
    </row>
    <row r="128" spans="2:14" ht="26.4">
      <c r="B128" s="4">
        <v>2023</v>
      </c>
      <c r="C128" s="4" t="s">
        <v>16</v>
      </c>
      <c r="D128" s="1079" t="s">
        <v>664</v>
      </c>
      <c r="E128" s="1080"/>
      <c r="F128" s="1079" t="s">
        <v>680</v>
      </c>
      <c r="G128" s="1080"/>
      <c r="H128" s="4" t="s">
        <v>26</v>
      </c>
      <c r="I128" s="4" t="s">
        <v>19</v>
      </c>
      <c r="J128" s="4" t="s">
        <v>20</v>
      </c>
      <c r="K128" s="5">
        <v>2400</v>
      </c>
      <c r="L128" s="6">
        <v>12002</v>
      </c>
      <c r="M128" s="7">
        <v>3691</v>
      </c>
      <c r="N128" s="8">
        <v>19946400</v>
      </c>
    </row>
    <row r="129" spans="2:14" ht="26.4">
      <c r="B129" s="4">
        <v>2023</v>
      </c>
      <c r="C129" s="4" t="s">
        <v>16</v>
      </c>
      <c r="D129" s="1079" t="s">
        <v>664</v>
      </c>
      <c r="E129" s="1080"/>
      <c r="F129" s="1079" t="s">
        <v>680</v>
      </c>
      <c r="G129" s="1080"/>
      <c r="H129" s="4" t="s">
        <v>27</v>
      </c>
      <c r="I129" s="4" t="s">
        <v>19</v>
      </c>
      <c r="J129" s="4" t="s">
        <v>20</v>
      </c>
      <c r="K129" s="5">
        <v>200</v>
      </c>
      <c r="L129" s="6">
        <v>762</v>
      </c>
      <c r="M129" s="7">
        <v>153</v>
      </c>
      <c r="N129" s="8">
        <v>121800</v>
      </c>
    </row>
    <row r="130" spans="2:14">
      <c r="B130" s="12" t="s">
        <v>28</v>
      </c>
      <c r="C130" s="12" t="s">
        <v>28</v>
      </c>
      <c r="D130" s="1083" t="s">
        <v>28</v>
      </c>
      <c r="E130" s="1080"/>
      <c r="F130" s="1083" t="s">
        <v>29</v>
      </c>
      <c r="G130" s="1080"/>
      <c r="H130" s="12" t="s">
        <v>28</v>
      </c>
      <c r="I130" s="12" t="s">
        <v>28</v>
      </c>
      <c r="J130" s="12" t="s">
        <v>28</v>
      </c>
      <c r="K130" s="12" t="s">
        <v>28</v>
      </c>
      <c r="L130" s="13">
        <v>158132</v>
      </c>
      <c r="M130" s="13">
        <v>49899</v>
      </c>
      <c r="N130" s="14">
        <v>103175100</v>
      </c>
    </row>
    <row r="131" spans="2:14" ht="26.4">
      <c r="B131" s="4">
        <v>2023</v>
      </c>
      <c r="C131" s="4" t="s">
        <v>16</v>
      </c>
      <c r="D131" s="1079" t="s">
        <v>664</v>
      </c>
      <c r="E131" s="1080"/>
      <c r="F131" s="1079" t="s">
        <v>681</v>
      </c>
      <c r="G131" s="1080"/>
      <c r="H131" s="4" t="s">
        <v>18</v>
      </c>
      <c r="I131" s="4" t="s">
        <v>19</v>
      </c>
      <c r="J131" s="4" t="s">
        <v>20</v>
      </c>
      <c r="K131" s="5">
        <v>800</v>
      </c>
      <c r="L131" s="6">
        <v>298821</v>
      </c>
      <c r="M131" s="7">
        <v>211799</v>
      </c>
      <c r="N131" s="8">
        <v>69617600</v>
      </c>
    </row>
    <row r="132" spans="2:14" ht="39.6">
      <c r="B132" s="4">
        <v>2023</v>
      </c>
      <c r="C132" s="4" t="s">
        <v>16</v>
      </c>
      <c r="D132" s="1079" t="s">
        <v>664</v>
      </c>
      <c r="E132" s="1080"/>
      <c r="F132" s="1079" t="s">
        <v>681</v>
      </c>
      <c r="G132" s="1080"/>
      <c r="H132" s="4" t="s">
        <v>22</v>
      </c>
      <c r="I132" s="4" t="s">
        <v>19</v>
      </c>
      <c r="J132" s="4" t="s">
        <v>20</v>
      </c>
      <c r="K132" s="5">
        <v>1100</v>
      </c>
      <c r="L132" s="6">
        <v>714</v>
      </c>
      <c r="M132" s="7">
        <v>443</v>
      </c>
      <c r="N132" s="8">
        <v>298100</v>
      </c>
    </row>
    <row r="133" spans="2:14" ht="26.4">
      <c r="B133" s="4">
        <v>2023</v>
      </c>
      <c r="C133" s="4" t="s">
        <v>16</v>
      </c>
      <c r="D133" s="1079" t="s">
        <v>664</v>
      </c>
      <c r="E133" s="1080"/>
      <c r="F133" s="1079" t="s">
        <v>681</v>
      </c>
      <c r="G133" s="1080"/>
      <c r="H133" s="4" t="s">
        <v>23</v>
      </c>
      <c r="I133" s="4" t="s">
        <v>19</v>
      </c>
      <c r="J133" s="4" t="s">
        <v>20</v>
      </c>
      <c r="K133" s="5">
        <v>1400</v>
      </c>
      <c r="L133" s="6">
        <v>8505</v>
      </c>
      <c r="M133" s="7">
        <v>6055</v>
      </c>
      <c r="N133" s="8">
        <v>3430000</v>
      </c>
    </row>
    <row r="134" spans="2:14" ht="26.4">
      <c r="B134" s="4">
        <v>2023</v>
      </c>
      <c r="C134" s="4" t="s">
        <v>16</v>
      </c>
      <c r="D134" s="1079" t="s">
        <v>664</v>
      </c>
      <c r="E134" s="1080"/>
      <c r="F134" s="1079" t="s">
        <v>681</v>
      </c>
      <c r="G134" s="1080"/>
      <c r="H134" s="4" t="s">
        <v>24</v>
      </c>
      <c r="I134" s="4" t="s">
        <v>19</v>
      </c>
      <c r="J134" s="4" t="s">
        <v>20</v>
      </c>
      <c r="K134" s="5">
        <v>2400</v>
      </c>
      <c r="L134" s="6">
        <v>7674</v>
      </c>
      <c r="M134" s="7">
        <v>6644</v>
      </c>
      <c r="N134" s="8">
        <v>2472000</v>
      </c>
    </row>
    <row r="135" spans="2:14" ht="26.4">
      <c r="B135" s="4">
        <v>2023</v>
      </c>
      <c r="C135" s="4" t="s">
        <v>16</v>
      </c>
      <c r="D135" s="1079" t="s">
        <v>664</v>
      </c>
      <c r="E135" s="1080"/>
      <c r="F135" s="1079" t="s">
        <v>681</v>
      </c>
      <c r="G135" s="1080"/>
      <c r="H135" s="4" t="s">
        <v>25</v>
      </c>
      <c r="I135" s="4" t="s">
        <v>19</v>
      </c>
      <c r="J135" s="4" t="s">
        <v>20</v>
      </c>
      <c r="K135" s="5">
        <v>1400</v>
      </c>
      <c r="L135" s="6">
        <v>10096</v>
      </c>
      <c r="M135" s="7">
        <v>6837</v>
      </c>
      <c r="N135" s="8">
        <v>4562600</v>
      </c>
    </row>
    <row r="136" spans="2:14" ht="26.4">
      <c r="B136" s="4">
        <v>2023</v>
      </c>
      <c r="C136" s="4" t="s">
        <v>16</v>
      </c>
      <c r="D136" s="1079" t="s">
        <v>664</v>
      </c>
      <c r="E136" s="1080"/>
      <c r="F136" s="1079" t="s">
        <v>681</v>
      </c>
      <c r="G136" s="1080"/>
      <c r="H136" s="4" t="s">
        <v>26</v>
      </c>
      <c r="I136" s="4" t="s">
        <v>19</v>
      </c>
      <c r="J136" s="4" t="s">
        <v>20</v>
      </c>
      <c r="K136" s="5">
        <v>2400</v>
      </c>
      <c r="L136" s="6">
        <v>15721</v>
      </c>
      <c r="M136" s="7">
        <v>10338</v>
      </c>
      <c r="N136" s="8">
        <v>12919200</v>
      </c>
    </row>
    <row r="137" spans="2:14" ht="26.4">
      <c r="B137" s="4">
        <v>2023</v>
      </c>
      <c r="C137" s="4" t="s">
        <v>16</v>
      </c>
      <c r="D137" s="1079" t="s">
        <v>664</v>
      </c>
      <c r="E137" s="1080"/>
      <c r="F137" s="1079" t="s">
        <v>681</v>
      </c>
      <c r="G137" s="1080"/>
      <c r="H137" s="4" t="s">
        <v>27</v>
      </c>
      <c r="I137" s="4" t="s">
        <v>19</v>
      </c>
      <c r="J137" s="4" t="s">
        <v>20</v>
      </c>
      <c r="K137" s="5">
        <v>200</v>
      </c>
      <c r="L137" s="6">
        <v>3232</v>
      </c>
      <c r="M137" s="7">
        <v>1275</v>
      </c>
      <c r="N137" s="8">
        <v>391400</v>
      </c>
    </row>
    <row r="138" spans="2:14">
      <c r="B138" s="12" t="s">
        <v>28</v>
      </c>
      <c r="C138" s="12" t="s">
        <v>28</v>
      </c>
      <c r="D138" s="1083" t="s">
        <v>28</v>
      </c>
      <c r="E138" s="1080"/>
      <c r="F138" s="1083" t="s">
        <v>29</v>
      </c>
      <c r="G138" s="1080"/>
      <c r="H138" s="12" t="s">
        <v>28</v>
      </c>
      <c r="I138" s="12" t="s">
        <v>28</v>
      </c>
      <c r="J138" s="12" t="s">
        <v>28</v>
      </c>
      <c r="K138" s="12" t="s">
        <v>28</v>
      </c>
      <c r="L138" s="13">
        <v>344763</v>
      </c>
      <c r="M138" s="13">
        <v>243391</v>
      </c>
      <c r="N138" s="14">
        <v>93690900</v>
      </c>
    </row>
    <row r="139" spans="2:14" ht="26.4">
      <c r="B139" s="4">
        <v>2023</v>
      </c>
      <c r="C139" s="4" t="s">
        <v>16</v>
      </c>
      <c r="D139" s="1079" t="s">
        <v>664</v>
      </c>
      <c r="E139" s="1080"/>
      <c r="F139" s="1079" t="s">
        <v>682</v>
      </c>
      <c r="G139" s="1080"/>
      <c r="H139" s="4" t="s">
        <v>18</v>
      </c>
      <c r="I139" s="4" t="s">
        <v>19</v>
      </c>
      <c r="J139" s="4" t="s">
        <v>20</v>
      </c>
      <c r="K139" s="5">
        <v>800</v>
      </c>
      <c r="L139" s="6">
        <v>274665</v>
      </c>
      <c r="M139" s="7">
        <v>13131</v>
      </c>
      <c r="N139" s="8">
        <v>209227200</v>
      </c>
    </row>
    <row r="140" spans="2:14" ht="39.6">
      <c r="B140" s="4">
        <v>2023</v>
      </c>
      <c r="C140" s="4" t="s">
        <v>16</v>
      </c>
      <c r="D140" s="1079" t="s">
        <v>664</v>
      </c>
      <c r="E140" s="1080"/>
      <c r="F140" s="1079" t="s">
        <v>682</v>
      </c>
      <c r="G140" s="1080"/>
      <c r="H140" s="4" t="s">
        <v>22</v>
      </c>
      <c r="I140" s="4" t="s">
        <v>19</v>
      </c>
      <c r="J140" s="4" t="s">
        <v>20</v>
      </c>
      <c r="K140" s="5">
        <v>1100</v>
      </c>
      <c r="L140" s="6">
        <v>789</v>
      </c>
      <c r="M140" s="7">
        <v>63</v>
      </c>
      <c r="N140" s="8">
        <v>798600</v>
      </c>
    </row>
    <row r="141" spans="2:14" ht="26.4">
      <c r="B141" s="4">
        <v>2023</v>
      </c>
      <c r="C141" s="4" t="s">
        <v>16</v>
      </c>
      <c r="D141" s="1079" t="s">
        <v>664</v>
      </c>
      <c r="E141" s="1080"/>
      <c r="F141" s="1079" t="s">
        <v>682</v>
      </c>
      <c r="G141" s="1080"/>
      <c r="H141" s="4" t="s">
        <v>23</v>
      </c>
      <c r="I141" s="4" t="s">
        <v>19</v>
      </c>
      <c r="J141" s="4" t="s">
        <v>20</v>
      </c>
      <c r="K141" s="5">
        <v>1400</v>
      </c>
      <c r="L141" s="6">
        <v>6934</v>
      </c>
      <c r="M141" s="7">
        <v>256</v>
      </c>
      <c r="N141" s="8">
        <v>9349200</v>
      </c>
    </row>
    <row r="142" spans="2:14" ht="26.4">
      <c r="B142" s="4">
        <v>2023</v>
      </c>
      <c r="C142" s="4" t="s">
        <v>16</v>
      </c>
      <c r="D142" s="1079" t="s">
        <v>664</v>
      </c>
      <c r="E142" s="1080"/>
      <c r="F142" s="1079" t="s">
        <v>682</v>
      </c>
      <c r="G142" s="1080"/>
      <c r="H142" s="4" t="s">
        <v>24</v>
      </c>
      <c r="I142" s="4" t="s">
        <v>19</v>
      </c>
      <c r="J142" s="4" t="s">
        <v>20</v>
      </c>
      <c r="K142" s="5">
        <v>2400</v>
      </c>
      <c r="L142" s="6">
        <v>11573</v>
      </c>
      <c r="M142" s="7">
        <v>461</v>
      </c>
      <c r="N142" s="8">
        <v>26668800</v>
      </c>
    </row>
    <row r="143" spans="2:14" ht="26.4">
      <c r="B143" s="4">
        <v>2023</v>
      </c>
      <c r="C143" s="4" t="s">
        <v>16</v>
      </c>
      <c r="D143" s="1079" t="s">
        <v>664</v>
      </c>
      <c r="E143" s="1080"/>
      <c r="F143" s="1079" t="s">
        <v>682</v>
      </c>
      <c r="G143" s="1080"/>
      <c r="H143" s="4" t="s">
        <v>25</v>
      </c>
      <c r="I143" s="4" t="s">
        <v>19</v>
      </c>
      <c r="J143" s="4" t="s">
        <v>20</v>
      </c>
      <c r="K143" s="5">
        <v>1400</v>
      </c>
      <c r="L143" s="6">
        <v>9448</v>
      </c>
      <c r="M143" s="7">
        <v>692</v>
      </c>
      <c r="N143" s="8">
        <v>12258400</v>
      </c>
    </row>
    <row r="144" spans="2:14" ht="26.4">
      <c r="B144" s="4">
        <v>2023</v>
      </c>
      <c r="C144" s="4" t="s">
        <v>16</v>
      </c>
      <c r="D144" s="1079" t="s">
        <v>664</v>
      </c>
      <c r="E144" s="1080"/>
      <c r="F144" s="1079" t="s">
        <v>682</v>
      </c>
      <c r="G144" s="1080"/>
      <c r="H144" s="4" t="s">
        <v>26</v>
      </c>
      <c r="I144" s="4" t="s">
        <v>19</v>
      </c>
      <c r="J144" s="4" t="s">
        <v>20</v>
      </c>
      <c r="K144" s="5">
        <v>2400</v>
      </c>
      <c r="L144" s="6">
        <v>11418</v>
      </c>
      <c r="M144" s="7">
        <v>748</v>
      </c>
      <c r="N144" s="8">
        <v>25608000</v>
      </c>
    </row>
    <row r="145" spans="2:14" ht="26.4">
      <c r="B145" s="4">
        <v>2023</v>
      </c>
      <c r="C145" s="4" t="s">
        <v>16</v>
      </c>
      <c r="D145" s="1079" t="s">
        <v>664</v>
      </c>
      <c r="E145" s="1080"/>
      <c r="F145" s="1079" t="s">
        <v>682</v>
      </c>
      <c r="G145" s="1080"/>
      <c r="H145" s="4" t="s">
        <v>27</v>
      </c>
      <c r="I145" s="4" t="s">
        <v>19</v>
      </c>
      <c r="J145" s="4" t="s">
        <v>20</v>
      </c>
      <c r="K145" s="5">
        <v>200</v>
      </c>
      <c r="L145" s="6">
        <v>2142</v>
      </c>
      <c r="M145" s="7">
        <v>105</v>
      </c>
      <c r="N145" s="8">
        <v>407400</v>
      </c>
    </row>
    <row r="146" spans="2:14">
      <c r="B146" s="12" t="s">
        <v>28</v>
      </c>
      <c r="C146" s="12" t="s">
        <v>28</v>
      </c>
      <c r="D146" s="1083" t="s">
        <v>28</v>
      </c>
      <c r="E146" s="1080"/>
      <c r="F146" s="1083" t="s">
        <v>29</v>
      </c>
      <c r="G146" s="1080"/>
      <c r="H146" s="12" t="s">
        <v>28</v>
      </c>
      <c r="I146" s="12" t="s">
        <v>28</v>
      </c>
      <c r="J146" s="12" t="s">
        <v>28</v>
      </c>
      <c r="K146" s="12" t="s">
        <v>28</v>
      </c>
      <c r="L146" s="13">
        <v>316969</v>
      </c>
      <c r="M146" s="13">
        <v>15456</v>
      </c>
      <c r="N146" s="14">
        <v>284317600</v>
      </c>
    </row>
    <row r="147" spans="2:14" ht="26.4">
      <c r="B147" s="4">
        <v>2023</v>
      </c>
      <c r="C147" s="4" t="s">
        <v>16</v>
      </c>
      <c r="D147" s="1079" t="s">
        <v>664</v>
      </c>
      <c r="E147" s="1080"/>
      <c r="F147" s="1079" t="s">
        <v>683</v>
      </c>
      <c r="G147" s="1080"/>
      <c r="H147" s="4" t="s">
        <v>18</v>
      </c>
      <c r="I147" s="4" t="s">
        <v>90</v>
      </c>
      <c r="J147" s="4" t="s">
        <v>453</v>
      </c>
      <c r="K147" s="5">
        <v>5600</v>
      </c>
      <c r="L147" s="6">
        <v>4826</v>
      </c>
      <c r="M147" s="9"/>
      <c r="N147" s="8">
        <v>27025600</v>
      </c>
    </row>
    <row r="148" spans="2:14" ht="26.4">
      <c r="B148" s="4">
        <v>2023</v>
      </c>
      <c r="C148" s="4" t="s">
        <v>16</v>
      </c>
      <c r="D148" s="1079" t="s">
        <v>664</v>
      </c>
      <c r="E148" s="1080"/>
      <c r="F148" s="1079" t="s">
        <v>683</v>
      </c>
      <c r="G148" s="1080"/>
      <c r="H148" s="4" t="s">
        <v>18</v>
      </c>
      <c r="I148" s="4" t="s">
        <v>90</v>
      </c>
      <c r="J148" s="4" t="s">
        <v>684</v>
      </c>
      <c r="K148" s="5">
        <v>10000</v>
      </c>
      <c r="L148" s="6">
        <v>13160</v>
      </c>
      <c r="M148" s="9"/>
      <c r="N148" s="8">
        <v>131600000</v>
      </c>
    </row>
    <row r="149" spans="2:14" ht="26.4">
      <c r="B149" s="4">
        <v>2023</v>
      </c>
      <c r="C149" s="4" t="s">
        <v>16</v>
      </c>
      <c r="D149" s="1079" t="s">
        <v>664</v>
      </c>
      <c r="E149" s="1080"/>
      <c r="F149" s="1079" t="s">
        <v>683</v>
      </c>
      <c r="G149" s="1080"/>
      <c r="H149" s="4" t="s">
        <v>18</v>
      </c>
      <c r="I149" s="4" t="s">
        <v>90</v>
      </c>
      <c r="J149" s="4" t="s">
        <v>79</v>
      </c>
      <c r="K149" s="5">
        <v>10000</v>
      </c>
      <c r="L149" s="6">
        <v>4796</v>
      </c>
      <c r="M149" s="9"/>
      <c r="N149" s="8">
        <v>47960000</v>
      </c>
    </row>
    <row r="150" spans="2:14" ht="39.6">
      <c r="B150" s="4">
        <v>2023</v>
      </c>
      <c r="C150" s="4" t="s">
        <v>16</v>
      </c>
      <c r="D150" s="1079" t="s">
        <v>664</v>
      </c>
      <c r="E150" s="1080"/>
      <c r="F150" s="1079" t="s">
        <v>683</v>
      </c>
      <c r="G150" s="1080"/>
      <c r="H150" s="4" t="s">
        <v>22</v>
      </c>
      <c r="I150" s="4" t="s">
        <v>90</v>
      </c>
      <c r="J150" s="4" t="s">
        <v>387</v>
      </c>
      <c r="K150" s="5">
        <v>10000</v>
      </c>
      <c r="L150" s="6">
        <v>11419</v>
      </c>
      <c r="M150" s="9"/>
      <c r="N150" s="8">
        <v>114190000</v>
      </c>
    </row>
    <row r="151" spans="2:14" ht="39.6">
      <c r="B151" s="4">
        <v>2023</v>
      </c>
      <c r="C151" s="4" t="s">
        <v>16</v>
      </c>
      <c r="D151" s="1079" t="s">
        <v>664</v>
      </c>
      <c r="E151" s="1080"/>
      <c r="F151" s="1079" t="s">
        <v>683</v>
      </c>
      <c r="G151" s="1080"/>
      <c r="H151" s="4" t="s">
        <v>22</v>
      </c>
      <c r="I151" s="4" t="s">
        <v>90</v>
      </c>
      <c r="J151" s="4" t="s">
        <v>92</v>
      </c>
      <c r="K151" s="5">
        <v>10000</v>
      </c>
      <c r="L151" s="6">
        <v>4338</v>
      </c>
      <c r="M151" s="9"/>
      <c r="N151" s="8">
        <v>43380000</v>
      </c>
    </row>
    <row r="152" spans="2:14" ht="39.6">
      <c r="B152" s="4">
        <v>2023</v>
      </c>
      <c r="C152" s="4" t="s">
        <v>16</v>
      </c>
      <c r="D152" s="1079" t="s">
        <v>664</v>
      </c>
      <c r="E152" s="1080"/>
      <c r="F152" s="1079" t="s">
        <v>683</v>
      </c>
      <c r="G152" s="1080"/>
      <c r="H152" s="4" t="s">
        <v>22</v>
      </c>
      <c r="I152" s="4" t="s">
        <v>90</v>
      </c>
      <c r="J152" s="4" t="s">
        <v>452</v>
      </c>
      <c r="K152" s="5">
        <v>5600</v>
      </c>
      <c r="L152" s="6">
        <v>3200</v>
      </c>
      <c r="M152" s="9"/>
      <c r="N152" s="8">
        <v>17920000</v>
      </c>
    </row>
    <row r="153" spans="2:14" ht="52.8">
      <c r="B153" s="4">
        <v>2023</v>
      </c>
      <c r="C153" s="4" t="s">
        <v>16</v>
      </c>
      <c r="D153" s="1079" t="s">
        <v>664</v>
      </c>
      <c r="E153" s="1080"/>
      <c r="F153" s="1079" t="s">
        <v>683</v>
      </c>
      <c r="G153" s="1080"/>
      <c r="H153" s="4" t="s">
        <v>103</v>
      </c>
      <c r="I153" s="4" t="s">
        <v>90</v>
      </c>
      <c r="J153" s="4" t="s">
        <v>138</v>
      </c>
      <c r="K153" s="5">
        <v>10000</v>
      </c>
      <c r="L153" s="6">
        <v>11737</v>
      </c>
      <c r="M153" s="9"/>
      <c r="N153" s="8">
        <v>117370000</v>
      </c>
    </row>
    <row r="154" spans="2:14" ht="52.8">
      <c r="B154" s="4">
        <v>2023</v>
      </c>
      <c r="C154" s="4" t="s">
        <v>16</v>
      </c>
      <c r="D154" s="1079" t="s">
        <v>664</v>
      </c>
      <c r="E154" s="1080"/>
      <c r="F154" s="1079" t="s">
        <v>683</v>
      </c>
      <c r="G154" s="1080"/>
      <c r="H154" s="4" t="s">
        <v>103</v>
      </c>
      <c r="I154" s="4" t="s">
        <v>90</v>
      </c>
      <c r="J154" s="4" t="s">
        <v>76</v>
      </c>
      <c r="K154" s="5">
        <v>5600</v>
      </c>
      <c r="L154" s="6">
        <v>4863</v>
      </c>
      <c r="M154" s="9"/>
      <c r="N154" s="8">
        <v>27232800</v>
      </c>
    </row>
    <row r="155" spans="2:14" ht="52.8">
      <c r="B155" s="4">
        <v>2023</v>
      </c>
      <c r="C155" s="4" t="s">
        <v>16</v>
      </c>
      <c r="D155" s="1079" t="s">
        <v>664</v>
      </c>
      <c r="E155" s="1080"/>
      <c r="F155" s="1079" t="s">
        <v>683</v>
      </c>
      <c r="G155" s="1080"/>
      <c r="H155" s="4" t="s">
        <v>103</v>
      </c>
      <c r="I155" s="4" t="s">
        <v>90</v>
      </c>
      <c r="J155" s="4" t="s">
        <v>20</v>
      </c>
      <c r="K155" s="5">
        <v>900</v>
      </c>
      <c r="L155" s="6">
        <v>5830</v>
      </c>
      <c r="M155" s="9"/>
      <c r="N155" s="8">
        <v>5247000</v>
      </c>
    </row>
    <row r="156" spans="2:14" ht="52.8">
      <c r="B156" s="4">
        <v>2023</v>
      </c>
      <c r="C156" s="4" t="s">
        <v>16</v>
      </c>
      <c r="D156" s="1079" t="s">
        <v>664</v>
      </c>
      <c r="E156" s="1080"/>
      <c r="F156" s="1079" t="s">
        <v>683</v>
      </c>
      <c r="G156" s="1080"/>
      <c r="H156" s="4" t="s">
        <v>103</v>
      </c>
      <c r="I156" s="4" t="s">
        <v>90</v>
      </c>
      <c r="J156" s="4" t="s">
        <v>513</v>
      </c>
      <c r="K156" s="5">
        <v>10000</v>
      </c>
      <c r="L156" s="6">
        <v>1210</v>
      </c>
      <c r="M156" s="9"/>
      <c r="N156" s="8">
        <v>12100000</v>
      </c>
    </row>
    <row r="157" spans="2:14" ht="26.4">
      <c r="B157" s="4">
        <v>2023</v>
      </c>
      <c r="C157" s="4" t="s">
        <v>16</v>
      </c>
      <c r="D157" s="1079" t="s">
        <v>664</v>
      </c>
      <c r="E157" s="1080"/>
      <c r="F157" s="1079" t="s">
        <v>683</v>
      </c>
      <c r="G157" s="1080"/>
      <c r="H157" s="4" t="s">
        <v>23</v>
      </c>
      <c r="I157" s="4" t="s">
        <v>90</v>
      </c>
      <c r="J157" s="4" t="s">
        <v>685</v>
      </c>
      <c r="K157" s="5">
        <v>5600</v>
      </c>
      <c r="L157" s="6">
        <v>4706</v>
      </c>
      <c r="M157" s="9"/>
      <c r="N157" s="8">
        <v>26353600</v>
      </c>
    </row>
    <row r="158" spans="2:14" ht="26.4">
      <c r="B158" s="4">
        <v>2023</v>
      </c>
      <c r="C158" s="4" t="s">
        <v>16</v>
      </c>
      <c r="D158" s="1079" t="s">
        <v>664</v>
      </c>
      <c r="E158" s="1080"/>
      <c r="F158" s="1079" t="s">
        <v>683</v>
      </c>
      <c r="G158" s="1080"/>
      <c r="H158" s="4" t="s">
        <v>23</v>
      </c>
      <c r="I158" s="4" t="s">
        <v>90</v>
      </c>
      <c r="J158" s="4" t="s">
        <v>686</v>
      </c>
      <c r="K158" s="5">
        <v>10000</v>
      </c>
      <c r="L158" s="6">
        <v>7227</v>
      </c>
      <c r="M158" s="9"/>
      <c r="N158" s="8">
        <v>72270000</v>
      </c>
    </row>
    <row r="159" spans="2:14" ht="26.4">
      <c r="B159" s="4">
        <v>2023</v>
      </c>
      <c r="C159" s="4" t="s">
        <v>16</v>
      </c>
      <c r="D159" s="1079" t="s">
        <v>664</v>
      </c>
      <c r="E159" s="1080"/>
      <c r="F159" s="1079" t="s">
        <v>683</v>
      </c>
      <c r="G159" s="1080"/>
      <c r="H159" s="4" t="s">
        <v>23</v>
      </c>
      <c r="I159" s="4" t="s">
        <v>90</v>
      </c>
      <c r="J159" s="4" t="s">
        <v>298</v>
      </c>
      <c r="K159" s="5">
        <v>10000</v>
      </c>
      <c r="L159" s="6">
        <v>1921</v>
      </c>
      <c r="M159" s="9"/>
      <c r="N159" s="8">
        <v>19210000</v>
      </c>
    </row>
    <row r="160" spans="2:14" ht="26.4">
      <c r="B160" s="4">
        <v>2023</v>
      </c>
      <c r="C160" s="4" t="s">
        <v>16</v>
      </c>
      <c r="D160" s="1079" t="s">
        <v>664</v>
      </c>
      <c r="E160" s="1080"/>
      <c r="F160" s="1079" t="s">
        <v>683</v>
      </c>
      <c r="G160" s="1080"/>
      <c r="H160" s="4" t="s">
        <v>24</v>
      </c>
      <c r="I160" s="4" t="s">
        <v>90</v>
      </c>
      <c r="J160" s="4" t="s">
        <v>457</v>
      </c>
      <c r="K160" s="5">
        <v>5600</v>
      </c>
      <c r="L160" s="6">
        <v>3635</v>
      </c>
      <c r="M160" s="9"/>
      <c r="N160" s="8">
        <v>20356000</v>
      </c>
    </row>
    <row r="161" spans="2:14" ht="26.4">
      <c r="B161" s="4">
        <v>2023</v>
      </c>
      <c r="C161" s="4" t="s">
        <v>16</v>
      </c>
      <c r="D161" s="1079" t="s">
        <v>664</v>
      </c>
      <c r="E161" s="1080"/>
      <c r="F161" s="1079" t="s">
        <v>683</v>
      </c>
      <c r="G161" s="1080"/>
      <c r="H161" s="4" t="s">
        <v>24</v>
      </c>
      <c r="I161" s="4" t="s">
        <v>90</v>
      </c>
      <c r="J161" s="4" t="s">
        <v>448</v>
      </c>
      <c r="K161" s="5">
        <v>10000</v>
      </c>
      <c r="L161" s="6">
        <v>1170</v>
      </c>
      <c r="M161" s="9"/>
      <c r="N161" s="8">
        <v>11700000</v>
      </c>
    </row>
    <row r="162" spans="2:14" ht="26.4">
      <c r="B162" s="4">
        <v>2023</v>
      </c>
      <c r="C162" s="4" t="s">
        <v>16</v>
      </c>
      <c r="D162" s="1079" t="s">
        <v>664</v>
      </c>
      <c r="E162" s="1080"/>
      <c r="F162" s="1079" t="s">
        <v>683</v>
      </c>
      <c r="G162" s="1080"/>
      <c r="H162" s="4" t="s">
        <v>24</v>
      </c>
      <c r="I162" s="4" t="s">
        <v>90</v>
      </c>
      <c r="J162" s="4" t="s">
        <v>687</v>
      </c>
      <c r="K162" s="5">
        <v>10000</v>
      </c>
      <c r="L162" s="6">
        <v>7326</v>
      </c>
      <c r="M162" s="9"/>
      <c r="N162" s="8">
        <v>73260000</v>
      </c>
    </row>
    <row r="163" spans="2:14" ht="26.4">
      <c r="B163" s="4">
        <v>2023</v>
      </c>
      <c r="C163" s="4" t="s">
        <v>16</v>
      </c>
      <c r="D163" s="1079" t="s">
        <v>664</v>
      </c>
      <c r="E163" s="1080"/>
      <c r="F163" s="1079" t="s">
        <v>683</v>
      </c>
      <c r="G163" s="1080"/>
      <c r="H163" s="4" t="s">
        <v>111</v>
      </c>
      <c r="I163" s="4" t="s">
        <v>90</v>
      </c>
      <c r="J163" s="4" t="s">
        <v>20</v>
      </c>
      <c r="K163" s="5">
        <v>3100</v>
      </c>
      <c r="L163" s="6">
        <v>705890</v>
      </c>
      <c r="M163" s="9"/>
      <c r="N163" s="8">
        <v>2188259000</v>
      </c>
    </row>
    <row r="164" spans="2:14" ht="26.4">
      <c r="B164" s="4">
        <v>2023</v>
      </c>
      <c r="C164" s="4" t="s">
        <v>16</v>
      </c>
      <c r="D164" s="1079" t="s">
        <v>664</v>
      </c>
      <c r="E164" s="1080"/>
      <c r="F164" s="1079" t="s">
        <v>683</v>
      </c>
      <c r="G164" s="1080"/>
      <c r="H164" s="4" t="s">
        <v>111</v>
      </c>
      <c r="I164" s="4" t="s">
        <v>90</v>
      </c>
      <c r="J164" s="4" t="s">
        <v>194</v>
      </c>
      <c r="K164" s="5">
        <v>10000</v>
      </c>
      <c r="L164" s="6">
        <v>579</v>
      </c>
      <c r="M164" s="9"/>
      <c r="N164" s="8">
        <v>5790000</v>
      </c>
    </row>
    <row r="165" spans="2:14" ht="26.4">
      <c r="B165" s="4">
        <v>2023</v>
      </c>
      <c r="C165" s="4" t="s">
        <v>16</v>
      </c>
      <c r="D165" s="1079" t="s">
        <v>664</v>
      </c>
      <c r="E165" s="1080"/>
      <c r="F165" s="1079" t="s">
        <v>683</v>
      </c>
      <c r="G165" s="1080"/>
      <c r="H165" s="4" t="s">
        <v>112</v>
      </c>
      <c r="I165" s="4" t="s">
        <v>90</v>
      </c>
      <c r="J165" s="4" t="s">
        <v>102</v>
      </c>
      <c r="K165" s="5">
        <v>5600</v>
      </c>
      <c r="L165" s="6">
        <v>304</v>
      </c>
      <c r="M165" s="9"/>
      <c r="N165" s="8">
        <v>1702400</v>
      </c>
    </row>
    <row r="166" spans="2:14" ht="26.4">
      <c r="B166" s="4">
        <v>2023</v>
      </c>
      <c r="C166" s="4" t="s">
        <v>16</v>
      </c>
      <c r="D166" s="1079" t="s">
        <v>664</v>
      </c>
      <c r="E166" s="1080"/>
      <c r="F166" s="1079" t="s">
        <v>683</v>
      </c>
      <c r="G166" s="1080"/>
      <c r="H166" s="4" t="s">
        <v>112</v>
      </c>
      <c r="I166" s="4" t="s">
        <v>90</v>
      </c>
      <c r="J166" s="4" t="s">
        <v>20</v>
      </c>
      <c r="K166" s="5">
        <v>4600</v>
      </c>
      <c r="L166" s="6">
        <v>5352</v>
      </c>
      <c r="M166" s="9"/>
      <c r="N166" s="8">
        <v>24619200</v>
      </c>
    </row>
    <row r="167" spans="2:14" ht="26.4">
      <c r="B167" s="4">
        <v>2023</v>
      </c>
      <c r="C167" s="4" t="s">
        <v>16</v>
      </c>
      <c r="D167" s="1079" t="s">
        <v>664</v>
      </c>
      <c r="E167" s="1080"/>
      <c r="F167" s="1079" t="s">
        <v>683</v>
      </c>
      <c r="G167" s="1080"/>
      <c r="H167" s="4" t="s">
        <v>25</v>
      </c>
      <c r="I167" s="4" t="s">
        <v>90</v>
      </c>
      <c r="J167" s="4" t="s">
        <v>179</v>
      </c>
      <c r="K167" s="5">
        <v>10000</v>
      </c>
      <c r="L167" s="6">
        <v>628</v>
      </c>
      <c r="M167" s="9"/>
      <c r="N167" s="8">
        <v>6280000</v>
      </c>
    </row>
    <row r="168" spans="2:14" ht="26.4">
      <c r="B168" s="4">
        <v>2023</v>
      </c>
      <c r="C168" s="4" t="s">
        <v>16</v>
      </c>
      <c r="D168" s="1079" t="s">
        <v>664</v>
      </c>
      <c r="E168" s="1080"/>
      <c r="F168" s="1079" t="s">
        <v>683</v>
      </c>
      <c r="G168" s="1080"/>
      <c r="H168" s="4" t="s">
        <v>25</v>
      </c>
      <c r="I168" s="4" t="s">
        <v>90</v>
      </c>
      <c r="J168" s="4" t="s">
        <v>462</v>
      </c>
      <c r="K168" s="5">
        <v>10000</v>
      </c>
      <c r="L168" s="6">
        <v>18262</v>
      </c>
      <c r="M168" s="9"/>
      <c r="N168" s="8">
        <v>182620000</v>
      </c>
    </row>
    <row r="169" spans="2:14" ht="26.4">
      <c r="B169" s="4">
        <v>2023</v>
      </c>
      <c r="C169" s="4" t="s">
        <v>16</v>
      </c>
      <c r="D169" s="1079" t="s">
        <v>664</v>
      </c>
      <c r="E169" s="1080"/>
      <c r="F169" s="1079" t="s">
        <v>683</v>
      </c>
      <c r="G169" s="1080"/>
      <c r="H169" s="4" t="s">
        <v>25</v>
      </c>
      <c r="I169" s="4" t="s">
        <v>90</v>
      </c>
      <c r="J169" s="4" t="s">
        <v>461</v>
      </c>
      <c r="K169" s="5">
        <v>5600</v>
      </c>
      <c r="L169" s="6">
        <v>4539</v>
      </c>
      <c r="M169" s="9"/>
      <c r="N169" s="8">
        <v>25418400</v>
      </c>
    </row>
    <row r="170" spans="2:14" ht="79.2">
      <c r="B170" s="4">
        <v>2023</v>
      </c>
      <c r="C170" s="4" t="s">
        <v>16</v>
      </c>
      <c r="D170" s="1079" t="s">
        <v>664</v>
      </c>
      <c r="E170" s="1080"/>
      <c r="F170" s="1079" t="s">
        <v>683</v>
      </c>
      <c r="G170" s="1080"/>
      <c r="H170" s="4" t="s">
        <v>512</v>
      </c>
      <c r="I170" s="4" t="s">
        <v>90</v>
      </c>
      <c r="J170" s="4" t="s">
        <v>302</v>
      </c>
      <c r="K170" s="5">
        <v>10000</v>
      </c>
      <c r="L170" s="6">
        <v>145</v>
      </c>
      <c r="M170" s="9"/>
      <c r="N170" s="8">
        <v>1450000</v>
      </c>
    </row>
    <row r="171" spans="2:14" ht="26.4">
      <c r="B171" s="4">
        <v>2023</v>
      </c>
      <c r="C171" s="4" t="s">
        <v>16</v>
      </c>
      <c r="D171" s="1079" t="s">
        <v>664</v>
      </c>
      <c r="E171" s="1080"/>
      <c r="F171" s="1079" t="s">
        <v>683</v>
      </c>
      <c r="G171" s="1080"/>
      <c r="H171" s="4" t="s">
        <v>26</v>
      </c>
      <c r="I171" s="4" t="s">
        <v>90</v>
      </c>
      <c r="J171" s="4" t="s">
        <v>688</v>
      </c>
      <c r="K171" s="5">
        <v>5600</v>
      </c>
      <c r="L171" s="6">
        <v>2909</v>
      </c>
      <c r="M171" s="9"/>
      <c r="N171" s="8">
        <v>16290400</v>
      </c>
    </row>
    <row r="172" spans="2:14" ht="26.4">
      <c r="B172" s="4">
        <v>2023</v>
      </c>
      <c r="C172" s="4" t="s">
        <v>16</v>
      </c>
      <c r="D172" s="1079" t="s">
        <v>664</v>
      </c>
      <c r="E172" s="1080"/>
      <c r="F172" s="1079" t="s">
        <v>683</v>
      </c>
      <c r="G172" s="1080"/>
      <c r="H172" s="4" t="s">
        <v>26</v>
      </c>
      <c r="I172" s="4" t="s">
        <v>90</v>
      </c>
      <c r="J172" s="4" t="s">
        <v>443</v>
      </c>
      <c r="K172" s="5">
        <v>10000</v>
      </c>
      <c r="L172" s="6">
        <v>2103</v>
      </c>
      <c r="M172" s="9"/>
      <c r="N172" s="8">
        <v>21030000</v>
      </c>
    </row>
    <row r="173" spans="2:14" ht="26.4">
      <c r="B173" s="4">
        <v>2023</v>
      </c>
      <c r="C173" s="4" t="s">
        <v>16</v>
      </c>
      <c r="D173" s="1079" t="s">
        <v>664</v>
      </c>
      <c r="E173" s="1080"/>
      <c r="F173" s="1079" t="s">
        <v>683</v>
      </c>
      <c r="G173" s="1080"/>
      <c r="H173" s="4" t="s">
        <v>26</v>
      </c>
      <c r="I173" s="4" t="s">
        <v>90</v>
      </c>
      <c r="J173" s="4" t="s">
        <v>483</v>
      </c>
      <c r="K173" s="5">
        <v>10000</v>
      </c>
      <c r="L173" s="6">
        <v>12707</v>
      </c>
      <c r="M173" s="9"/>
      <c r="N173" s="8">
        <v>127070000</v>
      </c>
    </row>
    <row r="174" spans="2:14" ht="26.4">
      <c r="B174" s="4">
        <v>2023</v>
      </c>
      <c r="C174" s="4" t="s">
        <v>16</v>
      </c>
      <c r="D174" s="1079" t="s">
        <v>664</v>
      </c>
      <c r="E174" s="1080"/>
      <c r="F174" s="1079" t="s">
        <v>683</v>
      </c>
      <c r="G174" s="1080"/>
      <c r="H174" s="4" t="s">
        <v>27</v>
      </c>
      <c r="I174" s="4" t="s">
        <v>90</v>
      </c>
      <c r="J174" s="4" t="s">
        <v>689</v>
      </c>
      <c r="K174" s="5">
        <v>10000</v>
      </c>
      <c r="L174" s="6">
        <v>1736</v>
      </c>
      <c r="M174" s="9"/>
      <c r="N174" s="8">
        <v>17360000</v>
      </c>
    </row>
    <row r="175" spans="2:14" ht="26.4">
      <c r="B175" s="4">
        <v>2023</v>
      </c>
      <c r="C175" s="4" t="s">
        <v>16</v>
      </c>
      <c r="D175" s="1079" t="s">
        <v>664</v>
      </c>
      <c r="E175" s="1080"/>
      <c r="F175" s="1079" t="s">
        <v>683</v>
      </c>
      <c r="G175" s="1080"/>
      <c r="H175" s="4" t="s">
        <v>27</v>
      </c>
      <c r="I175" s="4" t="s">
        <v>90</v>
      </c>
      <c r="J175" s="4" t="s">
        <v>690</v>
      </c>
      <c r="K175" s="5">
        <v>10000</v>
      </c>
      <c r="L175" s="6">
        <v>4305</v>
      </c>
      <c r="M175" s="9"/>
      <c r="N175" s="8">
        <v>43050000</v>
      </c>
    </row>
    <row r="176" spans="2:14" ht="26.4">
      <c r="B176" s="4">
        <v>2023</v>
      </c>
      <c r="C176" s="4" t="s">
        <v>16</v>
      </c>
      <c r="D176" s="1079" t="s">
        <v>664</v>
      </c>
      <c r="E176" s="1080"/>
      <c r="F176" s="1079" t="s">
        <v>683</v>
      </c>
      <c r="G176" s="1080"/>
      <c r="H176" s="4" t="s">
        <v>124</v>
      </c>
      <c r="I176" s="4" t="s">
        <v>90</v>
      </c>
      <c r="J176" s="4" t="s">
        <v>20</v>
      </c>
      <c r="K176" s="5">
        <v>5600</v>
      </c>
      <c r="L176" s="6">
        <v>6123</v>
      </c>
      <c r="M176" s="9"/>
      <c r="N176" s="8">
        <v>34288800</v>
      </c>
    </row>
    <row r="177" spans="2:14" ht="26.4">
      <c r="B177" s="4">
        <v>2023</v>
      </c>
      <c r="C177" s="4" t="s">
        <v>16</v>
      </c>
      <c r="D177" s="1079" t="s">
        <v>664</v>
      </c>
      <c r="E177" s="1080"/>
      <c r="F177" s="1079" t="s">
        <v>683</v>
      </c>
      <c r="G177" s="1080"/>
      <c r="H177" s="4" t="s">
        <v>27</v>
      </c>
      <c r="I177" s="4" t="s">
        <v>90</v>
      </c>
      <c r="J177" s="4" t="s">
        <v>129</v>
      </c>
      <c r="K177" s="5">
        <v>5600</v>
      </c>
      <c r="L177" s="6">
        <v>5629</v>
      </c>
      <c r="M177" s="9"/>
      <c r="N177" s="8">
        <v>31522400</v>
      </c>
    </row>
    <row r="178" spans="2:14">
      <c r="B178" s="12" t="s">
        <v>28</v>
      </c>
      <c r="C178" s="12" t="s">
        <v>28</v>
      </c>
      <c r="D178" s="1083" t="s">
        <v>28</v>
      </c>
      <c r="E178" s="1080"/>
      <c r="F178" s="1083" t="s">
        <v>29</v>
      </c>
      <c r="G178" s="1080"/>
      <c r="H178" s="12" t="s">
        <v>28</v>
      </c>
      <c r="I178" s="12" t="s">
        <v>28</v>
      </c>
      <c r="J178" s="12" t="s">
        <v>28</v>
      </c>
      <c r="K178" s="12" t="s">
        <v>28</v>
      </c>
      <c r="L178" s="13">
        <v>862575</v>
      </c>
      <c r="M178" s="12"/>
      <c r="N178" s="14">
        <v>3493925600</v>
      </c>
    </row>
    <row r="179" spans="2:14" ht="26.4">
      <c r="B179" s="4">
        <v>2023</v>
      </c>
      <c r="C179" s="4" t="s">
        <v>16</v>
      </c>
      <c r="D179" s="1079" t="s">
        <v>664</v>
      </c>
      <c r="E179" s="1080"/>
      <c r="F179" s="1079" t="s">
        <v>691</v>
      </c>
      <c r="G179" s="1080"/>
      <c r="H179" s="4" t="s">
        <v>18</v>
      </c>
      <c r="I179" s="4" t="s">
        <v>90</v>
      </c>
      <c r="J179" s="4" t="s">
        <v>441</v>
      </c>
      <c r="K179" s="5">
        <v>10000</v>
      </c>
      <c r="L179" s="6">
        <v>3616</v>
      </c>
      <c r="M179" s="9"/>
      <c r="N179" s="8">
        <v>36160000</v>
      </c>
    </row>
    <row r="180" spans="2:14" ht="26.4">
      <c r="B180" s="4">
        <v>2023</v>
      </c>
      <c r="C180" s="4" t="s">
        <v>16</v>
      </c>
      <c r="D180" s="1079" t="s">
        <v>664</v>
      </c>
      <c r="E180" s="1080"/>
      <c r="F180" s="1079" t="s">
        <v>691</v>
      </c>
      <c r="G180" s="1080"/>
      <c r="H180" s="4" t="s">
        <v>18</v>
      </c>
      <c r="I180" s="4" t="s">
        <v>90</v>
      </c>
      <c r="J180" s="4" t="s">
        <v>66</v>
      </c>
      <c r="K180" s="5">
        <v>10000</v>
      </c>
      <c r="L180" s="6">
        <v>18180</v>
      </c>
      <c r="M180" s="9"/>
      <c r="N180" s="8">
        <v>181800000</v>
      </c>
    </row>
    <row r="181" spans="2:14" ht="39.6">
      <c r="B181" s="4">
        <v>2023</v>
      </c>
      <c r="C181" s="4" t="s">
        <v>16</v>
      </c>
      <c r="D181" s="1079" t="s">
        <v>664</v>
      </c>
      <c r="E181" s="1080"/>
      <c r="F181" s="1079" t="s">
        <v>691</v>
      </c>
      <c r="G181" s="1080"/>
      <c r="H181" s="4" t="s">
        <v>22</v>
      </c>
      <c r="I181" s="4" t="s">
        <v>90</v>
      </c>
      <c r="J181" s="4" t="s">
        <v>459</v>
      </c>
      <c r="K181" s="5">
        <v>10000</v>
      </c>
      <c r="L181" s="6">
        <v>9266</v>
      </c>
      <c r="M181" s="9"/>
      <c r="N181" s="8">
        <v>92660000</v>
      </c>
    </row>
    <row r="182" spans="2:14" ht="39.6">
      <c r="B182" s="4">
        <v>2023</v>
      </c>
      <c r="C182" s="4" t="s">
        <v>16</v>
      </c>
      <c r="D182" s="1079" t="s">
        <v>664</v>
      </c>
      <c r="E182" s="1080"/>
      <c r="F182" s="1079" t="s">
        <v>691</v>
      </c>
      <c r="G182" s="1080"/>
      <c r="H182" s="4" t="s">
        <v>22</v>
      </c>
      <c r="I182" s="4" t="s">
        <v>90</v>
      </c>
      <c r="J182" s="4" t="s">
        <v>529</v>
      </c>
      <c r="K182" s="5">
        <v>10000</v>
      </c>
      <c r="L182" s="6">
        <v>1205</v>
      </c>
      <c r="M182" s="9"/>
      <c r="N182" s="8">
        <v>12050000</v>
      </c>
    </row>
    <row r="183" spans="2:14" ht="39.6">
      <c r="B183" s="4">
        <v>2023</v>
      </c>
      <c r="C183" s="4" t="s">
        <v>16</v>
      </c>
      <c r="D183" s="1079" t="s">
        <v>664</v>
      </c>
      <c r="E183" s="1080"/>
      <c r="F183" s="1079" t="s">
        <v>691</v>
      </c>
      <c r="G183" s="1080"/>
      <c r="H183" s="4" t="s">
        <v>22</v>
      </c>
      <c r="I183" s="4" t="s">
        <v>90</v>
      </c>
      <c r="J183" s="4" t="s">
        <v>325</v>
      </c>
      <c r="K183" s="5">
        <v>5600</v>
      </c>
      <c r="L183" s="6">
        <v>3331</v>
      </c>
      <c r="M183" s="9"/>
      <c r="N183" s="8">
        <v>18653600</v>
      </c>
    </row>
    <row r="184" spans="2:14" ht="52.8">
      <c r="B184" s="4">
        <v>2023</v>
      </c>
      <c r="C184" s="4" t="s">
        <v>16</v>
      </c>
      <c r="D184" s="1079" t="s">
        <v>664</v>
      </c>
      <c r="E184" s="1080"/>
      <c r="F184" s="1079" t="s">
        <v>691</v>
      </c>
      <c r="G184" s="1080"/>
      <c r="H184" s="4" t="s">
        <v>103</v>
      </c>
      <c r="I184" s="4" t="s">
        <v>90</v>
      </c>
      <c r="J184" s="4" t="s">
        <v>188</v>
      </c>
      <c r="K184" s="5">
        <v>10000</v>
      </c>
      <c r="L184" s="6">
        <v>10879</v>
      </c>
      <c r="M184" s="9"/>
      <c r="N184" s="8">
        <v>108790000</v>
      </c>
    </row>
    <row r="185" spans="2:14" ht="52.8">
      <c r="B185" s="4">
        <v>2023</v>
      </c>
      <c r="C185" s="4" t="s">
        <v>16</v>
      </c>
      <c r="D185" s="1079" t="s">
        <v>664</v>
      </c>
      <c r="E185" s="1080"/>
      <c r="F185" s="1079" t="s">
        <v>691</v>
      </c>
      <c r="G185" s="1080"/>
      <c r="H185" s="4" t="s">
        <v>103</v>
      </c>
      <c r="I185" s="4" t="s">
        <v>90</v>
      </c>
      <c r="J185" s="4" t="s">
        <v>146</v>
      </c>
      <c r="K185" s="5">
        <v>5600</v>
      </c>
      <c r="L185" s="6">
        <v>1423</v>
      </c>
      <c r="M185" s="9"/>
      <c r="N185" s="8">
        <v>7968800</v>
      </c>
    </row>
    <row r="186" spans="2:14" ht="52.8">
      <c r="B186" s="4">
        <v>2023</v>
      </c>
      <c r="C186" s="4" t="s">
        <v>16</v>
      </c>
      <c r="D186" s="1079" t="s">
        <v>664</v>
      </c>
      <c r="E186" s="1080"/>
      <c r="F186" s="1079" t="s">
        <v>691</v>
      </c>
      <c r="G186" s="1080"/>
      <c r="H186" s="4" t="s">
        <v>103</v>
      </c>
      <c r="I186" s="4" t="s">
        <v>90</v>
      </c>
      <c r="J186" s="4" t="s">
        <v>692</v>
      </c>
      <c r="K186" s="5">
        <v>10000</v>
      </c>
      <c r="L186" s="6">
        <v>1818</v>
      </c>
      <c r="M186" s="9"/>
      <c r="N186" s="8">
        <v>18180000</v>
      </c>
    </row>
    <row r="187" spans="2:14" ht="52.8">
      <c r="B187" s="4">
        <v>2023</v>
      </c>
      <c r="C187" s="4" t="s">
        <v>16</v>
      </c>
      <c r="D187" s="1079" t="s">
        <v>664</v>
      </c>
      <c r="E187" s="1080"/>
      <c r="F187" s="1079" t="s">
        <v>691</v>
      </c>
      <c r="G187" s="1080"/>
      <c r="H187" s="4" t="s">
        <v>103</v>
      </c>
      <c r="I187" s="4" t="s">
        <v>90</v>
      </c>
      <c r="J187" s="4" t="s">
        <v>20</v>
      </c>
      <c r="K187" s="5">
        <v>900</v>
      </c>
      <c r="L187" s="6">
        <v>5798</v>
      </c>
      <c r="M187" s="9"/>
      <c r="N187" s="8">
        <v>5218200</v>
      </c>
    </row>
    <row r="188" spans="2:14" ht="26.4">
      <c r="B188" s="4">
        <v>2023</v>
      </c>
      <c r="C188" s="4" t="s">
        <v>16</v>
      </c>
      <c r="D188" s="1079" t="s">
        <v>664</v>
      </c>
      <c r="E188" s="1080"/>
      <c r="F188" s="1079" t="s">
        <v>691</v>
      </c>
      <c r="G188" s="1080"/>
      <c r="H188" s="4" t="s">
        <v>23</v>
      </c>
      <c r="I188" s="4" t="s">
        <v>90</v>
      </c>
      <c r="J188" s="4" t="s">
        <v>174</v>
      </c>
      <c r="K188" s="5">
        <v>5600</v>
      </c>
      <c r="L188" s="6">
        <v>5857</v>
      </c>
      <c r="M188" s="9"/>
      <c r="N188" s="8">
        <v>32799200</v>
      </c>
    </row>
    <row r="189" spans="2:14" ht="26.4">
      <c r="B189" s="4">
        <v>2023</v>
      </c>
      <c r="C189" s="4" t="s">
        <v>16</v>
      </c>
      <c r="D189" s="1079" t="s">
        <v>664</v>
      </c>
      <c r="E189" s="1080"/>
      <c r="F189" s="1079" t="s">
        <v>691</v>
      </c>
      <c r="G189" s="1080"/>
      <c r="H189" s="4" t="s">
        <v>23</v>
      </c>
      <c r="I189" s="4" t="s">
        <v>90</v>
      </c>
      <c r="J189" s="4" t="s">
        <v>693</v>
      </c>
      <c r="K189" s="5">
        <v>10000</v>
      </c>
      <c r="L189" s="6">
        <v>1186</v>
      </c>
      <c r="M189" s="9"/>
      <c r="N189" s="8">
        <v>11860000</v>
      </c>
    </row>
    <row r="190" spans="2:14" ht="26.4">
      <c r="B190" s="4">
        <v>2023</v>
      </c>
      <c r="C190" s="4" t="s">
        <v>16</v>
      </c>
      <c r="D190" s="1079" t="s">
        <v>664</v>
      </c>
      <c r="E190" s="1080"/>
      <c r="F190" s="1079" t="s">
        <v>691</v>
      </c>
      <c r="G190" s="1080"/>
      <c r="H190" s="4" t="s">
        <v>24</v>
      </c>
      <c r="I190" s="4" t="s">
        <v>90</v>
      </c>
      <c r="J190" s="4" t="s">
        <v>383</v>
      </c>
      <c r="K190" s="5">
        <v>5600</v>
      </c>
      <c r="L190" s="6">
        <v>5415</v>
      </c>
      <c r="M190" s="9"/>
      <c r="N190" s="8">
        <v>30324000</v>
      </c>
    </row>
    <row r="191" spans="2:14" ht="26.4">
      <c r="B191" s="4">
        <v>2023</v>
      </c>
      <c r="C191" s="4" t="s">
        <v>16</v>
      </c>
      <c r="D191" s="1079" t="s">
        <v>664</v>
      </c>
      <c r="E191" s="1080"/>
      <c r="F191" s="1079" t="s">
        <v>691</v>
      </c>
      <c r="G191" s="1080"/>
      <c r="H191" s="4" t="s">
        <v>24</v>
      </c>
      <c r="I191" s="4" t="s">
        <v>90</v>
      </c>
      <c r="J191" s="4" t="s">
        <v>131</v>
      </c>
      <c r="K191" s="5">
        <v>10000</v>
      </c>
      <c r="L191" s="6">
        <v>1615</v>
      </c>
      <c r="M191" s="9"/>
      <c r="N191" s="8">
        <v>16150000</v>
      </c>
    </row>
    <row r="192" spans="2:14" ht="26.4">
      <c r="B192" s="4">
        <v>2023</v>
      </c>
      <c r="C192" s="4" t="s">
        <v>16</v>
      </c>
      <c r="D192" s="1079" t="s">
        <v>664</v>
      </c>
      <c r="E192" s="1080"/>
      <c r="F192" s="1079" t="s">
        <v>691</v>
      </c>
      <c r="G192" s="1080"/>
      <c r="H192" s="4" t="s">
        <v>24</v>
      </c>
      <c r="I192" s="4" t="s">
        <v>90</v>
      </c>
      <c r="J192" s="4" t="s">
        <v>125</v>
      </c>
      <c r="K192" s="5">
        <v>10000</v>
      </c>
      <c r="L192" s="6">
        <v>13924</v>
      </c>
      <c r="M192" s="9"/>
      <c r="N192" s="8">
        <v>139240000</v>
      </c>
    </row>
    <row r="193" spans="2:14" ht="26.4">
      <c r="B193" s="4">
        <v>2023</v>
      </c>
      <c r="C193" s="4" t="s">
        <v>16</v>
      </c>
      <c r="D193" s="1079" t="s">
        <v>664</v>
      </c>
      <c r="E193" s="1080"/>
      <c r="F193" s="1079" t="s">
        <v>691</v>
      </c>
      <c r="G193" s="1080"/>
      <c r="H193" s="4" t="s">
        <v>111</v>
      </c>
      <c r="I193" s="4" t="s">
        <v>90</v>
      </c>
      <c r="J193" s="4" t="s">
        <v>447</v>
      </c>
      <c r="K193" s="5">
        <v>10000</v>
      </c>
      <c r="L193" s="6">
        <v>699</v>
      </c>
      <c r="M193" s="9"/>
      <c r="N193" s="8">
        <v>6990000</v>
      </c>
    </row>
    <row r="194" spans="2:14" ht="26.4">
      <c r="B194" s="4">
        <v>2023</v>
      </c>
      <c r="C194" s="4" t="s">
        <v>16</v>
      </c>
      <c r="D194" s="1079" t="s">
        <v>664</v>
      </c>
      <c r="E194" s="1080"/>
      <c r="F194" s="1079" t="s">
        <v>691</v>
      </c>
      <c r="G194" s="1080"/>
      <c r="H194" s="4" t="s">
        <v>111</v>
      </c>
      <c r="I194" s="4" t="s">
        <v>90</v>
      </c>
      <c r="J194" s="4" t="s">
        <v>194</v>
      </c>
      <c r="K194" s="5">
        <v>10000</v>
      </c>
      <c r="L194" s="6">
        <v>622</v>
      </c>
      <c r="M194" s="9"/>
      <c r="N194" s="8">
        <v>6220000</v>
      </c>
    </row>
    <row r="195" spans="2:14" ht="26.4">
      <c r="B195" s="4">
        <v>2023</v>
      </c>
      <c r="C195" s="4" t="s">
        <v>16</v>
      </c>
      <c r="D195" s="1079" t="s">
        <v>664</v>
      </c>
      <c r="E195" s="1080"/>
      <c r="F195" s="1079" t="s">
        <v>691</v>
      </c>
      <c r="G195" s="1080"/>
      <c r="H195" s="4" t="s">
        <v>111</v>
      </c>
      <c r="I195" s="4" t="s">
        <v>90</v>
      </c>
      <c r="J195" s="4" t="s">
        <v>694</v>
      </c>
      <c r="K195" s="5">
        <v>5600</v>
      </c>
      <c r="L195" s="6">
        <v>2992</v>
      </c>
      <c r="M195" s="9"/>
      <c r="N195" s="8">
        <v>16755200</v>
      </c>
    </row>
    <row r="196" spans="2:14" ht="26.4">
      <c r="B196" s="4">
        <v>2023</v>
      </c>
      <c r="C196" s="4" t="s">
        <v>16</v>
      </c>
      <c r="D196" s="1079" t="s">
        <v>664</v>
      </c>
      <c r="E196" s="1080"/>
      <c r="F196" s="1079" t="s">
        <v>691</v>
      </c>
      <c r="G196" s="1080"/>
      <c r="H196" s="4" t="s">
        <v>111</v>
      </c>
      <c r="I196" s="4" t="s">
        <v>90</v>
      </c>
      <c r="J196" s="4" t="s">
        <v>20</v>
      </c>
      <c r="K196" s="5">
        <v>3100</v>
      </c>
      <c r="L196" s="6">
        <v>697278</v>
      </c>
      <c r="M196" s="9"/>
      <c r="N196" s="8">
        <v>2161561800</v>
      </c>
    </row>
    <row r="197" spans="2:14" ht="26.4">
      <c r="B197" s="4">
        <v>2023</v>
      </c>
      <c r="C197" s="4" t="s">
        <v>16</v>
      </c>
      <c r="D197" s="1079" t="s">
        <v>664</v>
      </c>
      <c r="E197" s="1080"/>
      <c r="F197" s="1079" t="s">
        <v>691</v>
      </c>
      <c r="G197" s="1080"/>
      <c r="H197" s="4" t="s">
        <v>112</v>
      </c>
      <c r="I197" s="4" t="s">
        <v>90</v>
      </c>
      <c r="J197" s="4" t="s">
        <v>695</v>
      </c>
      <c r="K197" s="5">
        <v>10000</v>
      </c>
      <c r="L197" s="6">
        <v>1164</v>
      </c>
      <c r="M197" s="9"/>
      <c r="N197" s="8">
        <v>11640000</v>
      </c>
    </row>
    <row r="198" spans="2:14" ht="26.4">
      <c r="B198" s="4">
        <v>2023</v>
      </c>
      <c r="C198" s="4" t="s">
        <v>16</v>
      </c>
      <c r="D198" s="1079" t="s">
        <v>664</v>
      </c>
      <c r="E198" s="1080"/>
      <c r="F198" s="1079" t="s">
        <v>691</v>
      </c>
      <c r="G198" s="1080"/>
      <c r="H198" s="4" t="s">
        <v>112</v>
      </c>
      <c r="I198" s="4" t="s">
        <v>90</v>
      </c>
      <c r="J198" s="4" t="s">
        <v>20</v>
      </c>
      <c r="K198" s="5">
        <v>4600</v>
      </c>
      <c r="L198" s="6">
        <v>3967</v>
      </c>
      <c r="M198" s="9"/>
      <c r="N198" s="8">
        <v>18248200</v>
      </c>
    </row>
    <row r="199" spans="2:14" ht="26.4">
      <c r="B199" s="4">
        <v>2023</v>
      </c>
      <c r="C199" s="4" t="s">
        <v>16</v>
      </c>
      <c r="D199" s="1079" t="s">
        <v>664</v>
      </c>
      <c r="E199" s="1080"/>
      <c r="F199" s="1079" t="s">
        <v>691</v>
      </c>
      <c r="G199" s="1080"/>
      <c r="H199" s="4" t="s">
        <v>112</v>
      </c>
      <c r="I199" s="4" t="s">
        <v>90</v>
      </c>
      <c r="J199" s="4" t="s">
        <v>385</v>
      </c>
      <c r="K199" s="5">
        <v>10000</v>
      </c>
      <c r="L199" s="6">
        <v>1701</v>
      </c>
      <c r="M199" s="9"/>
      <c r="N199" s="8">
        <v>17010000</v>
      </c>
    </row>
    <row r="200" spans="2:14" ht="26.4">
      <c r="B200" s="4">
        <v>2023</v>
      </c>
      <c r="C200" s="4" t="s">
        <v>16</v>
      </c>
      <c r="D200" s="1079" t="s">
        <v>664</v>
      </c>
      <c r="E200" s="1080"/>
      <c r="F200" s="1079" t="s">
        <v>691</v>
      </c>
      <c r="G200" s="1080"/>
      <c r="H200" s="4" t="s">
        <v>112</v>
      </c>
      <c r="I200" s="4" t="s">
        <v>90</v>
      </c>
      <c r="J200" s="4" t="s">
        <v>113</v>
      </c>
      <c r="K200" s="5">
        <v>5600</v>
      </c>
      <c r="L200" s="6">
        <v>1334</v>
      </c>
      <c r="M200" s="9"/>
      <c r="N200" s="8">
        <v>7470400</v>
      </c>
    </row>
    <row r="201" spans="2:14" ht="26.4">
      <c r="B201" s="4">
        <v>2023</v>
      </c>
      <c r="C201" s="4" t="s">
        <v>16</v>
      </c>
      <c r="D201" s="1079" t="s">
        <v>664</v>
      </c>
      <c r="E201" s="1080"/>
      <c r="F201" s="1079" t="s">
        <v>691</v>
      </c>
      <c r="G201" s="1080"/>
      <c r="H201" s="4" t="s">
        <v>25</v>
      </c>
      <c r="I201" s="4" t="s">
        <v>90</v>
      </c>
      <c r="J201" s="4" t="s">
        <v>534</v>
      </c>
      <c r="K201" s="5">
        <v>5600</v>
      </c>
      <c r="L201" s="6">
        <v>8115</v>
      </c>
      <c r="M201" s="9"/>
      <c r="N201" s="8">
        <v>45444000</v>
      </c>
    </row>
    <row r="202" spans="2:14" ht="26.4">
      <c r="B202" s="4">
        <v>2023</v>
      </c>
      <c r="C202" s="4" t="s">
        <v>16</v>
      </c>
      <c r="D202" s="1079" t="s">
        <v>664</v>
      </c>
      <c r="E202" s="1080"/>
      <c r="F202" s="1079" t="s">
        <v>691</v>
      </c>
      <c r="G202" s="1080"/>
      <c r="H202" s="4" t="s">
        <v>25</v>
      </c>
      <c r="I202" s="4" t="s">
        <v>90</v>
      </c>
      <c r="J202" s="4" t="s">
        <v>20</v>
      </c>
      <c r="K202" s="5">
        <v>10000</v>
      </c>
      <c r="L202" s="6">
        <v>3278</v>
      </c>
      <c r="M202" s="9"/>
      <c r="N202" s="8">
        <v>32780000</v>
      </c>
    </row>
    <row r="203" spans="2:14" ht="26.4">
      <c r="B203" s="4">
        <v>2023</v>
      </c>
      <c r="C203" s="4" t="s">
        <v>16</v>
      </c>
      <c r="D203" s="1079" t="s">
        <v>664</v>
      </c>
      <c r="E203" s="1080"/>
      <c r="F203" s="1079" t="s">
        <v>691</v>
      </c>
      <c r="G203" s="1080"/>
      <c r="H203" s="4" t="s">
        <v>25</v>
      </c>
      <c r="I203" s="4" t="s">
        <v>90</v>
      </c>
      <c r="J203" s="4" t="s">
        <v>61</v>
      </c>
      <c r="K203" s="5">
        <v>10000</v>
      </c>
      <c r="L203" s="6">
        <v>4615</v>
      </c>
      <c r="M203" s="9"/>
      <c r="N203" s="8">
        <v>46150000</v>
      </c>
    </row>
    <row r="204" spans="2:14" ht="26.4">
      <c r="B204" s="4">
        <v>2023</v>
      </c>
      <c r="C204" s="4" t="s">
        <v>16</v>
      </c>
      <c r="D204" s="1079" t="s">
        <v>664</v>
      </c>
      <c r="E204" s="1080"/>
      <c r="F204" s="1079" t="s">
        <v>691</v>
      </c>
      <c r="G204" s="1080"/>
      <c r="H204" s="4" t="s">
        <v>26</v>
      </c>
      <c r="I204" s="4" t="s">
        <v>90</v>
      </c>
      <c r="J204" s="4" t="s">
        <v>38</v>
      </c>
      <c r="K204" s="5">
        <v>5600</v>
      </c>
      <c r="L204" s="6">
        <v>2615</v>
      </c>
      <c r="M204" s="9"/>
      <c r="N204" s="8">
        <v>14644000</v>
      </c>
    </row>
    <row r="205" spans="2:14" ht="26.4">
      <c r="B205" s="4">
        <v>2023</v>
      </c>
      <c r="C205" s="4" t="s">
        <v>16</v>
      </c>
      <c r="D205" s="1079" t="s">
        <v>664</v>
      </c>
      <c r="E205" s="1080"/>
      <c r="F205" s="1079" t="s">
        <v>691</v>
      </c>
      <c r="G205" s="1080"/>
      <c r="H205" s="4" t="s">
        <v>26</v>
      </c>
      <c r="I205" s="4" t="s">
        <v>90</v>
      </c>
      <c r="J205" s="4" t="s">
        <v>151</v>
      </c>
      <c r="K205" s="5">
        <v>10000</v>
      </c>
      <c r="L205" s="6">
        <v>11758</v>
      </c>
      <c r="M205" s="9"/>
      <c r="N205" s="8">
        <v>117580000</v>
      </c>
    </row>
    <row r="206" spans="2:14" ht="26.4">
      <c r="B206" s="4">
        <v>2023</v>
      </c>
      <c r="C206" s="4" t="s">
        <v>16</v>
      </c>
      <c r="D206" s="1079" t="s">
        <v>664</v>
      </c>
      <c r="E206" s="1080"/>
      <c r="F206" s="1079" t="s">
        <v>691</v>
      </c>
      <c r="G206" s="1080"/>
      <c r="H206" s="4" t="s">
        <v>26</v>
      </c>
      <c r="I206" s="4" t="s">
        <v>90</v>
      </c>
      <c r="J206" s="4" t="s">
        <v>696</v>
      </c>
      <c r="K206" s="5">
        <v>10000</v>
      </c>
      <c r="L206" s="6">
        <v>2000</v>
      </c>
      <c r="M206" s="9"/>
      <c r="N206" s="8">
        <v>20000000</v>
      </c>
    </row>
    <row r="207" spans="2:14" ht="26.4">
      <c r="B207" s="4">
        <v>2023</v>
      </c>
      <c r="C207" s="4" t="s">
        <v>16</v>
      </c>
      <c r="D207" s="1079" t="s">
        <v>664</v>
      </c>
      <c r="E207" s="1080"/>
      <c r="F207" s="1079" t="s">
        <v>691</v>
      </c>
      <c r="G207" s="1080"/>
      <c r="H207" s="4" t="s">
        <v>27</v>
      </c>
      <c r="I207" s="4" t="s">
        <v>90</v>
      </c>
      <c r="J207" s="4" t="s">
        <v>118</v>
      </c>
      <c r="K207" s="5">
        <v>5600</v>
      </c>
      <c r="L207" s="6">
        <v>3486</v>
      </c>
      <c r="M207" s="9"/>
      <c r="N207" s="8">
        <v>19521600</v>
      </c>
    </row>
    <row r="208" spans="2:14" ht="26.4">
      <c r="B208" s="4">
        <v>2023</v>
      </c>
      <c r="C208" s="4" t="s">
        <v>16</v>
      </c>
      <c r="D208" s="1079" t="s">
        <v>664</v>
      </c>
      <c r="E208" s="1080"/>
      <c r="F208" s="1079" t="s">
        <v>691</v>
      </c>
      <c r="G208" s="1080"/>
      <c r="H208" s="4" t="s">
        <v>27</v>
      </c>
      <c r="I208" s="4" t="s">
        <v>90</v>
      </c>
      <c r="J208" s="4" t="s">
        <v>140</v>
      </c>
      <c r="K208" s="5">
        <v>10000</v>
      </c>
      <c r="L208" s="6">
        <v>14182</v>
      </c>
      <c r="M208" s="9"/>
      <c r="N208" s="8">
        <v>141820000</v>
      </c>
    </row>
    <row r="209" spans="2:14" ht="26.4">
      <c r="B209" s="4">
        <v>2023</v>
      </c>
      <c r="C209" s="4" t="s">
        <v>16</v>
      </c>
      <c r="D209" s="1079" t="s">
        <v>664</v>
      </c>
      <c r="E209" s="1080"/>
      <c r="F209" s="1079" t="s">
        <v>691</v>
      </c>
      <c r="G209" s="1080"/>
      <c r="H209" s="4" t="s">
        <v>27</v>
      </c>
      <c r="I209" s="4" t="s">
        <v>90</v>
      </c>
      <c r="J209" s="4" t="s">
        <v>697</v>
      </c>
      <c r="K209" s="5">
        <v>10000</v>
      </c>
      <c r="L209" s="6">
        <v>1864</v>
      </c>
      <c r="M209" s="9"/>
      <c r="N209" s="8">
        <v>18640000</v>
      </c>
    </row>
    <row r="210" spans="2:14" ht="26.4">
      <c r="B210" s="4">
        <v>2023</v>
      </c>
      <c r="C210" s="4" t="s">
        <v>16</v>
      </c>
      <c r="D210" s="1079" t="s">
        <v>664</v>
      </c>
      <c r="E210" s="1080"/>
      <c r="F210" s="1079" t="s">
        <v>691</v>
      </c>
      <c r="G210" s="1080"/>
      <c r="H210" s="4" t="s">
        <v>124</v>
      </c>
      <c r="I210" s="4" t="s">
        <v>90</v>
      </c>
      <c r="J210" s="4" t="s">
        <v>20</v>
      </c>
      <c r="K210" s="5">
        <v>5600</v>
      </c>
      <c r="L210" s="6">
        <v>5781</v>
      </c>
      <c r="M210" s="9"/>
      <c r="N210" s="8">
        <v>32373600</v>
      </c>
    </row>
    <row r="211" spans="2:14">
      <c r="B211" s="12" t="s">
        <v>28</v>
      </c>
      <c r="C211" s="12" t="s">
        <v>28</v>
      </c>
      <c r="D211" s="1083" t="s">
        <v>28</v>
      </c>
      <c r="E211" s="1080"/>
      <c r="F211" s="1083" t="s">
        <v>29</v>
      </c>
      <c r="G211" s="1080"/>
      <c r="H211" s="12" t="s">
        <v>28</v>
      </c>
      <c r="I211" s="12" t="s">
        <v>28</v>
      </c>
      <c r="J211" s="12" t="s">
        <v>28</v>
      </c>
      <c r="K211" s="12" t="s">
        <v>28</v>
      </c>
      <c r="L211" s="13">
        <v>850964</v>
      </c>
      <c r="M211" s="12"/>
      <c r="N211" s="14">
        <v>3446702600</v>
      </c>
    </row>
    <row r="212" spans="2:14" ht="26.4">
      <c r="B212" s="4">
        <v>2023</v>
      </c>
      <c r="C212" s="4" t="s">
        <v>16</v>
      </c>
      <c r="D212" s="1079" t="s">
        <v>664</v>
      </c>
      <c r="E212" s="1080"/>
      <c r="F212" s="1079" t="s">
        <v>698</v>
      </c>
      <c r="G212" s="1080"/>
      <c r="H212" s="4" t="s">
        <v>18</v>
      </c>
      <c r="I212" s="4" t="s">
        <v>90</v>
      </c>
      <c r="J212" s="4" t="s">
        <v>450</v>
      </c>
      <c r="K212" s="5">
        <v>5600</v>
      </c>
      <c r="L212" s="6">
        <v>2485</v>
      </c>
      <c r="M212" s="9"/>
      <c r="N212" s="8">
        <v>13916000</v>
      </c>
    </row>
    <row r="213" spans="2:14" ht="26.4">
      <c r="B213" s="4">
        <v>2023</v>
      </c>
      <c r="C213" s="4" t="s">
        <v>16</v>
      </c>
      <c r="D213" s="1079" t="s">
        <v>664</v>
      </c>
      <c r="E213" s="1080"/>
      <c r="F213" s="1079" t="s">
        <v>698</v>
      </c>
      <c r="G213" s="1080"/>
      <c r="H213" s="4" t="s">
        <v>18</v>
      </c>
      <c r="I213" s="4" t="s">
        <v>90</v>
      </c>
      <c r="J213" s="4" t="s">
        <v>172</v>
      </c>
      <c r="K213" s="5">
        <v>10000</v>
      </c>
      <c r="L213" s="6">
        <v>2671</v>
      </c>
      <c r="M213" s="9"/>
      <c r="N213" s="8">
        <v>26710000</v>
      </c>
    </row>
    <row r="214" spans="2:14" ht="26.4">
      <c r="B214" s="4">
        <v>2023</v>
      </c>
      <c r="C214" s="4" t="s">
        <v>16</v>
      </c>
      <c r="D214" s="1079" t="s">
        <v>664</v>
      </c>
      <c r="E214" s="1080"/>
      <c r="F214" s="1079" t="s">
        <v>698</v>
      </c>
      <c r="G214" s="1080"/>
      <c r="H214" s="4" t="s">
        <v>18</v>
      </c>
      <c r="I214" s="4" t="s">
        <v>90</v>
      </c>
      <c r="J214" s="4" t="s">
        <v>142</v>
      </c>
      <c r="K214" s="5">
        <v>10000</v>
      </c>
      <c r="L214" s="6">
        <v>11382</v>
      </c>
      <c r="M214" s="9"/>
      <c r="N214" s="8">
        <v>113820000</v>
      </c>
    </row>
    <row r="215" spans="2:14" ht="39.6">
      <c r="B215" s="4">
        <v>2023</v>
      </c>
      <c r="C215" s="4" t="s">
        <v>16</v>
      </c>
      <c r="D215" s="1079" t="s">
        <v>664</v>
      </c>
      <c r="E215" s="1080"/>
      <c r="F215" s="1079" t="s">
        <v>698</v>
      </c>
      <c r="G215" s="1080"/>
      <c r="H215" s="4" t="s">
        <v>22</v>
      </c>
      <c r="I215" s="4" t="s">
        <v>90</v>
      </c>
      <c r="J215" s="4" t="s">
        <v>164</v>
      </c>
      <c r="K215" s="5">
        <v>10000</v>
      </c>
      <c r="L215" s="6">
        <v>2938</v>
      </c>
      <c r="M215" s="9"/>
      <c r="N215" s="8">
        <v>29380000</v>
      </c>
    </row>
    <row r="216" spans="2:14" ht="39.6">
      <c r="B216" s="4">
        <v>2023</v>
      </c>
      <c r="C216" s="4" t="s">
        <v>16</v>
      </c>
      <c r="D216" s="1079" t="s">
        <v>664</v>
      </c>
      <c r="E216" s="1080"/>
      <c r="F216" s="1079" t="s">
        <v>698</v>
      </c>
      <c r="G216" s="1080"/>
      <c r="H216" s="4" t="s">
        <v>22</v>
      </c>
      <c r="I216" s="4" t="s">
        <v>90</v>
      </c>
      <c r="J216" s="4" t="s">
        <v>106</v>
      </c>
      <c r="K216" s="5">
        <v>10000</v>
      </c>
      <c r="L216" s="6">
        <v>15468</v>
      </c>
      <c r="M216" s="9"/>
      <c r="N216" s="8">
        <v>154680000</v>
      </c>
    </row>
    <row r="217" spans="2:14" ht="39.6">
      <c r="B217" s="4">
        <v>2023</v>
      </c>
      <c r="C217" s="4" t="s">
        <v>16</v>
      </c>
      <c r="D217" s="1079" t="s">
        <v>664</v>
      </c>
      <c r="E217" s="1080"/>
      <c r="F217" s="1079" t="s">
        <v>698</v>
      </c>
      <c r="G217" s="1080"/>
      <c r="H217" s="4" t="s">
        <v>22</v>
      </c>
      <c r="I217" s="4" t="s">
        <v>90</v>
      </c>
      <c r="J217" s="4" t="s">
        <v>699</v>
      </c>
      <c r="K217" s="5">
        <v>5600</v>
      </c>
      <c r="L217" s="6">
        <v>1538</v>
      </c>
      <c r="M217" s="9"/>
      <c r="N217" s="8">
        <v>8612800</v>
      </c>
    </row>
    <row r="218" spans="2:14" ht="52.8">
      <c r="B218" s="4">
        <v>2023</v>
      </c>
      <c r="C218" s="4" t="s">
        <v>16</v>
      </c>
      <c r="D218" s="1079" t="s">
        <v>664</v>
      </c>
      <c r="E218" s="1080"/>
      <c r="F218" s="1079" t="s">
        <v>698</v>
      </c>
      <c r="G218" s="1080"/>
      <c r="H218" s="4" t="s">
        <v>103</v>
      </c>
      <c r="I218" s="4" t="s">
        <v>90</v>
      </c>
      <c r="J218" s="4" t="s">
        <v>20</v>
      </c>
      <c r="K218" s="5">
        <v>900</v>
      </c>
      <c r="L218" s="6">
        <v>2239</v>
      </c>
      <c r="M218" s="9"/>
      <c r="N218" s="8">
        <v>2015100</v>
      </c>
    </row>
    <row r="219" spans="2:14" ht="52.8">
      <c r="B219" s="4">
        <v>2023</v>
      </c>
      <c r="C219" s="4" t="s">
        <v>16</v>
      </c>
      <c r="D219" s="1079" t="s">
        <v>664</v>
      </c>
      <c r="E219" s="1080"/>
      <c r="F219" s="1079" t="s">
        <v>698</v>
      </c>
      <c r="G219" s="1080"/>
      <c r="H219" s="4" t="s">
        <v>103</v>
      </c>
      <c r="I219" s="4" t="s">
        <v>90</v>
      </c>
      <c r="J219" s="4" t="s">
        <v>700</v>
      </c>
      <c r="K219" s="5">
        <v>10000</v>
      </c>
      <c r="L219" s="6">
        <v>1423</v>
      </c>
      <c r="M219" s="9"/>
      <c r="N219" s="8">
        <v>14230000</v>
      </c>
    </row>
    <row r="220" spans="2:14" ht="52.8">
      <c r="B220" s="4">
        <v>2023</v>
      </c>
      <c r="C220" s="4" t="s">
        <v>16</v>
      </c>
      <c r="D220" s="1079" t="s">
        <v>664</v>
      </c>
      <c r="E220" s="1080"/>
      <c r="F220" s="1079" t="s">
        <v>698</v>
      </c>
      <c r="G220" s="1080"/>
      <c r="H220" s="4" t="s">
        <v>103</v>
      </c>
      <c r="I220" s="4" t="s">
        <v>90</v>
      </c>
      <c r="J220" s="4" t="s">
        <v>472</v>
      </c>
      <c r="K220" s="5">
        <v>5600</v>
      </c>
      <c r="L220" s="6">
        <v>1802</v>
      </c>
      <c r="M220" s="9"/>
      <c r="N220" s="8">
        <v>10091200</v>
      </c>
    </row>
    <row r="221" spans="2:14" ht="26.4">
      <c r="B221" s="4">
        <v>2023</v>
      </c>
      <c r="C221" s="4" t="s">
        <v>16</v>
      </c>
      <c r="D221" s="1079" t="s">
        <v>664</v>
      </c>
      <c r="E221" s="1080"/>
      <c r="F221" s="1079" t="s">
        <v>698</v>
      </c>
      <c r="G221" s="1080"/>
      <c r="H221" s="4" t="s">
        <v>23</v>
      </c>
      <c r="I221" s="4" t="s">
        <v>90</v>
      </c>
      <c r="J221" s="4" t="s">
        <v>76</v>
      </c>
      <c r="K221" s="5">
        <v>5600</v>
      </c>
      <c r="L221" s="6">
        <v>1603</v>
      </c>
      <c r="M221" s="9"/>
      <c r="N221" s="8">
        <v>8976800</v>
      </c>
    </row>
    <row r="222" spans="2:14" ht="26.4">
      <c r="B222" s="4">
        <v>2023</v>
      </c>
      <c r="C222" s="4" t="s">
        <v>16</v>
      </c>
      <c r="D222" s="1079" t="s">
        <v>664</v>
      </c>
      <c r="E222" s="1080"/>
      <c r="F222" s="1079" t="s">
        <v>698</v>
      </c>
      <c r="G222" s="1080"/>
      <c r="H222" s="4" t="s">
        <v>23</v>
      </c>
      <c r="I222" s="4" t="s">
        <v>90</v>
      </c>
      <c r="J222" s="4" t="s">
        <v>541</v>
      </c>
      <c r="K222" s="5">
        <v>10000</v>
      </c>
      <c r="L222" s="6">
        <v>6930</v>
      </c>
      <c r="M222" s="9"/>
      <c r="N222" s="8">
        <v>69300000</v>
      </c>
    </row>
    <row r="223" spans="2:14" ht="26.4">
      <c r="B223" s="4">
        <v>2023</v>
      </c>
      <c r="C223" s="4" t="s">
        <v>16</v>
      </c>
      <c r="D223" s="1079" t="s">
        <v>664</v>
      </c>
      <c r="E223" s="1080"/>
      <c r="F223" s="1079" t="s">
        <v>698</v>
      </c>
      <c r="G223" s="1080"/>
      <c r="H223" s="4" t="s">
        <v>23</v>
      </c>
      <c r="I223" s="4" t="s">
        <v>90</v>
      </c>
      <c r="J223" s="4" t="s">
        <v>146</v>
      </c>
      <c r="K223" s="5">
        <v>10000</v>
      </c>
      <c r="L223" s="6">
        <v>465</v>
      </c>
      <c r="M223" s="9"/>
      <c r="N223" s="8">
        <v>4650000</v>
      </c>
    </row>
    <row r="224" spans="2:14" ht="26.4">
      <c r="B224" s="4">
        <v>2023</v>
      </c>
      <c r="C224" s="4" t="s">
        <v>16</v>
      </c>
      <c r="D224" s="1079" t="s">
        <v>664</v>
      </c>
      <c r="E224" s="1080"/>
      <c r="F224" s="1079" t="s">
        <v>698</v>
      </c>
      <c r="G224" s="1080"/>
      <c r="H224" s="4" t="s">
        <v>24</v>
      </c>
      <c r="I224" s="4" t="s">
        <v>90</v>
      </c>
      <c r="J224" s="4" t="s">
        <v>177</v>
      </c>
      <c r="K224" s="5">
        <v>10000</v>
      </c>
      <c r="L224" s="6">
        <v>3174</v>
      </c>
      <c r="M224" s="9"/>
      <c r="N224" s="8">
        <v>31740000</v>
      </c>
    </row>
    <row r="225" spans="2:14" ht="26.4">
      <c r="B225" s="4">
        <v>2023</v>
      </c>
      <c r="C225" s="4" t="s">
        <v>16</v>
      </c>
      <c r="D225" s="1079" t="s">
        <v>664</v>
      </c>
      <c r="E225" s="1080"/>
      <c r="F225" s="1079" t="s">
        <v>698</v>
      </c>
      <c r="G225" s="1080"/>
      <c r="H225" s="4" t="s">
        <v>24</v>
      </c>
      <c r="I225" s="4" t="s">
        <v>90</v>
      </c>
      <c r="J225" s="4" t="s">
        <v>497</v>
      </c>
      <c r="K225" s="5">
        <v>10000</v>
      </c>
      <c r="L225" s="6">
        <v>4312</v>
      </c>
      <c r="M225" s="9"/>
      <c r="N225" s="8">
        <v>43120000</v>
      </c>
    </row>
    <row r="226" spans="2:14" ht="26.4">
      <c r="B226" s="4">
        <v>2023</v>
      </c>
      <c r="C226" s="4" t="s">
        <v>16</v>
      </c>
      <c r="D226" s="1079" t="s">
        <v>664</v>
      </c>
      <c r="E226" s="1080"/>
      <c r="F226" s="1079" t="s">
        <v>698</v>
      </c>
      <c r="G226" s="1080"/>
      <c r="H226" s="4" t="s">
        <v>24</v>
      </c>
      <c r="I226" s="4" t="s">
        <v>90</v>
      </c>
      <c r="J226" s="4" t="s">
        <v>169</v>
      </c>
      <c r="K226" s="5">
        <v>5600</v>
      </c>
      <c r="L226" s="6">
        <v>3230</v>
      </c>
      <c r="M226" s="9"/>
      <c r="N226" s="8">
        <v>18088000</v>
      </c>
    </row>
    <row r="227" spans="2:14" ht="26.4">
      <c r="B227" s="4">
        <v>2023</v>
      </c>
      <c r="C227" s="4" t="s">
        <v>16</v>
      </c>
      <c r="D227" s="1079" t="s">
        <v>664</v>
      </c>
      <c r="E227" s="1080"/>
      <c r="F227" s="1079" t="s">
        <v>698</v>
      </c>
      <c r="G227" s="1080"/>
      <c r="H227" s="4" t="s">
        <v>111</v>
      </c>
      <c r="I227" s="4" t="s">
        <v>90</v>
      </c>
      <c r="J227" s="4" t="s">
        <v>182</v>
      </c>
      <c r="K227" s="5">
        <v>10000</v>
      </c>
      <c r="L227" s="6">
        <v>2980</v>
      </c>
      <c r="M227" s="9"/>
      <c r="N227" s="8">
        <v>29800000</v>
      </c>
    </row>
    <row r="228" spans="2:14" ht="26.4">
      <c r="B228" s="4">
        <v>2023</v>
      </c>
      <c r="C228" s="4" t="s">
        <v>16</v>
      </c>
      <c r="D228" s="1079" t="s">
        <v>664</v>
      </c>
      <c r="E228" s="1080"/>
      <c r="F228" s="1079" t="s">
        <v>698</v>
      </c>
      <c r="G228" s="1080"/>
      <c r="H228" s="4" t="s">
        <v>111</v>
      </c>
      <c r="I228" s="4" t="s">
        <v>90</v>
      </c>
      <c r="J228" s="4" t="s">
        <v>20</v>
      </c>
      <c r="K228" s="5">
        <v>3100</v>
      </c>
      <c r="L228" s="6">
        <v>342527</v>
      </c>
      <c r="M228" s="9"/>
      <c r="N228" s="8">
        <v>1061833700</v>
      </c>
    </row>
    <row r="229" spans="2:14" ht="26.4">
      <c r="B229" s="4">
        <v>2023</v>
      </c>
      <c r="C229" s="4" t="s">
        <v>16</v>
      </c>
      <c r="D229" s="1079" t="s">
        <v>664</v>
      </c>
      <c r="E229" s="1080"/>
      <c r="F229" s="1079" t="s">
        <v>698</v>
      </c>
      <c r="G229" s="1080"/>
      <c r="H229" s="4" t="s">
        <v>112</v>
      </c>
      <c r="I229" s="4" t="s">
        <v>90</v>
      </c>
      <c r="J229" s="4" t="s">
        <v>293</v>
      </c>
      <c r="K229" s="5">
        <v>10000</v>
      </c>
      <c r="L229" s="6">
        <v>364</v>
      </c>
      <c r="M229" s="9"/>
      <c r="N229" s="8">
        <v>3640000</v>
      </c>
    </row>
    <row r="230" spans="2:14" ht="26.4">
      <c r="B230" s="4">
        <v>2023</v>
      </c>
      <c r="C230" s="4" t="s">
        <v>16</v>
      </c>
      <c r="D230" s="1079" t="s">
        <v>664</v>
      </c>
      <c r="E230" s="1080"/>
      <c r="F230" s="1079" t="s">
        <v>698</v>
      </c>
      <c r="G230" s="1080"/>
      <c r="H230" s="4" t="s">
        <v>112</v>
      </c>
      <c r="I230" s="4" t="s">
        <v>90</v>
      </c>
      <c r="J230" s="4" t="s">
        <v>20</v>
      </c>
      <c r="K230" s="5">
        <v>4600</v>
      </c>
      <c r="L230" s="6">
        <v>4332</v>
      </c>
      <c r="M230" s="9"/>
      <c r="N230" s="8">
        <v>19927200</v>
      </c>
    </row>
    <row r="231" spans="2:14" ht="26.4">
      <c r="B231" s="4">
        <v>2023</v>
      </c>
      <c r="C231" s="4" t="s">
        <v>16</v>
      </c>
      <c r="D231" s="1079" t="s">
        <v>664</v>
      </c>
      <c r="E231" s="1080"/>
      <c r="F231" s="1079" t="s">
        <v>698</v>
      </c>
      <c r="G231" s="1080"/>
      <c r="H231" s="4" t="s">
        <v>25</v>
      </c>
      <c r="I231" s="4" t="s">
        <v>90</v>
      </c>
      <c r="J231" s="4" t="s">
        <v>478</v>
      </c>
      <c r="K231" s="5">
        <v>5600</v>
      </c>
      <c r="L231" s="6">
        <v>1657</v>
      </c>
      <c r="M231" s="9"/>
      <c r="N231" s="8">
        <v>9279200</v>
      </c>
    </row>
    <row r="232" spans="2:14" ht="26.4">
      <c r="B232" s="4">
        <v>2023</v>
      </c>
      <c r="C232" s="4" t="s">
        <v>16</v>
      </c>
      <c r="D232" s="1079" t="s">
        <v>664</v>
      </c>
      <c r="E232" s="1080"/>
      <c r="F232" s="1079" t="s">
        <v>698</v>
      </c>
      <c r="G232" s="1080"/>
      <c r="H232" s="4" t="s">
        <v>25</v>
      </c>
      <c r="I232" s="4" t="s">
        <v>90</v>
      </c>
      <c r="J232" s="4" t="s">
        <v>301</v>
      </c>
      <c r="K232" s="5">
        <v>10000</v>
      </c>
      <c r="L232" s="6">
        <v>649</v>
      </c>
      <c r="M232" s="9"/>
      <c r="N232" s="8">
        <v>6490000</v>
      </c>
    </row>
    <row r="233" spans="2:14" ht="26.4">
      <c r="B233" s="4">
        <v>2023</v>
      </c>
      <c r="C233" s="4" t="s">
        <v>16</v>
      </c>
      <c r="D233" s="1079" t="s">
        <v>664</v>
      </c>
      <c r="E233" s="1080"/>
      <c r="F233" s="1079" t="s">
        <v>698</v>
      </c>
      <c r="G233" s="1080"/>
      <c r="H233" s="4" t="s">
        <v>25</v>
      </c>
      <c r="I233" s="4" t="s">
        <v>90</v>
      </c>
      <c r="J233" s="4" t="s">
        <v>164</v>
      </c>
      <c r="K233" s="5">
        <v>10000</v>
      </c>
      <c r="L233" s="6">
        <v>9184</v>
      </c>
      <c r="M233" s="9"/>
      <c r="N233" s="8">
        <v>91840000</v>
      </c>
    </row>
    <row r="234" spans="2:14" ht="79.2">
      <c r="B234" s="4">
        <v>2023</v>
      </c>
      <c r="C234" s="4" t="s">
        <v>16</v>
      </c>
      <c r="D234" s="1079" t="s">
        <v>664</v>
      </c>
      <c r="E234" s="1080"/>
      <c r="F234" s="1079" t="s">
        <v>698</v>
      </c>
      <c r="G234" s="1080"/>
      <c r="H234" s="4" t="s">
        <v>512</v>
      </c>
      <c r="I234" s="4" t="s">
        <v>90</v>
      </c>
      <c r="J234" s="4" t="s">
        <v>91</v>
      </c>
      <c r="K234" s="5">
        <v>5600</v>
      </c>
      <c r="L234" s="6">
        <v>772</v>
      </c>
      <c r="M234" s="9"/>
      <c r="N234" s="8">
        <v>4323200</v>
      </c>
    </row>
    <row r="235" spans="2:14" ht="79.2">
      <c r="B235" s="4">
        <v>2023</v>
      </c>
      <c r="C235" s="4" t="s">
        <v>16</v>
      </c>
      <c r="D235" s="1079" t="s">
        <v>664</v>
      </c>
      <c r="E235" s="1080"/>
      <c r="F235" s="1079" t="s">
        <v>698</v>
      </c>
      <c r="G235" s="1080"/>
      <c r="H235" s="4" t="s">
        <v>512</v>
      </c>
      <c r="I235" s="4" t="s">
        <v>90</v>
      </c>
      <c r="J235" s="4" t="s">
        <v>146</v>
      </c>
      <c r="K235" s="5">
        <v>10000</v>
      </c>
      <c r="L235" s="6">
        <v>2890</v>
      </c>
      <c r="M235" s="9"/>
      <c r="N235" s="8">
        <v>28900000</v>
      </c>
    </row>
    <row r="236" spans="2:14" ht="26.4">
      <c r="B236" s="4">
        <v>2023</v>
      </c>
      <c r="C236" s="4" t="s">
        <v>16</v>
      </c>
      <c r="D236" s="1079" t="s">
        <v>664</v>
      </c>
      <c r="E236" s="1080"/>
      <c r="F236" s="1079" t="s">
        <v>698</v>
      </c>
      <c r="G236" s="1080"/>
      <c r="H236" s="4" t="s">
        <v>26</v>
      </c>
      <c r="I236" s="4" t="s">
        <v>90</v>
      </c>
      <c r="J236" s="4" t="s">
        <v>324</v>
      </c>
      <c r="K236" s="5">
        <v>10000</v>
      </c>
      <c r="L236" s="6">
        <v>2647</v>
      </c>
      <c r="M236" s="9"/>
      <c r="N236" s="8">
        <v>26470000</v>
      </c>
    </row>
    <row r="237" spans="2:14" ht="26.4">
      <c r="B237" s="4">
        <v>2023</v>
      </c>
      <c r="C237" s="4" t="s">
        <v>16</v>
      </c>
      <c r="D237" s="1079" t="s">
        <v>664</v>
      </c>
      <c r="E237" s="1080"/>
      <c r="F237" s="1079" t="s">
        <v>698</v>
      </c>
      <c r="G237" s="1080"/>
      <c r="H237" s="4" t="s">
        <v>26</v>
      </c>
      <c r="I237" s="4" t="s">
        <v>90</v>
      </c>
      <c r="J237" s="4" t="s">
        <v>701</v>
      </c>
      <c r="K237" s="5">
        <v>10000</v>
      </c>
      <c r="L237" s="6">
        <v>6700</v>
      </c>
      <c r="M237" s="9"/>
      <c r="N237" s="8">
        <v>67000000</v>
      </c>
    </row>
    <row r="238" spans="2:14" ht="26.4">
      <c r="B238" s="4">
        <v>2023</v>
      </c>
      <c r="C238" s="4" t="s">
        <v>16</v>
      </c>
      <c r="D238" s="1079" t="s">
        <v>664</v>
      </c>
      <c r="E238" s="1080"/>
      <c r="F238" s="1079" t="s">
        <v>698</v>
      </c>
      <c r="G238" s="1080"/>
      <c r="H238" s="4" t="s">
        <v>26</v>
      </c>
      <c r="I238" s="4" t="s">
        <v>90</v>
      </c>
      <c r="J238" s="4" t="s">
        <v>492</v>
      </c>
      <c r="K238" s="5">
        <v>5600</v>
      </c>
      <c r="L238" s="6">
        <v>827</v>
      </c>
      <c r="M238" s="9"/>
      <c r="N238" s="8">
        <v>4631200</v>
      </c>
    </row>
    <row r="239" spans="2:14" ht="26.4">
      <c r="B239" s="4">
        <v>2023</v>
      </c>
      <c r="C239" s="4" t="s">
        <v>16</v>
      </c>
      <c r="D239" s="1079" t="s">
        <v>664</v>
      </c>
      <c r="E239" s="1080"/>
      <c r="F239" s="1079" t="s">
        <v>698</v>
      </c>
      <c r="G239" s="1080"/>
      <c r="H239" s="4" t="s">
        <v>27</v>
      </c>
      <c r="I239" s="4" t="s">
        <v>90</v>
      </c>
      <c r="J239" s="4" t="s">
        <v>152</v>
      </c>
      <c r="K239" s="5">
        <v>10000</v>
      </c>
      <c r="L239" s="6">
        <v>8667</v>
      </c>
      <c r="M239" s="9"/>
      <c r="N239" s="8">
        <v>86670000</v>
      </c>
    </row>
    <row r="240" spans="2:14" ht="26.4">
      <c r="B240" s="4">
        <v>2023</v>
      </c>
      <c r="C240" s="4" t="s">
        <v>16</v>
      </c>
      <c r="D240" s="1079" t="s">
        <v>664</v>
      </c>
      <c r="E240" s="1080"/>
      <c r="F240" s="1079" t="s">
        <v>698</v>
      </c>
      <c r="G240" s="1080"/>
      <c r="H240" s="4" t="s">
        <v>27</v>
      </c>
      <c r="I240" s="4" t="s">
        <v>90</v>
      </c>
      <c r="J240" s="4" t="s">
        <v>172</v>
      </c>
      <c r="K240" s="5">
        <v>5600</v>
      </c>
      <c r="L240" s="6">
        <v>2925</v>
      </c>
      <c r="M240" s="9"/>
      <c r="N240" s="8">
        <v>16380000</v>
      </c>
    </row>
    <row r="241" spans="2:14" ht="26.4">
      <c r="B241" s="4">
        <v>2023</v>
      </c>
      <c r="C241" s="4" t="s">
        <v>16</v>
      </c>
      <c r="D241" s="1079" t="s">
        <v>664</v>
      </c>
      <c r="E241" s="1080"/>
      <c r="F241" s="1079" t="s">
        <v>698</v>
      </c>
      <c r="G241" s="1080"/>
      <c r="H241" s="4" t="s">
        <v>27</v>
      </c>
      <c r="I241" s="4" t="s">
        <v>90</v>
      </c>
      <c r="J241" s="4" t="s">
        <v>493</v>
      </c>
      <c r="K241" s="5">
        <v>10000</v>
      </c>
      <c r="L241" s="6">
        <v>993</v>
      </c>
      <c r="M241" s="9"/>
      <c r="N241" s="8">
        <v>9930000</v>
      </c>
    </row>
    <row r="242" spans="2:14" ht="26.4">
      <c r="B242" s="4">
        <v>2023</v>
      </c>
      <c r="C242" s="4" t="s">
        <v>16</v>
      </c>
      <c r="D242" s="1079" t="s">
        <v>664</v>
      </c>
      <c r="E242" s="1080"/>
      <c r="F242" s="1079" t="s">
        <v>698</v>
      </c>
      <c r="G242" s="1080"/>
      <c r="H242" s="4" t="s">
        <v>124</v>
      </c>
      <c r="I242" s="4" t="s">
        <v>90</v>
      </c>
      <c r="J242" s="4" t="s">
        <v>20</v>
      </c>
      <c r="K242" s="5">
        <v>5600</v>
      </c>
      <c r="L242" s="6">
        <v>3283</v>
      </c>
      <c r="M242" s="9"/>
      <c r="N242" s="8">
        <v>18384800</v>
      </c>
    </row>
    <row r="243" spans="2:14">
      <c r="B243" s="12" t="s">
        <v>28</v>
      </c>
      <c r="C243" s="12" t="s">
        <v>28</v>
      </c>
      <c r="D243" s="1083" t="s">
        <v>28</v>
      </c>
      <c r="E243" s="1080"/>
      <c r="F243" s="1083" t="s">
        <v>29</v>
      </c>
      <c r="G243" s="1080"/>
      <c r="H243" s="12" t="s">
        <v>28</v>
      </c>
      <c r="I243" s="12" t="s">
        <v>28</v>
      </c>
      <c r="J243" s="12" t="s">
        <v>28</v>
      </c>
      <c r="K243" s="12" t="s">
        <v>28</v>
      </c>
      <c r="L243" s="13">
        <v>453057</v>
      </c>
      <c r="M243" s="12"/>
      <c r="N243" s="14">
        <v>2034829200</v>
      </c>
    </row>
    <row r="244" spans="2:14" ht="26.4">
      <c r="B244" s="4">
        <v>2023</v>
      </c>
      <c r="C244" s="4" t="s">
        <v>16</v>
      </c>
      <c r="D244" s="1079" t="s">
        <v>664</v>
      </c>
      <c r="E244" s="1080"/>
      <c r="F244" s="1079" t="s">
        <v>702</v>
      </c>
      <c r="G244" s="1080"/>
      <c r="H244" s="4" t="s">
        <v>18</v>
      </c>
      <c r="I244" s="4" t="s">
        <v>90</v>
      </c>
      <c r="J244" s="4" t="s">
        <v>129</v>
      </c>
      <c r="K244" s="5">
        <v>10000</v>
      </c>
      <c r="L244" s="6">
        <v>2967</v>
      </c>
      <c r="M244" s="9"/>
      <c r="N244" s="8">
        <v>29670000</v>
      </c>
    </row>
    <row r="245" spans="2:14" ht="26.4">
      <c r="B245" s="4">
        <v>2023</v>
      </c>
      <c r="C245" s="4" t="s">
        <v>16</v>
      </c>
      <c r="D245" s="1079" t="s">
        <v>664</v>
      </c>
      <c r="E245" s="1080"/>
      <c r="F245" s="1079" t="s">
        <v>702</v>
      </c>
      <c r="G245" s="1080"/>
      <c r="H245" s="4" t="s">
        <v>18</v>
      </c>
      <c r="I245" s="4" t="s">
        <v>90</v>
      </c>
      <c r="J245" s="4" t="s">
        <v>72</v>
      </c>
      <c r="K245" s="5">
        <v>5600</v>
      </c>
      <c r="L245" s="6">
        <v>3627</v>
      </c>
      <c r="M245" s="9"/>
      <c r="N245" s="8">
        <v>20311200</v>
      </c>
    </row>
    <row r="246" spans="2:14" ht="26.4">
      <c r="B246" s="4">
        <v>2023</v>
      </c>
      <c r="C246" s="4" t="s">
        <v>16</v>
      </c>
      <c r="D246" s="1079" t="s">
        <v>664</v>
      </c>
      <c r="E246" s="1080"/>
      <c r="F246" s="1079" t="s">
        <v>702</v>
      </c>
      <c r="G246" s="1080"/>
      <c r="H246" s="4" t="s">
        <v>18</v>
      </c>
      <c r="I246" s="4" t="s">
        <v>90</v>
      </c>
      <c r="J246" s="4" t="s">
        <v>151</v>
      </c>
      <c r="K246" s="5">
        <v>10000</v>
      </c>
      <c r="L246" s="6">
        <v>12324</v>
      </c>
      <c r="M246" s="9"/>
      <c r="N246" s="8">
        <v>123240000</v>
      </c>
    </row>
    <row r="247" spans="2:14" ht="39.6">
      <c r="B247" s="4">
        <v>2023</v>
      </c>
      <c r="C247" s="4" t="s">
        <v>16</v>
      </c>
      <c r="D247" s="1079" t="s">
        <v>664</v>
      </c>
      <c r="E247" s="1080"/>
      <c r="F247" s="1079" t="s">
        <v>702</v>
      </c>
      <c r="G247" s="1080"/>
      <c r="H247" s="4" t="s">
        <v>22</v>
      </c>
      <c r="I247" s="4" t="s">
        <v>90</v>
      </c>
      <c r="J247" s="4" t="s">
        <v>447</v>
      </c>
      <c r="K247" s="5">
        <v>5600</v>
      </c>
      <c r="L247" s="6">
        <v>605</v>
      </c>
      <c r="M247" s="9"/>
      <c r="N247" s="8">
        <v>3388000</v>
      </c>
    </row>
    <row r="248" spans="2:14" ht="39.6">
      <c r="B248" s="4">
        <v>2023</v>
      </c>
      <c r="C248" s="4" t="s">
        <v>16</v>
      </c>
      <c r="D248" s="1079" t="s">
        <v>664</v>
      </c>
      <c r="E248" s="1080"/>
      <c r="F248" s="1079" t="s">
        <v>702</v>
      </c>
      <c r="G248" s="1080"/>
      <c r="H248" s="4" t="s">
        <v>22</v>
      </c>
      <c r="I248" s="4" t="s">
        <v>90</v>
      </c>
      <c r="J248" s="4" t="s">
        <v>152</v>
      </c>
      <c r="K248" s="5">
        <v>10000</v>
      </c>
      <c r="L248" s="6">
        <v>3553</v>
      </c>
      <c r="M248" s="9"/>
      <c r="N248" s="8">
        <v>35530000</v>
      </c>
    </row>
    <row r="249" spans="2:14" ht="39.6">
      <c r="B249" s="4">
        <v>2023</v>
      </c>
      <c r="C249" s="4" t="s">
        <v>16</v>
      </c>
      <c r="D249" s="1079" t="s">
        <v>664</v>
      </c>
      <c r="E249" s="1080"/>
      <c r="F249" s="1079" t="s">
        <v>702</v>
      </c>
      <c r="G249" s="1080"/>
      <c r="H249" s="4" t="s">
        <v>22</v>
      </c>
      <c r="I249" s="4" t="s">
        <v>90</v>
      </c>
      <c r="J249" s="4" t="s">
        <v>69</v>
      </c>
      <c r="K249" s="5">
        <v>10000</v>
      </c>
      <c r="L249" s="6">
        <v>7560</v>
      </c>
      <c r="M249" s="9"/>
      <c r="N249" s="8">
        <v>75600000</v>
      </c>
    </row>
    <row r="250" spans="2:14" ht="52.8">
      <c r="B250" s="4">
        <v>2023</v>
      </c>
      <c r="C250" s="4" t="s">
        <v>16</v>
      </c>
      <c r="D250" s="1079" t="s">
        <v>664</v>
      </c>
      <c r="E250" s="1080"/>
      <c r="F250" s="1079" t="s">
        <v>702</v>
      </c>
      <c r="G250" s="1080"/>
      <c r="H250" s="4" t="s">
        <v>103</v>
      </c>
      <c r="I250" s="4" t="s">
        <v>90</v>
      </c>
      <c r="J250" s="4" t="s">
        <v>146</v>
      </c>
      <c r="K250" s="5">
        <v>5600</v>
      </c>
      <c r="L250" s="6">
        <v>609</v>
      </c>
      <c r="M250" s="9"/>
      <c r="N250" s="8">
        <v>3410400</v>
      </c>
    </row>
    <row r="251" spans="2:14" ht="52.8">
      <c r="B251" s="4">
        <v>2023</v>
      </c>
      <c r="C251" s="4" t="s">
        <v>16</v>
      </c>
      <c r="D251" s="1079" t="s">
        <v>664</v>
      </c>
      <c r="E251" s="1080"/>
      <c r="F251" s="1079" t="s">
        <v>702</v>
      </c>
      <c r="G251" s="1080"/>
      <c r="H251" s="4" t="s">
        <v>103</v>
      </c>
      <c r="I251" s="4" t="s">
        <v>90</v>
      </c>
      <c r="J251" s="4" t="s">
        <v>99</v>
      </c>
      <c r="K251" s="5">
        <v>10000</v>
      </c>
      <c r="L251" s="6">
        <v>1442</v>
      </c>
      <c r="M251" s="9"/>
      <c r="N251" s="8">
        <v>14420000</v>
      </c>
    </row>
    <row r="252" spans="2:14" ht="52.8">
      <c r="B252" s="4">
        <v>2023</v>
      </c>
      <c r="C252" s="4" t="s">
        <v>16</v>
      </c>
      <c r="D252" s="1079" t="s">
        <v>664</v>
      </c>
      <c r="E252" s="1080"/>
      <c r="F252" s="1079" t="s">
        <v>702</v>
      </c>
      <c r="G252" s="1080"/>
      <c r="H252" s="4" t="s">
        <v>103</v>
      </c>
      <c r="I252" s="4" t="s">
        <v>90</v>
      </c>
      <c r="J252" s="4" t="s">
        <v>108</v>
      </c>
      <c r="K252" s="5">
        <v>10000</v>
      </c>
      <c r="L252" s="6">
        <v>1389</v>
      </c>
      <c r="M252" s="9"/>
      <c r="N252" s="8">
        <v>13890000</v>
      </c>
    </row>
    <row r="253" spans="2:14" ht="52.8">
      <c r="B253" s="4">
        <v>2023</v>
      </c>
      <c r="C253" s="4" t="s">
        <v>16</v>
      </c>
      <c r="D253" s="1079" t="s">
        <v>664</v>
      </c>
      <c r="E253" s="1080"/>
      <c r="F253" s="1079" t="s">
        <v>702</v>
      </c>
      <c r="G253" s="1080"/>
      <c r="H253" s="4" t="s">
        <v>103</v>
      </c>
      <c r="I253" s="4" t="s">
        <v>90</v>
      </c>
      <c r="J253" s="4" t="s">
        <v>20</v>
      </c>
      <c r="K253" s="5">
        <v>900</v>
      </c>
      <c r="L253" s="6">
        <v>2249</v>
      </c>
      <c r="M253" s="9"/>
      <c r="N253" s="8">
        <v>2024100</v>
      </c>
    </row>
    <row r="254" spans="2:14" ht="26.4">
      <c r="B254" s="4">
        <v>2023</v>
      </c>
      <c r="C254" s="4" t="s">
        <v>16</v>
      </c>
      <c r="D254" s="1079" t="s">
        <v>664</v>
      </c>
      <c r="E254" s="1080"/>
      <c r="F254" s="1079" t="s">
        <v>702</v>
      </c>
      <c r="G254" s="1080"/>
      <c r="H254" s="4" t="s">
        <v>23</v>
      </c>
      <c r="I254" s="4" t="s">
        <v>90</v>
      </c>
      <c r="J254" s="4" t="s">
        <v>454</v>
      </c>
      <c r="K254" s="5">
        <v>10000</v>
      </c>
      <c r="L254" s="6">
        <v>2220</v>
      </c>
      <c r="M254" s="9"/>
      <c r="N254" s="8">
        <v>22200000</v>
      </c>
    </row>
    <row r="255" spans="2:14" ht="26.4">
      <c r="B255" s="4">
        <v>2023</v>
      </c>
      <c r="C255" s="4" t="s">
        <v>16</v>
      </c>
      <c r="D255" s="1079" t="s">
        <v>664</v>
      </c>
      <c r="E255" s="1080"/>
      <c r="F255" s="1079" t="s">
        <v>702</v>
      </c>
      <c r="G255" s="1080"/>
      <c r="H255" s="4" t="s">
        <v>23</v>
      </c>
      <c r="I255" s="4" t="s">
        <v>90</v>
      </c>
      <c r="J255" s="4" t="s">
        <v>703</v>
      </c>
      <c r="K255" s="5">
        <v>5600</v>
      </c>
      <c r="L255" s="6">
        <v>1536</v>
      </c>
      <c r="M255" s="9"/>
      <c r="N255" s="8">
        <v>8601600</v>
      </c>
    </row>
    <row r="256" spans="2:14" ht="26.4">
      <c r="B256" s="4">
        <v>2023</v>
      </c>
      <c r="C256" s="4" t="s">
        <v>16</v>
      </c>
      <c r="D256" s="1079" t="s">
        <v>664</v>
      </c>
      <c r="E256" s="1080"/>
      <c r="F256" s="1079" t="s">
        <v>702</v>
      </c>
      <c r="G256" s="1080"/>
      <c r="H256" s="4" t="s">
        <v>23</v>
      </c>
      <c r="I256" s="4" t="s">
        <v>90</v>
      </c>
      <c r="J256" s="4" t="s">
        <v>389</v>
      </c>
      <c r="K256" s="5">
        <v>10000</v>
      </c>
      <c r="L256" s="6">
        <v>16987</v>
      </c>
      <c r="M256" s="9"/>
      <c r="N256" s="8">
        <v>169870000</v>
      </c>
    </row>
    <row r="257" spans="2:14" ht="26.4">
      <c r="B257" s="4">
        <v>2023</v>
      </c>
      <c r="C257" s="4" t="s">
        <v>16</v>
      </c>
      <c r="D257" s="1079" t="s">
        <v>664</v>
      </c>
      <c r="E257" s="1080"/>
      <c r="F257" s="1079" t="s">
        <v>702</v>
      </c>
      <c r="G257" s="1080"/>
      <c r="H257" s="4" t="s">
        <v>24</v>
      </c>
      <c r="I257" s="4" t="s">
        <v>90</v>
      </c>
      <c r="J257" s="4" t="s">
        <v>194</v>
      </c>
      <c r="K257" s="5">
        <v>10000</v>
      </c>
      <c r="L257" s="6">
        <v>500</v>
      </c>
      <c r="M257" s="9"/>
      <c r="N257" s="8">
        <v>5000000</v>
      </c>
    </row>
    <row r="258" spans="2:14" ht="26.4">
      <c r="B258" s="4">
        <v>2023</v>
      </c>
      <c r="C258" s="4" t="s">
        <v>16</v>
      </c>
      <c r="D258" s="1079" t="s">
        <v>664</v>
      </c>
      <c r="E258" s="1080"/>
      <c r="F258" s="1079" t="s">
        <v>702</v>
      </c>
      <c r="G258" s="1080"/>
      <c r="H258" s="4" t="s">
        <v>24</v>
      </c>
      <c r="I258" s="4" t="s">
        <v>90</v>
      </c>
      <c r="J258" s="4" t="s">
        <v>385</v>
      </c>
      <c r="K258" s="5">
        <v>10000</v>
      </c>
      <c r="L258" s="6">
        <v>1287</v>
      </c>
      <c r="M258" s="9"/>
      <c r="N258" s="8">
        <v>12870000</v>
      </c>
    </row>
    <row r="259" spans="2:14" ht="26.4">
      <c r="B259" s="4">
        <v>2023</v>
      </c>
      <c r="C259" s="4" t="s">
        <v>16</v>
      </c>
      <c r="D259" s="1079" t="s">
        <v>664</v>
      </c>
      <c r="E259" s="1080"/>
      <c r="F259" s="1079" t="s">
        <v>702</v>
      </c>
      <c r="G259" s="1080"/>
      <c r="H259" s="4" t="s">
        <v>24</v>
      </c>
      <c r="I259" s="4" t="s">
        <v>90</v>
      </c>
      <c r="J259" s="4" t="s">
        <v>704</v>
      </c>
      <c r="K259" s="5">
        <v>5600</v>
      </c>
      <c r="L259" s="6">
        <v>852</v>
      </c>
      <c r="M259" s="9"/>
      <c r="N259" s="8">
        <v>4771200</v>
      </c>
    </row>
    <row r="260" spans="2:14" ht="26.4">
      <c r="B260" s="4">
        <v>2023</v>
      </c>
      <c r="C260" s="4" t="s">
        <v>16</v>
      </c>
      <c r="D260" s="1079" t="s">
        <v>664</v>
      </c>
      <c r="E260" s="1080"/>
      <c r="F260" s="1079" t="s">
        <v>702</v>
      </c>
      <c r="G260" s="1080"/>
      <c r="H260" s="4" t="s">
        <v>111</v>
      </c>
      <c r="I260" s="4" t="s">
        <v>90</v>
      </c>
      <c r="J260" s="4" t="s">
        <v>20</v>
      </c>
      <c r="K260" s="5">
        <v>3100</v>
      </c>
      <c r="L260" s="6">
        <v>329253</v>
      </c>
      <c r="M260" s="9"/>
      <c r="N260" s="8">
        <v>1020684300</v>
      </c>
    </row>
    <row r="261" spans="2:14" ht="26.4">
      <c r="B261" s="4">
        <v>2023</v>
      </c>
      <c r="C261" s="4" t="s">
        <v>16</v>
      </c>
      <c r="D261" s="1079" t="s">
        <v>664</v>
      </c>
      <c r="E261" s="1080"/>
      <c r="F261" s="1079" t="s">
        <v>702</v>
      </c>
      <c r="G261" s="1080"/>
      <c r="H261" s="4" t="s">
        <v>112</v>
      </c>
      <c r="I261" s="4" t="s">
        <v>90</v>
      </c>
      <c r="J261" s="4" t="s">
        <v>102</v>
      </c>
      <c r="K261" s="5">
        <v>10000</v>
      </c>
      <c r="L261" s="6">
        <v>689</v>
      </c>
      <c r="M261" s="9"/>
      <c r="N261" s="8">
        <v>6890000</v>
      </c>
    </row>
    <row r="262" spans="2:14" ht="26.4">
      <c r="B262" s="4">
        <v>2023</v>
      </c>
      <c r="C262" s="4" t="s">
        <v>16</v>
      </c>
      <c r="D262" s="1079" t="s">
        <v>664</v>
      </c>
      <c r="E262" s="1080"/>
      <c r="F262" s="1079" t="s">
        <v>702</v>
      </c>
      <c r="G262" s="1080"/>
      <c r="H262" s="4" t="s">
        <v>112</v>
      </c>
      <c r="I262" s="4" t="s">
        <v>90</v>
      </c>
      <c r="J262" s="4" t="s">
        <v>20</v>
      </c>
      <c r="K262" s="5">
        <v>4600</v>
      </c>
      <c r="L262" s="6">
        <v>2942</v>
      </c>
      <c r="M262" s="9"/>
      <c r="N262" s="8">
        <v>13533200</v>
      </c>
    </row>
    <row r="263" spans="2:14" ht="26.4">
      <c r="B263" s="4">
        <v>2023</v>
      </c>
      <c r="C263" s="4" t="s">
        <v>16</v>
      </c>
      <c r="D263" s="1079" t="s">
        <v>664</v>
      </c>
      <c r="E263" s="1080"/>
      <c r="F263" s="1079" t="s">
        <v>702</v>
      </c>
      <c r="G263" s="1080"/>
      <c r="H263" s="4" t="s">
        <v>112</v>
      </c>
      <c r="I263" s="4" t="s">
        <v>90</v>
      </c>
      <c r="J263" s="4" t="s">
        <v>705</v>
      </c>
      <c r="K263" s="5">
        <v>5600</v>
      </c>
      <c r="L263" s="6">
        <v>1512</v>
      </c>
      <c r="M263" s="9"/>
      <c r="N263" s="8">
        <v>8467200</v>
      </c>
    </row>
    <row r="264" spans="2:14" ht="26.4">
      <c r="B264" s="4">
        <v>2023</v>
      </c>
      <c r="C264" s="4" t="s">
        <v>16</v>
      </c>
      <c r="D264" s="1079" t="s">
        <v>664</v>
      </c>
      <c r="E264" s="1080"/>
      <c r="F264" s="1079" t="s">
        <v>702</v>
      </c>
      <c r="G264" s="1080"/>
      <c r="H264" s="4" t="s">
        <v>25</v>
      </c>
      <c r="I264" s="4" t="s">
        <v>90</v>
      </c>
      <c r="J264" s="4" t="s">
        <v>706</v>
      </c>
      <c r="K264" s="5">
        <v>10000</v>
      </c>
      <c r="L264" s="6">
        <v>9184</v>
      </c>
      <c r="M264" s="9"/>
      <c r="N264" s="8">
        <v>91840000</v>
      </c>
    </row>
    <row r="265" spans="2:14" ht="26.4">
      <c r="B265" s="4">
        <v>2023</v>
      </c>
      <c r="C265" s="4" t="s">
        <v>16</v>
      </c>
      <c r="D265" s="1079" t="s">
        <v>664</v>
      </c>
      <c r="E265" s="1080"/>
      <c r="F265" s="1079" t="s">
        <v>702</v>
      </c>
      <c r="G265" s="1080"/>
      <c r="H265" s="4" t="s">
        <v>25</v>
      </c>
      <c r="I265" s="4" t="s">
        <v>90</v>
      </c>
      <c r="J265" s="4" t="s">
        <v>510</v>
      </c>
      <c r="K265" s="5">
        <v>5600</v>
      </c>
      <c r="L265" s="6">
        <v>2709</v>
      </c>
      <c r="M265" s="9"/>
      <c r="N265" s="8">
        <v>15170400</v>
      </c>
    </row>
    <row r="266" spans="2:14" ht="26.4">
      <c r="B266" s="4">
        <v>2023</v>
      </c>
      <c r="C266" s="4" t="s">
        <v>16</v>
      </c>
      <c r="D266" s="1079" t="s">
        <v>664</v>
      </c>
      <c r="E266" s="1080"/>
      <c r="F266" s="1079" t="s">
        <v>702</v>
      </c>
      <c r="G266" s="1080"/>
      <c r="H266" s="4" t="s">
        <v>25</v>
      </c>
      <c r="I266" s="4" t="s">
        <v>90</v>
      </c>
      <c r="J266" s="4" t="s">
        <v>470</v>
      </c>
      <c r="K266" s="5">
        <v>10000</v>
      </c>
      <c r="L266" s="6">
        <v>1572</v>
      </c>
      <c r="M266" s="9"/>
      <c r="N266" s="8">
        <v>15720000</v>
      </c>
    </row>
    <row r="267" spans="2:14" ht="79.2">
      <c r="B267" s="4">
        <v>2023</v>
      </c>
      <c r="C267" s="4" t="s">
        <v>16</v>
      </c>
      <c r="D267" s="1079" t="s">
        <v>664</v>
      </c>
      <c r="E267" s="1080"/>
      <c r="F267" s="1079" t="s">
        <v>702</v>
      </c>
      <c r="G267" s="1080"/>
      <c r="H267" s="4" t="s">
        <v>512</v>
      </c>
      <c r="I267" s="4" t="s">
        <v>90</v>
      </c>
      <c r="J267" s="4" t="s">
        <v>108</v>
      </c>
      <c r="K267" s="5">
        <v>10000</v>
      </c>
      <c r="L267" s="6">
        <v>486</v>
      </c>
      <c r="M267" s="9"/>
      <c r="N267" s="8">
        <v>4860000</v>
      </c>
    </row>
    <row r="268" spans="2:14" ht="79.2">
      <c r="B268" s="4">
        <v>2023</v>
      </c>
      <c r="C268" s="4" t="s">
        <v>16</v>
      </c>
      <c r="D268" s="1079" t="s">
        <v>664</v>
      </c>
      <c r="E268" s="1080"/>
      <c r="F268" s="1079" t="s">
        <v>702</v>
      </c>
      <c r="G268" s="1080"/>
      <c r="H268" s="4" t="s">
        <v>512</v>
      </c>
      <c r="I268" s="4" t="s">
        <v>90</v>
      </c>
      <c r="J268" s="4" t="s">
        <v>302</v>
      </c>
      <c r="K268" s="5">
        <v>5600</v>
      </c>
      <c r="L268" s="6">
        <v>23</v>
      </c>
      <c r="M268" s="9"/>
      <c r="N268" s="8">
        <v>128800</v>
      </c>
    </row>
    <row r="269" spans="2:14" ht="26.4">
      <c r="B269" s="4">
        <v>2023</v>
      </c>
      <c r="C269" s="4" t="s">
        <v>16</v>
      </c>
      <c r="D269" s="1079" t="s">
        <v>664</v>
      </c>
      <c r="E269" s="1080"/>
      <c r="F269" s="1079" t="s">
        <v>702</v>
      </c>
      <c r="G269" s="1080"/>
      <c r="H269" s="4" t="s">
        <v>26</v>
      </c>
      <c r="I269" s="4" t="s">
        <v>90</v>
      </c>
      <c r="J269" s="4" t="s">
        <v>325</v>
      </c>
      <c r="K269" s="5">
        <v>10000</v>
      </c>
      <c r="L269" s="6">
        <v>5605</v>
      </c>
      <c r="M269" s="9"/>
      <c r="N269" s="8">
        <v>56050000</v>
      </c>
    </row>
    <row r="270" spans="2:14" ht="26.4">
      <c r="B270" s="4">
        <v>2023</v>
      </c>
      <c r="C270" s="4" t="s">
        <v>16</v>
      </c>
      <c r="D270" s="1079" t="s">
        <v>664</v>
      </c>
      <c r="E270" s="1080"/>
      <c r="F270" s="1079" t="s">
        <v>702</v>
      </c>
      <c r="G270" s="1080"/>
      <c r="H270" s="4" t="s">
        <v>26</v>
      </c>
      <c r="I270" s="4" t="s">
        <v>90</v>
      </c>
      <c r="J270" s="4" t="s">
        <v>125</v>
      </c>
      <c r="K270" s="5">
        <v>5600</v>
      </c>
      <c r="L270" s="6">
        <v>3834</v>
      </c>
      <c r="M270" s="9"/>
      <c r="N270" s="8">
        <v>21470400</v>
      </c>
    </row>
    <row r="271" spans="2:14" ht="26.4">
      <c r="B271" s="4">
        <v>2023</v>
      </c>
      <c r="C271" s="4" t="s">
        <v>16</v>
      </c>
      <c r="D271" s="1079" t="s">
        <v>664</v>
      </c>
      <c r="E271" s="1080"/>
      <c r="F271" s="1079" t="s">
        <v>702</v>
      </c>
      <c r="G271" s="1080"/>
      <c r="H271" s="4" t="s">
        <v>26</v>
      </c>
      <c r="I271" s="4" t="s">
        <v>90</v>
      </c>
      <c r="J271" s="4" t="s">
        <v>499</v>
      </c>
      <c r="K271" s="5">
        <v>10000</v>
      </c>
      <c r="L271" s="6">
        <v>1824</v>
      </c>
      <c r="M271" s="9"/>
      <c r="N271" s="8">
        <v>18240000</v>
      </c>
    </row>
    <row r="272" spans="2:14" ht="26.4">
      <c r="B272" s="4">
        <v>2023</v>
      </c>
      <c r="C272" s="4" t="s">
        <v>16</v>
      </c>
      <c r="D272" s="1079" t="s">
        <v>664</v>
      </c>
      <c r="E272" s="1080"/>
      <c r="F272" s="1079" t="s">
        <v>702</v>
      </c>
      <c r="G272" s="1080"/>
      <c r="H272" s="4" t="s">
        <v>124</v>
      </c>
      <c r="I272" s="4" t="s">
        <v>90</v>
      </c>
      <c r="J272" s="4" t="s">
        <v>20</v>
      </c>
      <c r="K272" s="5">
        <v>5600</v>
      </c>
      <c r="L272" s="6">
        <v>3366</v>
      </c>
      <c r="M272" s="9"/>
      <c r="N272" s="8">
        <v>18849600</v>
      </c>
    </row>
    <row r="273" spans="2:14" ht="26.4">
      <c r="B273" s="4">
        <v>2023</v>
      </c>
      <c r="C273" s="4" t="s">
        <v>16</v>
      </c>
      <c r="D273" s="1079" t="s">
        <v>664</v>
      </c>
      <c r="E273" s="1080"/>
      <c r="F273" s="1079" t="s">
        <v>702</v>
      </c>
      <c r="G273" s="1080"/>
      <c r="H273" s="4" t="s">
        <v>27</v>
      </c>
      <c r="I273" s="4" t="s">
        <v>90</v>
      </c>
      <c r="J273" s="4" t="s">
        <v>20</v>
      </c>
      <c r="K273" s="5">
        <v>10000</v>
      </c>
      <c r="L273" s="6">
        <v>12474</v>
      </c>
      <c r="M273" s="9"/>
      <c r="N273" s="8">
        <v>124740000</v>
      </c>
    </row>
    <row r="274" spans="2:14" ht="26.4">
      <c r="B274" s="4">
        <v>2023</v>
      </c>
      <c r="C274" s="4" t="s">
        <v>16</v>
      </c>
      <c r="D274" s="1079" t="s">
        <v>664</v>
      </c>
      <c r="E274" s="1080"/>
      <c r="F274" s="1079" t="s">
        <v>702</v>
      </c>
      <c r="G274" s="1080"/>
      <c r="H274" s="4" t="s">
        <v>27</v>
      </c>
      <c r="I274" s="4" t="s">
        <v>90</v>
      </c>
      <c r="J274" s="4" t="s">
        <v>145</v>
      </c>
      <c r="K274" s="5">
        <v>5600</v>
      </c>
      <c r="L274" s="6">
        <v>2224</v>
      </c>
      <c r="M274" s="9"/>
      <c r="N274" s="8">
        <v>12454400</v>
      </c>
    </row>
    <row r="275" spans="2:14" ht="26.4">
      <c r="B275" s="4">
        <v>2023</v>
      </c>
      <c r="C275" s="4" t="s">
        <v>16</v>
      </c>
      <c r="D275" s="1079" t="s">
        <v>664</v>
      </c>
      <c r="E275" s="1080"/>
      <c r="F275" s="1079" t="s">
        <v>702</v>
      </c>
      <c r="G275" s="1080"/>
      <c r="H275" s="4" t="s">
        <v>27</v>
      </c>
      <c r="I275" s="4" t="s">
        <v>90</v>
      </c>
      <c r="J275" s="4" t="s">
        <v>290</v>
      </c>
      <c r="K275" s="5">
        <v>10000</v>
      </c>
      <c r="L275" s="6">
        <v>723</v>
      </c>
      <c r="M275" s="9"/>
      <c r="N275" s="8">
        <v>7230000</v>
      </c>
    </row>
    <row r="276" spans="2:14">
      <c r="B276" s="12" t="s">
        <v>28</v>
      </c>
      <c r="C276" s="12" t="s">
        <v>28</v>
      </c>
      <c r="D276" s="1083" t="s">
        <v>28</v>
      </c>
      <c r="E276" s="1080"/>
      <c r="F276" s="1083" t="s">
        <v>29</v>
      </c>
      <c r="G276" s="1080"/>
      <c r="H276" s="12" t="s">
        <v>28</v>
      </c>
      <c r="I276" s="12" t="s">
        <v>28</v>
      </c>
      <c r="J276" s="12" t="s">
        <v>28</v>
      </c>
      <c r="K276" s="12" t="s">
        <v>28</v>
      </c>
      <c r="L276" s="13">
        <v>438127</v>
      </c>
      <c r="M276" s="12"/>
      <c r="N276" s="14">
        <v>1981124800</v>
      </c>
    </row>
    <row r="277" spans="2:14" ht="26.4">
      <c r="B277" s="4">
        <v>2023</v>
      </c>
      <c r="C277" s="4" t="s">
        <v>16</v>
      </c>
      <c r="D277" s="1079" t="s">
        <v>664</v>
      </c>
      <c r="E277" s="1080"/>
      <c r="F277" s="1079" t="s">
        <v>707</v>
      </c>
      <c r="G277" s="1080"/>
      <c r="H277" s="4" t="s">
        <v>18</v>
      </c>
      <c r="I277" s="4" t="s">
        <v>19</v>
      </c>
      <c r="J277" s="4" t="s">
        <v>20</v>
      </c>
      <c r="K277" s="5">
        <v>800</v>
      </c>
      <c r="L277" s="6">
        <v>80922</v>
      </c>
      <c r="M277" s="7">
        <v>22433</v>
      </c>
      <c r="N277" s="8">
        <v>46791200</v>
      </c>
    </row>
    <row r="278" spans="2:14" ht="39.6">
      <c r="B278" s="4">
        <v>2023</v>
      </c>
      <c r="C278" s="4" t="s">
        <v>16</v>
      </c>
      <c r="D278" s="1079" t="s">
        <v>664</v>
      </c>
      <c r="E278" s="1080"/>
      <c r="F278" s="1079" t="s">
        <v>707</v>
      </c>
      <c r="G278" s="1080"/>
      <c r="H278" s="4" t="s">
        <v>22</v>
      </c>
      <c r="I278" s="4" t="s">
        <v>19</v>
      </c>
      <c r="J278" s="4" t="s">
        <v>20</v>
      </c>
      <c r="K278" s="5">
        <v>1100</v>
      </c>
      <c r="L278" s="6">
        <v>300</v>
      </c>
      <c r="M278" s="7">
        <v>104</v>
      </c>
      <c r="N278" s="8">
        <v>215600</v>
      </c>
    </row>
    <row r="279" spans="2:14" ht="26.4">
      <c r="B279" s="4">
        <v>2023</v>
      </c>
      <c r="C279" s="4" t="s">
        <v>16</v>
      </c>
      <c r="D279" s="1079" t="s">
        <v>664</v>
      </c>
      <c r="E279" s="1080"/>
      <c r="F279" s="1079" t="s">
        <v>707</v>
      </c>
      <c r="G279" s="1080"/>
      <c r="H279" s="4" t="s">
        <v>23</v>
      </c>
      <c r="I279" s="4" t="s">
        <v>19</v>
      </c>
      <c r="J279" s="4" t="s">
        <v>20</v>
      </c>
      <c r="K279" s="5">
        <v>1400</v>
      </c>
      <c r="L279" s="6">
        <v>4368</v>
      </c>
      <c r="M279" s="7">
        <v>660</v>
      </c>
      <c r="N279" s="8">
        <v>5191200</v>
      </c>
    </row>
    <row r="280" spans="2:14" ht="26.4">
      <c r="B280" s="4">
        <v>2023</v>
      </c>
      <c r="C280" s="4" t="s">
        <v>16</v>
      </c>
      <c r="D280" s="1079" t="s">
        <v>664</v>
      </c>
      <c r="E280" s="1080"/>
      <c r="F280" s="1079" t="s">
        <v>707</v>
      </c>
      <c r="G280" s="1080"/>
      <c r="H280" s="4" t="s">
        <v>24</v>
      </c>
      <c r="I280" s="4" t="s">
        <v>19</v>
      </c>
      <c r="J280" s="4" t="s">
        <v>20</v>
      </c>
      <c r="K280" s="5">
        <v>2400</v>
      </c>
      <c r="L280" s="6">
        <v>315</v>
      </c>
      <c r="M280" s="7">
        <v>175</v>
      </c>
      <c r="N280" s="8">
        <v>336000</v>
      </c>
    </row>
    <row r="281" spans="2:14" ht="26.4">
      <c r="B281" s="4">
        <v>2023</v>
      </c>
      <c r="C281" s="4" t="s">
        <v>16</v>
      </c>
      <c r="D281" s="1079" t="s">
        <v>664</v>
      </c>
      <c r="E281" s="1080"/>
      <c r="F281" s="1079" t="s">
        <v>707</v>
      </c>
      <c r="G281" s="1080"/>
      <c r="H281" s="4" t="s">
        <v>25</v>
      </c>
      <c r="I281" s="4" t="s">
        <v>19</v>
      </c>
      <c r="J281" s="4" t="s">
        <v>20</v>
      </c>
      <c r="K281" s="5">
        <v>1400</v>
      </c>
      <c r="L281" s="6">
        <v>4225</v>
      </c>
      <c r="M281" s="7">
        <v>1356</v>
      </c>
      <c r="N281" s="8">
        <v>4016600</v>
      </c>
    </row>
    <row r="282" spans="2:14" ht="26.4">
      <c r="B282" s="4">
        <v>2023</v>
      </c>
      <c r="C282" s="4" t="s">
        <v>16</v>
      </c>
      <c r="D282" s="1079" t="s">
        <v>664</v>
      </c>
      <c r="E282" s="1080"/>
      <c r="F282" s="1079" t="s">
        <v>707</v>
      </c>
      <c r="G282" s="1080"/>
      <c r="H282" s="4" t="s">
        <v>26</v>
      </c>
      <c r="I282" s="4" t="s">
        <v>19</v>
      </c>
      <c r="J282" s="4" t="s">
        <v>20</v>
      </c>
      <c r="K282" s="5">
        <v>2400</v>
      </c>
      <c r="L282" s="6">
        <v>4746</v>
      </c>
      <c r="M282" s="7">
        <v>1422</v>
      </c>
      <c r="N282" s="8">
        <v>7977600</v>
      </c>
    </row>
    <row r="283" spans="2:14" ht="26.4">
      <c r="B283" s="4">
        <v>2023</v>
      </c>
      <c r="C283" s="4" t="s">
        <v>16</v>
      </c>
      <c r="D283" s="1079" t="s">
        <v>664</v>
      </c>
      <c r="E283" s="1080"/>
      <c r="F283" s="1079" t="s">
        <v>707</v>
      </c>
      <c r="G283" s="1080"/>
      <c r="H283" s="4" t="s">
        <v>27</v>
      </c>
      <c r="I283" s="4" t="s">
        <v>19</v>
      </c>
      <c r="J283" s="4" t="s">
        <v>20</v>
      </c>
      <c r="K283" s="5">
        <v>200</v>
      </c>
      <c r="L283" s="6">
        <v>353</v>
      </c>
      <c r="M283" s="7">
        <v>72</v>
      </c>
      <c r="N283" s="8">
        <v>56200</v>
      </c>
    </row>
    <row r="284" spans="2:14">
      <c r="B284" s="12" t="s">
        <v>28</v>
      </c>
      <c r="C284" s="12" t="s">
        <v>28</v>
      </c>
      <c r="D284" s="1083" t="s">
        <v>28</v>
      </c>
      <c r="E284" s="1080"/>
      <c r="F284" s="1083" t="s">
        <v>29</v>
      </c>
      <c r="G284" s="1080"/>
      <c r="H284" s="12" t="s">
        <v>28</v>
      </c>
      <c r="I284" s="12" t="s">
        <v>28</v>
      </c>
      <c r="J284" s="12" t="s">
        <v>28</v>
      </c>
      <c r="K284" s="12" t="s">
        <v>28</v>
      </c>
      <c r="L284" s="13">
        <v>95229</v>
      </c>
      <c r="M284" s="13">
        <v>26222</v>
      </c>
      <c r="N284" s="14">
        <v>64584400</v>
      </c>
    </row>
    <row r="285" spans="2:14" ht="26.4">
      <c r="B285" s="4">
        <v>2023</v>
      </c>
      <c r="C285" s="4" t="s">
        <v>16</v>
      </c>
      <c r="D285" s="1079" t="s">
        <v>664</v>
      </c>
      <c r="E285" s="1080"/>
      <c r="F285" s="1079" t="s">
        <v>708</v>
      </c>
      <c r="G285" s="1080"/>
      <c r="H285" s="4" t="s">
        <v>18</v>
      </c>
      <c r="I285" s="4" t="s">
        <v>19</v>
      </c>
      <c r="J285" s="4" t="s">
        <v>20</v>
      </c>
      <c r="K285" s="5">
        <v>800</v>
      </c>
      <c r="L285" s="6">
        <v>78280</v>
      </c>
      <c r="M285" s="7">
        <v>12448</v>
      </c>
      <c r="N285" s="8">
        <v>52665600</v>
      </c>
    </row>
    <row r="286" spans="2:14" ht="39.6">
      <c r="B286" s="4">
        <v>2023</v>
      </c>
      <c r="C286" s="4" t="s">
        <v>16</v>
      </c>
      <c r="D286" s="1079" t="s">
        <v>664</v>
      </c>
      <c r="E286" s="1080"/>
      <c r="F286" s="1079" t="s">
        <v>708</v>
      </c>
      <c r="G286" s="1080"/>
      <c r="H286" s="4" t="s">
        <v>22</v>
      </c>
      <c r="I286" s="4" t="s">
        <v>19</v>
      </c>
      <c r="J286" s="4" t="s">
        <v>20</v>
      </c>
      <c r="K286" s="5">
        <v>1100</v>
      </c>
      <c r="L286" s="6">
        <v>344</v>
      </c>
      <c r="M286" s="7">
        <v>54</v>
      </c>
      <c r="N286" s="8">
        <v>319000</v>
      </c>
    </row>
    <row r="287" spans="2:14" ht="26.4">
      <c r="B287" s="4">
        <v>2023</v>
      </c>
      <c r="C287" s="4" t="s">
        <v>16</v>
      </c>
      <c r="D287" s="1079" t="s">
        <v>664</v>
      </c>
      <c r="E287" s="1080"/>
      <c r="F287" s="1079" t="s">
        <v>708</v>
      </c>
      <c r="G287" s="1080"/>
      <c r="H287" s="4" t="s">
        <v>23</v>
      </c>
      <c r="I287" s="4" t="s">
        <v>19</v>
      </c>
      <c r="J287" s="4" t="s">
        <v>20</v>
      </c>
      <c r="K287" s="5">
        <v>1400</v>
      </c>
      <c r="L287" s="6">
        <v>5945</v>
      </c>
      <c r="M287" s="7">
        <v>589</v>
      </c>
      <c r="N287" s="8">
        <v>7498400</v>
      </c>
    </row>
    <row r="288" spans="2:14" ht="26.4">
      <c r="B288" s="4">
        <v>2023</v>
      </c>
      <c r="C288" s="4" t="s">
        <v>16</v>
      </c>
      <c r="D288" s="1079" t="s">
        <v>664</v>
      </c>
      <c r="E288" s="1080"/>
      <c r="F288" s="1079" t="s">
        <v>708</v>
      </c>
      <c r="G288" s="1080"/>
      <c r="H288" s="4" t="s">
        <v>24</v>
      </c>
      <c r="I288" s="4" t="s">
        <v>19</v>
      </c>
      <c r="J288" s="4" t="s">
        <v>20</v>
      </c>
      <c r="K288" s="5">
        <v>2400</v>
      </c>
      <c r="L288" s="6">
        <v>157</v>
      </c>
      <c r="M288" s="7">
        <v>87</v>
      </c>
      <c r="N288" s="8">
        <v>168000</v>
      </c>
    </row>
    <row r="289" spans="2:14" ht="26.4">
      <c r="B289" s="4">
        <v>2023</v>
      </c>
      <c r="C289" s="4" t="s">
        <v>16</v>
      </c>
      <c r="D289" s="1079" t="s">
        <v>664</v>
      </c>
      <c r="E289" s="1080"/>
      <c r="F289" s="1079" t="s">
        <v>708</v>
      </c>
      <c r="G289" s="1080"/>
      <c r="H289" s="4" t="s">
        <v>25</v>
      </c>
      <c r="I289" s="4" t="s">
        <v>19</v>
      </c>
      <c r="J289" s="4" t="s">
        <v>20</v>
      </c>
      <c r="K289" s="5">
        <v>1400</v>
      </c>
      <c r="L289" s="6">
        <v>3566</v>
      </c>
      <c r="M289" s="7">
        <v>738</v>
      </c>
      <c r="N289" s="8">
        <v>3959200</v>
      </c>
    </row>
    <row r="290" spans="2:14" ht="26.4">
      <c r="B290" s="4">
        <v>2023</v>
      </c>
      <c r="C290" s="4" t="s">
        <v>16</v>
      </c>
      <c r="D290" s="1079" t="s">
        <v>664</v>
      </c>
      <c r="E290" s="1080"/>
      <c r="F290" s="1079" t="s">
        <v>708</v>
      </c>
      <c r="G290" s="1080"/>
      <c r="H290" s="4" t="s">
        <v>26</v>
      </c>
      <c r="I290" s="4" t="s">
        <v>19</v>
      </c>
      <c r="J290" s="4" t="s">
        <v>20</v>
      </c>
      <c r="K290" s="5">
        <v>2400</v>
      </c>
      <c r="L290" s="6">
        <v>6028</v>
      </c>
      <c r="M290" s="7">
        <v>1338</v>
      </c>
      <c r="N290" s="8">
        <v>11256000</v>
      </c>
    </row>
    <row r="291" spans="2:14" ht="26.4">
      <c r="B291" s="4">
        <v>2023</v>
      </c>
      <c r="C291" s="4" t="s">
        <v>16</v>
      </c>
      <c r="D291" s="1079" t="s">
        <v>664</v>
      </c>
      <c r="E291" s="1080"/>
      <c r="F291" s="1079" t="s">
        <v>708</v>
      </c>
      <c r="G291" s="1080"/>
      <c r="H291" s="4" t="s">
        <v>27</v>
      </c>
      <c r="I291" s="4" t="s">
        <v>19</v>
      </c>
      <c r="J291" s="4" t="s">
        <v>20</v>
      </c>
      <c r="K291" s="5">
        <v>200</v>
      </c>
      <c r="L291" s="6">
        <v>334</v>
      </c>
      <c r="M291" s="7">
        <v>41</v>
      </c>
      <c r="N291" s="8">
        <v>58600</v>
      </c>
    </row>
    <row r="292" spans="2:14">
      <c r="B292" s="12" t="s">
        <v>28</v>
      </c>
      <c r="C292" s="12" t="s">
        <v>28</v>
      </c>
      <c r="D292" s="1083" t="s">
        <v>28</v>
      </c>
      <c r="E292" s="1080"/>
      <c r="F292" s="1083" t="s">
        <v>29</v>
      </c>
      <c r="G292" s="1080"/>
      <c r="H292" s="12" t="s">
        <v>28</v>
      </c>
      <c r="I292" s="12" t="s">
        <v>28</v>
      </c>
      <c r="J292" s="12" t="s">
        <v>28</v>
      </c>
      <c r="K292" s="12" t="s">
        <v>28</v>
      </c>
      <c r="L292" s="13">
        <v>94654</v>
      </c>
      <c r="M292" s="13">
        <v>15295</v>
      </c>
      <c r="N292" s="14">
        <v>75924800</v>
      </c>
    </row>
    <row r="293" spans="2:14" ht="26.4">
      <c r="B293" s="4">
        <v>2023</v>
      </c>
      <c r="C293" s="4" t="s">
        <v>16</v>
      </c>
      <c r="D293" s="1079" t="s">
        <v>664</v>
      </c>
      <c r="E293" s="1080"/>
      <c r="F293" s="1079" t="s">
        <v>709</v>
      </c>
      <c r="G293" s="1080"/>
      <c r="H293" s="4" t="s">
        <v>18</v>
      </c>
      <c r="I293" s="4" t="s">
        <v>19</v>
      </c>
      <c r="J293" s="4" t="s">
        <v>20</v>
      </c>
      <c r="K293" s="5">
        <v>1100</v>
      </c>
      <c r="L293" s="6">
        <v>1052268</v>
      </c>
      <c r="M293" s="7">
        <v>804</v>
      </c>
      <c r="N293" s="8">
        <v>1156610400</v>
      </c>
    </row>
    <row r="294" spans="2:14" ht="39.6">
      <c r="B294" s="4">
        <v>2023</v>
      </c>
      <c r="C294" s="4" t="s">
        <v>16</v>
      </c>
      <c r="D294" s="1079" t="s">
        <v>664</v>
      </c>
      <c r="E294" s="1080"/>
      <c r="F294" s="1079" t="s">
        <v>709</v>
      </c>
      <c r="G294" s="1080"/>
      <c r="H294" s="4" t="s">
        <v>22</v>
      </c>
      <c r="I294" s="4" t="s">
        <v>19</v>
      </c>
      <c r="J294" s="4" t="s">
        <v>20</v>
      </c>
      <c r="K294" s="5">
        <v>1600</v>
      </c>
      <c r="L294" s="6">
        <v>3423</v>
      </c>
      <c r="M294" s="7">
        <v>6</v>
      </c>
      <c r="N294" s="8">
        <v>5467200</v>
      </c>
    </row>
    <row r="295" spans="2:14" ht="26.4">
      <c r="B295" s="4">
        <v>2023</v>
      </c>
      <c r="C295" s="4" t="s">
        <v>16</v>
      </c>
      <c r="D295" s="1079" t="s">
        <v>664</v>
      </c>
      <c r="E295" s="1080"/>
      <c r="F295" s="1079" t="s">
        <v>709</v>
      </c>
      <c r="G295" s="1080"/>
      <c r="H295" s="4" t="s">
        <v>23</v>
      </c>
      <c r="I295" s="4" t="s">
        <v>19</v>
      </c>
      <c r="J295" s="4" t="s">
        <v>20</v>
      </c>
      <c r="K295" s="5">
        <v>2000</v>
      </c>
      <c r="L295" s="6">
        <v>4798</v>
      </c>
      <c r="M295" s="7">
        <v>15</v>
      </c>
      <c r="N295" s="8">
        <v>9566000</v>
      </c>
    </row>
    <row r="296" spans="2:14" ht="26.4">
      <c r="B296" s="4">
        <v>2023</v>
      </c>
      <c r="C296" s="4" t="s">
        <v>16</v>
      </c>
      <c r="D296" s="1079" t="s">
        <v>664</v>
      </c>
      <c r="E296" s="1080"/>
      <c r="F296" s="1079" t="s">
        <v>709</v>
      </c>
      <c r="G296" s="1080"/>
      <c r="H296" s="4" t="s">
        <v>24</v>
      </c>
      <c r="I296" s="4" t="s">
        <v>19</v>
      </c>
      <c r="J296" s="4" t="s">
        <v>20</v>
      </c>
      <c r="K296" s="5">
        <v>3500</v>
      </c>
      <c r="L296" s="6">
        <v>147</v>
      </c>
      <c r="M296" s="7">
        <v>1</v>
      </c>
      <c r="N296" s="8">
        <v>511000</v>
      </c>
    </row>
    <row r="297" spans="2:14" ht="26.4">
      <c r="B297" s="4">
        <v>2023</v>
      </c>
      <c r="C297" s="4" t="s">
        <v>16</v>
      </c>
      <c r="D297" s="1079" t="s">
        <v>664</v>
      </c>
      <c r="E297" s="1080"/>
      <c r="F297" s="1079" t="s">
        <v>709</v>
      </c>
      <c r="G297" s="1080"/>
      <c r="H297" s="4" t="s">
        <v>25</v>
      </c>
      <c r="I297" s="4" t="s">
        <v>19</v>
      </c>
      <c r="J297" s="4" t="s">
        <v>20</v>
      </c>
      <c r="K297" s="5">
        <v>2000</v>
      </c>
      <c r="L297" s="6">
        <v>15403</v>
      </c>
      <c r="M297" s="7">
        <v>31</v>
      </c>
      <c r="N297" s="8">
        <v>30744000</v>
      </c>
    </row>
    <row r="298" spans="2:14" ht="26.4">
      <c r="B298" s="4">
        <v>2023</v>
      </c>
      <c r="C298" s="4" t="s">
        <v>16</v>
      </c>
      <c r="D298" s="1079" t="s">
        <v>664</v>
      </c>
      <c r="E298" s="1080"/>
      <c r="F298" s="1079" t="s">
        <v>709</v>
      </c>
      <c r="G298" s="1080"/>
      <c r="H298" s="4" t="s">
        <v>26</v>
      </c>
      <c r="I298" s="4" t="s">
        <v>19</v>
      </c>
      <c r="J298" s="4" t="s">
        <v>20</v>
      </c>
      <c r="K298" s="5">
        <v>3500</v>
      </c>
      <c r="L298" s="6">
        <v>13707</v>
      </c>
      <c r="M298" s="9"/>
      <c r="N298" s="8">
        <v>47974500</v>
      </c>
    </row>
    <row r="299" spans="2:14" ht="26.4">
      <c r="B299" s="4">
        <v>2023</v>
      </c>
      <c r="C299" s="4" t="s">
        <v>16</v>
      </c>
      <c r="D299" s="1079" t="s">
        <v>664</v>
      </c>
      <c r="E299" s="1080"/>
      <c r="F299" s="1079" t="s">
        <v>709</v>
      </c>
      <c r="G299" s="1080"/>
      <c r="H299" s="4" t="s">
        <v>27</v>
      </c>
      <c r="I299" s="4" t="s">
        <v>19</v>
      </c>
      <c r="J299" s="4" t="s">
        <v>20</v>
      </c>
      <c r="K299" s="5">
        <v>300</v>
      </c>
      <c r="L299" s="6">
        <v>13579</v>
      </c>
      <c r="M299" s="7">
        <v>20</v>
      </c>
      <c r="N299" s="8">
        <v>4067700</v>
      </c>
    </row>
    <row r="300" spans="2:14">
      <c r="B300" s="12" t="s">
        <v>28</v>
      </c>
      <c r="C300" s="12" t="s">
        <v>28</v>
      </c>
      <c r="D300" s="1083" t="s">
        <v>28</v>
      </c>
      <c r="E300" s="1080"/>
      <c r="F300" s="1083" t="s">
        <v>29</v>
      </c>
      <c r="G300" s="1080"/>
      <c r="H300" s="12" t="s">
        <v>28</v>
      </c>
      <c r="I300" s="12" t="s">
        <v>28</v>
      </c>
      <c r="J300" s="12" t="s">
        <v>28</v>
      </c>
      <c r="K300" s="12" t="s">
        <v>28</v>
      </c>
      <c r="L300" s="13">
        <v>1103325</v>
      </c>
      <c r="M300" s="13">
        <v>877</v>
      </c>
      <c r="N300" s="14">
        <v>1254940800</v>
      </c>
    </row>
    <row r="301" spans="2:14" ht="26.4">
      <c r="B301" s="4">
        <v>2023</v>
      </c>
      <c r="C301" s="4" t="s">
        <v>16</v>
      </c>
      <c r="D301" s="1079" t="s">
        <v>664</v>
      </c>
      <c r="E301" s="1080"/>
      <c r="F301" s="1079" t="s">
        <v>710</v>
      </c>
      <c r="G301" s="1080"/>
      <c r="H301" s="4" t="s">
        <v>18</v>
      </c>
      <c r="I301" s="4" t="s">
        <v>19</v>
      </c>
      <c r="J301" s="4" t="s">
        <v>20</v>
      </c>
      <c r="K301" s="5">
        <v>800</v>
      </c>
      <c r="L301" s="6">
        <v>82656</v>
      </c>
      <c r="M301" s="7">
        <v>15176</v>
      </c>
      <c r="N301" s="8">
        <v>53984000</v>
      </c>
    </row>
    <row r="302" spans="2:14" ht="39.6">
      <c r="B302" s="4">
        <v>2023</v>
      </c>
      <c r="C302" s="4" t="s">
        <v>16</v>
      </c>
      <c r="D302" s="1079" t="s">
        <v>664</v>
      </c>
      <c r="E302" s="1080"/>
      <c r="F302" s="1079" t="s">
        <v>710</v>
      </c>
      <c r="G302" s="1080"/>
      <c r="H302" s="4" t="s">
        <v>22</v>
      </c>
      <c r="I302" s="4" t="s">
        <v>19</v>
      </c>
      <c r="J302" s="4" t="s">
        <v>20</v>
      </c>
      <c r="K302" s="5">
        <v>1100</v>
      </c>
      <c r="L302" s="6">
        <v>316</v>
      </c>
      <c r="M302" s="7">
        <v>79</v>
      </c>
      <c r="N302" s="8">
        <v>260700</v>
      </c>
    </row>
    <row r="303" spans="2:14" ht="26.4">
      <c r="B303" s="4">
        <v>2023</v>
      </c>
      <c r="C303" s="4" t="s">
        <v>16</v>
      </c>
      <c r="D303" s="1079" t="s">
        <v>664</v>
      </c>
      <c r="E303" s="1080"/>
      <c r="F303" s="1079" t="s">
        <v>710</v>
      </c>
      <c r="G303" s="1080"/>
      <c r="H303" s="4" t="s">
        <v>23</v>
      </c>
      <c r="I303" s="4" t="s">
        <v>19</v>
      </c>
      <c r="J303" s="4" t="s">
        <v>20</v>
      </c>
      <c r="K303" s="5">
        <v>1400</v>
      </c>
      <c r="L303" s="6">
        <v>1867</v>
      </c>
      <c r="M303" s="7">
        <v>431</v>
      </c>
      <c r="N303" s="8">
        <v>2010400</v>
      </c>
    </row>
    <row r="304" spans="2:14" ht="26.4">
      <c r="B304" s="4">
        <v>2023</v>
      </c>
      <c r="C304" s="4" t="s">
        <v>16</v>
      </c>
      <c r="D304" s="1079" t="s">
        <v>664</v>
      </c>
      <c r="E304" s="1080"/>
      <c r="F304" s="1079" t="s">
        <v>710</v>
      </c>
      <c r="G304" s="1080"/>
      <c r="H304" s="4" t="s">
        <v>24</v>
      </c>
      <c r="I304" s="4" t="s">
        <v>19</v>
      </c>
      <c r="J304" s="4" t="s">
        <v>87</v>
      </c>
      <c r="K304" s="5">
        <v>2400</v>
      </c>
      <c r="L304" s="6">
        <v>29</v>
      </c>
      <c r="M304" s="7">
        <v>11</v>
      </c>
      <c r="N304" s="8">
        <v>43200</v>
      </c>
    </row>
    <row r="305" spans="2:14" ht="26.4">
      <c r="B305" s="4">
        <v>2023</v>
      </c>
      <c r="C305" s="4" t="s">
        <v>16</v>
      </c>
      <c r="D305" s="1079" t="s">
        <v>664</v>
      </c>
      <c r="E305" s="1080"/>
      <c r="F305" s="1079" t="s">
        <v>710</v>
      </c>
      <c r="G305" s="1080"/>
      <c r="H305" s="4" t="s">
        <v>25</v>
      </c>
      <c r="I305" s="4" t="s">
        <v>19</v>
      </c>
      <c r="J305" s="4" t="s">
        <v>20</v>
      </c>
      <c r="K305" s="5">
        <v>1400</v>
      </c>
      <c r="L305" s="6">
        <v>4347</v>
      </c>
      <c r="M305" s="7">
        <v>960</v>
      </c>
      <c r="N305" s="8">
        <v>4741800</v>
      </c>
    </row>
    <row r="306" spans="2:14" ht="26.4">
      <c r="B306" s="4">
        <v>2023</v>
      </c>
      <c r="C306" s="4" t="s">
        <v>16</v>
      </c>
      <c r="D306" s="1079" t="s">
        <v>664</v>
      </c>
      <c r="E306" s="1080"/>
      <c r="F306" s="1079" t="s">
        <v>710</v>
      </c>
      <c r="G306" s="1080"/>
      <c r="H306" s="4" t="s">
        <v>26</v>
      </c>
      <c r="I306" s="4" t="s">
        <v>19</v>
      </c>
      <c r="J306" s="4" t="s">
        <v>20</v>
      </c>
      <c r="K306" s="5">
        <v>2400</v>
      </c>
      <c r="L306" s="6">
        <v>10046</v>
      </c>
      <c r="M306" s="7">
        <v>2303</v>
      </c>
      <c r="N306" s="8">
        <v>18583200</v>
      </c>
    </row>
    <row r="307" spans="2:14" ht="26.4">
      <c r="B307" s="4">
        <v>2023</v>
      </c>
      <c r="C307" s="4" t="s">
        <v>16</v>
      </c>
      <c r="D307" s="1079" t="s">
        <v>664</v>
      </c>
      <c r="E307" s="1080"/>
      <c r="F307" s="1079" t="s">
        <v>710</v>
      </c>
      <c r="G307" s="1080"/>
      <c r="H307" s="4" t="s">
        <v>27</v>
      </c>
      <c r="I307" s="4" t="s">
        <v>19</v>
      </c>
      <c r="J307" s="4" t="s">
        <v>20</v>
      </c>
      <c r="K307" s="5">
        <v>200</v>
      </c>
      <c r="L307" s="6">
        <v>374</v>
      </c>
      <c r="M307" s="7">
        <v>38</v>
      </c>
      <c r="N307" s="8">
        <v>67200</v>
      </c>
    </row>
    <row r="308" spans="2:14">
      <c r="B308" s="12" t="s">
        <v>28</v>
      </c>
      <c r="C308" s="12" t="s">
        <v>28</v>
      </c>
      <c r="D308" s="1083" t="s">
        <v>28</v>
      </c>
      <c r="E308" s="1080"/>
      <c r="F308" s="1083" t="s">
        <v>29</v>
      </c>
      <c r="G308" s="1080"/>
      <c r="H308" s="12" t="s">
        <v>28</v>
      </c>
      <c r="I308" s="12" t="s">
        <v>28</v>
      </c>
      <c r="J308" s="12" t="s">
        <v>28</v>
      </c>
      <c r="K308" s="12" t="s">
        <v>28</v>
      </c>
      <c r="L308" s="13">
        <v>99635</v>
      </c>
      <c r="M308" s="13">
        <v>18998</v>
      </c>
      <c r="N308" s="14">
        <v>79690500</v>
      </c>
    </row>
    <row r="309" spans="2:14" ht="26.4">
      <c r="B309" s="4">
        <v>2023</v>
      </c>
      <c r="C309" s="4" t="s">
        <v>16</v>
      </c>
      <c r="D309" s="1079" t="s">
        <v>664</v>
      </c>
      <c r="E309" s="1080"/>
      <c r="F309" s="1079" t="s">
        <v>711</v>
      </c>
      <c r="G309" s="1080"/>
      <c r="H309" s="4" t="s">
        <v>18</v>
      </c>
      <c r="I309" s="4" t="s">
        <v>19</v>
      </c>
      <c r="J309" s="4" t="s">
        <v>20</v>
      </c>
      <c r="K309" s="5">
        <v>800</v>
      </c>
      <c r="L309" s="6">
        <v>55955</v>
      </c>
      <c r="M309" s="7">
        <v>10957</v>
      </c>
      <c r="N309" s="8">
        <v>35998400</v>
      </c>
    </row>
    <row r="310" spans="2:14" ht="39.6">
      <c r="B310" s="4">
        <v>2023</v>
      </c>
      <c r="C310" s="4" t="s">
        <v>16</v>
      </c>
      <c r="D310" s="1079" t="s">
        <v>664</v>
      </c>
      <c r="E310" s="1080"/>
      <c r="F310" s="1079" t="s">
        <v>711</v>
      </c>
      <c r="G310" s="1080"/>
      <c r="H310" s="4" t="s">
        <v>22</v>
      </c>
      <c r="I310" s="4" t="s">
        <v>19</v>
      </c>
      <c r="J310" s="4" t="s">
        <v>20</v>
      </c>
      <c r="K310" s="5">
        <v>1100</v>
      </c>
      <c r="L310" s="6">
        <v>288</v>
      </c>
      <c r="M310" s="7">
        <v>69</v>
      </c>
      <c r="N310" s="8">
        <v>240900</v>
      </c>
    </row>
    <row r="311" spans="2:14" ht="26.4">
      <c r="B311" s="4">
        <v>2023</v>
      </c>
      <c r="C311" s="4" t="s">
        <v>16</v>
      </c>
      <c r="D311" s="1079" t="s">
        <v>664</v>
      </c>
      <c r="E311" s="1080"/>
      <c r="F311" s="1079" t="s">
        <v>711</v>
      </c>
      <c r="G311" s="1080"/>
      <c r="H311" s="4" t="s">
        <v>23</v>
      </c>
      <c r="I311" s="4" t="s">
        <v>19</v>
      </c>
      <c r="J311" s="4" t="s">
        <v>20</v>
      </c>
      <c r="K311" s="5">
        <v>1400</v>
      </c>
      <c r="L311" s="6">
        <v>2527</v>
      </c>
      <c r="M311" s="7">
        <v>927</v>
      </c>
      <c r="N311" s="8">
        <v>2240000</v>
      </c>
    </row>
    <row r="312" spans="2:14" ht="26.4">
      <c r="B312" s="4">
        <v>2023</v>
      </c>
      <c r="C312" s="4" t="s">
        <v>16</v>
      </c>
      <c r="D312" s="1079" t="s">
        <v>664</v>
      </c>
      <c r="E312" s="1080"/>
      <c r="F312" s="1079" t="s">
        <v>711</v>
      </c>
      <c r="G312" s="1080"/>
      <c r="H312" s="4" t="s">
        <v>24</v>
      </c>
      <c r="I312" s="4" t="s">
        <v>19</v>
      </c>
      <c r="J312" s="4" t="s">
        <v>20</v>
      </c>
      <c r="K312" s="5">
        <v>2400</v>
      </c>
      <c r="L312" s="6">
        <v>1824</v>
      </c>
      <c r="M312" s="7">
        <v>811</v>
      </c>
      <c r="N312" s="8">
        <v>2431200</v>
      </c>
    </row>
    <row r="313" spans="2:14" ht="26.4">
      <c r="B313" s="4">
        <v>2023</v>
      </c>
      <c r="C313" s="4" t="s">
        <v>16</v>
      </c>
      <c r="D313" s="1079" t="s">
        <v>664</v>
      </c>
      <c r="E313" s="1080"/>
      <c r="F313" s="1079" t="s">
        <v>711</v>
      </c>
      <c r="G313" s="1080"/>
      <c r="H313" s="4" t="s">
        <v>25</v>
      </c>
      <c r="I313" s="4" t="s">
        <v>19</v>
      </c>
      <c r="J313" s="4" t="s">
        <v>20</v>
      </c>
      <c r="K313" s="5">
        <v>1400</v>
      </c>
      <c r="L313" s="6">
        <v>3478</v>
      </c>
      <c r="M313" s="7">
        <v>704</v>
      </c>
      <c r="N313" s="8">
        <v>3883600</v>
      </c>
    </row>
    <row r="314" spans="2:14" ht="26.4">
      <c r="B314" s="4">
        <v>2023</v>
      </c>
      <c r="C314" s="4" t="s">
        <v>16</v>
      </c>
      <c r="D314" s="1079" t="s">
        <v>664</v>
      </c>
      <c r="E314" s="1080"/>
      <c r="F314" s="1079" t="s">
        <v>711</v>
      </c>
      <c r="G314" s="1080"/>
      <c r="H314" s="4" t="s">
        <v>26</v>
      </c>
      <c r="I314" s="4" t="s">
        <v>19</v>
      </c>
      <c r="J314" s="4" t="s">
        <v>20</v>
      </c>
      <c r="K314" s="5">
        <v>2400</v>
      </c>
      <c r="L314" s="6">
        <v>5117</v>
      </c>
      <c r="M314" s="7">
        <v>954</v>
      </c>
      <c r="N314" s="8">
        <v>9991200</v>
      </c>
    </row>
    <row r="315" spans="2:14" ht="26.4">
      <c r="B315" s="4">
        <v>2023</v>
      </c>
      <c r="C315" s="4" t="s">
        <v>16</v>
      </c>
      <c r="D315" s="1079" t="s">
        <v>664</v>
      </c>
      <c r="E315" s="1080"/>
      <c r="F315" s="1079" t="s">
        <v>711</v>
      </c>
      <c r="G315" s="1080"/>
      <c r="H315" s="4" t="s">
        <v>27</v>
      </c>
      <c r="I315" s="4" t="s">
        <v>19</v>
      </c>
      <c r="J315" s="4" t="s">
        <v>20</v>
      </c>
      <c r="K315" s="5">
        <v>200</v>
      </c>
      <c r="L315" s="6">
        <v>324</v>
      </c>
      <c r="M315" s="7">
        <v>66</v>
      </c>
      <c r="N315" s="8">
        <v>51600</v>
      </c>
    </row>
    <row r="316" spans="2:14">
      <c r="B316" s="12" t="s">
        <v>28</v>
      </c>
      <c r="C316" s="12" t="s">
        <v>28</v>
      </c>
      <c r="D316" s="1083" t="s">
        <v>28</v>
      </c>
      <c r="E316" s="1080"/>
      <c r="F316" s="1083" t="s">
        <v>29</v>
      </c>
      <c r="G316" s="1080"/>
      <c r="H316" s="12" t="s">
        <v>28</v>
      </c>
      <c r="I316" s="12" t="s">
        <v>28</v>
      </c>
      <c r="J316" s="12" t="s">
        <v>28</v>
      </c>
      <c r="K316" s="12" t="s">
        <v>28</v>
      </c>
      <c r="L316" s="13">
        <v>69513</v>
      </c>
      <c r="M316" s="13">
        <v>14488</v>
      </c>
      <c r="N316" s="14">
        <v>54836900</v>
      </c>
    </row>
    <row r="317" spans="2:14" ht="26.4">
      <c r="B317" s="4">
        <v>2023</v>
      </c>
      <c r="C317" s="4" t="s">
        <v>16</v>
      </c>
      <c r="D317" s="1079" t="s">
        <v>664</v>
      </c>
      <c r="E317" s="1080"/>
      <c r="F317" s="1079" t="s">
        <v>712</v>
      </c>
      <c r="G317" s="1080"/>
      <c r="H317" s="4" t="s">
        <v>18</v>
      </c>
      <c r="I317" s="4" t="s">
        <v>19</v>
      </c>
      <c r="J317" s="4" t="s">
        <v>20</v>
      </c>
      <c r="K317" s="5">
        <v>800</v>
      </c>
      <c r="L317" s="6">
        <v>6386</v>
      </c>
      <c r="M317" s="7">
        <v>1504</v>
      </c>
      <c r="N317" s="8">
        <v>3905600</v>
      </c>
    </row>
    <row r="318" spans="2:14" ht="39.6">
      <c r="B318" s="4">
        <v>2023</v>
      </c>
      <c r="C318" s="4" t="s">
        <v>16</v>
      </c>
      <c r="D318" s="1079" t="s">
        <v>664</v>
      </c>
      <c r="E318" s="1080"/>
      <c r="F318" s="1079" t="s">
        <v>712</v>
      </c>
      <c r="G318" s="1080"/>
      <c r="H318" s="4" t="s">
        <v>22</v>
      </c>
      <c r="I318" s="4" t="s">
        <v>19</v>
      </c>
      <c r="J318" s="4" t="s">
        <v>20</v>
      </c>
      <c r="K318" s="5">
        <v>1100</v>
      </c>
      <c r="L318" s="6">
        <v>27</v>
      </c>
      <c r="M318" s="7">
        <v>3</v>
      </c>
      <c r="N318" s="8">
        <v>26400</v>
      </c>
    </row>
    <row r="319" spans="2:14" ht="26.4">
      <c r="B319" s="4">
        <v>2023</v>
      </c>
      <c r="C319" s="4" t="s">
        <v>16</v>
      </c>
      <c r="D319" s="1079" t="s">
        <v>664</v>
      </c>
      <c r="E319" s="1080"/>
      <c r="F319" s="1079" t="s">
        <v>712</v>
      </c>
      <c r="G319" s="1080"/>
      <c r="H319" s="4" t="s">
        <v>23</v>
      </c>
      <c r="I319" s="4" t="s">
        <v>19</v>
      </c>
      <c r="J319" s="4" t="s">
        <v>20</v>
      </c>
      <c r="K319" s="5">
        <v>1400</v>
      </c>
      <c r="L319" s="6">
        <v>52</v>
      </c>
      <c r="M319" s="7">
        <v>16</v>
      </c>
      <c r="N319" s="8">
        <v>50400</v>
      </c>
    </row>
    <row r="320" spans="2:14" ht="26.4">
      <c r="B320" s="4">
        <v>2023</v>
      </c>
      <c r="C320" s="4" t="s">
        <v>16</v>
      </c>
      <c r="D320" s="1079" t="s">
        <v>664</v>
      </c>
      <c r="E320" s="1080"/>
      <c r="F320" s="1079" t="s">
        <v>712</v>
      </c>
      <c r="G320" s="1080"/>
      <c r="H320" s="4" t="s">
        <v>25</v>
      </c>
      <c r="I320" s="4" t="s">
        <v>19</v>
      </c>
      <c r="J320" s="4" t="s">
        <v>76</v>
      </c>
      <c r="K320" s="5">
        <v>1400</v>
      </c>
      <c r="L320" s="6">
        <v>459</v>
      </c>
      <c r="M320" s="7">
        <v>102</v>
      </c>
      <c r="N320" s="8">
        <v>499800</v>
      </c>
    </row>
    <row r="321" spans="2:14" ht="26.4">
      <c r="B321" s="4">
        <v>2023</v>
      </c>
      <c r="C321" s="4" t="s">
        <v>16</v>
      </c>
      <c r="D321" s="1079" t="s">
        <v>664</v>
      </c>
      <c r="E321" s="1080"/>
      <c r="F321" s="1079" t="s">
        <v>712</v>
      </c>
      <c r="G321" s="1080"/>
      <c r="H321" s="4" t="s">
        <v>26</v>
      </c>
      <c r="I321" s="4" t="s">
        <v>19</v>
      </c>
      <c r="J321" s="4" t="s">
        <v>76</v>
      </c>
      <c r="K321" s="5">
        <v>2400</v>
      </c>
      <c r="L321" s="6">
        <v>627</v>
      </c>
      <c r="M321" s="7">
        <v>128</v>
      </c>
      <c r="N321" s="8">
        <v>1197600</v>
      </c>
    </row>
    <row r="322" spans="2:14" ht="26.4">
      <c r="B322" s="4">
        <v>2023</v>
      </c>
      <c r="C322" s="4" t="s">
        <v>16</v>
      </c>
      <c r="D322" s="1079" t="s">
        <v>664</v>
      </c>
      <c r="E322" s="1080"/>
      <c r="F322" s="1079" t="s">
        <v>712</v>
      </c>
      <c r="G322" s="1080"/>
      <c r="H322" s="4" t="s">
        <v>27</v>
      </c>
      <c r="I322" s="4" t="s">
        <v>19</v>
      </c>
      <c r="J322" s="4" t="s">
        <v>457</v>
      </c>
      <c r="K322" s="5">
        <v>200</v>
      </c>
      <c r="L322" s="6">
        <v>23</v>
      </c>
      <c r="M322" s="7">
        <v>6</v>
      </c>
      <c r="N322" s="8">
        <v>3400</v>
      </c>
    </row>
    <row r="323" spans="2:14">
      <c r="B323" s="12" t="s">
        <v>28</v>
      </c>
      <c r="C323" s="12" t="s">
        <v>28</v>
      </c>
      <c r="D323" s="1083" t="s">
        <v>28</v>
      </c>
      <c r="E323" s="1080"/>
      <c r="F323" s="1083" t="s">
        <v>29</v>
      </c>
      <c r="G323" s="1080"/>
      <c r="H323" s="12" t="s">
        <v>28</v>
      </c>
      <c r="I323" s="12" t="s">
        <v>28</v>
      </c>
      <c r="J323" s="12" t="s">
        <v>28</v>
      </c>
      <c r="K323" s="12" t="s">
        <v>28</v>
      </c>
      <c r="L323" s="13">
        <v>7574</v>
      </c>
      <c r="M323" s="13">
        <v>1759</v>
      </c>
      <c r="N323" s="14">
        <v>5683200</v>
      </c>
    </row>
    <row r="324" spans="2:14" ht="26.4">
      <c r="B324" s="4">
        <v>2023</v>
      </c>
      <c r="C324" s="4" t="s">
        <v>16</v>
      </c>
      <c r="D324" s="1079" t="s">
        <v>664</v>
      </c>
      <c r="E324" s="1080"/>
      <c r="F324" s="1079" t="s">
        <v>713</v>
      </c>
      <c r="G324" s="1080"/>
      <c r="H324" s="4" t="s">
        <v>18</v>
      </c>
      <c r="I324" s="4" t="s">
        <v>19</v>
      </c>
      <c r="J324" s="4" t="s">
        <v>20</v>
      </c>
      <c r="K324" s="5">
        <v>800</v>
      </c>
      <c r="L324" s="6">
        <v>91056</v>
      </c>
      <c r="M324" s="7">
        <v>18519</v>
      </c>
      <c r="N324" s="8">
        <v>58029600</v>
      </c>
    </row>
    <row r="325" spans="2:14" ht="39.6">
      <c r="B325" s="4">
        <v>2023</v>
      </c>
      <c r="C325" s="4" t="s">
        <v>16</v>
      </c>
      <c r="D325" s="1079" t="s">
        <v>664</v>
      </c>
      <c r="E325" s="1080"/>
      <c r="F325" s="1079" t="s">
        <v>713</v>
      </c>
      <c r="G325" s="1080"/>
      <c r="H325" s="4" t="s">
        <v>22</v>
      </c>
      <c r="I325" s="4" t="s">
        <v>19</v>
      </c>
      <c r="J325" s="4" t="s">
        <v>20</v>
      </c>
      <c r="K325" s="5">
        <v>1100</v>
      </c>
      <c r="L325" s="6">
        <v>261</v>
      </c>
      <c r="M325" s="7">
        <v>66</v>
      </c>
      <c r="N325" s="8">
        <v>214500</v>
      </c>
    </row>
    <row r="326" spans="2:14" ht="26.4">
      <c r="B326" s="4">
        <v>2023</v>
      </c>
      <c r="C326" s="4" t="s">
        <v>16</v>
      </c>
      <c r="D326" s="1079" t="s">
        <v>664</v>
      </c>
      <c r="E326" s="1080"/>
      <c r="F326" s="1079" t="s">
        <v>713</v>
      </c>
      <c r="G326" s="1080"/>
      <c r="H326" s="4" t="s">
        <v>23</v>
      </c>
      <c r="I326" s="4" t="s">
        <v>19</v>
      </c>
      <c r="J326" s="4" t="s">
        <v>20</v>
      </c>
      <c r="K326" s="5">
        <v>1400</v>
      </c>
      <c r="L326" s="6">
        <v>2585</v>
      </c>
      <c r="M326" s="7">
        <v>873</v>
      </c>
      <c r="N326" s="8">
        <v>2396800</v>
      </c>
    </row>
    <row r="327" spans="2:14" ht="26.4">
      <c r="B327" s="4">
        <v>2023</v>
      </c>
      <c r="C327" s="4" t="s">
        <v>16</v>
      </c>
      <c r="D327" s="1079" t="s">
        <v>664</v>
      </c>
      <c r="E327" s="1080"/>
      <c r="F327" s="1079" t="s">
        <v>713</v>
      </c>
      <c r="G327" s="1080"/>
      <c r="H327" s="4" t="s">
        <v>24</v>
      </c>
      <c r="I327" s="4" t="s">
        <v>19</v>
      </c>
      <c r="J327" s="4" t="s">
        <v>20</v>
      </c>
      <c r="K327" s="5">
        <v>2400</v>
      </c>
      <c r="L327" s="6">
        <v>705</v>
      </c>
      <c r="M327" s="7">
        <v>500</v>
      </c>
      <c r="N327" s="8">
        <v>492000</v>
      </c>
    </row>
    <row r="328" spans="2:14" ht="26.4">
      <c r="B328" s="4">
        <v>2023</v>
      </c>
      <c r="C328" s="4" t="s">
        <v>16</v>
      </c>
      <c r="D328" s="1079" t="s">
        <v>664</v>
      </c>
      <c r="E328" s="1080"/>
      <c r="F328" s="1079" t="s">
        <v>713</v>
      </c>
      <c r="G328" s="1080"/>
      <c r="H328" s="4" t="s">
        <v>25</v>
      </c>
      <c r="I328" s="4" t="s">
        <v>19</v>
      </c>
      <c r="J328" s="4" t="s">
        <v>20</v>
      </c>
      <c r="K328" s="5">
        <v>1400</v>
      </c>
      <c r="L328" s="6">
        <v>3026</v>
      </c>
      <c r="M328" s="7">
        <v>666</v>
      </c>
      <c r="N328" s="8">
        <v>3304000</v>
      </c>
    </row>
    <row r="329" spans="2:14" ht="26.4">
      <c r="B329" s="4">
        <v>2023</v>
      </c>
      <c r="C329" s="4" t="s">
        <v>16</v>
      </c>
      <c r="D329" s="1079" t="s">
        <v>664</v>
      </c>
      <c r="E329" s="1080"/>
      <c r="F329" s="1079" t="s">
        <v>713</v>
      </c>
      <c r="G329" s="1080"/>
      <c r="H329" s="4" t="s">
        <v>26</v>
      </c>
      <c r="I329" s="4" t="s">
        <v>19</v>
      </c>
      <c r="J329" s="4" t="s">
        <v>20</v>
      </c>
      <c r="K329" s="5">
        <v>2400</v>
      </c>
      <c r="L329" s="6">
        <v>4000</v>
      </c>
      <c r="M329" s="7">
        <v>892</v>
      </c>
      <c r="N329" s="8">
        <v>7459200</v>
      </c>
    </row>
    <row r="330" spans="2:14" ht="26.4">
      <c r="B330" s="4">
        <v>2023</v>
      </c>
      <c r="C330" s="4" t="s">
        <v>16</v>
      </c>
      <c r="D330" s="1079" t="s">
        <v>664</v>
      </c>
      <c r="E330" s="1080"/>
      <c r="F330" s="1079" t="s">
        <v>713</v>
      </c>
      <c r="G330" s="1080"/>
      <c r="H330" s="4" t="s">
        <v>27</v>
      </c>
      <c r="I330" s="4" t="s">
        <v>19</v>
      </c>
      <c r="J330" s="4" t="s">
        <v>20</v>
      </c>
      <c r="K330" s="5">
        <v>200</v>
      </c>
      <c r="L330" s="6">
        <v>547</v>
      </c>
      <c r="M330" s="7">
        <v>68</v>
      </c>
      <c r="N330" s="8">
        <v>95800</v>
      </c>
    </row>
    <row r="331" spans="2:14">
      <c r="B331" s="12" t="s">
        <v>28</v>
      </c>
      <c r="C331" s="12" t="s">
        <v>28</v>
      </c>
      <c r="D331" s="1083" t="s">
        <v>28</v>
      </c>
      <c r="E331" s="1080"/>
      <c r="F331" s="1083" t="s">
        <v>29</v>
      </c>
      <c r="G331" s="1080"/>
      <c r="H331" s="12" t="s">
        <v>28</v>
      </c>
      <c r="I331" s="12" t="s">
        <v>28</v>
      </c>
      <c r="J331" s="12" t="s">
        <v>28</v>
      </c>
      <c r="K331" s="12" t="s">
        <v>28</v>
      </c>
      <c r="L331" s="13">
        <v>102180</v>
      </c>
      <c r="M331" s="13">
        <v>21584</v>
      </c>
      <c r="N331" s="14">
        <v>71991900</v>
      </c>
    </row>
    <row r="332" spans="2:14" ht="26.4">
      <c r="B332" s="4">
        <v>2023</v>
      </c>
      <c r="C332" s="4" t="s">
        <v>16</v>
      </c>
      <c r="D332" s="1079" t="s">
        <v>664</v>
      </c>
      <c r="E332" s="1080"/>
      <c r="F332" s="1079" t="s">
        <v>714</v>
      </c>
      <c r="G332" s="1080"/>
      <c r="H332" s="4" t="s">
        <v>18</v>
      </c>
      <c r="I332" s="4" t="s">
        <v>19</v>
      </c>
      <c r="J332" s="4" t="s">
        <v>20</v>
      </c>
      <c r="K332" s="5">
        <v>800</v>
      </c>
      <c r="L332" s="6">
        <v>136829</v>
      </c>
      <c r="M332" s="7">
        <v>40550</v>
      </c>
      <c r="N332" s="8">
        <v>77023200</v>
      </c>
    </row>
    <row r="333" spans="2:14" ht="39.6">
      <c r="B333" s="4">
        <v>2023</v>
      </c>
      <c r="C333" s="4" t="s">
        <v>16</v>
      </c>
      <c r="D333" s="1079" t="s">
        <v>664</v>
      </c>
      <c r="E333" s="1080"/>
      <c r="F333" s="1079" t="s">
        <v>714</v>
      </c>
      <c r="G333" s="1080"/>
      <c r="H333" s="4" t="s">
        <v>22</v>
      </c>
      <c r="I333" s="4" t="s">
        <v>19</v>
      </c>
      <c r="J333" s="4" t="s">
        <v>20</v>
      </c>
      <c r="K333" s="5">
        <v>1100</v>
      </c>
      <c r="L333" s="6">
        <v>814</v>
      </c>
      <c r="M333" s="7">
        <v>287</v>
      </c>
      <c r="N333" s="8">
        <v>579700</v>
      </c>
    </row>
    <row r="334" spans="2:14" ht="26.4">
      <c r="B334" s="4">
        <v>2023</v>
      </c>
      <c r="C334" s="4" t="s">
        <v>16</v>
      </c>
      <c r="D334" s="1079" t="s">
        <v>664</v>
      </c>
      <c r="E334" s="1080"/>
      <c r="F334" s="1079" t="s">
        <v>714</v>
      </c>
      <c r="G334" s="1080"/>
      <c r="H334" s="4" t="s">
        <v>23</v>
      </c>
      <c r="I334" s="4" t="s">
        <v>19</v>
      </c>
      <c r="J334" s="4" t="s">
        <v>20</v>
      </c>
      <c r="K334" s="5">
        <v>1400</v>
      </c>
      <c r="L334" s="6">
        <v>2815</v>
      </c>
      <c r="M334" s="7">
        <v>168</v>
      </c>
      <c r="N334" s="8">
        <v>3705800</v>
      </c>
    </row>
    <row r="335" spans="2:14" ht="26.4">
      <c r="B335" s="4">
        <v>2023</v>
      </c>
      <c r="C335" s="4" t="s">
        <v>16</v>
      </c>
      <c r="D335" s="1079" t="s">
        <v>664</v>
      </c>
      <c r="E335" s="1080"/>
      <c r="F335" s="1079" t="s">
        <v>714</v>
      </c>
      <c r="G335" s="1080"/>
      <c r="H335" s="4" t="s">
        <v>24</v>
      </c>
      <c r="I335" s="4" t="s">
        <v>19</v>
      </c>
      <c r="J335" s="4" t="s">
        <v>69</v>
      </c>
      <c r="K335" s="5">
        <v>2400</v>
      </c>
      <c r="L335" s="6">
        <v>62</v>
      </c>
      <c r="M335" s="7">
        <v>18</v>
      </c>
      <c r="N335" s="8">
        <v>105600</v>
      </c>
    </row>
    <row r="336" spans="2:14" ht="26.4">
      <c r="B336" s="4">
        <v>2023</v>
      </c>
      <c r="C336" s="4" t="s">
        <v>16</v>
      </c>
      <c r="D336" s="1079" t="s">
        <v>664</v>
      </c>
      <c r="E336" s="1080"/>
      <c r="F336" s="1079" t="s">
        <v>714</v>
      </c>
      <c r="G336" s="1080"/>
      <c r="H336" s="4" t="s">
        <v>25</v>
      </c>
      <c r="I336" s="4" t="s">
        <v>19</v>
      </c>
      <c r="J336" s="4" t="s">
        <v>20</v>
      </c>
      <c r="K336" s="5">
        <v>1400</v>
      </c>
      <c r="L336" s="6">
        <v>6270</v>
      </c>
      <c r="M336" s="7">
        <v>1857</v>
      </c>
      <c r="N336" s="8">
        <v>6178200</v>
      </c>
    </row>
    <row r="337" spans="2:14" ht="26.4">
      <c r="B337" s="4">
        <v>2023</v>
      </c>
      <c r="C337" s="4" t="s">
        <v>16</v>
      </c>
      <c r="D337" s="1079" t="s">
        <v>664</v>
      </c>
      <c r="E337" s="1080"/>
      <c r="F337" s="1079" t="s">
        <v>714</v>
      </c>
      <c r="G337" s="1080"/>
      <c r="H337" s="4" t="s">
        <v>26</v>
      </c>
      <c r="I337" s="4" t="s">
        <v>19</v>
      </c>
      <c r="J337" s="4" t="s">
        <v>20</v>
      </c>
      <c r="K337" s="5">
        <v>2400</v>
      </c>
      <c r="L337" s="6">
        <v>7036</v>
      </c>
      <c r="M337" s="7">
        <v>1877</v>
      </c>
      <c r="N337" s="8">
        <v>12381600</v>
      </c>
    </row>
    <row r="338" spans="2:14" ht="26.4">
      <c r="B338" s="4">
        <v>2023</v>
      </c>
      <c r="C338" s="4" t="s">
        <v>16</v>
      </c>
      <c r="D338" s="1079" t="s">
        <v>664</v>
      </c>
      <c r="E338" s="1080"/>
      <c r="F338" s="1079" t="s">
        <v>714</v>
      </c>
      <c r="G338" s="1080"/>
      <c r="H338" s="4" t="s">
        <v>27</v>
      </c>
      <c r="I338" s="4" t="s">
        <v>19</v>
      </c>
      <c r="J338" s="4" t="s">
        <v>20</v>
      </c>
      <c r="K338" s="5">
        <v>200</v>
      </c>
      <c r="L338" s="6">
        <v>679</v>
      </c>
      <c r="M338" s="7">
        <v>133</v>
      </c>
      <c r="N338" s="8">
        <v>109200</v>
      </c>
    </row>
    <row r="339" spans="2:14">
      <c r="B339" s="12" t="s">
        <v>28</v>
      </c>
      <c r="C339" s="12" t="s">
        <v>28</v>
      </c>
      <c r="D339" s="1083" t="s">
        <v>28</v>
      </c>
      <c r="E339" s="1080"/>
      <c r="F339" s="1083" t="s">
        <v>29</v>
      </c>
      <c r="G339" s="1080"/>
      <c r="H339" s="12" t="s">
        <v>28</v>
      </c>
      <c r="I339" s="12" t="s">
        <v>28</v>
      </c>
      <c r="J339" s="12" t="s">
        <v>28</v>
      </c>
      <c r="K339" s="12" t="s">
        <v>28</v>
      </c>
      <c r="L339" s="13">
        <v>154505</v>
      </c>
      <c r="M339" s="13">
        <v>44890</v>
      </c>
      <c r="N339" s="14">
        <v>100083300</v>
      </c>
    </row>
    <row r="340" spans="2:14" ht="26.4">
      <c r="B340" s="4">
        <v>2023</v>
      </c>
      <c r="C340" s="4" t="s">
        <v>16</v>
      </c>
      <c r="D340" s="1079" t="s">
        <v>664</v>
      </c>
      <c r="E340" s="1080"/>
      <c r="F340" s="1079" t="s">
        <v>715</v>
      </c>
      <c r="G340" s="1080"/>
      <c r="H340" s="4" t="s">
        <v>18</v>
      </c>
      <c r="I340" s="4" t="s">
        <v>19</v>
      </c>
      <c r="J340" s="4" t="s">
        <v>20</v>
      </c>
      <c r="K340" s="5">
        <v>800</v>
      </c>
      <c r="L340" s="6">
        <v>29307</v>
      </c>
      <c r="M340" s="7">
        <v>4836</v>
      </c>
      <c r="N340" s="8">
        <v>19576800</v>
      </c>
    </row>
    <row r="341" spans="2:14" ht="39.6">
      <c r="B341" s="4">
        <v>2023</v>
      </c>
      <c r="C341" s="4" t="s">
        <v>16</v>
      </c>
      <c r="D341" s="1079" t="s">
        <v>664</v>
      </c>
      <c r="E341" s="1080"/>
      <c r="F341" s="1079" t="s">
        <v>715</v>
      </c>
      <c r="G341" s="1080"/>
      <c r="H341" s="4" t="s">
        <v>22</v>
      </c>
      <c r="I341" s="4" t="s">
        <v>19</v>
      </c>
      <c r="J341" s="4" t="s">
        <v>76</v>
      </c>
      <c r="K341" s="5">
        <v>1100</v>
      </c>
      <c r="L341" s="6">
        <v>212</v>
      </c>
      <c r="M341" s="7">
        <v>56</v>
      </c>
      <c r="N341" s="8">
        <v>171600</v>
      </c>
    </row>
    <row r="342" spans="2:14" ht="26.4">
      <c r="B342" s="4">
        <v>2023</v>
      </c>
      <c r="C342" s="4" t="s">
        <v>16</v>
      </c>
      <c r="D342" s="1079" t="s">
        <v>664</v>
      </c>
      <c r="E342" s="1080"/>
      <c r="F342" s="1079" t="s">
        <v>715</v>
      </c>
      <c r="G342" s="1080"/>
      <c r="H342" s="4" t="s">
        <v>23</v>
      </c>
      <c r="I342" s="4" t="s">
        <v>19</v>
      </c>
      <c r="J342" s="4" t="s">
        <v>20</v>
      </c>
      <c r="K342" s="5">
        <v>1400</v>
      </c>
      <c r="L342" s="6">
        <v>354</v>
      </c>
      <c r="M342" s="7">
        <v>57</v>
      </c>
      <c r="N342" s="8">
        <v>415800</v>
      </c>
    </row>
    <row r="343" spans="2:14" ht="26.4">
      <c r="B343" s="4">
        <v>2023</v>
      </c>
      <c r="C343" s="4" t="s">
        <v>16</v>
      </c>
      <c r="D343" s="1079" t="s">
        <v>664</v>
      </c>
      <c r="E343" s="1080"/>
      <c r="F343" s="1079" t="s">
        <v>715</v>
      </c>
      <c r="G343" s="1080"/>
      <c r="H343" s="4" t="s">
        <v>24</v>
      </c>
      <c r="I343" s="4" t="s">
        <v>19</v>
      </c>
      <c r="J343" s="4" t="s">
        <v>69</v>
      </c>
      <c r="K343" s="5">
        <v>2400</v>
      </c>
      <c r="L343" s="6">
        <v>67</v>
      </c>
      <c r="M343" s="7">
        <v>11</v>
      </c>
      <c r="N343" s="8">
        <v>134400</v>
      </c>
    </row>
    <row r="344" spans="2:14" ht="26.4">
      <c r="B344" s="4">
        <v>2023</v>
      </c>
      <c r="C344" s="4" t="s">
        <v>16</v>
      </c>
      <c r="D344" s="1079" t="s">
        <v>664</v>
      </c>
      <c r="E344" s="1080"/>
      <c r="F344" s="1079" t="s">
        <v>715</v>
      </c>
      <c r="G344" s="1080"/>
      <c r="H344" s="4" t="s">
        <v>25</v>
      </c>
      <c r="I344" s="4" t="s">
        <v>19</v>
      </c>
      <c r="J344" s="4" t="s">
        <v>20</v>
      </c>
      <c r="K344" s="5">
        <v>1400</v>
      </c>
      <c r="L344" s="6">
        <v>1556</v>
      </c>
      <c r="M344" s="7">
        <v>443</v>
      </c>
      <c r="N344" s="8">
        <v>1558200</v>
      </c>
    </row>
    <row r="345" spans="2:14" ht="26.4">
      <c r="B345" s="4">
        <v>2023</v>
      </c>
      <c r="C345" s="4" t="s">
        <v>16</v>
      </c>
      <c r="D345" s="1079" t="s">
        <v>664</v>
      </c>
      <c r="E345" s="1080"/>
      <c r="F345" s="1079" t="s">
        <v>715</v>
      </c>
      <c r="G345" s="1080"/>
      <c r="H345" s="4" t="s">
        <v>26</v>
      </c>
      <c r="I345" s="4" t="s">
        <v>19</v>
      </c>
      <c r="J345" s="4" t="s">
        <v>76</v>
      </c>
      <c r="K345" s="5">
        <v>2400</v>
      </c>
      <c r="L345" s="6">
        <v>1589</v>
      </c>
      <c r="M345" s="7">
        <v>436</v>
      </c>
      <c r="N345" s="8">
        <v>2767200</v>
      </c>
    </row>
    <row r="346" spans="2:14" ht="26.4">
      <c r="B346" s="4">
        <v>2023</v>
      </c>
      <c r="C346" s="4" t="s">
        <v>16</v>
      </c>
      <c r="D346" s="1079" t="s">
        <v>664</v>
      </c>
      <c r="E346" s="1080"/>
      <c r="F346" s="1079" t="s">
        <v>715</v>
      </c>
      <c r="G346" s="1080"/>
      <c r="H346" s="4" t="s">
        <v>27</v>
      </c>
      <c r="I346" s="4" t="s">
        <v>19</v>
      </c>
      <c r="J346" s="4" t="s">
        <v>20</v>
      </c>
      <c r="K346" s="5">
        <v>200</v>
      </c>
      <c r="L346" s="6">
        <v>171</v>
      </c>
      <c r="M346" s="7">
        <v>35</v>
      </c>
      <c r="N346" s="8">
        <v>27200</v>
      </c>
    </row>
    <row r="347" spans="2:14">
      <c r="B347" s="12" t="s">
        <v>28</v>
      </c>
      <c r="C347" s="12" t="s">
        <v>28</v>
      </c>
      <c r="D347" s="1083" t="s">
        <v>28</v>
      </c>
      <c r="E347" s="1080"/>
      <c r="F347" s="1083" t="s">
        <v>29</v>
      </c>
      <c r="G347" s="1080"/>
      <c r="H347" s="12" t="s">
        <v>28</v>
      </c>
      <c r="I347" s="12" t="s">
        <v>28</v>
      </c>
      <c r="J347" s="12" t="s">
        <v>28</v>
      </c>
      <c r="K347" s="12" t="s">
        <v>28</v>
      </c>
      <c r="L347" s="13">
        <v>33256</v>
      </c>
      <c r="M347" s="13">
        <v>5874</v>
      </c>
      <c r="N347" s="14">
        <v>24651200</v>
      </c>
    </row>
    <row r="348" spans="2:14" ht="26.4">
      <c r="B348" s="4">
        <v>2023</v>
      </c>
      <c r="C348" s="4" t="s">
        <v>16</v>
      </c>
      <c r="D348" s="1079" t="s">
        <v>664</v>
      </c>
      <c r="E348" s="1080"/>
      <c r="F348" s="1079" t="s">
        <v>716</v>
      </c>
      <c r="G348" s="1080"/>
      <c r="H348" s="4" t="s">
        <v>18</v>
      </c>
      <c r="I348" s="4" t="s">
        <v>19</v>
      </c>
      <c r="J348" s="4" t="s">
        <v>20</v>
      </c>
      <c r="K348" s="5">
        <v>800</v>
      </c>
      <c r="L348" s="6">
        <v>86070</v>
      </c>
      <c r="M348" s="7">
        <v>994</v>
      </c>
      <c r="N348" s="8">
        <v>68060800</v>
      </c>
    </row>
    <row r="349" spans="2:14" ht="39.6">
      <c r="B349" s="4">
        <v>2023</v>
      </c>
      <c r="C349" s="4" t="s">
        <v>16</v>
      </c>
      <c r="D349" s="1079" t="s">
        <v>664</v>
      </c>
      <c r="E349" s="1080"/>
      <c r="F349" s="1079" t="s">
        <v>716</v>
      </c>
      <c r="G349" s="1080"/>
      <c r="H349" s="4" t="s">
        <v>22</v>
      </c>
      <c r="I349" s="4" t="s">
        <v>19</v>
      </c>
      <c r="J349" s="4" t="s">
        <v>76</v>
      </c>
      <c r="K349" s="5">
        <v>1100</v>
      </c>
      <c r="L349" s="6">
        <v>266</v>
      </c>
      <c r="M349" s="7">
        <v>8</v>
      </c>
      <c r="N349" s="8">
        <v>283800</v>
      </c>
    </row>
    <row r="350" spans="2:14" ht="26.4">
      <c r="B350" s="4">
        <v>2023</v>
      </c>
      <c r="C350" s="4" t="s">
        <v>16</v>
      </c>
      <c r="D350" s="1079" t="s">
        <v>664</v>
      </c>
      <c r="E350" s="1080"/>
      <c r="F350" s="1079" t="s">
        <v>716</v>
      </c>
      <c r="G350" s="1080"/>
      <c r="H350" s="4" t="s">
        <v>23</v>
      </c>
      <c r="I350" s="4" t="s">
        <v>19</v>
      </c>
      <c r="J350" s="4" t="s">
        <v>20</v>
      </c>
      <c r="K350" s="5">
        <v>1400</v>
      </c>
      <c r="L350" s="6">
        <v>6210</v>
      </c>
      <c r="M350" s="7">
        <v>40</v>
      </c>
      <c r="N350" s="8">
        <v>8638000</v>
      </c>
    </row>
    <row r="351" spans="2:14" ht="26.4">
      <c r="B351" s="4">
        <v>2023</v>
      </c>
      <c r="C351" s="4" t="s">
        <v>16</v>
      </c>
      <c r="D351" s="1079" t="s">
        <v>664</v>
      </c>
      <c r="E351" s="1080"/>
      <c r="F351" s="1079" t="s">
        <v>716</v>
      </c>
      <c r="G351" s="1080"/>
      <c r="H351" s="4" t="s">
        <v>24</v>
      </c>
      <c r="I351" s="4" t="s">
        <v>19</v>
      </c>
      <c r="J351" s="4" t="s">
        <v>461</v>
      </c>
      <c r="K351" s="5">
        <v>2400</v>
      </c>
      <c r="L351" s="6">
        <v>7</v>
      </c>
      <c r="M351" s="7">
        <v>5</v>
      </c>
      <c r="N351" s="8">
        <v>4800</v>
      </c>
    </row>
    <row r="352" spans="2:14" ht="26.4">
      <c r="B352" s="4">
        <v>2023</v>
      </c>
      <c r="C352" s="4" t="s">
        <v>16</v>
      </c>
      <c r="D352" s="1079" t="s">
        <v>664</v>
      </c>
      <c r="E352" s="1080"/>
      <c r="F352" s="1079" t="s">
        <v>716</v>
      </c>
      <c r="G352" s="1080"/>
      <c r="H352" s="4" t="s">
        <v>25</v>
      </c>
      <c r="I352" s="4" t="s">
        <v>19</v>
      </c>
      <c r="J352" s="4" t="s">
        <v>20</v>
      </c>
      <c r="K352" s="5">
        <v>1400</v>
      </c>
      <c r="L352" s="6">
        <v>1841</v>
      </c>
      <c r="M352" s="7">
        <v>41</v>
      </c>
      <c r="N352" s="8">
        <v>2520000</v>
      </c>
    </row>
    <row r="353" spans="2:14" ht="26.4">
      <c r="B353" s="4">
        <v>2023</v>
      </c>
      <c r="C353" s="4" t="s">
        <v>16</v>
      </c>
      <c r="D353" s="1079" t="s">
        <v>664</v>
      </c>
      <c r="E353" s="1080"/>
      <c r="F353" s="1079" t="s">
        <v>716</v>
      </c>
      <c r="G353" s="1080"/>
      <c r="H353" s="4" t="s">
        <v>26</v>
      </c>
      <c r="I353" s="4" t="s">
        <v>19</v>
      </c>
      <c r="J353" s="4" t="s">
        <v>20</v>
      </c>
      <c r="K353" s="5">
        <v>2400</v>
      </c>
      <c r="L353" s="6">
        <v>2011</v>
      </c>
      <c r="M353" s="7">
        <v>44</v>
      </c>
      <c r="N353" s="8">
        <v>4720800</v>
      </c>
    </row>
    <row r="354" spans="2:14" ht="26.4">
      <c r="B354" s="4">
        <v>2023</v>
      </c>
      <c r="C354" s="4" t="s">
        <v>16</v>
      </c>
      <c r="D354" s="1079" t="s">
        <v>664</v>
      </c>
      <c r="E354" s="1080"/>
      <c r="F354" s="1079" t="s">
        <v>716</v>
      </c>
      <c r="G354" s="1080"/>
      <c r="H354" s="4" t="s">
        <v>27</v>
      </c>
      <c r="I354" s="4" t="s">
        <v>19</v>
      </c>
      <c r="J354" s="4" t="s">
        <v>20</v>
      </c>
      <c r="K354" s="5">
        <v>200</v>
      </c>
      <c r="L354" s="6">
        <v>381</v>
      </c>
      <c r="M354" s="7">
        <v>13</v>
      </c>
      <c r="N354" s="8">
        <v>73600</v>
      </c>
    </row>
    <row r="355" spans="2:14">
      <c r="B355" s="12" t="s">
        <v>28</v>
      </c>
      <c r="C355" s="12" t="s">
        <v>28</v>
      </c>
      <c r="D355" s="1083" t="s">
        <v>28</v>
      </c>
      <c r="E355" s="1080"/>
      <c r="F355" s="1083" t="s">
        <v>29</v>
      </c>
      <c r="G355" s="1080"/>
      <c r="H355" s="12" t="s">
        <v>28</v>
      </c>
      <c r="I355" s="12" t="s">
        <v>28</v>
      </c>
      <c r="J355" s="12" t="s">
        <v>28</v>
      </c>
      <c r="K355" s="12" t="s">
        <v>28</v>
      </c>
      <c r="L355" s="13">
        <v>96786</v>
      </c>
      <c r="M355" s="13">
        <v>1145</v>
      </c>
      <c r="N355" s="14">
        <v>84301800</v>
      </c>
    </row>
    <row r="356" spans="2:14" ht="26.4">
      <c r="B356" s="4">
        <v>2023</v>
      </c>
      <c r="C356" s="4" t="s">
        <v>16</v>
      </c>
      <c r="D356" s="1079" t="s">
        <v>664</v>
      </c>
      <c r="E356" s="1080"/>
      <c r="F356" s="1079" t="s">
        <v>717</v>
      </c>
      <c r="G356" s="1080"/>
      <c r="H356" s="4" t="s">
        <v>18</v>
      </c>
      <c r="I356" s="4" t="s">
        <v>19</v>
      </c>
      <c r="J356" s="4" t="s">
        <v>20</v>
      </c>
      <c r="K356" s="5">
        <v>600</v>
      </c>
      <c r="L356" s="6">
        <v>1074344</v>
      </c>
      <c r="M356" s="7">
        <v>10450</v>
      </c>
      <c r="N356" s="8">
        <v>638336400</v>
      </c>
    </row>
    <row r="357" spans="2:14" ht="39.6">
      <c r="B357" s="4">
        <v>2023</v>
      </c>
      <c r="C357" s="4" t="s">
        <v>16</v>
      </c>
      <c r="D357" s="1079" t="s">
        <v>664</v>
      </c>
      <c r="E357" s="1080"/>
      <c r="F357" s="1079" t="s">
        <v>717</v>
      </c>
      <c r="G357" s="1080"/>
      <c r="H357" s="4" t="s">
        <v>22</v>
      </c>
      <c r="I357" s="4" t="s">
        <v>19</v>
      </c>
      <c r="J357" s="4" t="s">
        <v>20</v>
      </c>
      <c r="K357" s="5">
        <v>800</v>
      </c>
      <c r="L357" s="6">
        <v>1155</v>
      </c>
      <c r="M357" s="7">
        <v>18</v>
      </c>
      <c r="N357" s="8">
        <v>909600</v>
      </c>
    </row>
    <row r="358" spans="2:14" ht="26.4">
      <c r="B358" s="4">
        <v>2023</v>
      </c>
      <c r="C358" s="4" t="s">
        <v>16</v>
      </c>
      <c r="D358" s="1079" t="s">
        <v>664</v>
      </c>
      <c r="E358" s="1080"/>
      <c r="F358" s="1079" t="s">
        <v>717</v>
      </c>
      <c r="G358" s="1080"/>
      <c r="H358" s="4" t="s">
        <v>23</v>
      </c>
      <c r="I358" s="4" t="s">
        <v>19</v>
      </c>
      <c r="J358" s="4" t="s">
        <v>20</v>
      </c>
      <c r="K358" s="5">
        <v>1000</v>
      </c>
      <c r="L358" s="6">
        <v>12662</v>
      </c>
      <c r="M358" s="7">
        <v>225</v>
      </c>
      <c r="N358" s="8">
        <v>12437000</v>
      </c>
    </row>
    <row r="359" spans="2:14" ht="26.4">
      <c r="B359" s="4">
        <v>2023</v>
      </c>
      <c r="C359" s="4" t="s">
        <v>16</v>
      </c>
      <c r="D359" s="1079" t="s">
        <v>664</v>
      </c>
      <c r="E359" s="1080"/>
      <c r="F359" s="1079" t="s">
        <v>717</v>
      </c>
      <c r="G359" s="1080"/>
      <c r="H359" s="4" t="s">
        <v>24</v>
      </c>
      <c r="I359" s="4" t="s">
        <v>19</v>
      </c>
      <c r="J359" s="4" t="s">
        <v>76</v>
      </c>
      <c r="K359" s="5">
        <v>1800</v>
      </c>
      <c r="L359" s="6">
        <v>152</v>
      </c>
      <c r="M359" s="7">
        <v>5</v>
      </c>
      <c r="N359" s="8">
        <v>264600</v>
      </c>
    </row>
    <row r="360" spans="2:14" ht="26.4">
      <c r="B360" s="4">
        <v>2023</v>
      </c>
      <c r="C360" s="4" t="s">
        <v>16</v>
      </c>
      <c r="D360" s="1079" t="s">
        <v>664</v>
      </c>
      <c r="E360" s="1080"/>
      <c r="F360" s="1079" t="s">
        <v>717</v>
      </c>
      <c r="G360" s="1080"/>
      <c r="H360" s="4" t="s">
        <v>25</v>
      </c>
      <c r="I360" s="4" t="s">
        <v>19</v>
      </c>
      <c r="J360" s="4" t="s">
        <v>20</v>
      </c>
      <c r="K360" s="5">
        <v>1000</v>
      </c>
      <c r="L360" s="6">
        <v>23602</v>
      </c>
      <c r="M360" s="7">
        <v>307</v>
      </c>
      <c r="N360" s="8">
        <v>23295000</v>
      </c>
    </row>
    <row r="361" spans="2:14" ht="26.4">
      <c r="B361" s="4">
        <v>2023</v>
      </c>
      <c r="C361" s="4" t="s">
        <v>16</v>
      </c>
      <c r="D361" s="1079" t="s">
        <v>664</v>
      </c>
      <c r="E361" s="1080"/>
      <c r="F361" s="1079" t="s">
        <v>717</v>
      </c>
      <c r="G361" s="1080"/>
      <c r="H361" s="4" t="s">
        <v>26</v>
      </c>
      <c r="I361" s="4" t="s">
        <v>19</v>
      </c>
      <c r="J361" s="4" t="s">
        <v>20</v>
      </c>
      <c r="K361" s="5">
        <v>1800</v>
      </c>
      <c r="L361" s="6">
        <v>27322</v>
      </c>
      <c r="M361" s="7">
        <v>666</v>
      </c>
      <c r="N361" s="8">
        <v>47980800</v>
      </c>
    </row>
    <row r="362" spans="2:14" ht="26.4">
      <c r="B362" s="4">
        <v>2023</v>
      </c>
      <c r="C362" s="4" t="s">
        <v>16</v>
      </c>
      <c r="D362" s="1079" t="s">
        <v>664</v>
      </c>
      <c r="E362" s="1080"/>
      <c r="F362" s="1079" t="s">
        <v>717</v>
      </c>
      <c r="G362" s="1080"/>
      <c r="H362" s="4" t="s">
        <v>27</v>
      </c>
      <c r="I362" s="4" t="s">
        <v>19</v>
      </c>
      <c r="J362" s="4" t="s">
        <v>20</v>
      </c>
      <c r="K362" s="5">
        <v>100</v>
      </c>
      <c r="L362" s="6">
        <v>11282</v>
      </c>
      <c r="M362" s="7">
        <v>43</v>
      </c>
      <c r="N362" s="8">
        <v>1123900</v>
      </c>
    </row>
    <row r="363" spans="2:14">
      <c r="B363" s="12" t="s">
        <v>28</v>
      </c>
      <c r="C363" s="12" t="s">
        <v>28</v>
      </c>
      <c r="D363" s="1083" t="s">
        <v>28</v>
      </c>
      <c r="E363" s="1080"/>
      <c r="F363" s="1083" t="s">
        <v>29</v>
      </c>
      <c r="G363" s="1080"/>
      <c r="H363" s="12" t="s">
        <v>28</v>
      </c>
      <c r="I363" s="12" t="s">
        <v>28</v>
      </c>
      <c r="J363" s="12" t="s">
        <v>28</v>
      </c>
      <c r="K363" s="12" t="s">
        <v>28</v>
      </c>
      <c r="L363" s="13">
        <v>1150519</v>
      </c>
      <c r="M363" s="13">
        <v>11714</v>
      </c>
      <c r="N363" s="14">
        <v>724347300</v>
      </c>
    </row>
    <row r="364" spans="2:14">
      <c r="B364" s="15" t="s">
        <v>28</v>
      </c>
      <c r="C364" s="15" t="s">
        <v>29</v>
      </c>
      <c r="D364" s="1084" t="s">
        <v>28</v>
      </c>
      <c r="E364" s="1080"/>
      <c r="F364" s="1084" t="s">
        <v>28</v>
      </c>
      <c r="G364" s="1080"/>
      <c r="H364" s="15" t="s">
        <v>28</v>
      </c>
      <c r="I364" s="15" t="s">
        <v>28</v>
      </c>
      <c r="J364" s="15" t="s">
        <v>28</v>
      </c>
      <c r="K364" s="15" t="s">
        <v>28</v>
      </c>
      <c r="L364" s="16">
        <v>8632505</v>
      </c>
      <c r="M364" s="16">
        <v>635670</v>
      </c>
      <c r="N364" s="17">
        <v>17550267500</v>
      </c>
    </row>
    <row r="365" spans="2:14" ht="26.4">
      <c r="B365" s="4">
        <v>2023</v>
      </c>
      <c r="C365" s="4" t="s">
        <v>32</v>
      </c>
      <c r="D365" s="1079" t="s">
        <v>664</v>
      </c>
      <c r="E365" s="1080"/>
      <c r="F365" s="1079" t="s">
        <v>665</v>
      </c>
      <c r="G365" s="1080"/>
      <c r="H365" s="4" t="s">
        <v>18</v>
      </c>
      <c r="I365" s="4" t="s">
        <v>19</v>
      </c>
      <c r="J365" s="4" t="s">
        <v>33</v>
      </c>
      <c r="K365" s="5">
        <v>3100</v>
      </c>
      <c r="L365" s="6">
        <v>356738</v>
      </c>
      <c r="M365" s="7">
        <v>1786</v>
      </c>
      <c r="N365" s="8">
        <v>1100351200</v>
      </c>
    </row>
    <row r="366" spans="2:14" ht="39.6">
      <c r="B366" s="4">
        <v>2023</v>
      </c>
      <c r="C366" s="4" t="s">
        <v>32</v>
      </c>
      <c r="D366" s="1079" t="s">
        <v>664</v>
      </c>
      <c r="E366" s="1080"/>
      <c r="F366" s="1079" t="s">
        <v>665</v>
      </c>
      <c r="G366" s="1080"/>
      <c r="H366" s="4" t="s">
        <v>22</v>
      </c>
      <c r="I366" s="4" t="s">
        <v>19</v>
      </c>
      <c r="J366" s="4" t="s">
        <v>33</v>
      </c>
      <c r="K366" s="5">
        <v>4600</v>
      </c>
      <c r="L366" s="6">
        <v>2288</v>
      </c>
      <c r="M366" s="7">
        <v>19</v>
      </c>
      <c r="N366" s="8">
        <v>10437400</v>
      </c>
    </row>
    <row r="367" spans="2:14" ht="26.4">
      <c r="B367" s="4">
        <v>2023</v>
      </c>
      <c r="C367" s="4" t="s">
        <v>32</v>
      </c>
      <c r="D367" s="1079" t="s">
        <v>664</v>
      </c>
      <c r="E367" s="1080"/>
      <c r="F367" s="1079" t="s">
        <v>665</v>
      </c>
      <c r="G367" s="1080"/>
      <c r="H367" s="4" t="s">
        <v>23</v>
      </c>
      <c r="I367" s="4" t="s">
        <v>19</v>
      </c>
      <c r="J367" s="4" t="s">
        <v>33</v>
      </c>
      <c r="K367" s="5">
        <v>5600</v>
      </c>
      <c r="L367" s="6">
        <v>2859</v>
      </c>
      <c r="M367" s="7">
        <v>76</v>
      </c>
      <c r="N367" s="8">
        <v>15584800</v>
      </c>
    </row>
    <row r="368" spans="2:14" ht="26.4">
      <c r="B368" s="4">
        <v>2023</v>
      </c>
      <c r="C368" s="4" t="s">
        <v>32</v>
      </c>
      <c r="D368" s="1079" t="s">
        <v>664</v>
      </c>
      <c r="E368" s="1080"/>
      <c r="F368" s="1079" t="s">
        <v>665</v>
      </c>
      <c r="G368" s="1080"/>
      <c r="H368" s="4" t="s">
        <v>24</v>
      </c>
      <c r="I368" s="4" t="s">
        <v>19</v>
      </c>
      <c r="J368" s="4" t="s">
        <v>33</v>
      </c>
      <c r="K368" s="5">
        <v>10000</v>
      </c>
      <c r="L368" s="6">
        <v>2939</v>
      </c>
      <c r="M368" s="7">
        <v>1</v>
      </c>
      <c r="N368" s="8">
        <v>29380000</v>
      </c>
    </row>
    <row r="369" spans="2:14" ht="26.4">
      <c r="B369" s="4">
        <v>2023</v>
      </c>
      <c r="C369" s="4" t="s">
        <v>32</v>
      </c>
      <c r="D369" s="1079" t="s">
        <v>664</v>
      </c>
      <c r="E369" s="1080"/>
      <c r="F369" s="1079" t="s">
        <v>665</v>
      </c>
      <c r="G369" s="1080"/>
      <c r="H369" s="4" t="s">
        <v>25</v>
      </c>
      <c r="I369" s="4" t="s">
        <v>19</v>
      </c>
      <c r="J369" s="4" t="s">
        <v>33</v>
      </c>
      <c r="K369" s="5">
        <v>5600</v>
      </c>
      <c r="L369" s="6">
        <v>18084</v>
      </c>
      <c r="M369" s="7">
        <v>182</v>
      </c>
      <c r="N369" s="8">
        <v>100251200</v>
      </c>
    </row>
    <row r="370" spans="2:14" ht="26.4">
      <c r="B370" s="4">
        <v>2023</v>
      </c>
      <c r="C370" s="4" t="s">
        <v>32</v>
      </c>
      <c r="D370" s="1079" t="s">
        <v>664</v>
      </c>
      <c r="E370" s="1080"/>
      <c r="F370" s="1079" t="s">
        <v>665</v>
      </c>
      <c r="G370" s="1080"/>
      <c r="H370" s="4" t="s">
        <v>26</v>
      </c>
      <c r="I370" s="4" t="s">
        <v>19</v>
      </c>
      <c r="J370" s="4" t="s">
        <v>33</v>
      </c>
      <c r="K370" s="5">
        <v>10000</v>
      </c>
      <c r="L370" s="6">
        <v>18204</v>
      </c>
      <c r="M370" s="7">
        <v>35</v>
      </c>
      <c r="N370" s="8">
        <v>181690000</v>
      </c>
    </row>
    <row r="371" spans="2:14" ht="26.4">
      <c r="B371" s="4">
        <v>2023</v>
      </c>
      <c r="C371" s="4" t="s">
        <v>32</v>
      </c>
      <c r="D371" s="1079" t="s">
        <v>664</v>
      </c>
      <c r="E371" s="1080"/>
      <c r="F371" s="1079" t="s">
        <v>665</v>
      </c>
      <c r="G371" s="1080"/>
      <c r="H371" s="4" t="s">
        <v>27</v>
      </c>
      <c r="I371" s="4" t="s">
        <v>19</v>
      </c>
      <c r="J371" s="4" t="s">
        <v>33</v>
      </c>
      <c r="K371" s="5">
        <v>900</v>
      </c>
      <c r="L371" s="6">
        <v>3976</v>
      </c>
      <c r="M371" s="7">
        <v>7</v>
      </c>
      <c r="N371" s="8">
        <v>3572100</v>
      </c>
    </row>
    <row r="372" spans="2:14">
      <c r="B372" s="12" t="s">
        <v>28</v>
      </c>
      <c r="C372" s="12" t="s">
        <v>28</v>
      </c>
      <c r="D372" s="1083" t="s">
        <v>28</v>
      </c>
      <c r="E372" s="1080"/>
      <c r="F372" s="1083" t="s">
        <v>29</v>
      </c>
      <c r="G372" s="1080"/>
      <c r="H372" s="12" t="s">
        <v>28</v>
      </c>
      <c r="I372" s="12" t="s">
        <v>28</v>
      </c>
      <c r="J372" s="12" t="s">
        <v>28</v>
      </c>
      <c r="K372" s="12" t="s">
        <v>28</v>
      </c>
      <c r="L372" s="13">
        <v>405088</v>
      </c>
      <c r="M372" s="13">
        <v>2106</v>
      </c>
      <c r="N372" s="14">
        <v>1441266700</v>
      </c>
    </row>
    <row r="373" spans="2:14" ht="26.4">
      <c r="B373" s="4">
        <v>2023</v>
      </c>
      <c r="C373" s="4" t="s">
        <v>32</v>
      </c>
      <c r="D373" s="1079" t="s">
        <v>664</v>
      </c>
      <c r="E373" s="1080"/>
      <c r="F373" s="1079" t="s">
        <v>666</v>
      </c>
      <c r="G373" s="1080"/>
      <c r="H373" s="4" t="s">
        <v>18</v>
      </c>
      <c r="I373" s="4" t="s">
        <v>19</v>
      </c>
      <c r="J373" s="4" t="s">
        <v>33</v>
      </c>
      <c r="K373" s="5">
        <v>800</v>
      </c>
      <c r="L373" s="6">
        <v>44827</v>
      </c>
      <c r="M373" s="7">
        <v>1784</v>
      </c>
      <c r="N373" s="8">
        <v>34434400</v>
      </c>
    </row>
    <row r="374" spans="2:14" ht="39.6">
      <c r="B374" s="4">
        <v>2023</v>
      </c>
      <c r="C374" s="4" t="s">
        <v>32</v>
      </c>
      <c r="D374" s="1079" t="s">
        <v>664</v>
      </c>
      <c r="E374" s="1080"/>
      <c r="F374" s="1079" t="s">
        <v>666</v>
      </c>
      <c r="G374" s="1080"/>
      <c r="H374" s="4" t="s">
        <v>22</v>
      </c>
      <c r="I374" s="4" t="s">
        <v>19</v>
      </c>
      <c r="J374" s="4" t="s">
        <v>33</v>
      </c>
      <c r="K374" s="5">
        <v>1100</v>
      </c>
      <c r="L374" s="6">
        <v>248</v>
      </c>
      <c r="M374" s="7">
        <v>7</v>
      </c>
      <c r="N374" s="8">
        <v>265100</v>
      </c>
    </row>
    <row r="375" spans="2:14" ht="26.4">
      <c r="B375" s="4">
        <v>2023</v>
      </c>
      <c r="C375" s="4" t="s">
        <v>32</v>
      </c>
      <c r="D375" s="1079" t="s">
        <v>664</v>
      </c>
      <c r="E375" s="1080"/>
      <c r="F375" s="1079" t="s">
        <v>666</v>
      </c>
      <c r="G375" s="1080"/>
      <c r="H375" s="4" t="s">
        <v>23</v>
      </c>
      <c r="I375" s="4" t="s">
        <v>19</v>
      </c>
      <c r="J375" s="4" t="s">
        <v>33</v>
      </c>
      <c r="K375" s="5">
        <v>1400</v>
      </c>
      <c r="L375" s="6">
        <v>618</v>
      </c>
      <c r="M375" s="7">
        <v>52</v>
      </c>
      <c r="N375" s="8">
        <v>792400</v>
      </c>
    </row>
    <row r="376" spans="2:14" ht="26.4">
      <c r="B376" s="4">
        <v>2023</v>
      </c>
      <c r="C376" s="4" t="s">
        <v>32</v>
      </c>
      <c r="D376" s="1079" t="s">
        <v>664</v>
      </c>
      <c r="E376" s="1080"/>
      <c r="F376" s="1079" t="s">
        <v>666</v>
      </c>
      <c r="G376" s="1080"/>
      <c r="H376" s="4" t="s">
        <v>24</v>
      </c>
      <c r="I376" s="4" t="s">
        <v>19</v>
      </c>
      <c r="J376" s="4" t="s">
        <v>239</v>
      </c>
      <c r="K376" s="5">
        <v>2400</v>
      </c>
      <c r="L376" s="6">
        <v>19</v>
      </c>
      <c r="M376" s="7">
        <v>6</v>
      </c>
      <c r="N376" s="8">
        <v>31200</v>
      </c>
    </row>
    <row r="377" spans="2:14" ht="26.4">
      <c r="B377" s="4">
        <v>2023</v>
      </c>
      <c r="C377" s="4" t="s">
        <v>32</v>
      </c>
      <c r="D377" s="1079" t="s">
        <v>664</v>
      </c>
      <c r="E377" s="1080"/>
      <c r="F377" s="1079" t="s">
        <v>666</v>
      </c>
      <c r="G377" s="1080"/>
      <c r="H377" s="4" t="s">
        <v>25</v>
      </c>
      <c r="I377" s="4" t="s">
        <v>19</v>
      </c>
      <c r="J377" s="4" t="s">
        <v>33</v>
      </c>
      <c r="K377" s="5">
        <v>1400</v>
      </c>
      <c r="L377" s="6">
        <v>1231</v>
      </c>
      <c r="M377" s="7">
        <v>70</v>
      </c>
      <c r="N377" s="8">
        <v>1625400</v>
      </c>
    </row>
    <row r="378" spans="2:14" ht="26.4">
      <c r="B378" s="4">
        <v>2023</v>
      </c>
      <c r="C378" s="4" t="s">
        <v>32</v>
      </c>
      <c r="D378" s="1079" t="s">
        <v>664</v>
      </c>
      <c r="E378" s="1080"/>
      <c r="F378" s="1079" t="s">
        <v>666</v>
      </c>
      <c r="G378" s="1080"/>
      <c r="H378" s="4" t="s">
        <v>26</v>
      </c>
      <c r="I378" s="4" t="s">
        <v>19</v>
      </c>
      <c r="J378" s="4" t="s">
        <v>33</v>
      </c>
      <c r="K378" s="5">
        <v>2400</v>
      </c>
      <c r="L378" s="6">
        <v>1089</v>
      </c>
      <c r="M378" s="7">
        <v>75</v>
      </c>
      <c r="N378" s="8">
        <v>2433600</v>
      </c>
    </row>
    <row r="379" spans="2:14" ht="26.4">
      <c r="B379" s="4">
        <v>2023</v>
      </c>
      <c r="C379" s="4" t="s">
        <v>32</v>
      </c>
      <c r="D379" s="1079" t="s">
        <v>664</v>
      </c>
      <c r="E379" s="1080"/>
      <c r="F379" s="1079" t="s">
        <v>666</v>
      </c>
      <c r="G379" s="1080"/>
      <c r="H379" s="4" t="s">
        <v>27</v>
      </c>
      <c r="I379" s="4" t="s">
        <v>19</v>
      </c>
      <c r="J379" s="4" t="s">
        <v>33</v>
      </c>
      <c r="K379" s="5">
        <v>200</v>
      </c>
      <c r="L379" s="6">
        <v>450</v>
      </c>
      <c r="M379" s="7">
        <v>21</v>
      </c>
      <c r="N379" s="8">
        <v>85800</v>
      </c>
    </row>
    <row r="380" spans="2:14">
      <c r="B380" s="12" t="s">
        <v>28</v>
      </c>
      <c r="C380" s="12" t="s">
        <v>28</v>
      </c>
      <c r="D380" s="1083" t="s">
        <v>28</v>
      </c>
      <c r="E380" s="1080"/>
      <c r="F380" s="1083" t="s">
        <v>29</v>
      </c>
      <c r="G380" s="1080"/>
      <c r="H380" s="12" t="s">
        <v>28</v>
      </c>
      <c r="I380" s="12" t="s">
        <v>28</v>
      </c>
      <c r="J380" s="12" t="s">
        <v>28</v>
      </c>
      <c r="K380" s="12" t="s">
        <v>28</v>
      </c>
      <c r="L380" s="13">
        <v>48482</v>
      </c>
      <c r="M380" s="13">
        <v>2015</v>
      </c>
      <c r="N380" s="14">
        <v>39667900</v>
      </c>
    </row>
    <row r="381" spans="2:14" ht="26.4">
      <c r="B381" s="4">
        <v>2023</v>
      </c>
      <c r="C381" s="4" t="s">
        <v>32</v>
      </c>
      <c r="D381" s="1079" t="s">
        <v>664</v>
      </c>
      <c r="E381" s="1080"/>
      <c r="F381" s="1079" t="s">
        <v>667</v>
      </c>
      <c r="G381" s="1080"/>
      <c r="H381" s="4" t="s">
        <v>18</v>
      </c>
      <c r="I381" s="4" t="s">
        <v>19</v>
      </c>
      <c r="J381" s="4" t="s">
        <v>33</v>
      </c>
      <c r="K381" s="5">
        <v>800</v>
      </c>
      <c r="L381" s="6">
        <v>43673</v>
      </c>
      <c r="M381" s="7">
        <v>5346</v>
      </c>
      <c r="N381" s="8">
        <v>30661600</v>
      </c>
    </row>
    <row r="382" spans="2:14" ht="39.6">
      <c r="B382" s="4">
        <v>2023</v>
      </c>
      <c r="C382" s="4" t="s">
        <v>32</v>
      </c>
      <c r="D382" s="1079" t="s">
        <v>664</v>
      </c>
      <c r="E382" s="1080"/>
      <c r="F382" s="1079" t="s">
        <v>667</v>
      </c>
      <c r="G382" s="1080"/>
      <c r="H382" s="4" t="s">
        <v>22</v>
      </c>
      <c r="I382" s="4" t="s">
        <v>19</v>
      </c>
      <c r="J382" s="4" t="s">
        <v>33</v>
      </c>
      <c r="K382" s="5">
        <v>1100</v>
      </c>
      <c r="L382" s="6">
        <v>221</v>
      </c>
      <c r="M382" s="7">
        <v>21</v>
      </c>
      <c r="N382" s="8">
        <v>220000</v>
      </c>
    </row>
    <row r="383" spans="2:14" ht="26.4">
      <c r="B383" s="4">
        <v>2023</v>
      </c>
      <c r="C383" s="4" t="s">
        <v>32</v>
      </c>
      <c r="D383" s="1079" t="s">
        <v>664</v>
      </c>
      <c r="E383" s="1080"/>
      <c r="F383" s="1079" t="s">
        <v>667</v>
      </c>
      <c r="G383" s="1080"/>
      <c r="H383" s="4" t="s">
        <v>23</v>
      </c>
      <c r="I383" s="4" t="s">
        <v>19</v>
      </c>
      <c r="J383" s="4" t="s">
        <v>33</v>
      </c>
      <c r="K383" s="5">
        <v>1400</v>
      </c>
      <c r="L383" s="6">
        <v>2779</v>
      </c>
      <c r="M383" s="7">
        <v>118</v>
      </c>
      <c r="N383" s="8">
        <v>3725400</v>
      </c>
    </row>
    <row r="384" spans="2:14" ht="26.4">
      <c r="B384" s="4">
        <v>2023</v>
      </c>
      <c r="C384" s="4" t="s">
        <v>32</v>
      </c>
      <c r="D384" s="1079" t="s">
        <v>664</v>
      </c>
      <c r="E384" s="1080"/>
      <c r="F384" s="1079" t="s">
        <v>667</v>
      </c>
      <c r="G384" s="1080"/>
      <c r="H384" s="4" t="s">
        <v>24</v>
      </c>
      <c r="I384" s="4" t="s">
        <v>19</v>
      </c>
      <c r="J384" s="4" t="s">
        <v>718</v>
      </c>
      <c r="K384" s="5">
        <v>2400</v>
      </c>
      <c r="L384" s="6">
        <v>2</v>
      </c>
      <c r="M384" s="9"/>
      <c r="N384" s="8">
        <v>4800</v>
      </c>
    </row>
    <row r="385" spans="2:14" ht="26.4">
      <c r="B385" s="4">
        <v>2023</v>
      </c>
      <c r="C385" s="4" t="s">
        <v>32</v>
      </c>
      <c r="D385" s="1079" t="s">
        <v>664</v>
      </c>
      <c r="E385" s="1080"/>
      <c r="F385" s="1079" t="s">
        <v>667</v>
      </c>
      <c r="G385" s="1080"/>
      <c r="H385" s="4" t="s">
        <v>25</v>
      </c>
      <c r="I385" s="4" t="s">
        <v>19</v>
      </c>
      <c r="J385" s="4" t="s">
        <v>33</v>
      </c>
      <c r="K385" s="5">
        <v>1400</v>
      </c>
      <c r="L385" s="6">
        <v>1324</v>
      </c>
      <c r="M385" s="7">
        <v>179</v>
      </c>
      <c r="N385" s="8">
        <v>1603000</v>
      </c>
    </row>
    <row r="386" spans="2:14" ht="26.4">
      <c r="B386" s="4">
        <v>2023</v>
      </c>
      <c r="C386" s="4" t="s">
        <v>32</v>
      </c>
      <c r="D386" s="1079" t="s">
        <v>664</v>
      </c>
      <c r="E386" s="1080"/>
      <c r="F386" s="1079" t="s">
        <v>667</v>
      </c>
      <c r="G386" s="1080"/>
      <c r="H386" s="4" t="s">
        <v>26</v>
      </c>
      <c r="I386" s="4" t="s">
        <v>19</v>
      </c>
      <c r="J386" s="4" t="s">
        <v>33</v>
      </c>
      <c r="K386" s="5">
        <v>2400</v>
      </c>
      <c r="L386" s="6">
        <v>1976</v>
      </c>
      <c r="M386" s="7">
        <v>433</v>
      </c>
      <c r="N386" s="8">
        <v>3703200</v>
      </c>
    </row>
    <row r="387" spans="2:14" ht="26.4">
      <c r="B387" s="4">
        <v>2023</v>
      </c>
      <c r="C387" s="4" t="s">
        <v>32</v>
      </c>
      <c r="D387" s="1079" t="s">
        <v>664</v>
      </c>
      <c r="E387" s="1080"/>
      <c r="F387" s="1079" t="s">
        <v>667</v>
      </c>
      <c r="G387" s="1080"/>
      <c r="H387" s="4" t="s">
        <v>27</v>
      </c>
      <c r="I387" s="4" t="s">
        <v>19</v>
      </c>
      <c r="J387" s="4" t="s">
        <v>33</v>
      </c>
      <c r="K387" s="5">
        <v>200</v>
      </c>
      <c r="L387" s="6">
        <v>274</v>
      </c>
      <c r="M387" s="7">
        <v>22</v>
      </c>
      <c r="N387" s="8">
        <v>50400</v>
      </c>
    </row>
    <row r="388" spans="2:14">
      <c r="B388" s="12" t="s">
        <v>28</v>
      </c>
      <c r="C388" s="12" t="s">
        <v>28</v>
      </c>
      <c r="D388" s="1083" t="s">
        <v>28</v>
      </c>
      <c r="E388" s="1080"/>
      <c r="F388" s="1083" t="s">
        <v>29</v>
      </c>
      <c r="G388" s="1080"/>
      <c r="H388" s="12" t="s">
        <v>28</v>
      </c>
      <c r="I388" s="12" t="s">
        <v>28</v>
      </c>
      <c r="J388" s="12" t="s">
        <v>28</v>
      </c>
      <c r="K388" s="12" t="s">
        <v>28</v>
      </c>
      <c r="L388" s="13">
        <v>50249</v>
      </c>
      <c r="M388" s="13">
        <v>6119</v>
      </c>
      <c r="N388" s="14">
        <v>39968400</v>
      </c>
    </row>
    <row r="389" spans="2:14" ht="26.4">
      <c r="B389" s="4">
        <v>2023</v>
      </c>
      <c r="C389" s="4" t="s">
        <v>32</v>
      </c>
      <c r="D389" s="1079" t="s">
        <v>664</v>
      </c>
      <c r="E389" s="1080"/>
      <c r="F389" s="1079" t="s">
        <v>668</v>
      </c>
      <c r="G389" s="1080"/>
      <c r="H389" s="4" t="s">
        <v>18</v>
      </c>
      <c r="I389" s="4" t="s">
        <v>19</v>
      </c>
      <c r="J389" s="4" t="s">
        <v>33</v>
      </c>
      <c r="K389" s="5">
        <v>800</v>
      </c>
      <c r="L389" s="6">
        <v>27781</v>
      </c>
      <c r="M389" s="7">
        <v>7110</v>
      </c>
      <c r="N389" s="8">
        <v>16536800</v>
      </c>
    </row>
    <row r="390" spans="2:14" ht="39.6">
      <c r="B390" s="4">
        <v>2023</v>
      </c>
      <c r="C390" s="4" t="s">
        <v>32</v>
      </c>
      <c r="D390" s="1079" t="s">
        <v>664</v>
      </c>
      <c r="E390" s="1080"/>
      <c r="F390" s="1079" t="s">
        <v>668</v>
      </c>
      <c r="G390" s="1080"/>
      <c r="H390" s="4" t="s">
        <v>22</v>
      </c>
      <c r="I390" s="4" t="s">
        <v>19</v>
      </c>
      <c r="J390" s="4" t="s">
        <v>33</v>
      </c>
      <c r="K390" s="5">
        <v>1100</v>
      </c>
      <c r="L390" s="6">
        <v>113</v>
      </c>
      <c r="M390" s="7">
        <v>33</v>
      </c>
      <c r="N390" s="8">
        <v>88000</v>
      </c>
    </row>
    <row r="391" spans="2:14" ht="26.4">
      <c r="B391" s="4">
        <v>2023</v>
      </c>
      <c r="C391" s="4" t="s">
        <v>32</v>
      </c>
      <c r="D391" s="1079" t="s">
        <v>664</v>
      </c>
      <c r="E391" s="1080"/>
      <c r="F391" s="1079" t="s">
        <v>668</v>
      </c>
      <c r="G391" s="1080"/>
      <c r="H391" s="4" t="s">
        <v>23</v>
      </c>
      <c r="I391" s="4" t="s">
        <v>19</v>
      </c>
      <c r="J391" s="4" t="s">
        <v>33</v>
      </c>
      <c r="K391" s="5">
        <v>1400</v>
      </c>
      <c r="L391" s="6">
        <v>241</v>
      </c>
      <c r="M391" s="7">
        <v>109</v>
      </c>
      <c r="N391" s="8">
        <v>184800</v>
      </c>
    </row>
    <row r="392" spans="2:14" ht="26.4">
      <c r="B392" s="4">
        <v>2023</v>
      </c>
      <c r="C392" s="4" t="s">
        <v>32</v>
      </c>
      <c r="D392" s="1079" t="s">
        <v>664</v>
      </c>
      <c r="E392" s="1080"/>
      <c r="F392" s="1079" t="s">
        <v>668</v>
      </c>
      <c r="G392" s="1080"/>
      <c r="H392" s="4" t="s">
        <v>24</v>
      </c>
      <c r="I392" s="4" t="s">
        <v>19</v>
      </c>
      <c r="J392" s="4" t="s">
        <v>200</v>
      </c>
      <c r="K392" s="5">
        <v>2400</v>
      </c>
      <c r="L392" s="6">
        <v>32</v>
      </c>
      <c r="M392" s="7">
        <v>23</v>
      </c>
      <c r="N392" s="8">
        <v>21600</v>
      </c>
    </row>
    <row r="393" spans="2:14" ht="26.4">
      <c r="B393" s="4">
        <v>2023</v>
      </c>
      <c r="C393" s="4" t="s">
        <v>32</v>
      </c>
      <c r="D393" s="1079" t="s">
        <v>664</v>
      </c>
      <c r="E393" s="1080"/>
      <c r="F393" s="1079" t="s">
        <v>668</v>
      </c>
      <c r="G393" s="1080"/>
      <c r="H393" s="4" t="s">
        <v>25</v>
      </c>
      <c r="I393" s="4" t="s">
        <v>19</v>
      </c>
      <c r="J393" s="4" t="s">
        <v>33</v>
      </c>
      <c r="K393" s="5">
        <v>1400</v>
      </c>
      <c r="L393" s="6">
        <v>580</v>
      </c>
      <c r="M393" s="7">
        <v>199</v>
      </c>
      <c r="N393" s="8">
        <v>533400</v>
      </c>
    </row>
    <row r="394" spans="2:14" ht="26.4">
      <c r="B394" s="4">
        <v>2023</v>
      </c>
      <c r="C394" s="4" t="s">
        <v>32</v>
      </c>
      <c r="D394" s="1079" t="s">
        <v>664</v>
      </c>
      <c r="E394" s="1080"/>
      <c r="F394" s="1079" t="s">
        <v>668</v>
      </c>
      <c r="G394" s="1080"/>
      <c r="H394" s="4" t="s">
        <v>26</v>
      </c>
      <c r="I394" s="4" t="s">
        <v>19</v>
      </c>
      <c r="J394" s="4" t="s">
        <v>33</v>
      </c>
      <c r="K394" s="5">
        <v>2400</v>
      </c>
      <c r="L394" s="6">
        <v>509</v>
      </c>
      <c r="M394" s="7">
        <v>137</v>
      </c>
      <c r="N394" s="8">
        <v>892800</v>
      </c>
    </row>
    <row r="395" spans="2:14" ht="26.4">
      <c r="B395" s="4">
        <v>2023</v>
      </c>
      <c r="C395" s="4" t="s">
        <v>32</v>
      </c>
      <c r="D395" s="1079" t="s">
        <v>664</v>
      </c>
      <c r="E395" s="1080"/>
      <c r="F395" s="1079" t="s">
        <v>668</v>
      </c>
      <c r="G395" s="1080"/>
      <c r="H395" s="4" t="s">
        <v>27</v>
      </c>
      <c r="I395" s="4" t="s">
        <v>19</v>
      </c>
      <c r="J395" s="4" t="s">
        <v>33</v>
      </c>
      <c r="K395" s="5">
        <v>200</v>
      </c>
      <c r="L395" s="6">
        <v>110</v>
      </c>
      <c r="M395" s="7">
        <v>39</v>
      </c>
      <c r="N395" s="8">
        <v>14200</v>
      </c>
    </row>
    <row r="396" spans="2:14">
      <c r="B396" s="12" t="s">
        <v>28</v>
      </c>
      <c r="C396" s="12" t="s">
        <v>28</v>
      </c>
      <c r="D396" s="1083" t="s">
        <v>28</v>
      </c>
      <c r="E396" s="1080"/>
      <c r="F396" s="1083" t="s">
        <v>29</v>
      </c>
      <c r="G396" s="1080"/>
      <c r="H396" s="12" t="s">
        <v>28</v>
      </c>
      <c r="I396" s="12" t="s">
        <v>28</v>
      </c>
      <c r="J396" s="12" t="s">
        <v>28</v>
      </c>
      <c r="K396" s="12" t="s">
        <v>28</v>
      </c>
      <c r="L396" s="13">
        <v>29366</v>
      </c>
      <c r="M396" s="13">
        <v>7650</v>
      </c>
      <c r="N396" s="14">
        <v>18271600</v>
      </c>
    </row>
    <row r="397" spans="2:14" ht="26.4">
      <c r="B397" s="4">
        <v>2023</v>
      </c>
      <c r="C397" s="4" t="s">
        <v>32</v>
      </c>
      <c r="D397" s="1079" t="s">
        <v>664</v>
      </c>
      <c r="E397" s="1080"/>
      <c r="F397" s="1079" t="s">
        <v>669</v>
      </c>
      <c r="G397" s="1080"/>
      <c r="H397" s="4" t="s">
        <v>18</v>
      </c>
      <c r="I397" s="4" t="s">
        <v>19</v>
      </c>
      <c r="J397" s="4" t="s">
        <v>33</v>
      </c>
      <c r="K397" s="5">
        <v>800</v>
      </c>
      <c r="L397" s="6">
        <v>31083</v>
      </c>
      <c r="M397" s="7">
        <v>13394</v>
      </c>
      <c r="N397" s="8">
        <v>14151200</v>
      </c>
    </row>
    <row r="398" spans="2:14" ht="39.6">
      <c r="B398" s="4">
        <v>2023</v>
      </c>
      <c r="C398" s="4" t="s">
        <v>32</v>
      </c>
      <c r="D398" s="1079" t="s">
        <v>664</v>
      </c>
      <c r="E398" s="1080"/>
      <c r="F398" s="1079" t="s">
        <v>669</v>
      </c>
      <c r="G398" s="1080"/>
      <c r="H398" s="4" t="s">
        <v>22</v>
      </c>
      <c r="I398" s="4" t="s">
        <v>19</v>
      </c>
      <c r="J398" s="4" t="s">
        <v>33</v>
      </c>
      <c r="K398" s="5">
        <v>1100</v>
      </c>
      <c r="L398" s="6">
        <v>87</v>
      </c>
      <c r="M398" s="7">
        <v>39</v>
      </c>
      <c r="N398" s="8">
        <v>52800</v>
      </c>
    </row>
    <row r="399" spans="2:14" ht="26.4">
      <c r="B399" s="4">
        <v>2023</v>
      </c>
      <c r="C399" s="4" t="s">
        <v>32</v>
      </c>
      <c r="D399" s="1079" t="s">
        <v>664</v>
      </c>
      <c r="E399" s="1080"/>
      <c r="F399" s="1079" t="s">
        <v>669</v>
      </c>
      <c r="G399" s="1080"/>
      <c r="H399" s="4" t="s">
        <v>23</v>
      </c>
      <c r="I399" s="4" t="s">
        <v>19</v>
      </c>
      <c r="J399" s="4" t="s">
        <v>33</v>
      </c>
      <c r="K399" s="5">
        <v>1400</v>
      </c>
      <c r="L399" s="6">
        <v>1430</v>
      </c>
      <c r="M399" s="7">
        <v>752</v>
      </c>
      <c r="N399" s="8">
        <v>949200</v>
      </c>
    </row>
    <row r="400" spans="2:14" ht="26.4">
      <c r="B400" s="4">
        <v>2023</v>
      </c>
      <c r="C400" s="4" t="s">
        <v>32</v>
      </c>
      <c r="D400" s="1079" t="s">
        <v>664</v>
      </c>
      <c r="E400" s="1080"/>
      <c r="F400" s="1079" t="s">
        <v>669</v>
      </c>
      <c r="G400" s="1080"/>
      <c r="H400" s="4" t="s">
        <v>24</v>
      </c>
      <c r="I400" s="4" t="s">
        <v>19</v>
      </c>
      <c r="J400" s="4" t="s">
        <v>33</v>
      </c>
      <c r="K400" s="5">
        <v>2400</v>
      </c>
      <c r="L400" s="6">
        <v>1672</v>
      </c>
      <c r="M400" s="7">
        <v>982</v>
      </c>
      <c r="N400" s="8">
        <v>1656000</v>
      </c>
    </row>
    <row r="401" spans="2:14" ht="26.4">
      <c r="B401" s="4">
        <v>2023</v>
      </c>
      <c r="C401" s="4" t="s">
        <v>32</v>
      </c>
      <c r="D401" s="1079" t="s">
        <v>664</v>
      </c>
      <c r="E401" s="1080"/>
      <c r="F401" s="1079" t="s">
        <v>669</v>
      </c>
      <c r="G401" s="1080"/>
      <c r="H401" s="4" t="s">
        <v>25</v>
      </c>
      <c r="I401" s="4" t="s">
        <v>19</v>
      </c>
      <c r="J401" s="4" t="s">
        <v>33</v>
      </c>
      <c r="K401" s="5">
        <v>1400</v>
      </c>
      <c r="L401" s="6">
        <v>1180</v>
      </c>
      <c r="M401" s="7">
        <v>569</v>
      </c>
      <c r="N401" s="8">
        <v>855400</v>
      </c>
    </row>
    <row r="402" spans="2:14" ht="26.4">
      <c r="B402" s="4">
        <v>2023</v>
      </c>
      <c r="C402" s="4" t="s">
        <v>32</v>
      </c>
      <c r="D402" s="1079" t="s">
        <v>664</v>
      </c>
      <c r="E402" s="1080"/>
      <c r="F402" s="1079" t="s">
        <v>669</v>
      </c>
      <c r="G402" s="1080"/>
      <c r="H402" s="4" t="s">
        <v>26</v>
      </c>
      <c r="I402" s="4" t="s">
        <v>19</v>
      </c>
      <c r="J402" s="4" t="s">
        <v>33</v>
      </c>
      <c r="K402" s="5">
        <v>2400</v>
      </c>
      <c r="L402" s="6">
        <v>1064</v>
      </c>
      <c r="M402" s="7">
        <v>474</v>
      </c>
      <c r="N402" s="8">
        <v>1416000</v>
      </c>
    </row>
    <row r="403" spans="2:14" ht="26.4">
      <c r="B403" s="4">
        <v>2023</v>
      </c>
      <c r="C403" s="4" t="s">
        <v>32</v>
      </c>
      <c r="D403" s="1079" t="s">
        <v>664</v>
      </c>
      <c r="E403" s="1080"/>
      <c r="F403" s="1079" t="s">
        <v>669</v>
      </c>
      <c r="G403" s="1080"/>
      <c r="H403" s="4" t="s">
        <v>27</v>
      </c>
      <c r="I403" s="4" t="s">
        <v>19</v>
      </c>
      <c r="J403" s="4" t="s">
        <v>33</v>
      </c>
      <c r="K403" s="5">
        <v>200</v>
      </c>
      <c r="L403" s="6">
        <v>134</v>
      </c>
      <c r="M403" s="7">
        <v>41</v>
      </c>
      <c r="N403" s="8">
        <v>18600</v>
      </c>
    </row>
    <row r="404" spans="2:14">
      <c r="B404" s="12" t="s">
        <v>28</v>
      </c>
      <c r="C404" s="12" t="s">
        <v>28</v>
      </c>
      <c r="D404" s="1083" t="s">
        <v>28</v>
      </c>
      <c r="E404" s="1080"/>
      <c r="F404" s="1083" t="s">
        <v>29</v>
      </c>
      <c r="G404" s="1080"/>
      <c r="H404" s="12" t="s">
        <v>28</v>
      </c>
      <c r="I404" s="12" t="s">
        <v>28</v>
      </c>
      <c r="J404" s="12" t="s">
        <v>28</v>
      </c>
      <c r="K404" s="12" t="s">
        <v>28</v>
      </c>
      <c r="L404" s="13">
        <v>36650</v>
      </c>
      <c r="M404" s="13">
        <v>16251</v>
      </c>
      <c r="N404" s="14">
        <v>19099200</v>
      </c>
    </row>
    <row r="405" spans="2:14" ht="26.4">
      <c r="B405" s="4">
        <v>2023</v>
      </c>
      <c r="C405" s="4" t="s">
        <v>32</v>
      </c>
      <c r="D405" s="1079" t="s">
        <v>664</v>
      </c>
      <c r="E405" s="1080"/>
      <c r="F405" s="1079" t="s">
        <v>670</v>
      </c>
      <c r="G405" s="1080"/>
      <c r="H405" s="4" t="s">
        <v>18</v>
      </c>
      <c r="I405" s="4" t="s">
        <v>19</v>
      </c>
      <c r="J405" s="4" t="s">
        <v>33</v>
      </c>
      <c r="K405" s="5">
        <v>800</v>
      </c>
      <c r="L405" s="6">
        <v>31493</v>
      </c>
      <c r="M405" s="7">
        <v>6327</v>
      </c>
      <c r="N405" s="8">
        <v>20132800</v>
      </c>
    </row>
    <row r="406" spans="2:14" ht="39.6">
      <c r="B406" s="4">
        <v>2023</v>
      </c>
      <c r="C406" s="4" t="s">
        <v>32</v>
      </c>
      <c r="D406" s="1079" t="s">
        <v>664</v>
      </c>
      <c r="E406" s="1080"/>
      <c r="F406" s="1079" t="s">
        <v>670</v>
      </c>
      <c r="G406" s="1080"/>
      <c r="H406" s="4" t="s">
        <v>22</v>
      </c>
      <c r="I406" s="4" t="s">
        <v>19</v>
      </c>
      <c r="J406" s="4" t="s">
        <v>200</v>
      </c>
      <c r="K406" s="5">
        <v>1100</v>
      </c>
      <c r="L406" s="6">
        <v>39</v>
      </c>
      <c r="M406" s="7">
        <v>12</v>
      </c>
      <c r="N406" s="8">
        <v>29700</v>
      </c>
    </row>
    <row r="407" spans="2:14" ht="26.4">
      <c r="B407" s="4">
        <v>2023</v>
      </c>
      <c r="C407" s="4" t="s">
        <v>32</v>
      </c>
      <c r="D407" s="1079" t="s">
        <v>664</v>
      </c>
      <c r="E407" s="1080"/>
      <c r="F407" s="1079" t="s">
        <v>670</v>
      </c>
      <c r="G407" s="1080"/>
      <c r="H407" s="4" t="s">
        <v>23</v>
      </c>
      <c r="I407" s="4" t="s">
        <v>19</v>
      </c>
      <c r="J407" s="4" t="s">
        <v>33</v>
      </c>
      <c r="K407" s="5">
        <v>1400</v>
      </c>
      <c r="L407" s="6">
        <v>258</v>
      </c>
      <c r="M407" s="7">
        <v>110</v>
      </c>
      <c r="N407" s="8">
        <v>207200</v>
      </c>
    </row>
    <row r="408" spans="2:14" ht="26.4">
      <c r="B408" s="4">
        <v>2023</v>
      </c>
      <c r="C408" s="4" t="s">
        <v>32</v>
      </c>
      <c r="D408" s="1079" t="s">
        <v>664</v>
      </c>
      <c r="E408" s="1080"/>
      <c r="F408" s="1079" t="s">
        <v>670</v>
      </c>
      <c r="G408" s="1080"/>
      <c r="H408" s="4" t="s">
        <v>24</v>
      </c>
      <c r="I408" s="4" t="s">
        <v>19</v>
      </c>
      <c r="J408" s="4" t="s">
        <v>33</v>
      </c>
      <c r="K408" s="5">
        <v>2400</v>
      </c>
      <c r="L408" s="6">
        <v>153</v>
      </c>
      <c r="M408" s="7">
        <v>124</v>
      </c>
      <c r="N408" s="8">
        <v>69600</v>
      </c>
    </row>
    <row r="409" spans="2:14" ht="26.4">
      <c r="B409" s="4">
        <v>2023</v>
      </c>
      <c r="C409" s="4" t="s">
        <v>32</v>
      </c>
      <c r="D409" s="1079" t="s">
        <v>664</v>
      </c>
      <c r="E409" s="1080"/>
      <c r="F409" s="1079" t="s">
        <v>670</v>
      </c>
      <c r="G409" s="1080"/>
      <c r="H409" s="4" t="s">
        <v>25</v>
      </c>
      <c r="I409" s="4" t="s">
        <v>19</v>
      </c>
      <c r="J409" s="4" t="s">
        <v>33</v>
      </c>
      <c r="K409" s="5">
        <v>1400</v>
      </c>
      <c r="L409" s="6">
        <v>908</v>
      </c>
      <c r="M409" s="7">
        <v>332</v>
      </c>
      <c r="N409" s="8">
        <v>806400</v>
      </c>
    </row>
    <row r="410" spans="2:14" ht="26.4">
      <c r="B410" s="4">
        <v>2023</v>
      </c>
      <c r="C410" s="4" t="s">
        <v>32</v>
      </c>
      <c r="D410" s="1079" t="s">
        <v>664</v>
      </c>
      <c r="E410" s="1080"/>
      <c r="F410" s="1079" t="s">
        <v>670</v>
      </c>
      <c r="G410" s="1080"/>
      <c r="H410" s="4" t="s">
        <v>26</v>
      </c>
      <c r="I410" s="4" t="s">
        <v>19</v>
      </c>
      <c r="J410" s="4" t="s">
        <v>33</v>
      </c>
      <c r="K410" s="5">
        <v>2400</v>
      </c>
      <c r="L410" s="6">
        <v>311</v>
      </c>
      <c r="M410" s="7">
        <v>103</v>
      </c>
      <c r="N410" s="8">
        <v>499200</v>
      </c>
    </row>
    <row r="411" spans="2:14" ht="26.4">
      <c r="B411" s="4">
        <v>2023</v>
      </c>
      <c r="C411" s="4" t="s">
        <v>32</v>
      </c>
      <c r="D411" s="1079" t="s">
        <v>664</v>
      </c>
      <c r="E411" s="1080"/>
      <c r="F411" s="1079" t="s">
        <v>670</v>
      </c>
      <c r="G411" s="1080"/>
      <c r="H411" s="4" t="s">
        <v>27</v>
      </c>
      <c r="I411" s="4" t="s">
        <v>19</v>
      </c>
      <c r="J411" s="4" t="s">
        <v>33</v>
      </c>
      <c r="K411" s="5">
        <v>200</v>
      </c>
      <c r="L411" s="6">
        <v>101</v>
      </c>
      <c r="M411" s="7">
        <v>31</v>
      </c>
      <c r="N411" s="8">
        <v>14000</v>
      </c>
    </row>
    <row r="412" spans="2:14">
      <c r="B412" s="12" t="s">
        <v>28</v>
      </c>
      <c r="C412" s="12" t="s">
        <v>28</v>
      </c>
      <c r="D412" s="1083" t="s">
        <v>28</v>
      </c>
      <c r="E412" s="1080"/>
      <c r="F412" s="1083" t="s">
        <v>29</v>
      </c>
      <c r="G412" s="1080"/>
      <c r="H412" s="12" t="s">
        <v>28</v>
      </c>
      <c r="I412" s="12" t="s">
        <v>28</v>
      </c>
      <c r="J412" s="12" t="s">
        <v>28</v>
      </c>
      <c r="K412" s="12" t="s">
        <v>28</v>
      </c>
      <c r="L412" s="13">
        <v>33263</v>
      </c>
      <c r="M412" s="13">
        <v>7039</v>
      </c>
      <c r="N412" s="14">
        <v>21758900</v>
      </c>
    </row>
    <row r="413" spans="2:14" ht="26.4">
      <c r="B413" s="4">
        <v>2023</v>
      </c>
      <c r="C413" s="4" t="s">
        <v>32</v>
      </c>
      <c r="D413" s="1079" t="s">
        <v>664</v>
      </c>
      <c r="E413" s="1080"/>
      <c r="F413" s="1079" t="s">
        <v>671</v>
      </c>
      <c r="G413" s="1080"/>
      <c r="H413" s="4" t="s">
        <v>18</v>
      </c>
      <c r="I413" s="4" t="s">
        <v>19</v>
      </c>
      <c r="J413" s="4" t="s">
        <v>33</v>
      </c>
      <c r="K413" s="5">
        <v>600</v>
      </c>
      <c r="L413" s="6">
        <v>640910</v>
      </c>
      <c r="M413" s="7">
        <v>7011</v>
      </c>
      <c r="N413" s="8">
        <v>380339400</v>
      </c>
    </row>
    <row r="414" spans="2:14" ht="39.6">
      <c r="B414" s="4">
        <v>2023</v>
      </c>
      <c r="C414" s="4" t="s">
        <v>32</v>
      </c>
      <c r="D414" s="1079" t="s">
        <v>664</v>
      </c>
      <c r="E414" s="1080"/>
      <c r="F414" s="1079" t="s">
        <v>671</v>
      </c>
      <c r="G414" s="1080"/>
      <c r="H414" s="4" t="s">
        <v>22</v>
      </c>
      <c r="I414" s="4" t="s">
        <v>19</v>
      </c>
      <c r="J414" s="4" t="s">
        <v>33</v>
      </c>
      <c r="K414" s="5">
        <v>800</v>
      </c>
      <c r="L414" s="6">
        <v>636</v>
      </c>
      <c r="M414" s="7">
        <v>16</v>
      </c>
      <c r="N414" s="8">
        <v>496000</v>
      </c>
    </row>
    <row r="415" spans="2:14" ht="26.4">
      <c r="B415" s="4">
        <v>2023</v>
      </c>
      <c r="C415" s="4" t="s">
        <v>32</v>
      </c>
      <c r="D415" s="1079" t="s">
        <v>664</v>
      </c>
      <c r="E415" s="1080"/>
      <c r="F415" s="1079" t="s">
        <v>671</v>
      </c>
      <c r="G415" s="1080"/>
      <c r="H415" s="4" t="s">
        <v>23</v>
      </c>
      <c r="I415" s="4" t="s">
        <v>19</v>
      </c>
      <c r="J415" s="4" t="s">
        <v>33</v>
      </c>
      <c r="K415" s="5">
        <v>1000</v>
      </c>
      <c r="L415" s="6">
        <v>4853</v>
      </c>
      <c r="M415" s="7">
        <v>81</v>
      </c>
      <c r="N415" s="8">
        <v>4772000</v>
      </c>
    </row>
    <row r="416" spans="2:14" ht="26.4">
      <c r="B416" s="4">
        <v>2023</v>
      </c>
      <c r="C416" s="4" t="s">
        <v>32</v>
      </c>
      <c r="D416" s="1079" t="s">
        <v>664</v>
      </c>
      <c r="E416" s="1080"/>
      <c r="F416" s="1079" t="s">
        <v>671</v>
      </c>
      <c r="G416" s="1080"/>
      <c r="H416" s="4" t="s">
        <v>24</v>
      </c>
      <c r="I416" s="4" t="s">
        <v>19</v>
      </c>
      <c r="J416" s="4" t="s">
        <v>33</v>
      </c>
      <c r="K416" s="5">
        <v>1800</v>
      </c>
      <c r="L416" s="6">
        <v>61</v>
      </c>
      <c r="M416" s="7">
        <v>2</v>
      </c>
      <c r="N416" s="8">
        <v>106200</v>
      </c>
    </row>
    <row r="417" spans="2:14" ht="26.4">
      <c r="B417" s="4">
        <v>2023</v>
      </c>
      <c r="C417" s="4" t="s">
        <v>32</v>
      </c>
      <c r="D417" s="1079" t="s">
        <v>664</v>
      </c>
      <c r="E417" s="1080"/>
      <c r="F417" s="1079" t="s">
        <v>671</v>
      </c>
      <c r="G417" s="1080"/>
      <c r="H417" s="4" t="s">
        <v>25</v>
      </c>
      <c r="I417" s="4" t="s">
        <v>19</v>
      </c>
      <c r="J417" s="4" t="s">
        <v>33</v>
      </c>
      <c r="K417" s="5">
        <v>1000</v>
      </c>
      <c r="L417" s="6">
        <v>12135</v>
      </c>
      <c r="M417" s="7">
        <v>233</v>
      </c>
      <c r="N417" s="8">
        <v>11902000</v>
      </c>
    </row>
    <row r="418" spans="2:14" ht="26.4">
      <c r="B418" s="4">
        <v>2023</v>
      </c>
      <c r="C418" s="4" t="s">
        <v>32</v>
      </c>
      <c r="D418" s="1079" t="s">
        <v>664</v>
      </c>
      <c r="E418" s="1080"/>
      <c r="F418" s="1079" t="s">
        <v>671</v>
      </c>
      <c r="G418" s="1080"/>
      <c r="H418" s="4" t="s">
        <v>26</v>
      </c>
      <c r="I418" s="4" t="s">
        <v>19</v>
      </c>
      <c r="J418" s="4" t="s">
        <v>33</v>
      </c>
      <c r="K418" s="5">
        <v>1800</v>
      </c>
      <c r="L418" s="6">
        <v>5458</v>
      </c>
      <c r="M418" s="7">
        <v>146</v>
      </c>
      <c r="N418" s="8">
        <v>9561600</v>
      </c>
    </row>
    <row r="419" spans="2:14" ht="26.4">
      <c r="B419" s="4">
        <v>2023</v>
      </c>
      <c r="C419" s="4" t="s">
        <v>32</v>
      </c>
      <c r="D419" s="1079" t="s">
        <v>664</v>
      </c>
      <c r="E419" s="1080"/>
      <c r="F419" s="1079" t="s">
        <v>671</v>
      </c>
      <c r="G419" s="1080"/>
      <c r="H419" s="4" t="s">
        <v>27</v>
      </c>
      <c r="I419" s="4" t="s">
        <v>19</v>
      </c>
      <c r="J419" s="4" t="s">
        <v>33</v>
      </c>
      <c r="K419" s="5">
        <v>100</v>
      </c>
      <c r="L419" s="6">
        <v>15864</v>
      </c>
      <c r="M419" s="7">
        <v>34</v>
      </c>
      <c r="N419" s="8">
        <v>1583000</v>
      </c>
    </row>
    <row r="420" spans="2:14">
      <c r="B420" s="12" t="s">
        <v>28</v>
      </c>
      <c r="C420" s="12" t="s">
        <v>28</v>
      </c>
      <c r="D420" s="1083" t="s">
        <v>28</v>
      </c>
      <c r="E420" s="1080"/>
      <c r="F420" s="1083" t="s">
        <v>29</v>
      </c>
      <c r="G420" s="1080"/>
      <c r="H420" s="12" t="s">
        <v>28</v>
      </c>
      <c r="I420" s="12" t="s">
        <v>28</v>
      </c>
      <c r="J420" s="12" t="s">
        <v>28</v>
      </c>
      <c r="K420" s="12" t="s">
        <v>28</v>
      </c>
      <c r="L420" s="13">
        <v>679917</v>
      </c>
      <c r="M420" s="13">
        <v>7523</v>
      </c>
      <c r="N420" s="14">
        <v>408760200</v>
      </c>
    </row>
    <row r="421" spans="2:14" ht="26.4">
      <c r="B421" s="4">
        <v>2023</v>
      </c>
      <c r="C421" s="4" t="s">
        <v>32</v>
      </c>
      <c r="D421" s="1079" t="s">
        <v>664</v>
      </c>
      <c r="E421" s="1080"/>
      <c r="F421" s="1079" t="s">
        <v>672</v>
      </c>
      <c r="G421" s="1080"/>
      <c r="H421" s="4" t="s">
        <v>18</v>
      </c>
      <c r="I421" s="4" t="s">
        <v>19</v>
      </c>
      <c r="J421" s="4" t="s">
        <v>33</v>
      </c>
      <c r="K421" s="5">
        <v>800</v>
      </c>
      <c r="L421" s="6">
        <v>105408</v>
      </c>
      <c r="M421" s="7">
        <v>6342</v>
      </c>
      <c r="N421" s="8">
        <v>79252800</v>
      </c>
    </row>
    <row r="422" spans="2:14" ht="39.6">
      <c r="B422" s="4">
        <v>2023</v>
      </c>
      <c r="C422" s="4" t="s">
        <v>32</v>
      </c>
      <c r="D422" s="1079" t="s">
        <v>664</v>
      </c>
      <c r="E422" s="1080"/>
      <c r="F422" s="1079" t="s">
        <v>672</v>
      </c>
      <c r="G422" s="1080"/>
      <c r="H422" s="4" t="s">
        <v>22</v>
      </c>
      <c r="I422" s="4" t="s">
        <v>19</v>
      </c>
      <c r="J422" s="4" t="s">
        <v>33</v>
      </c>
      <c r="K422" s="5">
        <v>1100</v>
      </c>
      <c r="L422" s="6">
        <v>357</v>
      </c>
      <c r="M422" s="7">
        <v>37</v>
      </c>
      <c r="N422" s="8">
        <v>352000</v>
      </c>
    </row>
    <row r="423" spans="2:14" ht="26.4">
      <c r="B423" s="4">
        <v>2023</v>
      </c>
      <c r="C423" s="4" t="s">
        <v>32</v>
      </c>
      <c r="D423" s="1079" t="s">
        <v>664</v>
      </c>
      <c r="E423" s="1080"/>
      <c r="F423" s="1079" t="s">
        <v>672</v>
      </c>
      <c r="G423" s="1080"/>
      <c r="H423" s="4" t="s">
        <v>23</v>
      </c>
      <c r="I423" s="4" t="s">
        <v>19</v>
      </c>
      <c r="J423" s="4" t="s">
        <v>33</v>
      </c>
      <c r="K423" s="5">
        <v>1400</v>
      </c>
      <c r="L423" s="6">
        <v>13113</v>
      </c>
      <c r="M423" s="7">
        <v>279</v>
      </c>
      <c r="N423" s="8">
        <v>17967600</v>
      </c>
    </row>
    <row r="424" spans="2:14" ht="26.4">
      <c r="B424" s="4">
        <v>2023</v>
      </c>
      <c r="C424" s="4" t="s">
        <v>32</v>
      </c>
      <c r="D424" s="1079" t="s">
        <v>664</v>
      </c>
      <c r="E424" s="1080"/>
      <c r="F424" s="1079" t="s">
        <v>672</v>
      </c>
      <c r="G424" s="1080"/>
      <c r="H424" s="4" t="s">
        <v>24</v>
      </c>
      <c r="I424" s="4" t="s">
        <v>19</v>
      </c>
      <c r="J424" s="4" t="s">
        <v>33</v>
      </c>
      <c r="K424" s="5">
        <v>2400</v>
      </c>
      <c r="L424" s="6">
        <v>34</v>
      </c>
      <c r="M424" s="7">
        <v>21</v>
      </c>
      <c r="N424" s="8">
        <v>31200</v>
      </c>
    </row>
    <row r="425" spans="2:14" ht="26.4">
      <c r="B425" s="4">
        <v>2023</v>
      </c>
      <c r="C425" s="4" t="s">
        <v>32</v>
      </c>
      <c r="D425" s="1079" t="s">
        <v>664</v>
      </c>
      <c r="E425" s="1080"/>
      <c r="F425" s="1079" t="s">
        <v>672</v>
      </c>
      <c r="G425" s="1080"/>
      <c r="H425" s="4" t="s">
        <v>25</v>
      </c>
      <c r="I425" s="4" t="s">
        <v>19</v>
      </c>
      <c r="J425" s="4" t="s">
        <v>33</v>
      </c>
      <c r="K425" s="5">
        <v>1400</v>
      </c>
      <c r="L425" s="6">
        <v>2988</v>
      </c>
      <c r="M425" s="7">
        <v>264</v>
      </c>
      <c r="N425" s="8">
        <v>3813600</v>
      </c>
    </row>
    <row r="426" spans="2:14" ht="26.4">
      <c r="B426" s="4">
        <v>2023</v>
      </c>
      <c r="C426" s="4" t="s">
        <v>32</v>
      </c>
      <c r="D426" s="1079" t="s">
        <v>664</v>
      </c>
      <c r="E426" s="1080"/>
      <c r="F426" s="1079" t="s">
        <v>672</v>
      </c>
      <c r="G426" s="1080"/>
      <c r="H426" s="4" t="s">
        <v>26</v>
      </c>
      <c r="I426" s="4" t="s">
        <v>19</v>
      </c>
      <c r="J426" s="4" t="s">
        <v>33</v>
      </c>
      <c r="K426" s="5">
        <v>2400</v>
      </c>
      <c r="L426" s="6">
        <v>6374</v>
      </c>
      <c r="M426" s="7">
        <v>1174</v>
      </c>
      <c r="N426" s="8">
        <v>12480000</v>
      </c>
    </row>
    <row r="427" spans="2:14" ht="26.4">
      <c r="B427" s="4">
        <v>2023</v>
      </c>
      <c r="C427" s="4" t="s">
        <v>32</v>
      </c>
      <c r="D427" s="1079" t="s">
        <v>664</v>
      </c>
      <c r="E427" s="1080"/>
      <c r="F427" s="1079" t="s">
        <v>672</v>
      </c>
      <c r="G427" s="1080"/>
      <c r="H427" s="4" t="s">
        <v>27</v>
      </c>
      <c r="I427" s="4" t="s">
        <v>19</v>
      </c>
      <c r="J427" s="4" t="s">
        <v>33</v>
      </c>
      <c r="K427" s="5">
        <v>200</v>
      </c>
      <c r="L427" s="6">
        <v>379</v>
      </c>
      <c r="M427" s="7">
        <v>21</v>
      </c>
      <c r="N427" s="8">
        <v>71600</v>
      </c>
    </row>
    <row r="428" spans="2:14">
      <c r="B428" s="12" t="s">
        <v>28</v>
      </c>
      <c r="C428" s="12" t="s">
        <v>28</v>
      </c>
      <c r="D428" s="1083" t="s">
        <v>28</v>
      </c>
      <c r="E428" s="1080"/>
      <c r="F428" s="1083" t="s">
        <v>29</v>
      </c>
      <c r="G428" s="1080"/>
      <c r="H428" s="12" t="s">
        <v>28</v>
      </c>
      <c r="I428" s="12" t="s">
        <v>28</v>
      </c>
      <c r="J428" s="12" t="s">
        <v>28</v>
      </c>
      <c r="K428" s="12" t="s">
        <v>28</v>
      </c>
      <c r="L428" s="13">
        <v>128653</v>
      </c>
      <c r="M428" s="13">
        <v>8138</v>
      </c>
      <c r="N428" s="14">
        <v>113968800</v>
      </c>
    </row>
    <row r="429" spans="2:14" ht="26.4">
      <c r="B429" s="4">
        <v>2023</v>
      </c>
      <c r="C429" s="4" t="s">
        <v>32</v>
      </c>
      <c r="D429" s="1079" t="s">
        <v>664</v>
      </c>
      <c r="E429" s="1080"/>
      <c r="F429" s="1079" t="s">
        <v>673</v>
      </c>
      <c r="G429" s="1080"/>
      <c r="H429" s="4" t="s">
        <v>18</v>
      </c>
      <c r="I429" s="4" t="s">
        <v>19</v>
      </c>
      <c r="J429" s="4" t="s">
        <v>33</v>
      </c>
      <c r="K429" s="5">
        <v>800</v>
      </c>
      <c r="L429" s="6">
        <v>115323</v>
      </c>
      <c r="M429" s="7">
        <v>12647</v>
      </c>
      <c r="N429" s="8">
        <v>82140800</v>
      </c>
    </row>
    <row r="430" spans="2:14" ht="39.6">
      <c r="B430" s="4">
        <v>2023</v>
      </c>
      <c r="C430" s="4" t="s">
        <v>32</v>
      </c>
      <c r="D430" s="1079" t="s">
        <v>664</v>
      </c>
      <c r="E430" s="1080"/>
      <c r="F430" s="1079" t="s">
        <v>673</v>
      </c>
      <c r="G430" s="1080"/>
      <c r="H430" s="4" t="s">
        <v>22</v>
      </c>
      <c r="I430" s="4" t="s">
        <v>19</v>
      </c>
      <c r="J430" s="4" t="s">
        <v>33</v>
      </c>
      <c r="K430" s="5">
        <v>1100</v>
      </c>
      <c r="L430" s="6">
        <v>367</v>
      </c>
      <c r="M430" s="7">
        <v>74</v>
      </c>
      <c r="N430" s="8">
        <v>322300</v>
      </c>
    </row>
    <row r="431" spans="2:14" ht="26.4">
      <c r="B431" s="4">
        <v>2023</v>
      </c>
      <c r="C431" s="4" t="s">
        <v>32</v>
      </c>
      <c r="D431" s="1079" t="s">
        <v>664</v>
      </c>
      <c r="E431" s="1080"/>
      <c r="F431" s="1079" t="s">
        <v>673</v>
      </c>
      <c r="G431" s="1080"/>
      <c r="H431" s="4" t="s">
        <v>23</v>
      </c>
      <c r="I431" s="4" t="s">
        <v>19</v>
      </c>
      <c r="J431" s="4" t="s">
        <v>33</v>
      </c>
      <c r="K431" s="5">
        <v>1400</v>
      </c>
      <c r="L431" s="6">
        <v>2171</v>
      </c>
      <c r="M431" s="7">
        <v>165</v>
      </c>
      <c r="N431" s="8">
        <v>2808400</v>
      </c>
    </row>
    <row r="432" spans="2:14" ht="26.4">
      <c r="B432" s="4">
        <v>2023</v>
      </c>
      <c r="C432" s="4" t="s">
        <v>32</v>
      </c>
      <c r="D432" s="1079" t="s">
        <v>664</v>
      </c>
      <c r="E432" s="1080"/>
      <c r="F432" s="1079" t="s">
        <v>673</v>
      </c>
      <c r="G432" s="1080"/>
      <c r="H432" s="4" t="s">
        <v>24</v>
      </c>
      <c r="I432" s="4" t="s">
        <v>19</v>
      </c>
      <c r="J432" s="4" t="s">
        <v>33</v>
      </c>
      <c r="K432" s="5">
        <v>2400</v>
      </c>
      <c r="L432" s="6">
        <v>137</v>
      </c>
      <c r="M432" s="7">
        <v>89</v>
      </c>
      <c r="N432" s="8">
        <v>115200</v>
      </c>
    </row>
    <row r="433" spans="2:14" ht="26.4">
      <c r="B433" s="4">
        <v>2023</v>
      </c>
      <c r="C433" s="4" t="s">
        <v>32</v>
      </c>
      <c r="D433" s="1079" t="s">
        <v>664</v>
      </c>
      <c r="E433" s="1080"/>
      <c r="F433" s="1079" t="s">
        <v>673</v>
      </c>
      <c r="G433" s="1080"/>
      <c r="H433" s="4" t="s">
        <v>25</v>
      </c>
      <c r="I433" s="4" t="s">
        <v>19</v>
      </c>
      <c r="J433" s="4" t="s">
        <v>33</v>
      </c>
      <c r="K433" s="5">
        <v>1400</v>
      </c>
      <c r="L433" s="6">
        <v>3830</v>
      </c>
      <c r="M433" s="7">
        <v>408</v>
      </c>
      <c r="N433" s="8">
        <v>4790800</v>
      </c>
    </row>
    <row r="434" spans="2:14" ht="26.4">
      <c r="B434" s="4">
        <v>2023</v>
      </c>
      <c r="C434" s="4" t="s">
        <v>32</v>
      </c>
      <c r="D434" s="1079" t="s">
        <v>664</v>
      </c>
      <c r="E434" s="1080"/>
      <c r="F434" s="1079" t="s">
        <v>673</v>
      </c>
      <c r="G434" s="1080"/>
      <c r="H434" s="4" t="s">
        <v>26</v>
      </c>
      <c r="I434" s="4" t="s">
        <v>19</v>
      </c>
      <c r="J434" s="4" t="s">
        <v>33</v>
      </c>
      <c r="K434" s="5">
        <v>2400</v>
      </c>
      <c r="L434" s="6">
        <v>10541</v>
      </c>
      <c r="M434" s="7">
        <v>1382</v>
      </c>
      <c r="N434" s="8">
        <v>21981600</v>
      </c>
    </row>
    <row r="435" spans="2:14" ht="26.4">
      <c r="B435" s="4">
        <v>2023</v>
      </c>
      <c r="C435" s="4" t="s">
        <v>32</v>
      </c>
      <c r="D435" s="1079" t="s">
        <v>664</v>
      </c>
      <c r="E435" s="1080"/>
      <c r="F435" s="1079" t="s">
        <v>673</v>
      </c>
      <c r="G435" s="1080"/>
      <c r="H435" s="4" t="s">
        <v>27</v>
      </c>
      <c r="I435" s="4" t="s">
        <v>19</v>
      </c>
      <c r="J435" s="4" t="s">
        <v>33</v>
      </c>
      <c r="K435" s="5">
        <v>200</v>
      </c>
      <c r="L435" s="6">
        <v>540</v>
      </c>
      <c r="M435" s="7">
        <v>42</v>
      </c>
      <c r="N435" s="8">
        <v>99600</v>
      </c>
    </row>
    <row r="436" spans="2:14">
      <c r="B436" s="12" t="s">
        <v>28</v>
      </c>
      <c r="C436" s="12" t="s">
        <v>28</v>
      </c>
      <c r="D436" s="1083" t="s">
        <v>28</v>
      </c>
      <c r="E436" s="1080"/>
      <c r="F436" s="1083" t="s">
        <v>29</v>
      </c>
      <c r="G436" s="1080"/>
      <c r="H436" s="12" t="s">
        <v>28</v>
      </c>
      <c r="I436" s="12" t="s">
        <v>28</v>
      </c>
      <c r="J436" s="12" t="s">
        <v>28</v>
      </c>
      <c r="K436" s="12" t="s">
        <v>28</v>
      </c>
      <c r="L436" s="13">
        <v>132909</v>
      </c>
      <c r="M436" s="13">
        <v>14807</v>
      </c>
      <c r="N436" s="14">
        <v>112258700</v>
      </c>
    </row>
    <row r="437" spans="2:14" ht="26.4">
      <c r="B437" s="4">
        <v>2023</v>
      </c>
      <c r="C437" s="4" t="s">
        <v>32</v>
      </c>
      <c r="D437" s="1079" t="s">
        <v>664</v>
      </c>
      <c r="E437" s="1080"/>
      <c r="F437" s="1079" t="s">
        <v>674</v>
      </c>
      <c r="G437" s="1080"/>
      <c r="H437" s="4" t="s">
        <v>18</v>
      </c>
      <c r="I437" s="4" t="s">
        <v>19</v>
      </c>
      <c r="J437" s="4" t="s">
        <v>33</v>
      </c>
      <c r="K437" s="5">
        <v>800</v>
      </c>
      <c r="L437" s="6">
        <v>5089</v>
      </c>
      <c r="M437" s="7">
        <v>215</v>
      </c>
      <c r="N437" s="8">
        <v>3899200</v>
      </c>
    </row>
    <row r="438" spans="2:14" ht="39.6">
      <c r="B438" s="4">
        <v>2023</v>
      </c>
      <c r="C438" s="4" t="s">
        <v>32</v>
      </c>
      <c r="D438" s="1079" t="s">
        <v>664</v>
      </c>
      <c r="E438" s="1080"/>
      <c r="F438" s="1079" t="s">
        <v>674</v>
      </c>
      <c r="G438" s="1080"/>
      <c r="H438" s="4" t="s">
        <v>22</v>
      </c>
      <c r="I438" s="4" t="s">
        <v>19</v>
      </c>
      <c r="J438" s="4" t="s">
        <v>200</v>
      </c>
      <c r="K438" s="5">
        <v>1100</v>
      </c>
      <c r="L438" s="6">
        <v>47</v>
      </c>
      <c r="M438" s="7">
        <v>2</v>
      </c>
      <c r="N438" s="8">
        <v>49500</v>
      </c>
    </row>
    <row r="439" spans="2:14" ht="26.4">
      <c r="B439" s="4">
        <v>2023</v>
      </c>
      <c r="C439" s="4" t="s">
        <v>32</v>
      </c>
      <c r="D439" s="1079" t="s">
        <v>664</v>
      </c>
      <c r="E439" s="1080"/>
      <c r="F439" s="1079" t="s">
        <v>674</v>
      </c>
      <c r="G439" s="1080"/>
      <c r="H439" s="4" t="s">
        <v>23</v>
      </c>
      <c r="I439" s="4" t="s">
        <v>19</v>
      </c>
      <c r="J439" s="4" t="s">
        <v>33</v>
      </c>
      <c r="K439" s="5">
        <v>1400</v>
      </c>
      <c r="L439" s="6">
        <v>947</v>
      </c>
      <c r="M439" s="7">
        <v>9</v>
      </c>
      <c r="N439" s="8">
        <v>1313200</v>
      </c>
    </row>
    <row r="440" spans="2:14" ht="26.4">
      <c r="B440" s="4">
        <v>2023</v>
      </c>
      <c r="C440" s="4" t="s">
        <v>32</v>
      </c>
      <c r="D440" s="1079" t="s">
        <v>664</v>
      </c>
      <c r="E440" s="1080"/>
      <c r="F440" s="1079" t="s">
        <v>674</v>
      </c>
      <c r="G440" s="1080"/>
      <c r="H440" s="4" t="s">
        <v>24</v>
      </c>
      <c r="I440" s="4" t="s">
        <v>19</v>
      </c>
      <c r="J440" s="4" t="s">
        <v>719</v>
      </c>
      <c r="K440" s="5">
        <v>2400</v>
      </c>
      <c r="L440" s="6">
        <v>7</v>
      </c>
      <c r="M440" s="7">
        <v>2</v>
      </c>
      <c r="N440" s="8">
        <v>12000</v>
      </c>
    </row>
    <row r="441" spans="2:14" ht="26.4">
      <c r="B441" s="4">
        <v>2023</v>
      </c>
      <c r="C441" s="4" t="s">
        <v>32</v>
      </c>
      <c r="D441" s="1079" t="s">
        <v>664</v>
      </c>
      <c r="E441" s="1080"/>
      <c r="F441" s="1079" t="s">
        <v>674</v>
      </c>
      <c r="G441" s="1080"/>
      <c r="H441" s="4" t="s">
        <v>25</v>
      </c>
      <c r="I441" s="4" t="s">
        <v>19</v>
      </c>
      <c r="J441" s="4" t="s">
        <v>33</v>
      </c>
      <c r="K441" s="5">
        <v>1400</v>
      </c>
      <c r="L441" s="6">
        <v>404</v>
      </c>
      <c r="M441" s="7">
        <v>16</v>
      </c>
      <c r="N441" s="8">
        <v>543200</v>
      </c>
    </row>
    <row r="442" spans="2:14" ht="26.4">
      <c r="B442" s="4">
        <v>2023</v>
      </c>
      <c r="C442" s="4" t="s">
        <v>32</v>
      </c>
      <c r="D442" s="1079" t="s">
        <v>664</v>
      </c>
      <c r="E442" s="1080"/>
      <c r="F442" s="1079" t="s">
        <v>674</v>
      </c>
      <c r="G442" s="1080"/>
      <c r="H442" s="4" t="s">
        <v>26</v>
      </c>
      <c r="I442" s="4" t="s">
        <v>19</v>
      </c>
      <c r="J442" s="4" t="s">
        <v>33</v>
      </c>
      <c r="K442" s="5">
        <v>2400</v>
      </c>
      <c r="L442" s="6">
        <v>746</v>
      </c>
      <c r="M442" s="7">
        <v>15</v>
      </c>
      <c r="N442" s="8">
        <v>1754400</v>
      </c>
    </row>
    <row r="443" spans="2:14" ht="26.4">
      <c r="B443" s="4">
        <v>2023</v>
      </c>
      <c r="C443" s="4" t="s">
        <v>32</v>
      </c>
      <c r="D443" s="1079" t="s">
        <v>664</v>
      </c>
      <c r="E443" s="1080"/>
      <c r="F443" s="1079" t="s">
        <v>674</v>
      </c>
      <c r="G443" s="1080"/>
      <c r="H443" s="4" t="s">
        <v>27</v>
      </c>
      <c r="I443" s="4" t="s">
        <v>19</v>
      </c>
      <c r="J443" s="4" t="s">
        <v>720</v>
      </c>
      <c r="K443" s="5">
        <v>200</v>
      </c>
      <c r="L443" s="6">
        <v>14</v>
      </c>
      <c r="M443" s="7">
        <v>7</v>
      </c>
      <c r="N443" s="8">
        <v>1400</v>
      </c>
    </row>
    <row r="444" spans="2:14">
      <c r="B444" s="12" t="s">
        <v>28</v>
      </c>
      <c r="C444" s="12" t="s">
        <v>28</v>
      </c>
      <c r="D444" s="1083" t="s">
        <v>28</v>
      </c>
      <c r="E444" s="1080"/>
      <c r="F444" s="1083" t="s">
        <v>29</v>
      </c>
      <c r="G444" s="1080"/>
      <c r="H444" s="12" t="s">
        <v>28</v>
      </c>
      <c r="I444" s="12" t="s">
        <v>28</v>
      </c>
      <c r="J444" s="12" t="s">
        <v>28</v>
      </c>
      <c r="K444" s="12" t="s">
        <v>28</v>
      </c>
      <c r="L444" s="13">
        <v>7254</v>
      </c>
      <c r="M444" s="13">
        <v>266</v>
      </c>
      <c r="N444" s="14">
        <v>7572900</v>
      </c>
    </row>
    <row r="445" spans="2:14" ht="26.4">
      <c r="B445" s="4">
        <v>2023</v>
      </c>
      <c r="C445" s="4" t="s">
        <v>32</v>
      </c>
      <c r="D445" s="1079" t="s">
        <v>664</v>
      </c>
      <c r="E445" s="1080"/>
      <c r="F445" s="1079" t="s">
        <v>675</v>
      </c>
      <c r="G445" s="1080"/>
      <c r="H445" s="4" t="s">
        <v>18</v>
      </c>
      <c r="I445" s="4" t="s">
        <v>19</v>
      </c>
      <c r="J445" s="4" t="s">
        <v>33</v>
      </c>
      <c r="K445" s="5">
        <v>800</v>
      </c>
      <c r="L445" s="6">
        <v>54269</v>
      </c>
      <c r="M445" s="7">
        <v>37914</v>
      </c>
      <c r="N445" s="8">
        <v>13084000</v>
      </c>
    </row>
    <row r="446" spans="2:14" ht="39.6">
      <c r="B446" s="4">
        <v>2023</v>
      </c>
      <c r="C446" s="4" t="s">
        <v>32</v>
      </c>
      <c r="D446" s="1079" t="s">
        <v>664</v>
      </c>
      <c r="E446" s="1080"/>
      <c r="F446" s="1079" t="s">
        <v>675</v>
      </c>
      <c r="G446" s="1080"/>
      <c r="H446" s="4" t="s">
        <v>22</v>
      </c>
      <c r="I446" s="4" t="s">
        <v>19</v>
      </c>
      <c r="J446" s="4" t="s">
        <v>33</v>
      </c>
      <c r="K446" s="5">
        <v>1100</v>
      </c>
      <c r="L446" s="6">
        <v>388</v>
      </c>
      <c r="M446" s="7">
        <v>244</v>
      </c>
      <c r="N446" s="8">
        <v>158400</v>
      </c>
    </row>
    <row r="447" spans="2:14" ht="26.4">
      <c r="B447" s="4">
        <v>2023</v>
      </c>
      <c r="C447" s="4" t="s">
        <v>32</v>
      </c>
      <c r="D447" s="1079" t="s">
        <v>664</v>
      </c>
      <c r="E447" s="1080"/>
      <c r="F447" s="1079" t="s">
        <v>675</v>
      </c>
      <c r="G447" s="1080"/>
      <c r="H447" s="4" t="s">
        <v>23</v>
      </c>
      <c r="I447" s="4" t="s">
        <v>19</v>
      </c>
      <c r="J447" s="4" t="s">
        <v>33</v>
      </c>
      <c r="K447" s="5">
        <v>1400</v>
      </c>
      <c r="L447" s="6">
        <v>1427</v>
      </c>
      <c r="M447" s="7">
        <v>1220</v>
      </c>
      <c r="N447" s="8">
        <v>289800</v>
      </c>
    </row>
    <row r="448" spans="2:14" ht="26.4">
      <c r="B448" s="4">
        <v>2023</v>
      </c>
      <c r="C448" s="4" t="s">
        <v>32</v>
      </c>
      <c r="D448" s="1079" t="s">
        <v>664</v>
      </c>
      <c r="E448" s="1080"/>
      <c r="F448" s="1079" t="s">
        <v>675</v>
      </c>
      <c r="G448" s="1080"/>
      <c r="H448" s="4" t="s">
        <v>24</v>
      </c>
      <c r="I448" s="4" t="s">
        <v>19</v>
      </c>
      <c r="J448" s="4" t="s">
        <v>255</v>
      </c>
      <c r="K448" s="5">
        <v>2400</v>
      </c>
      <c r="L448" s="6">
        <v>20</v>
      </c>
      <c r="M448" s="7">
        <v>11</v>
      </c>
      <c r="N448" s="8">
        <v>21600</v>
      </c>
    </row>
    <row r="449" spans="2:14" ht="26.4">
      <c r="B449" s="4">
        <v>2023</v>
      </c>
      <c r="C449" s="4" t="s">
        <v>32</v>
      </c>
      <c r="D449" s="1079" t="s">
        <v>664</v>
      </c>
      <c r="E449" s="1080"/>
      <c r="F449" s="1079" t="s">
        <v>675</v>
      </c>
      <c r="G449" s="1080"/>
      <c r="H449" s="4" t="s">
        <v>25</v>
      </c>
      <c r="I449" s="4" t="s">
        <v>19</v>
      </c>
      <c r="J449" s="4" t="s">
        <v>33</v>
      </c>
      <c r="K449" s="5">
        <v>1400</v>
      </c>
      <c r="L449" s="6">
        <v>2653</v>
      </c>
      <c r="M449" s="7">
        <v>1867</v>
      </c>
      <c r="N449" s="8">
        <v>1100400</v>
      </c>
    </row>
    <row r="450" spans="2:14" ht="26.4">
      <c r="B450" s="4">
        <v>2023</v>
      </c>
      <c r="C450" s="4" t="s">
        <v>32</v>
      </c>
      <c r="D450" s="1079" t="s">
        <v>664</v>
      </c>
      <c r="E450" s="1080"/>
      <c r="F450" s="1079" t="s">
        <v>675</v>
      </c>
      <c r="G450" s="1080"/>
      <c r="H450" s="4" t="s">
        <v>26</v>
      </c>
      <c r="I450" s="4" t="s">
        <v>19</v>
      </c>
      <c r="J450" s="4" t="s">
        <v>33</v>
      </c>
      <c r="K450" s="5">
        <v>2400</v>
      </c>
      <c r="L450" s="6">
        <v>7607</v>
      </c>
      <c r="M450" s="7">
        <v>4495</v>
      </c>
      <c r="N450" s="8">
        <v>7468800</v>
      </c>
    </row>
    <row r="451" spans="2:14" ht="26.4">
      <c r="B451" s="4">
        <v>2023</v>
      </c>
      <c r="C451" s="4" t="s">
        <v>32</v>
      </c>
      <c r="D451" s="1079" t="s">
        <v>664</v>
      </c>
      <c r="E451" s="1080"/>
      <c r="F451" s="1079" t="s">
        <v>675</v>
      </c>
      <c r="G451" s="1080"/>
      <c r="H451" s="4" t="s">
        <v>27</v>
      </c>
      <c r="I451" s="4" t="s">
        <v>19</v>
      </c>
      <c r="J451" s="4" t="s">
        <v>33</v>
      </c>
      <c r="K451" s="5">
        <v>200</v>
      </c>
      <c r="L451" s="6">
        <v>390</v>
      </c>
      <c r="M451" s="7">
        <v>204</v>
      </c>
      <c r="N451" s="8">
        <v>37200</v>
      </c>
    </row>
    <row r="452" spans="2:14">
      <c r="B452" s="12" t="s">
        <v>28</v>
      </c>
      <c r="C452" s="12" t="s">
        <v>28</v>
      </c>
      <c r="D452" s="1083" t="s">
        <v>28</v>
      </c>
      <c r="E452" s="1080"/>
      <c r="F452" s="1083" t="s">
        <v>29</v>
      </c>
      <c r="G452" s="1080"/>
      <c r="H452" s="12" t="s">
        <v>28</v>
      </c>
      <c r="I452" s="12" t="s">
        <v>28</v>
      </c>
      <c r="J452" s="12" t="s">
        <v>28</v>
      </c>
      <c r="K452" s="12" t="s">
        <v>28</v>
      </c>
      <c r="L452" s="13">
        <v>66754</v>
      </c>
      <c r="M452" s="13">
        <v>45955</v>
      </c>
      <c r="N452" s="14">
        <v>22160200</v>
      </c>
    </row>
    <row r="453" spans="2:14" ht="26.4">
      <c r="B453" s="4">
        <v>2023</v>
      </c>
      <c r="C453" s="4" t="s">
        <v>32</v>
      </c>
      <c r="D453" s="1079" t="s">
        <v>664</v>
      </c>
      <c r="E453" s="1080"/>
      <c r="F453" s="1079" t="s">
        <v>676</v>
      </c>
      <c r="G453" s="1080"/>
      <c r="H453" s="4" t="s">
        <v>18</v>
      </c>
      <c r="I453" s="4" t="s">
        <v>19</v>
      </c>
      <c r="J453" s="4" t="s">
        <v>33</v>
      </c>
      <c r="K453" s="5">
        <v>800</v>
      </c>
      <c r="L453" s="6">
        <v>105563</v>
      </c>
      <c r="M453" s="7">
        <v>31388</v>
      </c>
      <c r="N453" s="8">
        <v>59340000</v>
      </c>
    </row>
    <row r="454" spans="2:14" ht="39.6">
      <c r="B454" s="4">
        <v>2023</v>
      </c>
      <c r="C454" s="4" t="s">
        <v>32</v>
      </c>
      <c r="D454" s="1079" t="s">
        <v>664</v>
      </c>
      <c r="E454" s="1080"/>
      <c r="F454" s="1079" t="s">
        <v>676</v>
      </c>
      <c r="G454" s="1080"/>
      <c r="H454" s="4" t="s">
        <v>22</v>
      </c>
      <c r="I454" s="4" t="s">
        <v>19</v>
      </c>
      <c r="J454" s="4" t="s">
        <v>33</v>
      </c>
      <c r="K454" s="5">
        <v>1100</v>
      </c>
      <c r="L454" s="6">
        <v>658</v>
      </c>
      <c r="M454" s="7">
        <v>198</v>
      </c>
      <c r="N454" s="8">
        <v>506000</v>
      </c>
    </row>
    <row r="455" spans="2:14" ht="26.4">
      <c r="B455" s="4">
        <v>2023</v>
      </c>
      <c r="C455" s="4" t="s">
        <v>32</v>
      </c>
      <c r="D455" s="1079" t="s">
        <v>664</v>
      </c>
      <c r="E455" s="1080"/>
      <c r="F455" s="1079" t="s">
        <v>676</v>
      </c>
      <c r="G455" s="1080"/>
      <c r="H455" s="4" t="s">
        <v>23</v>
      </c>
      <c r="I455" s="4" t="s">
        <v>19</v>
      </c>
      <c r="J455" s="4" t="s">
        <v>33</v>
      </c>
      <c r="K455" s="5">
        <v>1400</v>
      </c>
      <c r="L455" s="6">
        <v>3040</v>
      </c>
      <c r="M455" s="7">
        <v>834</v>
      </c>
      <c r="N455" s="8">
        <v>3088400</v>
      </c>
    </row>
    <row r="456" spans="2:14" ht="26.4">
      <c r="B456" s="4">
        <v>2023</v>
      </c>
      <c r="C456" s="4" t="s">
        <v>32</v>
      </c>
      <c r="D456" s="1079" t="s">
        <v>664</v>
      </c>
      <c r="E456" s="1080"/>
      <c r="F456" s="1079" t="s">
        <v>676</v>
      </c>
      <c r="G456" s="1080"/>
      <c r="H456" s="4" t="s">
        <v>24</v>
      </c>
      <c r="I456" s="4" t="s">
        <v>19</v>
      </c>
      <c r="J456" s="4" t="s">
        <v>33</v>
      </c>
      <c r="K456" s="5">
        <v>2400</v>
      </c>
      <c r="L456" s="6">
        <v>681</v>
      </c>
      <c r="M456" s="7">
        <v>430</v>
      </c>
      <c r="N456" s="8">
        <v>602400</v>
      </c>
    </row>
    <row r="457" spans="2:14" ht="26.4">
      <c r="B457" s="4">
        <v>2023</v>
      </c>
      <c r="C457" s="4" t="s">
        <v>32</v>
      </c>
      <c r="D457" s="1079" t="s">
        <v>664</v>
      </c>
      <c r="E457" s="1080"/>
      <c r="F457" s="1079" t="s">
        <v>676</v>
      </c>
      <c r="G457" s="1080"/>
      <c r="H457" s="4" t="s">
        <v>25</v>
      </c>
      <c r="I457" s="4" t="s">
        <v>19</v>
      </c>
      <c r="J457" s="4" t="s">
        <v>33</v>
      </c>
      <c r="K457" s="5">
        <v>1400</v>
      </c>
      <c r="L457" s="6">
        <v>7665</v>
      </c>
      <c r="M457" s="7">
        <v>2449</v>
      </c>
      <c r="N457" s="8">
        <v>7302400</v>
      </c>
    </row>
    <row r="458" spans="2:14" ht="26.4">
      <c r="B458" s="4">
        <v>2023</v>
      </c>
      <c r="C458" s="4" t="s">
        <v>32</v>
      </c>
      <c r="D458" s="1079" t="s">
        <v>664</v>
      </c>
      <c r="E458" s="1080"/>
      <c r="F458" s="1079" t="s">
        <v>676</v>
      </c>
      <c r="G458" s="1080"/>
      <c r="H458" s="4" t="s">
        <v>26</v>
      </c>
      <c r="I458" s="4" t="s">
        <v>19</v>
      </c>
      <c r="J458" s="4" t="s">
        <v>33</v>
      </c>
      <c r="K458" s="5">
        <v>2400</v>
      </c>
      <c r="L458" s="6">
        <v>16780</v>
      </c>
      <c r="M458" s="7">
        <v>2952</v>
      </c>
      <c r="N458" s="8">
        <v>33187200</v>
      </c>
    </row>
    <row r="459" spans="2:14" ht="26.4">
      <c r="B459" s="4">
        <v>2023</v>
      </c>
      <c r="C459" s="4" t="s">
        <v>32</v>
      </c>
      <c r="D459" s="1079" t="s">
        <v>664</v>
      </c>
      <c r="E459" s="1080"/>
      <c r="F459" s="1079" t="s">
        <v>676</v>
      </c>
      <c r="G459" s="1080"/>
      <c r="H459" s="4" t="s">
        <v>27</v>
      </c>
      <c r="I459" s="4" t="s">
        <v>19</v>
      </c>
      <c r="J459" s="4" t="s">
        <v>33</v>
      </c>
      <c r="K459" s="5">
        <v>200</v>
      </c>
      <c r="L459" s="6">
        <v>478</v>
      </c>
      <c r="M459" s="7">
        <v>117</v>
      </c>
      <c r="N459" s="8">
        <v>72200</v>
      </c>
    </row>
    <row r="460" spans="2:14">
      <c r="B460" s="12" t="s">
        <v>28</v>
      </c>
      <c r="C460" s="12" t="s">
        <v>28</v>
      </c>
      <c r="D460" s="1083" t="s">
        <v>28</v>
      </c>
      <c r="E460" s="1080"/>
      <c r="F460" s="1083" t="s">
        <v>29</v>
      </c>
      <c r="G460" s="1080"/>
      <c r="H460" s="12" t="s">
        <v>28</v>
      </c>
      <c r="I460" s="12" t="s">
        <v>28</v>
      </c>
      <c r="J460" s="12" t="s">
        <v>28</v>
      </c>
      <c r="K460" s="12" t="s">
        <v>28</v>
      </c>
      <c r="L460" s="13">
        <v>134865</v>
      </c>
      <c r="M460" s="13">
        <v>38368</v>
      </c>
      <c r="N460" s="14">
        <v>104098600</v>
      </c>
    </row>
    <row r="461" spans="2:14" ht="26.4">
      <c r="B461" s="4">
        <v>2023</v>
      </c>
      <c r="C461" s="4" t="s">
        <v>32</v>
      </c>
      <c r="D461" s="1079" t="s">
        <v>664</v>
      </c>
      <c r="E461" s="1080"/>
      <c r="F461" s="1079" t="s">
        <v>677</v>
      </c>
      <c r="G461" s="1080"/>
      <c r="H461" s="4" t="s">
        <v>18</v>
      </c>
      <c r="I461" s="4" t="s">
        <v>19</v>
      </c>
      <c r="J461" s="4" t="s">
        <v>33</v>
      </c>
      <c r="K461" s="5">
        <v>800</v>
      </c>
      <c r="L461" s="6">
        <v>8421</v>
      </c>
      <c r="M461" s="7">
        <v>1886</v>
      </c>
      <c r="N461" s="8">
        <v>5228000</v>
      </c>
    </row>
    <row r="462" spans="2:14" ht="39.6">
      <c r="B462" s="4">
        <v>2023</v>
      </c>
      <c r="C462" s="4" t="s">
        <v>32</v>
      </c>
      <c r="D462" s="1079" t="s">
        <v>664</v>
      </c>
      <c r="E462" s="1080"/>
      <c r="F462" s="1079" t="s">
        <v>677</v>
      </c>
      <c r="G462" s="1080"/>
      <c r="H462" s="4" t="s">
        <v>22</v>
      </c>
      <c r="I462" s="4" t="s">
        <v>19</v>
      </c>
      <c r="J462" s="4" t="s">
        <v>33</v>
      </c>
      <c r="K462" s="5">
        <v>1100</v>
      </c>
      <c r="L462" s="6">
        <v>88</v>
      </c>
      <c r="M462" s="7">
        <v>22</v>
      </c>
      <c r="N462" s="8">
        <v>72600</v>
      </c>
    </row>
    <row r="463" spans="2:14" ht="26.4">
      <c r="B463" s="4">
        <v>2023</v>
      </c>
      <c r="C463" s="4" t="s">
        <v>32</v>
      </c>
      <c r="D463" s="1079" t="s">
        <v>664</v>
      </c>
      <c r="E463" s="1080"/>
      <c r="F463" s="1079" t="s">
        <v>677</v>
      </c>
      <c r="G463" s="1080"/>
      <c r="H463" s="4" t="s">
        <v>23</v>
      </c>
      <c r="I463" s="4" t="s">
        <v>19</v>
      </c>
      <c r="J463" s="4" t="s">
        <v>33</v>
      </c>
      <c r="K463" s="5">
        <v>1400</v>
      </c>
      <c r="L463" s="6">
        <v>98</v>
      </c>
      <c r="M463" s="7">
        <v>15</v>
      </c>
      <c r="N463" s="8">
        <v>116200</v>
      </c>
    </row>
    <row r="464" spans="2:14" ht="26.4">
      <c r="B464" s="4">
        <v>2023</v>
      </c>
      <c r="C464" s="4" t="s">
        <v>32</v>
      </c>
      <c r="D464" s="1079" t="s">
        <v>664</v>
      </c>
      <c r="E464" s="1080"/>
      <c r="F464" s="1079" t="s">
        <v>677</v>
      </c>
      <c r="G464" s="1080"/>
      <c r="H464" s="4" t="s">
        <v>24</v>
      </c>
      <c r="I464" s="4" t="s">
        <v>19</v>
      </c>
      <c r="J464" s="4" t="s">
        <v>217</v>
      </c>
      <c r="K464" s="5">
        <v>2400</v>
      </c>
      <c r="L464" s="6">
        <v>3</v>
      </c>
      <c r="M464" s="9"/>
      <c r="N464" s="8">
        <v>7200</v>
      </c>
    </row>
    <row r="465" spans="2:14" ht="26.4">
      <c r="B465" s="4">
        <v>2023</v>
      </c>
      <c r="C465" s="4" t="s">
        <v>32</v>
      </c>
      <c r="D465" s="1079" t="s">
        <v>664</v>
      </c>
      <c r="E465" s="1080"/>
      <c r="F465" s="1079" t="s">
        <v>677</v>
      </c>
      <c r="G465" s="1080"/>
      <c r="H465" s="4" t="s">
        <v>25</v>
      </c>
      <c r="I465" s="4" t="s">
        <v>19</v>
      </c>
      <c r="J465" s="4" t="s">
        <v>33</v>
      </c>
      <c r="K465" s="5">
        <v>1400</v>
      </c>
      <c r="L465" s="6">
        <v>284</v>
      </c>
      <c r="M465" s="7">
        <v>71</v>
      </c>
      <c r="N465" s="8">
        <v>298200</v>
      </c>
    </row>
    <row r="466" spans="2:14" ht="26.4">
      <c r="B466" s="4">
        <v>2023</v>
      </c>
      <c r="C466" s="4" t="s">
        <v>32</v>
      </c>
      <c r="D466" s="1079" t="s">
        <v>664</v>
      </c>
      <c r="E466" s="1080"/>
      <c r="F466" s="1079" t="s">
        <v>677</v>
      </c>
      <c r="G466" s="1080"/>
      <c r="H466" s="4" t="s">
        <v>26</v>
      </c>
      <c r="I466" s="4" t="s">
        <v>19</v>
      </c>
      <c r="J466" s="4" t="s">
        <v>33</v>
      </c>
      <c r="K466" s="5">
        <v>2400</v>
      </c>
      <c r="L466" s="6">
        <v>124</v>
      </c>
      <c r="M466" s="7">
        <v>27</v>
      </c>
      <c r="N466" s="8">
        <v>232800</v>
      </c>
    </row>
    <row r="467" spans="2:14" ht="26.4">
      <c r="B467" s="4">
        <v>2023</v>
      </c>
      <c r="C467" s="4" t="s">
        <v>32</v>
      </c>
      <c r="D467" s="1079" t="s">
        <v>664</v>
      </c>
      <c r="E467" s="1080"/>
      <c r="F467" s="1079" t="s">
        <v>677</v>
      </c>
      <c r="G467" s="1080"/>
      <c r="H467" s="4" t="s">
        <v>27</v>
      </c>
      <c r="I467" s="4" t="s">
        <v>19</v>
      </c>
      <c r="J467" s="4" t="s">
        <v>205</v>
      </c>
      <c r="K467" s="5">
        <v>200</v>
      </c>
      <c r="L467" s="6">
        <v>28</v>
      </c>
      <c r="M467" s="7">
        <v>4</v>
      </c>
      <c r="N467" s="8">
        <v>4800</v>
      </c>
    </row>
    <row r="468" spans="2:14">
      <c r="B468" s="12" t="s">
        <v>28</v>
      </c>
      <c r="C468" s="12" t="s">
        <v>28</v>
      </c>
      <c r="D468" s="1083" t="s">
        <v>28</v>
      </c>
      <c r="E468" s="1080"/>
      <c r="F468" s="1083" t="s">
        <v>29</v>
      </c>
      <c r="G468" s="1080"/>
      <c r="H468" s="12" t="s">
        <v>28</v>
      </c>
      <c r="I468" s="12" t="s">
        <v>28</v>
      </c>
      <c r="J468" s="12" t="s">
        <v>28</v>
      </c>
      <c r="K468" s="12" t="s">
        <v>28</v>
      </c>
      <c r="L468" s="13">
        <v>9046</v>
      </c>
      <c r="M468" s="13">
        <v>2025</v>
      </c>
      <c r="N468" s="14">
        <v>5959800</v>
      </c>
    </row>
    <row r="469" spans="2:14" ht="26.4">
      <c r="B469" s="4">
        <v>2023</v>
      </c>
      <c r="C469" s="4" t="s">
        <v>32</v>
      </c>
      <c r="D469" s="1079" t="s">
        <v>664</v>
      </c>
      <c r="E469" s="1080"/>
      <c r="F469" s="1079" t="s">
        <v>679</v>
      </c>
      <c r="G469" s="1080"/>
      <c r="H469" s="4" t="s">
        <v>18</v>
      </c>
      <c r="I469" s="4" t="s">
        <v>19</v>
      </c>
      <c r="J469" s="4" t="s">
        <v>33</v>
      </c>
      <c r="K469" s="5">
        <v>3100</v>
      </c>
      <c r="L469" s="6">
        <v>254894</v>
      </c>
      <c r="M469" s="7">
        <v>1311</v>
      </c>
      <c r="N469" s="8">
        <v>786107300</v>
      </c>
    </row>
    <row r="470" spans="2:14" ht="39.6">
      <c r="B470" s="4">
        <v>2023</v>
      </c>
      <c r="C470" s="4" t="s">
        <v>32</v>
      </c>
      <c r="D470" s="1079" t="s">
        <v>664</v>
      </c>
      <c r="E470" s="1080"/>
      <c r="F470" s="1079" t="s">
        <v>679</v>
      </c>
      <c r="G470" s="1080"/>
      <c r="H470" s="4" t="s">
        <v>22</v>
      </c>
      <c r="I470" s="4" t="s">
        <v>19</v>
      </c>
      <c r="J470" s="4" t="s">
        <v>33</v>
      </c>
      <c r="K470" s="5">
        <v>4600</v>
      </c>
      <c r="L470" s="6">
        <v>2391</v>
      </c>
      <c r="M470" s="7">
        <v>40</v>
      </c>
      <c r="N470" s="8">
        <v>10814600</v>
      </c>
    </row>
    <row r="471" spans="2:14" ht="26.4">
      <c r="B471" s="4">
        <v>2023</v>
      </c>
      <c r="C471" s="4" t="s">
        <v>32</v>
      </c>
      <c r="D471" s="1079" t="s">
        <v>664</v>
      </c>
      <c r="E471" s="1080"/>
      <c r="F471" s="1079" t="s">
        <v>679</v>
      </c>
      <c r="G471" s="1080"/>
      <c r="H471" s="4" t="s">
        <v>23</v>
      </c>
      <c r="I471" s="4" t="s">
        <v>19</v>
      </c>
      <c r="J471" s="4" t="s">
        <v>33</v>
      </c>
      <c r="K471" s="5">
        <v>5600</v>
      </c>
      <c r="L471" s="6">
        <v>2360</v>
      </c>
      <c r="M471" s="7">
        <v>94</v>
      </c>
      <c r="N471" s="8">
        <v>12689600</v>
      </c>
    </row>
    <row r="472" spans="2:14" ht="26.4">
      <c r="B472" s="4">
        <v>2023</v>
      </c>
      <c r="C472" s="4" t="s">
        <v>32</v>
      </c>
      <c r="D472" s="1079" t="s">
        <v>664</v>
      </c>
      <c r="E472" s="1080"/>
      <c r="F472" s="1079" t="s">
        <v>679</v>
      </c>
      <c r="G472" s="1080"/>
      <c r="H472" s="4" t="s">
        <v>24</v>
      </c>
      <c r="I472" s="4" t="s">
        <v>19</v>
      </c>
      <c r="J472" s="4" t="s">
        <v>33</v>
      </c>
      <c r="K472" s="5">
        <v>10000</v>
      </c>
      <c r="L472" s="6">
        <v>1881</v>
      </c>
      <c r="M472" s="7">
        <v>2</v>
      </c>
      <c r="N472" s="8">
        <v>18790000</v>
      </c>
    </row>
    <row r="473" spans="2:14" ht="26.4">
      <c r="B473" s="4">
        <v>2023</v>
      </c>
      <c r="C473" s="4" t="s">
        <v>32</v>
      </c>
      <c r="D473" s="1079" t="s">
        <v>664</v>
      </c>
      <c r="E473" s="1080"/>
      <c r="F473" s="1079" t="s">
        <v>679</v>
      </c>
      <c r="G473" s="1080"/>
      <c r="H473" s="4" t="s">
        <v>25</v>
      </c>
      <c r="I473" s="4" t="s">
        <v>19</v>
      </c>
      <c r="J473" s="4" t="s">
        <v>33</v>
      </c>
      <c r="K473" s="5">
        <v>5600</v>
      </c>
      <c r="L473" s="6">
        <v>14292</v>
      </c>
      <c r="M473" s="7">
        <v>227</v>
      </c>
      <c r="N473" s="8">
        <v>78764000</v>
      </c>
    </row>
    <row r="474" spans="2:14" ht="26.4">
      <c r="B474" s="4">
        <v>2023</v>
      </c>
      <c r="C474" s="4" t="s">
        <v>32</v>
      </c>
      <c r="D474" s="1079" t="s">
        <v>664</v>
      </c>
      <c r="E474" s="1080"/>
      <c r="F474" s="1079" t="s">
        <v>679</v>
      </c>
      <c r="G474" s="1080"/>
      <c r="H474" s="4" t="s">
        <v>26</v>
      </c>
      <c r="I474" s="4" t="s">
        <v>19</v>
      </c>
      <c r="J474" s="4" t="s">
        <v>33</v>
      </c>
      <c r="K474" s="5">
        <v>10000</v>
      </c>
      <c r="L474" s="6">
        <v>22278</v>
      </c>
      <c r="M474" s="7">
        <v>31</v>
      </c>
      <c r="N474" s="8">
        <v>222470000</v>
      </c>
    </row>
    <row r="475" spans="2:14" ht="26.4">
      <c r="B475" s="4">
        <v>2023</v>
      </c>
      <c r="C475" s="4" t="s">
        <v>32</v>
      </c>
      <c r="D475" s="1079" t="s">
        <v>664</v>
      </c>
      <c r="E475" s="1080"/>
      <c r="F475" s="1079" t="s">
        <v>679</v>
      </c>
      <c r="G475" s="1080"/>
      <c r="H475" s="4" t="s">
        <v>27</v>
      </c>
      <c r="I475" s="4" t="s">
        <v>19</v>
      </c>
      <c r="J475" s="4" t="s">
        <v>33</v>
      </c>
      <c r="K475" s="5">
        <v>900</v>
      </c>
      <c r="L475" s="6">
        <v>2554</v>
      </c>
      <c r="M475" s="7">
        <v>4</v>
      </c>
      <c r="N475" s="8">
        <v>2295000</v>
      </c>
    </row>
    <row r="476" spans="2:14">
      <c r="B476" s="12" t="s">
        <v>28</v>
      </c>
      <c r="C476" s="12" t="s">
        <v>28</v>
      </c>
      <c r="D476" s="1083" t="s">
        <v>28</v>
      </c>
      <c r="E476" s="1080"/>
      <c r="F476" s="1083" t="s">
        <v>29</v>
      </c>
      <c r="G476" s="1080"/>
      <c r="H476" s="12" t="s">
        <v>28</v>
      </c>
      <c r="I476" s="12" t="s">
        <v>28</v>
      </c>
      <c r="J476" s="12" t="s">
        <v>28</v>
      </c>
      <c r="K476" s="12" t="s">
        <v>28</v>
      </c>
      <c r="L476" s="13">
        <v>300650</v>
      </c>
      <c r="M476" s="13">
        <v>1709</v>
      </c>
      <c r="N476" s="14">
        <v>1131930500</v>
      </c>
    </row>
    <row r="477" spans="2:14" ht="26.4">
      <c r="B477" s="4">
        <v>2023</v>
      </c>
      <c r="C477" s="4" t="s">
        <v>32</v>
      </c>
      <c r="D477" s="1079" t="s">
        <v>664</v>
      </c>
      <c r="E477" s="1080"/>
      <c r="F477" s="1079" t="s">
        <v>680</v>
      </c>
      <c r="G477" s="1080"/>
      <c r="H477" s="4" t="s">
        <v>18</v>
      </c>
      <c r="I477" s="4" t="s">
        <v>19</v>
      </c>
      <c r="J477" s="4" t="s">
        <v>33</v>
      </c>
      <c r="K477" s="5">
        <v>800</v>
      </c>
      <c r="L477" s="6">
        <v>125838</v>
      </c>
      <c r="M477" s="7">
        <v>40511</v>
      </c>
      <c r="N477" s="8">
        <v>68261600</v>
      </c>
    </row>
    <row r="478" spans="2:14" ht="39.6">
      <c r="B478" s="4">
        <v>2023</v>
      </c>
      <c r="C478" s="4" t="s">
        <v>32</v>
      </c>
      <c r="D478" s="1079" t="s">
        <v>664</v>
      </c>
      <c r="E478" s="1080"/>
      <c r="F478" s="1079" t="s">
        <v>680</v>
      </c>
      <c r="G478" s="1080"/>
      <c r="H478" s="4" t="s">
        <v>22</v>
      </c>
      <c r="I478" s="4" t="s">
        <v>19</v>
      </c>
      <c r="J478" s="4" t="s">
        <v>33</v>
      </c>
      <c r="K478" s="5">
        <v>1100</v>
      </c>
      <c r="L478" s="6">
        <v>468</v>
      </c>
      <c r="M478" s="7">
        <v>134</v>
      </c>
      <c r="N478" s="8">
        <v>367400</v>
      </c>
    </row>
    <row r="479" spans="2:14" ht="26.4">
      <c r="B479" s="4">
        <v>2023</v>
      </c>
      <c r="C479" s="4" t="s">
        <v>32</v>
      </c>
      <c r="D479" s="1079" t="s">
        <v>664</v>
      </c>
      <c r="E479" s="1080"/>
      <c r="F479" s="1079" t="s">
        <v>680</v>
      </c>
      <c r="G479" s="1080"/>
      <c r="H479" s="4" t="s">
        <v>23</v>
      </c>
      <c r="I479" s="4" t="s">
        <v>19</v>
      </c>
      <c r="J479" s="4" t="s">
        <v>33</v>
      </c>
      <c r="K479" s="5">
        <v>1400</v>
      </c>
      <c r="L479" s="6">
        <v>1537</v>
      </c>
      <c r="M479" s="7">
        <v>667</v>
      </c>
      <c r="N479" s="8">
        <v>1218000</v>
      </c>
    </row>
    <row r="480" spans="2:14" ht="26.4">
      <c r="B480" s="4">
        <v>2023</v>
      </c>
      <c r="C480" s="4" t="s">
        <v>32</v>
      </c>
      <c r="D480" s="1079" t="s">
        <v>664</v>
      </c>
      <c r="E480" s="1080"/>
      <c r="F480" s="1079" t="s">
        <v>680</v>
      </c>
      <c r="G480" s="1080"/>
      <c r="H480" s="4" t="s">
        <v>24</v>
      </c>
      <c r="I480" s="4" t="s">
        <v>19</v>
      </c>
      <c r="J480" s="4" t="s">
        <v>200</v>
      </c>
      <c r="K480" s="5">
        <v>2400</v>
      </c>
      <c r="L480" s="6">
        <v>58</v>
      </c>
      <c r="M480" s="7">
        <v>30</v>
      </c>
      <c r="N480" s="8">
        <v>67200</v>
      </c>
    </row>
    <row r="481" spans="2:14" ht="26.4">
      <c r="B481" s="4">
        <v>2023</v>
      </c>
      <c r="C481" s="4" t="s">
        <v>32</v>
      </c>
      <c r="D481" s="1079" t="s">
        <v>664</v>
      </c>
      <c r="E481" s="1080"/>
      <c r="F481" s="1079" t="s">
        <v>680</v>
      </c>
      <c r="G481" s="1080"/>
      <c r="H481" s="4" t="s">
        <v>25</v>
      </c>
      <c r="I481" s="4" t="s">
        <v>19</v>
      </c>
      <c r="J481" s="4" t="s">
        <v>33</v>
      </c>
      <c r="K481" s="5">
        <v>1400</v>
      </c>
      <c r="L481" s="6">
        <v>6235</v>
      </c>
      <c r="M481" s="7">
        <v>2070</v>
      </c>
      <c r="N481" s="8">
        <v>5831000</v>
      </c>
    </row>
    <row r="482" spans="2:14" ht="26.4">
      <c r="B482" s="4">
        <v>2023</v>
      </c>
      <c r="C482" s="4" t="s">
        <v>32</v>
      </c>
      <c r="D482" s="1079" t="s">
        <v>664</v>
      </c>
      <c r="E482" s="1080"/>
      <c r="F482" s="1079" t="s">
        <v>680</v>
      </c>
      <c r="G482" s="1080"/>
      <c r="H482" s="4" t="s">
        <v>26</v>
      </c>
      <c r="I482" s="4" t="s">
        <v>19</v>
      </c>
      <c r="J482" s="4" t="s">
        <v>33</v>
      </c>
      <c r="K482" s="5">
        <v>2400</v>
      </c>
      <c r="L482" s="6">
        <v>12283</v>
      </c>
      <c r="M482" s="7">
        <v>3401</v>
      </c>
      <c r="N482" s="8">
        <v>21316800</v>
      </c>
    </row>
    <row r="483" spans="2:14" ht="26.4">
      <c r="B483" s="4">
        <v>2023</v>
      </c>
      <c r="C483" s="4" t="s">
        <v>32</v>
      </c>
      <c r="D483" s="1079" t="s">
        <v>664</v>
      </c>
      <c r="E483" s="1080"/>
      <c r="F483" s="1079" t="s">
        <v>680</v>
      </c>
      <c r="G483" s="1080"/>
      <c r="H483" s="4" t="s">
        <v>27</v>
      </c>
      <c r="I483" s="4" t="s">
        <v>19</v>
      </c>
      <c r="J483" s="4" t="s">
        <v>33</v>
      </c>
      <c r="K483" s="5">
        <v>200</v>
      </c>
      <c r="L483" s="6">
        <v>672</v>
      </c>
      <c r="M483" s="7">
        <v>110</v>
      </c>
      <c r="N483" s="8">
        <v>112400</v>
      </c>
    </row>
    <row r="484" spans="2:14">
      <c r="B484" s="12" t="s">
        <v>28</v>
      </c>
      <c r="C484" s="12" t="s">
        <v>28</v>
      </c>
      <c r="D484" s="1083" t="s">
        <v>28</v>
      </c>
      <c r="E484" s="1080"/>
      <c r="F484" s="1083" t="s">
        <v>29</v>
      </c>
      <c r="G484" s="1080"/>
      <c r="H484" s="12" t="s">
        <v>28</v>
      </c>
      <c r="I484" s="12" t="s">
        <v>28</v>
      </c>
      <c r="J484" s="12" t="s">
        <v>28</v>
      </c>
      <c r="K484" s="12" t="s">
        <v>28</v>
      </c>
      <c r="L484" s="13">
        <v>147091</v>
      </c>
      <c r="M484" s="13">
        <v>46923</v>
      </c>
      <c r="N484" s="14">
        <v>97174400</v>
      </c>
    </row>
    <row r="485" spans="2:14" ht="26.4">
      <c r="B485" s="4">
        <v>2023</v>
      </c>
      <c r="C485" s="4" t="s">
        <v>32</v>
      </c>
      <c r="D485" s="1079" t="s">
        <v>664</v>
      </c>
      <c r="E485" s="1080"/>
      <c r="F485" s="1079" t="s">
        <v>681</v>
      </c>
      <c r="G485" s="1080"/>
      <c r="H485" s="4" t="s">
        <v>18</v>
      </c>
      <c r="I485" s="4" t="s">
        <v>19</v>
      </c>
      <c r="J485" s="4" t="s">
        <v>33</v>
      </c>
      <c r="K485" s="5">
        <v>800</v>
      </c>
      <c r="L485" s="6">
        <v>274288</v>
      </c>
      <c r="M485" s="7">
        <v>194818</v>
      </c>
      <c r="N485" s="8">
        <v>63576000</v>
      </c>
    </row>
    <row r="486" spans="2:14" ht="39.6">
      <c r="B486" s="4">
        <v>2023</v>
      </c>
      <c r="C486" s="4" t="s">
        <v>32</v>
      </c>
      <c r="D486" s="1079" t="s">
        <v>664</v>
      </c>
      <c r="E486" s="1080"/>
      <c r="F486" s="1079" t="s">
        <v>681</v>
      </c>
      <c r="G486" s="1080"/>
      <c r="H486" s="4" t="s">
        <v>22</v>
      </c>
      <c r="I486" s="4" t="s">
        <v>19</v>
      </c>
      <c r="J486" s="4" t="s">
        <v>33</v>
      </c>
      <c r="K486" s="5">
        <v>1100</v>
      </c>
      <c r="L486" s="6">
        <v>714</v>
      </c>
      <c r="M486" s="7">
        <v>445</v>
      </c>
      <c r="N486" s="8">
        <v>295900</v>
      </c>
    </row>
    <row r="487" spans="2:14" ht="26.4">
      <c r="B487" s="4">
        <v>2023</v>
      </c>
      <c r="C487" s="4" t="s">
        <v>32</v>
      </c>
      <c r="D487" s="1079" t="s">
        <v>664</v>
      </c>
      <c r="E487" s="1080"/>
      <c r="F487" s="1079" t="s">
        <v>681</v>
      </c>
      <c r="G487" s="1080"/>
      <c r="H487" s="4" t="s">
        <v>23</v>
      </c>
      <c r="I487" s="4" t="s">
        <v>19</v>
      </c>
      <c r="J487" s="4" t="s">
        <v>33</v>
      </c>
      <c r="K487" s="5">
        <v>1400</v>
      </c>
      <c r="L487" s="6">
        <v>8130</v>
      </c>
      <c r="M487" s="7">
        <v>6051</v>
      </c>
      <c r="N487" s="8">
        <v>2910600</v>
      </c>
    </row>
    <row r="488" spans="2:14" ht="26.4">
      <c r="B488" s="4">
        <v>2023</v>
      </c>
      <c r="C488" s="4" t="s">
        <v>32</v>
      </c>
      <c r="D488" s="1079" t="s">
        <v>664</v>
      </c>
      <c r="E488" s="1080"/>
      <c r="F488" s="1079" t="s">
        <v>681</v>
      </c>
      <c r="G488" s="1080"/>
      <c r="H488" s="4" t="s">
        <v>24</v>
      </c>
      <c r="I488" s="4" t="s">
        <v>19</v>
      </c>
      <c r="J488" s="4" t="s">
        <v>33</v>
      </c>
      <c r="K488" s="5">
        <v>2400</v>
      </c>
      <c r="L488" s="6">
        <v>6834</v>
      </c>
      <c r="M488" s="7">
        <v>6298</v>
      </c>
      <c r="N488" s="8">
        <v>1286400</v>
      </c>
    </row>
    <row r="489" spans="2:14" ht="26.4">
      <c r="B489" s="4">
        <v>2023</v>
      </c>
      <c r="C489" s="4" t="s">
        <v>32</v>
      </c>
      <c r="D489" s="1079" t="s">
        <v>664</v>
      </c>
      <c r="E489" s="1080"/>
      <c r="F489" s="1079" t="s">
        <v>681</v>
      </c>
      <c r="G489" s="1080"/>
      <c r="H489" s="4" t="s">
        <v>25</v>
      </c>
      <c r="I489" s="4" t="s">
        <v>19</v>
      </c>
      <c r="J489" s="4" t="s">
        <v>33</v>
      </c>
      <c r="K489" s="5">
        <v>1400</v>
      </c>
      <c r="L489" s="6">
        <v>9663</v>
      </c>
      <c r="M489" s="7">
        <v>6843</v>
      </c>
      <c r="N489" s="8">
        <v>3948000</v>
      </c>
    </row>
    <row r="490" spans="2:14" ht="26.4">
      <c r="B490" s="4">
        <v>2023</v>
      </c>
      <c r="C490" s="4" t="s">
        <v>32</v>
      </c>
      <c r="D490" s="1079" t="s">
        <v>664</v>
      </c>
      <c r="E490" s="1080"/>
      <c r="F490" s="1079" t="s">
        <v>681</v>
      </c>
      <c r="G490" s="1080"/>
      <c r="H490" s="4" t="s">
        <v>26</v>
      </c>
      <c r="I490" s="4" t="s">
        <v>19</v>
      </c>
      <c r="J490" s="4" t="s">
        <v>33</v>
      </c>
      <c r="K490" s="5">
        <v>2400</v>
      </c>
      <c r="L490" s="6">
        <v>16279</v>
      </c>
      <c r="M490" s="7">
        <v>10750</v>
      </c>
      <c r="N490" s="8">
        <v>13269600</v>
      </c>
    </row>
    <row r="491" spans="2:14" ht="26.4">
      <c r="B491" s="4">
        <v>2023</v>
      </c>
      <c r="C491" s="4" t="s">
        <v>32</v>
      </c>
      <c r="D491" s="1079" t="s">
        <v>664</v>
      </c>
      <c r="E491" s="1080"/>
      <c r="F491" s="1079" t="s">
        <v>681</v>
      </c>
      <c r="G491" s="1080"/>
      <c r="H491" s="4" t="s">
        <v>27</v>
      </c>
      <c r="I491" s="4" t="s">
        <v>19</v>
      </c>
      <c r="J491" s="4" t="s">
        <v>33</v>
      </c>
      <c r="K491" s="5">
        <v>200</v>
      </c>
      <c r="L491" s="6">
        <v>2823</v>
      </c>
      <c r="M491" s="7">
        <v>1050</v>
      </c>
      <c r="N491" s="8">
        <v>354600</v>
      </c>
    </row>
    <row r="492" spans="2:14">
      <c r="B492" s="12" t="s">
        <v>28</v>
      </c>
      <c r="C492" s="12" t="s">
        <v>28</v>
      </c>
      <c r="D492" s="1083" t="s">
        <v>28</v>
      </c>
      <c r="E492" s="1080"/>
      <c r="F492" s="1083" t="s">
        <v>29</v>
      </c>
      <c r="G492" s="1080"/>
      <c r="H492" s="12" t="s">
        <v>28</v>
      </c>
      <c r="I492" s="12" t="s">
        <v>28</v>
      </c>
      <c r="J492" s="12" t="s">
        <v>28</v>
      </c>
      <c r="K492" s="12" t="s">
        <v>28</v>
      </c>
      <c r="L492" s="13">
        <v>318731</v>
      </c>
      <c r="M492" s="13">
        <v>226255</v>
      </c>
      <c r="N492" s="14">
        <v>85641100</v>
      </c>
    </row>
    <row r="493" spans="2:14" ht="26.4">
      <c r="B493" s="4">
        <v>2023</v>
      </c>
      <c r="C493" s="4" t="s">
        <v>32</v>
      </c>
      <c r="D493" s="1079" t="s">
        <v>664</v>
      </c>
      <c r="E493" s="1080"/>
      <c r="F493" s="1079" t="s">
        <v>682</v>
      </c>
      <c r="G493" s="1080"/>
      <c r="H493" s="4" t="s">
        <v>18</v>
      </c>
      <c r="I493" s="4" t="s">
        <v>19</v>
      </c>
      <c r="J493" s="4" t="s">
        <v>33</v>
      </c>
      <c r="K493" s="5">
        <v>800</v>
      </c>
      <c r="L493" s="6">
        <v>251973</v>
      </c>
      <c r="M493" s="7">
        <v>12212</v>
      </c>
      <c r="N493" s="8">
        <v>191808800</v>
      </c>
    </row>
    <row r="494" spans="2:14" ht="39.6">
      <c r="B494" s="4">
        <v>2023</v>
      </c>
      <c r="C494" s="4" t="s">
        <v>32</v>
      </c>
      <c r="D494" s="1079" t="s">
        <v>664</v>
      </c>
      <c r="E494" s="1080"/>
      <c r="F494" s="1079" t="s">
        <v>682</v>
      </c>
      <c r="G494" s="1080"/>
      <c r="H494" s="4" t="s">
        <v>22</v>
      </c>
      <c r="I494" s="4" t="s">
        <v>19</v>
      </c>
      <c r="J494" s="4" t="s">
        <v>33</v>
      </c>
      <c r="K494" s="5">
        <v>1100</v>
      </c>
      <c r="L494" s="6">
        <v>858</v>
      </c>
      <c r="M494" s="7">
        <v>73</v>
      </c>
      <c r="N494" s="8">
        <v>863500</v>
      </c>
    </row>
    <row r="495" spans="2:14" ht="26.4">
      <c r="B495" s="4">
        <v>2023</v>
      </c>
      <c r="C495" s="4" t="s">
        <v>32</v>
      </c>
      <c r="D495" s="1079" t="s">
        <v>664</v>
      </c>
      <c r="E495" s="1080"/>
      <c r="F495" s="1079" t="s">
        <v>682</v>
      </c>
      <c r="G495" s="1080"/>
      <c r="H495" s="4" t="s">
        <v>23</v>
      </c>
      <c r="I495" s="4" t="s">
        <v>19</v>
      </c>
      <c r="J495" s="4" t="s">
        <v>33</v>
      </c>
      <c r="K495" s="5">
        <v>1400</v>
      </c>
      <c r="L495" s="6">
        <v>6739</v>
      </c>
      <c r="M495" s="7">
        <v>275</v>
      </c>
      <c r="N495" s="8">
        <v>9049600</v>
      </c>
    </row>
    <row r="496" spans="2:14" ht="26.4">
      <c r="B496" s="4">
        <v>2023</v>
      </c>
      <c r="C496" s="4" t="s">
        <v>32</v>
      </c>
      <c r="D496" s="1079" t="s">
        <v>664</v>
      </c>
      <c r="E496" s="1080"/>
      <c r="F496" s="1079" t="s">
        <v>682</v>
      </c>
      <c r="G496" s="1080"/>
      <c r="H496" s="4" t="s">
        <v>24</v>
      </c>
      <c r="I496" s="4" t="s">
        <v>19</v>
      </c>
      <c r="J496" s="4" t="s">
        <v>33</v>
      </c>
      <c r="K496" s="5">
        <v>2400</v>
      </c>
      <c r="L496" s="6">
        <v>10655</v>
      </c>
      <c r="M496" s="7">
        <v>448</v>
      </c>
      <c r="N496" s="8">
        <v>24496800</v>
      </c>
    </row>
    <row r="497" spans="2:14" ht="26.4">
      <c r="B497" s="4">
        <v>2023</v>
      </c>
      <c r="C497" s="4" t="s">
        <v>32</v>
      </c>
      <c r="D497" s="1079" t="s">
        <v>664</v>
      </c>
      <c r="E497" s="1080"/>
      <c r="F497" s="1079" t="s">
        <v>682</v>
      </c>
      <c r="G497" s="1080"/>
      <c r="H497" s="4" t="s">
        <v>25</v>
      </c>
      <c r="I497" s="4" t="s">
        <v>19</v>
      </c>
      <c r="J497" s="4" t="s">
        <v>33</v>
      </c>
      <c r="K497" s="5">
        <v>1400</v>
      </c>
      <c r="L497" s="6">
        <v>8907</v>
      </c>
      <c r="M497" s="7">
        <v>641</v>
      </c>
      <c r="N497" s="8">
        <v>11572400</v>
      </c>
    </row>
    <row r="498" spans="2:14" ht="26.4">
      <c r="B498" s="4">
        <v>2023</v>
      </c>
      <c r="C498" s="4" t="s">
        <v>32</v>
      </c>
      <c r="D498" s="1079" t="s">
        <v>664</v>
      </c>
      <c r="E498" s="1080"/>
      <c r="F498" s="1079" t="s">
        <v>682</v>
      </c>
      <c r="G498" s="1080"/>
      <c r="H498" s="4" t="s">
        <v>26</v>
      </c>
      <c r="I498" s="4" t="s">
        <v>19</v>
      </c>
      <c r="J498" s="4" t="s">
        <v>33</v>
      </c>
      <c r="K498" s="5">
        <v>2400</v>
      </c>
      <c r="L498" s="6">
        <v>13835</v>
      </c>
      <c r="M498" s="7">
        <v>806</v>
      </c>
      <c r="N498" s="8">
        <v>31269600</v>
      </c>
    </row>
    <row r="499" spans="2:14" ht="26.4">
      <c r="B499" s="4">
        <v>2023</v>
      </c>
      <c r="C499" s="4" t="s">
        <v>32</v>
      </c>
      <c r="D499" s="1079" t="s">
        <v>664</v>
      </c>
      <c r="E499" s="1080"/>
      <c r="F499" s="1079" t="s">
        <v>682</v>
      </c>
      <c r="G499" s="1080"/>
      <c r="H499" s="4" t="s">
        <v>27</v>
      </c>
      <c r="I499" s="4" t="s">
        <v>19</v>
      </c>
      <c r="J499" s="4" t="s">
        <v>33</v>
      </c>
      <c r="K499" s="5">
        <v>200</v>
      </c>
      <c r="L499" s="6">
        <v>1934</v>
      </c>
      <c r="M499" s="7">
        <v>104</v>
      </c>
      <c r="N499" s="8">
        <v>366000</v>
      </c>
    </row>
    <row r="500" spans="2:14">
      <c r="B500" s="12" t="s">
        <v>28</v>
      </c>
      <c r="C500" s="12" t="s">
        <v>28</v>
      </c>
      <c r="D500" s="1083" t="s">
        <v>28</v>
      </c>
      <c r="E500" s="1080"/>
      <c r="F500" s="1083" t="s">
        <v>29</v>
      </c>
      <c r="G500" s="1080"/>
      <c r="H500" s="12" t="s">
        <v>28</v>
      </c>
      <c r="I500" s="12" t="s">
        <v>28</v>
      </c>
      <c r="J500" s="12" t="s">
        <v>28</v>
      </c>
      <c r="K500" s="12" t="s">
        <v>28</v>
      </c>
      <c r="L500" s="13">
        <v>294901</v>
      </c>
      <c r="M500" s="13">
        <v>14559</v>
      </c>
      <c r="N500" s="14">
        <v>269426700</v>
      </c>
    </row>
    <row r="501" spans="2:14" ht="26.4">
      <c r="B501" s="4">
        <v>2023</v>
      </c>
      <c r="C501" s="4" t="s">
        <v>32</v>
      </c>
      <c r="D501" s="1079" t="s">
        <v>664</v>
      </c>
      <c r="E501" s="1080"/>
      <c r="F501" s="1079" t="s">
        <v>683</v>
      </c>
      <c r="G501" s="1080"/>
      <c r="H501" s="4" t="s">
        <v>18</v>
      </c>
      <c r="I501" s="4" t="s">
        <v>90</v>
      </c>
      <c r="J501" s="4" t="s">
        <v>606</v>
      </c>
      <c r="K501" s="5">
        <v>10000</v>
      </c>
      <c r="L501" s="6">
        <v>8557</v>
      </c>
      <c r="M501" s="9"/>
      <c r="N501" s="8">
        <v>85570000</v>
      </c>
    </row>
    <row r="502" spans="2:14" ht="26.4">
      <c r="B502" s="4">
        <v>2023</v>
      </c>
      <c r="C502" s="4" t="s">
        <v>32</v>
      </c>
      <c r="D502" s="1079" t="s">
        <v>664</v>
      </c>
      <c r="E502" s="1080"/>
      <c r="F502" s="1079" t="s">
        <v>683</v>
      </c>
      <c r="G502" s="1080"/>
      <c r="H502" s="4" t="s">
        <v>18</v>
      </c>
      <c r="I502" s="4" t="s">
        <v>90</v>
      </c>
      <c r="J502" s="4" t="s">
        <v>561</v>
      </c>
      <c r="K502" s="5">
        <v>10000</v>
      </c>
      <c r="L502" s="6">
        <v>1342</v>
      </c>
      <c r="M502" s="9"/>
      <c r="N502" s="8">
        <v>13420000</v>
      </c>
    </row>
    <row r="503" spans="2:14" ht="26.4">
      <c r="B503" s="4">
        <v>2023</v>
      </c>
      <c r="C503" s="4" t="s">
        <v>32</v>
      </c>
      <c r="D503" s="1079" t="s">
        <v>664</v>
      </c>
      <c r="E503" s="1080"/>
      <c r="F503" s="1079" t="s">
        <v>683</v>
      </c>
      <c r="G503" s="1080"/>
      <c r="H503" s="4" t="s">
        <v>18</v>
      </c>
      <c r="I503" s="4" t="s">
        <v>90</v>
      </c>
      <c r="J503" s="4" t="s">
        <v>202</v>
      </c>
      <c r="K503" s="5">
        <v>5600</v>
      </c>
      <c r="L503" s="6">
        <v>5013</v>
      </c>
      <c r="M503" s="9"/>
      <c r="N503" s="8">
        <v>28072800</v>
      </c>
    </row>
    <row r="504" spans="2:14" ht="39.6">
      <c r="B504" s="4">
        <v>2023</v>
      </c>
      <c r="C504" s="4" t="s">
        <v>32</v>
      </c>
      <c r="D504" s="1079" t="s">
        <v>664</v>
      </c>
      <c r="E504" s="1080"/>
      <c r="F504" s="1079" t="s">
        <v>683</v>
      </c>
      <c r="G504" s="1080"/>
      <c r="H504" s="4" t="s">
        <v>22</v>
      </c>
      <c r="I504" s="4" t="s">
        <v>90</v>
      </c>
      <c r="J504" s="4" t="s">
        <v>721</v>
      </c>
      <c r="K504" s="5">
        <v>10000</v>
      </c>
      <c r="L504" s="6">
        <v>3319</v>
      </c>
      <c r="M504" s="9"/>
      <c r="N504" s="8">
        <v>33190000</v>
      </c>
    </row>
    <row r="505" spans="2:14" ht="39.6">
      <c r="B505" s="4">
        <v>2023</v>
      </c>
      <c r="C505" s="4" t="s">
        <v>32</v>
      </c>
      <c r="D505" s="1079" t="s">
        <v>664</v>
      </c>
      <c r="E505" s="1080"/>
      <c r="F505" s="1079" t="s">
        <v>683</v>
      </c>
      <c r="G505" s="1080"/>
      <c r="H505" s="4" t="s">
        <v>22</v>
      </c>
      <c r="I505" s="4" t="s">
        <v>90</v>
      </c>
      <c r="J505" s="4" t="s">
        <v>245</v>
      </c>
      <c r="K505" s="5">
        <v>5600</v>
      </c>
      <c r="L505" s="6">
        <v>5538</v>
      </c>
      <c r="M505" s="9"/>
      <c r="N505" s="8">
        <v>31012800</v>
      </c>
    </row>
    <row r="506" spans="2:14" ht="39.6">
      <c r="B506" s="4">
        <v>2023</v>
      </c>
      <c r="C506" s="4" t="s">
        <v>32</v>
      </c>
      <c r="D506" s="1079" t="s">
        <v>664</v>
      </c>
      <c r="E506" s="1080"/>
      <c r="F506" s="1079" t="s">
        <v>683</v>
      </c>
      <c r="G506" s="1080"/>
      <c r="H506" s="4" t="s">
        <v>22</v>
      </c>
      <c r="I506" s="4" t="s">
        <v>90</v>
      </c>
      <c r="J506" s="4" t="s">
        <v>556</v>
      </c>
      <c r="K506" s="5">
        <v>10000</v>
      </c>
      <c r="L506" s="6">
        <v>12249</v>
      </c>
      <c r="M506" s="9"/>
      <c r="N506" s="8">
        <v>122490000</v>
      </c>
    </row>
    <row r="507" spans="2:14" ht="52.8">
      <c r="B507" s="4">
        <v>2023</v>
      </c>
      <c r="C507" s="4" t="s">
        <v>32</v>
      </c>
      <c r="D507" s="1079" t="s">
        <v>664</v>
      </c>
      <c r="E507" s="1080"/>
      <c r="F507" s="1079" t="s">
        <v>683</v>
      </c>
      <c r="G507" s="1080"/>
      <c r="H507" s="4" t="s">
        <v>103</v>
      </c>
      <c r="I507" s="4" t="s">
        <v>90</v>
      </c>
      <c r="J507" s="4" t="s">
        <v>33</v>
      </c>
      <c r="K507" s="5">
        <v>900</v>
      </c>
      <c r="L507" s="6">
        <v>5347</v>
      </c>
      <c r="M507" s="9"/>
      <c r="N507" s="8">
        <v>4812300</v>
      </c>
    </row>
    <row r="508" spans="2:14" ht="52.8">
      <c r="B508" s="4">
        <v>2023</v>
      </c>
      <c r="C508" s="4" t="s">
        <v>32</v>
      </c>
      <c r="D508" s="1079" t="s">
        <v>664</v>
      </c>
      <c r="E508" s="1080"/>
      <c r="F508" s="1079" t="s">
        <v>683</v>
      </c>
      <c r="G508" s="1080"/>
      <c r="H508" s="4" t="s">
        <v>103</v>
      </c>
      <c r="I508" s="4" t="s">
        <v>90</v>
      </c>
      <c r="J508" s="4" t="s">
        <v>313</v>
      </c>
      <c r="K508" s="5">
        <v>10000</v>
      </c>
      <c r="L508" s="6">
        <v>1301</v>
      </c>
      <c r="M508" s="9"/>
      <c r="N508" s="8">
        <v>13010000</v>
      </c>
    </row>
    <row r="509" spans="2:14" ht="52.8">
      <c r="B509" s="4">
        <v>2023</v>
      </c>
      <c r="C509" s="4" t="s">
        <v>32</v>
      </c>
      <c r="D509" s="1079" t="s">
        <v>664</v>
      </c>
      <c r="E509" s="1080"/>
      <c r="F509" s="1079" t="s">
        <v>683</v>
      </c>
      <c r="G509" s="1080"/>
      <c r="H509" s="4" t="s">
        <v>103</v>
      </c>
      <c r="I509" s="4" t="s">
        <v>90</v>
      </c>
      <c r="J509" s="4" t="s">
        <v>641</v>
      </c>
      <c r="K509" s="5">
        <v>10000</v>
      </c>
      <c r="L509" s="6">
        <v>5542</v>
      </c>
      <c r="M509" s="9"/>
      <c r="N509" s="8">
        <v>55420000</v>
      </c>
    </row>
    <row r="510" spans="2:14" ht="52.8">
      <c r="B510" s="4">
        <v>2023</v>
      </c>
      <c r="C510" s="4" t="s">
        <v>32</v>
      </c>
      <c r="D510" s="1079" t="s">
        <v>664</v>
      </c>
      <c r="E510" s="1080"/>
      <c r="F510" s="1079" t="s">
        <v>683</v>
      </c>
      <c r="G510" s="1080"/>
      <c r="H510" s="4" t="s">
        <v>103</v>
      </c>
      <c r="I510" s="4" t="s">
        <v>90</v>
      </c>
      <c r="J510" s="4" t="s">
        <v>722</v>
      </c>
      <c r="K510" s="5">
        <v>5600</v>
      </c>
      <c r="L510" s="6">
        <v>2900</v>
      </c>
      <c r="M510" s="9"/>
      <c r="N510" s="8">
        <v>16240000</v>
      </c>
    </row>
    <row r="511" spans="2:14" ht="26.4">
      <c r="B511" s="4">
        <v>2023</v>
      </c>
      <c r="C511" s="4" t="s">
        <v>32</v>
      </c>
      <c r="D511" s="1079" t="s">
        <v>664</v>
      </c>
      <c r="E511" s="1080"/>
      <c r="F511" s="1079" t="s">
        <v>683</v>
      </c>
      <c r="G511" s="1080"/>
      <c r="H511" s="4" t="s">
        <v>23</v>
      </c>
      <c r="I511" s="4" t="s">
        <v>90</v>
      </c>
      <c r="J511" s="4" t="s">
        <v>723</v>
      </c>
      <c r="K511" s="5">
        <v>10000</v>
      </c>
      <c r="L511" s="6">
        <v>9768</v>
      </c>
      <c r="M511" s="9"/>
      <c r="N511" s="8">
        <v>97680000</v>
      </c>
    </row>
    <row r="512" spans="2:14" ht="26.4">
      <c r="B512" s="4">
        <v>2023</v>
      </c>
      <c r="C512" s="4" t="s">
        <v>32</v>
      </c>
      <c r="D512" s="1079" t="s">
        <v>664</v>
      </c>
      <c r="E512" s="1080"/>
      <c r="F512" s="1079" t="s">
        <v>683</v>
      </c>
      <c r="G512" s="1080"/>
      <c r="H512" s="4" t="s">
        <v>23</v>
      </c>
      <c r="I512" s="4" t="s">
        <v>90</v>
      </c>
      <c r="J512" s="4" t="s">
        <v>582</v>
      </c>
      <c r="K512" s="5">
        <v>5600</v>
      </c>
      <c r="L512" s="6">
        <v>7771</v>
      </c>
      <c r="M512" s="9"/>
      <c r="N512" s="8">
        <v>43517600</v>
      </c>
    </row>
    <row r="513" spans="2:14" ht="26.4">
      <c r="B513" s="4">
        <v>2023</v>
      </c>
      <c r="C513" s="4" t="s">
        <v>32</v>
      </c>
      <c r="D513" s="1079" t="s">
        <v>664</v>
      </c>
      <c r="E513" s="1080"/>
      <c r="F513" s="1079" t="s">
        <v>683</v>
      </c>
      <c r="G513" s="1080"/>
      <c r="H513" s="4" t="s">
        <v>23</v>
      </c>
      <c r="I513" s="4" t="s">
        <v>90</v>
      </c>
      <c r="J513" s="4" t="s">
        <v>593</v>
      </c>
      <c r="K513" s="5">
        <v>10000</v>
      </c>
      <c r="L513" s="6">
        <v>657</v>
      </c>
      <c r="M513" s="9"/>
      <c r="N513" s="8">
        <v>6570000</v>
      </c>
    </row>
    <row r="514" spans="2:14" ht="26.4">
      <c r="B514" s="4">
        <v>2023</v>
      </c>
      <c r="C514" s="4" t="s">
        <v>32</v>
      </c>
      <c r="D514" s="1079" t="s">
        <v>664</v>
      </c>
      <c r="E514" s="1080"/>
      <c r="F514" s="1079" t="s">
        <v>683</v>
      </c>
      <c r="G514" s="1080"/>
      <c r="H514" s="4" t="s">
        <v>24</v>
      </c>
      <c r="I514" s="4" t="s">
        <v>90</v>
      </c>
      <c r="J514" s="4" t="s">
        <v>252</v>
      </c>
      <c r="K514" s="5">
        <v>10000</v>
      </c>
      <c r="L514" s="6">
        <v>1389</v>
      </c>
      <c r="M514" s="9"/>
      <c r="N514" s="8">
        <v>13890000</v>
      </c>
    </row>
    <row r="515" spans="2:14" ht="26.4">
      <c r="B515" s="4">
        <v>2023</v>
      </c>
      <c r="C515" s="4" t="s">
        <v>32</v>
      </c>
      <c r="D515" s="1079" t="s">
        <v>664</v>
      </c>
      <c r="E515" s="1080"/>
      <c r="F515" s="1079" t="s">
        <v>683</v>
      </c>
      <c r="G515" s="1080"/>
      <c r="H515" s="4" t="s">
        <v>24</v>
      </c>
      <c r="I515" s="4" t="s">
        <v>90</v>
      </c>
      <c r="J515" s="4" t="s">
        <v>276</v>
      </c>
      <c r="K515" s="5">
        <v>5600</v>
      </c>
      <c r="L515" s="6">
        <v>295</v>
      </c>
      <c r="M515" s="9"/>
      <c r="N515" s="8">
        <v>1652000</v>
      </c>
    </row>
    <row r="516" spans="2:14" ht="26.4">
      <c r="B516" s="4">
        <v>2023</v>
      </c>
      <c r="C516" s="4" t="s">
        <v>32</v>
      </c>
      <c r="D516" s="1079" t="s">
        <v>664</v>
      </c>
      <c r="E516" s="1080"/>
      <c r="F516" s="1079" t="s">
        <v>683</v>
      </c>
      <c r="G516" s="1080"/>
      <c r="H516" s="4" t="s">
        <v>24</v>
      </c>
      <c r="I516" s="4" t="s">
        <v>90</v>
      </c>
      <c r="J516" s="4" t="s">
        <v>582</v>
      </c>
      <c r="K516" s="5">
        <v>10000</v>
      </c>
      <c r="L516" s="6">
        <v>16893</v>
      </c>
      <c r="M516" s="9"/>
      <c r="N516" s="8">
        <v>168930000</v>
      </c>
    </row>
    <row r="517" spans="2:14" ht="26.4">
      <c r="B517" s="4">
        <v>2023</v>
      </c>
      <c r="C517" s="4" t="s">
        <v>32</v>
      </c>
      <c r="D517" s="1079" t="s">
        <v>664</v>
      </c>
      <c r="E517" s="1080"/>
      <c r="F517" s="1079" t="s">
        <v>683</v>
      </c>
      <c r="G517" s="1080"/>
      <c r="H517" s="4" t="s">
        <v>111</v>
      </c>
      <c r="I517" s="4" t="s">
        <v>90</v>
      </c>
      <c r="J517" s="4" t="s">
        <v>724</v>
      </c>
      <c r="K517" s="5">
        <v>10000</v>
      </c>
      <c r="L517" s="6">
        <v>1375</v>
      </c>
      <c r="M517" s="9"/>
      <c r="N517" s="8">
        <v>13750000</v>
      </c>
    </row>
    <row r="518" spans="2:14" ht="26.4">
      <c r="B518" s="4">
        <v>2023</v>
      </c>
      <c r="C518" s="4" t="s">
        <v>32</v>
      </c>
      <c r="D518" s="1079" t="s">
        <v>664</v>
      </c>
      <c r="E518" s="1080"/>
      <c r="F518" s="1079" t="s">
        <v>683</v>
      </c>
      <c r="G518" s="1080"/>
      <c r="H518" s="4" t="s">
        <v>111</v>
      </c>
      <c r="I518" s="4" t="s">
        <v>90</v>
      </c>
      <c r="J518" s="4" t="s">
        <v>33</v>
      </c>
      <c r="K518" s="5">
        <v>3100</v>
      </c>
      <c r="L518" s="6">
        <v>677513</v>
      </c>
      <c r="M518" s="9"/>
      <c r="N518" s="8">
        <v>2100290300</v>
      </c>
    </row>
    <row r="519" spans="2:14" ht="26.4">
      <c r="B519" s="4">
        <v>2023</v>
      </c>
      <c r="C519" s="4" t="s">
        <v>32</v>
      </c>
      <c r="D519" s="1079" t="s">
        <v>664</v>
      </c>
      <c r="E519" s="1080"/>
      <c r="F519" s="1079" t="s">
        <v>683</v>
      </c>
      <c r="G519" s="1080"/>
      <c r="H519" s="4" t="s">
        <v>111</v>
      </c>
      <c r="I519" s="4" t="s">
        <v>90</v>
      </c>
      <c r="J519" s="4" t="s">
        <v>204</v>
      </c>
      <c r="K519" s="5">
        <v>5600</v>
      </c>
      <c r="L519" s="6">
        <v>264</v>
      </c>
      <c r="M519" s="9"/>
      <c r="N519" s="8">
        <v>1478400</v>
      </c>
    </row>
    <row r="520" spans="2:14" ht="26.4">
      <c r="B520" s="4">
        <v>2023</v>
      </c>
      <c r="C520" s="4" t="s">
        <v>32</v>
      </c>
      <c r="D520" s="1079" t="s">
        <v>664</v>
      </c>
      <c r="E520" s="1080"/>
      <c r="F520" s="1079" t="s">
        <v>683</v>
      </c>
      <c r="G520" s="1080"/>
      <c r="H520" s="4" t="s">
        <v>111</v>
      </c>
      <c r="I520" s="4" t="s">
        <v>90</v>
      </c>
      <c r="J520" s="4" t="s">
        <v>203</v>
      </c>
      <c r="K520" s="5">
        <v>10000</v>
      </c>
      <c r="L520" s="6">
        <v>3521</v>
      </c>
      <c r="M520" s="9"/>
      <c r="N520" s="8">
        <v>35210000</v>
      </c>
    </row>
    <row r="521" spans="2:14" ht="26.4">
      <c r="B521" s="4">
        <v>2023</v>
      </c>
      <c r="C521" s="4" t="s">
        <v>32</v>
      </c>
      <c r="D521" s="1079" t="s">
        <v>664</v>
      </c>
      <c r="E521" s="1080"/>
      <c r="F521" s="1079" t="s">
        <v>683</v>
      </c>
      <c r="G521" s="1080"/>
      <c r="H521" s="4" t="s">
        <v>112</v>
      </c>
      <c r="I521" s="4" t="s">
        <v>90</v>
      </c>
      <c r="J521" s="4" t="s">
        <v>570</v>
      </c>
      <c r="K521" s="5">
        <v>5600</v>
      </c>
      <c r="L521" s="6">
        <v>244</v>
      </c>
      <c r="M521" s="9"/>
      <c r="N521" s="8">
        <v>1366400</v>
      </c>
    </row>
    <row r="522" spans="2:14" ht="26.4">
      <c r="B522" s="4">
        <v>2023</v>
      </c>
      <c r="C522" s="4" t="s">
        <v>32</v>
      </c>
      <c r="D522" s="1079" t="s">
        <v>664</v>
      </c>
      <c r="E522" s="1080"/>
      <c r="F522" s="1079" t="s">
        <v>683</v>
      </c>
      <c r="G522" s="1080"/>
      <c r="H522" s="4" t="s">
        <v>112</v>
      </c>
      <c r="I522" s="4" t="s">
        <v>90</v>
      </c>
      <c r="J522" s="4" t="s">
        <v>219</v>
      </c>
      <c r="K522" s="5">
        <v>10000</v>
      </c>
      <c r="L522" s="6">
        <v>702</v>
      </c>
      <c r="M522" s="9"/>
      <c r="N522" s="8">
        <v>7020000</v>
      </c>
    </row>
    <row r="523" spans="2:14" ht="26.4">
      <c r="B523" s="4">
        <v>2023</v>
      </c>
      <c r="C523" s="4" t="s">
        <v>32</v>
      </c>
      <c r="D523" s="1079" t="s">
        <v>664</v>
      </c>
      <c r="E523" s="1080"/>
      <c r="F523" s="1079" t="s">
        <v>683</v>
      </c>
      <c r="G523" s="1080"/>
      <c r="H523" s="4" t="s">
        <v>112</v>
      </c>
      <c r="I523" s="4" t="s">
        <v>90</v>
      </c>
      <c r="J523" s="4" t="s">
        <v>33</v>
      </c>
      <c r="K523" s="5">
        <v>4600</v>
      </c>
      <c r="L523" s="6">
        <v>4436</v>
      </c>
      <c r="M523" s="9"/>
      <c r="N523" s="8">
        <v>20405600</v>
      </c>
    </row>
    <row r="524" spans="2:14" ht="26.4">
      <c r="B524" s="4">
        <v>2023</v>
      </c>
      <c r="C524" s="4" t="s">
        <v>32</v>
      </c>
      <c r="D524" s="1079" t="s">
        <v>664</v>
      </c>
      <c r="E524" s="1080"/>
      <c r="F524" s="1079" t="s">
        <v>683</v>
      </c>
      <c r="G524" s="1080"/>
      <c r="H524" s="4" t="s">
        <v>112</v>
      </c>
      <c r="I524" s="4" t="s">
        <v>90</v>
      </c>
      <c r="J524" s="4" t="s">
        <v>317</v>
      </c>
      <c r="K524" s="5">
        <v>10000</v>
      </c>
      <c r="L524" s="6">
        <v>7204</v>
      </c>
      <c r="M524" s="9"/>
      <c r="N524" s="8">
        <v>72040000</v>
      </c>
    </row>
    <row r="525" spans="2:14" ht="26.4">
      <c r="B525" s="4">
        <v>2023</v>
      </c>
      <c r="C525" s="4" t="s">
        <v>32</v>
      </c>
      <c r="D525" s="1079" t="s">
        <v>664</v>
      </c>
      <c r="E525" s="1080"/>
      <c r="F525" s="1079" t="s">
        <v>683</v>
      </c>
      <c r="G525" s="1080"/>
      <c r="H525" s="4" t="s">
        <v>25</v>
      </c>
      <c r="I525" s="4" t="s">
        <v>90</v>
      </c>
      <c r="J525" s="4" t="s">
        <v>278</v>
      </c>
      <c r="K525" s="5">
        <v>10000</v>
      </c>
      <c r="L525" s="6">
        <v>4090</v>
      </c>
      <c r="M525" s="9"/>
      <c r="N525" s="8">
        <v>40900000</v>
      </c>
    </row>
    <row r="526" spans="2:14" ht="26.4">
      <c r="B526" s="4">
        <v>2023</v>
      </c>
      <c r="C526" s="4" t="s">
        <v>32</v>
      </c>
      <c r="D526" s="1079" t="s">
        <v>664</v>
      </c>
      <c r="E526" s="1080"/>
      <c r="F526" s="1079" t="s">
        <v>683</v>
      </c>
      <c r="G526" s="1080"/>
      <c r="H526" s="4" t="s">
        <v>25</v>
      </c>
      <c r="I526" s="4" t="s">
        <v>90</v>
      </c>
      <c r="J526" s="4" t="s">
        <v>616</v>
      </c>
      <c r="K526" s="5">
        <v>10000</v>
      </c>
      <c r="L526" s="6">
        <v>2324</v>
      </c>
      <c r="M526" s="9"/>
      <c r="N526" s="8">
        <v>23240000</v>
      </c>
    </row>
    <row r="527" spans="2:14" ht="26.4">
      <c r="B527" s="4">
        <v>2023</v>
      </c>
      <c r="C527" s="4" t="s">
        <v>32</v>
      </c>
      <c r="D527" s="1079" t="s">
        <v>664</v>
      </c>
      <c r="E527" s="1080"/>
      <c r="F527" s="1079" t="s">
        <v>683</v>
      </c>
      <c r="G527" s="1080"/>
      <c r="H527" s="4" t="s">
        <v>26</v>
      </c>
      <c r="I527" s="4" t="s">
        <v>90</v>
      </c>
      <c r="J527" s="4" t="s">
        <v>200</v>
      </c>
      <c r="K527" s="5">
        <v>10000</v>
      </c>
      <c r="L527" s="6">
        <v>1949</v>
      </c>
      <c r="M527" s="9"/>
      <c r="N527" s="8">
        <v>19490000</v>
      </c>
    </row>
    <row r="528" spans="2:14" ht="26.4">
      <c r="B528" s="4">
        <v>2023</v>
      </c>
      <c r="C528" s="4" t="s">
        <v>32</v>
      </c>
      <c r="D528" s="1079" t="s">
        <v>664</v>
      </c>
      <c r="E528" s="1080"/>
      <c r="F528" s="1079" t="s">
        <v>683</v>
      </c>
      <c r="G528" s="1080"/>
      <c r="H528" s="4" t="s">
        <v>26</v>
      </c>
      <c r="I528" s="4" t="s">
        <v>90</v>
      </c>
      <c r="J528" s="4" t="s">
        <v>319</v>
      </c>
      <c r="K528" s="5">
        <v>10000</v>
      </c>
      <c r="L528" s="6">
        <v>13989</v>
      </c>
      <c r="M528" s="9"/>
      <c r="N528" s="8">
        <v>139890000</v>
      </c>
    </row>
    <row r="529" spans="2:14" ht="26.4">
      <c r="B529" s="4">
        <v>2023</v>
      </c>
      <c r="C529" s="4" t="s">
        <v>32</v>
      </c>
      <c r="D529" s="1079" t="s">
        <v>664</v>
      </c>
      <c r="E529" s="1080"/>
      <c r="F529" s="1079" t="s">
        <v>683</v>
      </c>
      <c r="G529" s="1080"/>
      <c r="H529" s="4" t="s">
        <v>26</v>
      </c>
      <c r="I529" s="4" t="s">
        <v>90</v>
      </c>
      <c r="J529" s="4" t="s">
        <v>609</v>
      </c>
      <c r="K529" s="5">
        <v>5600</v>
      </c>
      <c r="L529" s="6">
        <v>7479</v>
      </c>
      <c r="M529" s="9"/>
      <c r="N529" s="8">
        <v>41882400</v>
      </c>
    </row>
    <row r="530" spans="2:14" ht="26.4">
      <c r="B530" s="4">
        <v>2023</v>
      </c>
      <c r="C530" s="4" t="s">
        <v>32</v>
      </c>
      <c r="D530" s="1079" t="s">
        <v>664</v>
      </c>
      <c r="E530" s="1080"/>
      <c r="F530" s="1079" t="s">
        <v>683</v>
      </c>
      <c r="G530" s="1080"/>
      <c r="H530" s="4" t="s">
        <v>27</v>
      </c>
      <c r="I530" s="4" t="s">
        <v>90</v>
      </c>
      <c r="J530" s="4" t="s">
        <v>201</v>
      </c>
      <c r="K530" s="5">
        <v>10000</v>
      </c>
      <c r="L530" s="6">
        <v>3883</v>
      </c>
      <c r="M530" s="9"/>
      <c r="N530" s="8">
        <v>38830000</v>
      </c>
    </row>
    <row r="531" spans="2:14" ht="26.4">
      <c r="B531" s="4">
        <v>2023</v>
      </c>
      <c r="C531" s="4" t="s">
        <v>32</v>
      </c>
      <c r="D531" s="1079" t="s">
        <v>664</v>
      </c>
      <c r="E531" s="1080"/>
      <c r="F531" s="1079" t="s">
        <v>683</v>
      </c>
      <c r="G531" s="1080"/>
      <c r="H531" s="4" t="s">
        <v>124</v>
      </c>
      <c r="I531" s="4" t="s">
        <v>90</v>
      </c>
      <c r="J531" s="4" t="s">
        <v>725</v>
      </c>
      <c r="K531" s="5">
        <v>10000</v>
      </c>
      <c r="L531" s="6">
        <v>4604</v>
      </c>
      <c r="M531" s="9"/>
      <c r="N531" s="8">
        <v>46040000</v>
      </c>
    </row>
    <row r="532" spans="2:14" ht="26.4">
      <c r="B532" s="4">
        <v>2023</v>
      </c>
      <c r="C532" s="4" t="s">
        <v>32</v>
      </c>
      <c r="D532" s="1079" t="s">
        <v>664</v>
      </c>
      <c r="E532" s="1080"/>
      <c r="F532" s="1079" t="s">
        <v>683</v>
      </c>
      <c r="G532" s="1080"/>
      <c r="H532" s="4" t="s">
        <v>27</v>
      </c>
      <c r="I532" s="4" t="s">
        <v>90</v>
      </c>
      <c r="J532" s="4" t="s">
        <v>263</v>
      </c>
      <c r="K532" s="5">
        <v>5600</v>
      </c>
      <c r="L532" s="6">
        <v>3057</v>
      </c>
      <c r="M532" s="9"/>
      <c r="N532" s="8">
        <v>17119200</v>
      </c>
    </row>
    <row r="533" spans="2:14" ht="26.4">
      <c r="B533" s="4">
        <v>2023</v>
      </c>
      <c r="C533" s="4" t="s">
        <v>32</v>
      </c>
      <c r="D533" s="1079" t="s">
        <v>664</v>
      </c>
      <c r="E533" s="1080"/>
      <c r="F533" s="1079" t="s">
        <v>683</v>
      </c>
      <c r="G533" s="1080"/>
      <c r="H533" s="4" t="s">
        <v>124</v>
      </c>
      <c r="I533" s="4" t="s">
        <v>90</v>
      </c>
      <c r="J533" s="4" t="s">
        <v>33</v>
      </c>
      <c r="K533" s="5">
        <v>5600</v>
      </c>
      <c r="L533" s="6">
        <v>3936</v>
      </c>
      <c r="M533" s="9"/>
      <c r="N533" s="8">
        <v>22041600</v>
      </c>
    </row>
    <row r="534" spans="2:14">
      <c r="B534" s="12" t="s">
        <v>28</v>
      </c>
      <c r="C534" s="12" t="s">
        <v>28</v>
      </c>
      <c r="D534" s="1083" t="s">
        <v>28</v>
      </c>
      <c r="E534" s="1080"/>
      <c r="F534" s="1083" t="s">
        <v>29</v>
      </c>
      <c r="G534" s="1080"/>
      <c r="H534" s="12" t="s">
        <v>28</v>
      </c>
      <c r="I534" s="12" t="s">
        <v>28</v>
      </c>
      <c r="J534" s="12" t="s">
        <v>28</v>
      </c>
      <c r="K534" s="12" t="s">
        <v>28</v>
      </c>
      <c r="L534" s="13">
        <v>828451</v>
      </c>
      <c r="M534" s="12"/>
      <c r="N534" s="14">
        <v>3376471400</v>
      </c>
    </row>
    <row r="535" spans="2:14" ht="26.4">
      <c r="B535" s="4">
        <v>2023</v>
      </c>
      <c r="C535" s="4" t="s">
        <v>32</v>
      </c>
      <c r="D535" s="1079" t="s">
        <v>664</v>
      </c>
      <c r="E535" s="1080"/>
      <c r="F535" s="1079" t="s">
        <v>691</v>
      </c>
      <c r="G535" s="1080"/>
      <c r="H535" s="4" t="s">
        <v>18</v>
      </c>
      <c r="I535" s="4" t="s">
        <v>90</v>
      </c>
      <c r="J535" s="4" t="s">
        <v>198</v>
      </c>
      <c r="K535" s="5">
        <v>5600</v>
      </c>
      <c r="L535" s="6">
        <v>6500</v>
      </c>
      <c r="M535" s="9"/>
      <c r="N535" s="8">
        <v>36400000</v>
      </c>
    </row>
    <row r="536" spans="2:14" ht="26.4">
      <c r="B536" s="4">
        <v>2023</v>
      </c>
      <c r="C536" s="4" t="s">
        <v>32</v>
      </c>
      <c r="D536" s="1079" t="s">
        <v>664</v>
      </c>
      <c r="E536" s="1080"/>
      <c r="F536" s="1079" t="s">
        <v>691</v>
      </c>
      <c r="G536" s="1080"/>
      <c r="H536" s="4" t="s">
        <v>18</v>
      </c>
      <c r="I536" s="4" t="s">
        <v>90</v>
      </c>
      <c r="J536" s="4" t="s">
        <v>606</v>
      </c>
      <c r="K536" s="5">
        <v>10000</v>
      </c>
      <c r="L536" s="6">
        <v>18644</v>
      </c>
      <c r="M536" s="9"/>
      <c r="N536" s="8">
        <v>186440000</v>
      </c>
    </row>
    <row r="537" spans="2:14" ht="26.4">
      <c r="B537" s="4">
        <v>2023</v>
      </c>
      <c r="C537" s="4" t="s">
        <v>32</v>
      </c>
      <c r="D537" s="1079" t="s">
        <v>664</v>
      </c>
      <c r="E537" s="1080"/>
      <c r="F537" s="1079" t="s">
        <v>691</v>
      </c>
      <c r="G537" s="1080"/>
      <c r="H537" s="4" t="s">
        <v>18</v>
      </c>
      <c r="I537" s="4" t="s">
        <v>90</v>
      </c>
      <c r="J537" s="4" t="s">
        <v>726</v>
      </c>
      <c r="K537" s="5">
        <v>10000</v>
      </c>
      <c r="L537" s="6">
        <v>1942</v>
      </c>
      <c r="M537" s="9"/>
      <c r="N537" s="8">
        <v>19420000</v>
      </c>
    </row>
    <row r="538" spans="2:14" ht="39.6">
      <c r="B538" s="4">
        <v>2023</v>
      </c>
      <c r="C538" s="4" t="s">
        <v>32</v>
      </c>
      <c r="D538" s="1079" t="s">
        <v>664</v>
      </c>
      <c r="E538" s="1080"/>
      <c r="F538" s="1079" t="s">
        <v>691</v>
      </c>
      <c r="G538" s="1080"/>
      <c r="H538" s="4" t="s">
        <v>22</v>
      </c>
      <c r="I538" s="4" t="s">
        <v>90</v>
      </c>
      <c r="J538" s="4" t="s">
        <v>266</v>
      </c>
      <c r="K538" s="5">
        <v>10000</v>
      </c>
      <c r="L538" s="6">
        <v>4146</v>
      </c>
      <c r="M538" s="9"/>
      <c r="N538" s="8">
        <v>41460000</v>
      </c>
    </row>
    <row r="539" spans="2:14" ht="39.6">
      <c r="B539" s="4">
        <v>2023</v>
      </c>
      <c r="C539" s="4" t="s">
        <v>32</v>
      </c>
      <c r="D539" s="1079" t="s">
        <v>664</v>
      </c>
      <c r="E539" s="1080"/>
      <c r="F539" s="1079" t="s">
        <v>691</v>
      </c>
      <c r="G539" s="1080"/>
      <c r="H539" s="4" t="s">
        <v>22</v>
      </c>
      <c r="I539" s="4" t="s">
        <v>90</v>
      </c>
      <c r="J539" s="4" t="s">
        <v>575</v>
      </c>
      <c r="K539" s="5">
        <v>10000</v>
      </c>
      <c r="L539" s="6">
        <v>2492</v>
      </c>
      <c r="M539" s="9"/>
      <c r="N539" s="8">
        <v>24920000</v>
      </c>
    </row>
    <row r="540" spans="2:14" ht="39.6">
      <c r="B540" s="4">
        <v>2023</v>
      </c>
      <c r="C540" s="4" t="s">
        <v>32</v>
      </c>
      <c r="D540" s="1079" t="s">
        <v>664</v>
      </c>
      <c r="E540" s="1080"/>
      <c r="F540" s="1079" t="s">
        <v>691</v>
      </c>
      <c r="G540" s="1080"/>
      <c r="H540" s="4" t="s">
        <v>22</v>
      </c>
      <c r="I540" s="4" t="s">
        <v>90</v>
      </c>
      <c r="J540" s="4" t="s">
        <v>196</v>
      </c>
      <c r="K540" s="5">
        <v>5600</v>
      </c>
      <c r="L540" s="6">
        <v>4023</v>
      </c>
      <c r="M540" s="9"/>
      <c r="N540" s="8">
        <v>22528800</v>
      </c>
    </row>
    <row r="541" spans="2:14" ht="52.8">
      <c r="B541" s="4">
        <v>2023</v>
      </c>
      <c r="C541" s="4" t="s">
        <v>32</v>
      </c>
      <c r="D541" s="1079" t="s">
        <v>664</v>
      </c>
      <c r="E541" s="1080"/>
      <c r="F541" s="1079" t="s">
        <v>691</v>
      </c>
      <c r="G541" s="1080"/>
      <c r="H541" s="4" t="s">
        <v>103</v>
      </c>
      <c r="I541" s="4" t="s">
        <v>90</v>
      </c>
      <c r="J541" s="4" t="s">
        <v>659</v>
      </c>
      <c r="K541" s="5">
        <v>10000</v>
      </c>
      <c r="L541" s="6">
        <v>3495</v>
      </c>
      <c r="M541" s="9"/>
      <c r="N541" s="8">
        <v>34950000</v>
      </c>
    </row>
    <row r="542" spans="2:14" ht="52.8">
      <c r="B542" s="4">
        <v>2023</v>
      </c>
      <c r="C542" s="4" t="s">
        <v>32</v>
      </c>
      <c r="D542" s="1079" t="s">
        <v>664</v>
      </c>
      <c r="E542" s="1080"/>
      <c r="F542" s="1079" t="s">
        <v>691</v>
      </c>
      <c r="G542" s="1080"/>
      <c r="H542" s="4" t="s">
        <v>103</v>
      </c>
      <c r="I542" s="4" t="s">
        <v>90</v>
      </c>
      <c r="J542" s="4" t="s">
        <v>33</v>
      </c>
      <c r="K542" s="5">
        <v>900</v>
      </c>
      <c r="L542" s="6">
        <v>5318</v>
      </c>
      <c r="M542" s="9"/>
      <c r="N542" s="8">
        <v>4786200</v>
      </c>
    </row>
    <row r="543" spans="2:14" ht="52.8">
      <c r="B543" s="4">
        <v>2023</v>
      </c>
      <c r="C543" s="4" t="s">
        <v>32</v>
      </c>
      <c r="D543" s="1079" t="s">
        <v>664</v>
      </c>
      <c r="E543" s="1080"/>
      <c r="F543" s="1079" t="s">
        <v>691</v>
      </c>
      <c r="G543" s="1080"/>
      <c r="H543" s="4" t="s">
        <v>103</v>
      </c>
      <c r="I543" s="4" t="s">
        <v>90</v>
      </c>
      <c r="J543" s="4" t="s">
        <v>604</v>
      </c>
      <c r="K543" s="5">
        <v>5600</v>
      </c>
      <c r="L543" s="6">
        <v>325</v>
      </c>
      <c r="M543" s="9"/>
      <c r="N543" s="8">
        <v>1820000</v>
      </c>
    </row>
    <row r="544" spans="2:14" ht="52.8">
      <c r="B544" s="4">
        <v>2023</v>
      </c>
      <c r="C544" s="4" t="s">
        <v>32</v>
      </c>
      <c r="D544" s="1079" t="s">
        <v>664</v>
      </c>
      <c r="E544" s="1080"/>
      <c r="F544" s="1079" t="s">
        <v>691</v>
      </c>
      <c r="G544" s="1080"/>
      <c r="H544" s="4" t="s">
        <v>103</v>
      </c>
      <c r="I544" s="4" t="s">
        <v>90</v>
      </c>
      <c r="J544" s="4" t="s">
        <v>270</v>
      </c>
      <c r="K544" s="5">
        <v>10000</v>
      </c>
      <c r="L544" s="6">
        <v>3497</v>
      </c>
      <c r="M544" s="9"/>
      <c r="N544" s="8">
        <v>34970000</v>
      </c>
    </row>
    <row r="545" spans="2:14" ht="26.4">
      <c r="B545" s="4">
        <v>2023</v>
      </c>
      <c r="C545" s="4" t="s">
        <v>32</v>
      </c>
      <c r="D545" s="1079" t="s">
        <v>664</v>
      </c>
      <c r="E545" s="1080"/>
      <c r="F545" s="1079" t="s">
        <v>691</v>
      </c>
      <c r="G545" s="1080"/>
      <c r="H545" s="4" t="s">
        <v>23</v>
      </c>
      <c r="I545" s="4" t="s">
        <v>90</v>
      </c>
      <c r="J545" s="4" t="s">
        <v>727</v>
      </c>
      <c r="K545" s="5">
        <v>10000</v>
      </c>
      <c r="L545" s="6">
        <v>13026</v>
      </c>
      <c r="M545" s="9"/>
      <c r="N545" s="8">
        <v>130260000</v>
      </c>
    </row>
    <row r="546" spans="2:14" ht="26.4">
      <c r="B546" s="4">
        <v>2023</v>
      </c>
      <c r="C546" s="4" t="s">
        <v>32</v>
      </c>
      <c r="D546" s="1079" t="s">
        <v>664</v>
      </c>
      <c r="E546" s="1080"/>
      <c r="F546" s="1079" t="s">
        <v>691</v>
      </c>
      <c r="G546" s="1080"/>
      <c r="H546" s="4" t="s">
        <v>23</v>
      </c>
      <c r="I546" s="4" t="s">
        <v>90</v>
      </c>
      <c r="J546" s="4" t="s">
        <v>218</v>
      </c>
      <c r="K546" s="5">
        <v>10000</v>
      </c>
      <c r="L546" s="6">
        <v>2611</v>
      </c>
      <c r="M546" s="9"/>
      <c r="N546" s="8">
        <v>26110000</v>
      </c>
    </row>
    <row r="547" spans="2:14" ht="26.4">
      <c r="B547" s="4">
        <v>2023</v>
      </c>
      <c r="C547" s="4" t="s">
        <v>32</v>
      </c>
      <c r="D547" s="1079" t="s">
        <v>664</v>
      </c>
      <c r="E547" s="1080"/>
      <c r="F547" s="1079" t="s">
        <v>691</v>
      </c>
      <c r="G547" s="1080"/>
      <c r="H547" s="4" t="s">
        <v>23</v>
      </c>
      <c r="I547" s="4" t="s">
        <v>90</v>
      </c>
      <c r="J547" s="4" t="s">
        <v>265</v>
      </c>
      <c r="K547" s="5">
        <v>5600</v>
      </c>
      <c r="L547" s="6">
        <v>5042</v>
      </c>
      <c r="M547" s="9"/>
      <c r="N547" s="8">
        <v>28235200</v>
      </c>
    </row>
    <row r="548" spans="2:14" ht="26.4">
      <c r="B548" s="4">
        <v>2023</v>
      </c>
      <c r="C548" s="4" t="s">
        <v>32</v>
      </c>
      <c r="D548" s="1079" t="s">
        <v>664</v>
      </c>
      <c r="E548" s="1080"/>
      <c r="F548" s="1079" t="s">
        <v>691</v>
      </c>
      <c r="G548" s="1080"/>
      <c r="H548" s="4" t="s">
        <v>24</v>
      </c>
      <c r="I548" s="4" t="s">
        <v>90</v>
      </c>
      <c r="J548" s="4" t="s">
        <v>728</v>
      </c>
      <c r="K548" s="5">
        <v>10000</v>
      </c>
      <c r="L548" s="6">
        <v>1880</v>
      </c>
      <c r="M548" s="9"/>
      <c r="N548" s="8">
        <v>18800000</v>
      </c>
    </row>
    <row r="549" spans="2:14" ht="26.4">
      <c r="B549" s="4">
        <v>2023</v>
      </c>
      <c r="C549" s="4" t="s">
        <v>32</v>
      </c>
      <c r="D549" s="1079" t="s">
        <v>664</v>
      </c>
      <c r="E549" s="1080"/>
      <c r="F549" s="1079" t="s">
        <v>691</v>
      </c>
      <c r="G549" s="1080"/>
      <c r="H549" s="4" t="s">
        <v>24</v>
      </c>
      <c r="I549" s="4" t="s">
        <v>90</v>
      </c>
      <c r="J549" s="4" t="s">
        <v>249</v>
      </c>
      <c r="K549" s="5">
        <v>5600</v>
      </c>
      <c r="L549" s="6">
        <v>1478</v>
      </c>
      <c r="M549" s="9"/>
      <c r="N549" s="8">
        <v>8276800</v>
      </c>
    </row>
    <row r="550" spans="2:14" ht="26.4">
      <c r="B550" s="4">
        <v>2023</v>
      </c>
      <c r="C550" s="4" t="s">
        <v>32</v>
      </c>
      <c r="D550" s="1079" t="s">
        <v>664</v>
      </c>
      <c r="E550" s="1080"/>
      <c r="F550" s="1079" t="s">
        <v>691</v>
      </c>
      <c r="G550" s="1080"/>
      <c r="H550" s="4" t="s">
        <v>24</v>
      </c>
      <c r="I550" s="4" t="s">
        <v>90</v>
      </c>
      <c r="J550" s="4" t="s">
        <v>729</v>
      </c>
      <c r="K550" s="5">
        <v>10000</v>
      </c>
      <c r="L550" s="6">
        <v>8448</v>
      </c>
      <c r="M550" s="9"/>
      <c r="N550" s="8">
        <v>84480000</v>
      </c>
    </row>
    <row r="551" spans="2:14" ht="26.4">
      <c r="B551" s="4">
        <v>2023</v>
      </c>
      <c r="C551" s="4" t="s">
        <v>32</v>
      </c>
      <c r="D551" s="1079" t="s">
        <v>664</v>
      </c>
      <c r="E551" s="1080"/>
      <c r="F551" s="1079" t="s">
        <v>691</v>
      </c>
      <c r="G551" s="1080"/>
      <c r="H551" s="4" t="s">
        <v>111</v>
      </c>
      <c r="I551" s="4" t="s">
        <v>90</v>
      </c>
      <c r="J551" s="4" t="s">
        <v>33</v>
      </c>
      <c r="K551" s="5">
        <v>3100</v>
      </c>
      <c r="L551" s="6">
        <v>711573</v>
      </c>
      <c r="M551" s="9"/>
      <c r="N551" s="8">
        <v>2205876300</v>
      </c>
    </row>
    <row r="552" spans="2:14" ht="26.4">
      <c r="B552" s="4">
        <v>2023</v>
      </c>
      <c r="C552" s="4" t="s">
        <v>32</v>
      </c>
      <c r="D552" s="1079" t="s">
        <v>664</v>
      </c>
      <c r="E552" s="1080"/>
      <c r="F552" s="1079" t="s">
        <v>691</v>
      </c>
      <c r="G552" s="1080"/>
      <c r="H552" s="4" t="s">
        <v>111</v>
      </c>
      <c r="I552" s="4" t="s">
        <v>90</v>
      </c>
      <c r="J552" s="4" t="s">
        <v>219</v>
      </c>
      <c r="K552" s="5">
        <v>10000</v>
      </c>
      <c r="L552" s="6">
        <v>3315</v>
      </c>
      <c r="M552" s="9"/>
      <c r="N552" s="8">
        <v>33150000</v>
      </c>
    </row>
    <row r="553" spans="2:14" ht="26.4">
      <c r="B553" s="4">
        <v>2023</v>
      </c>
      <c r="C553" s="4" t="s">
        <v>32</v>
      </c>
      <c r="D553" s="1079" t="s">
        <v>664</v>
      </c>
      <c r="E553" s="1080"/>
      <c r="F553" s="1079" t="s">
        <v>691</v>
      </c>
      <c r="G553" s="1080"/>
      <c r="H553" s="4" t="s">
        <v>111</v>
      </c>
      <c r="I553" s="4" t="s">
        <v>90</v>
      </c>
      <c r="J553" s="4" t="s">
        <v>249</v>
      </c>
      <c r="K553" s="5">
        <v>10000</v>
      </c>
      <c r="L553" s="6">
        <v>660</v>
      </c>
      <c r="M553" s="9"/>
      <c r="N553" s="8">
        <v>6600000</v>
      </c>
    </row>
    <row r="554" spans="2:14" ht="26.4">
      <c r="B554" s="4">
        <v>2023</v>
      </c>
      <c r="C554" s="4" t="s">
        <v>32</v>
      </c>
      <c r="D554" s="1079" t="s">
        <v>664</v>
      </c>
      <c r="E554" s="1080"/>
      <c r="F554" s="1079" t="s">
        <v>691</v>
      </c>
      <c r="G554" s="1080"/>
      <c r="H554" s="4" t="s">
        <v>112</v>
      </c>
      <c r="I554" s="4" t="s">
        <v>90</v>
      </c>
      <c r="J554" s="4" t="s">
        <v>33</v>
      </c>
      <c r="K554" s="5">
        <v>4600</v>
      </c>
      <c r="L554" s="6">
        <v>5229</v>
      </c>
      <c r="M554" s="9"/>
      <c r="N554" s="8">
        <v>24053400</v>
      </c>
    </row>
    <row r="555" spans="2:14" ht="26.4">
      <c r="B555" s="4">
        <v>2023</v>
      </c>
      <c r="C555" s="4" t="s">
        <v>32</v>
      </c>
      <c r="D555" s="1079" t="s">
        <v>664</v>
      </c>
      <c r="E555" s="1080"/>
      <c r="F555" s="1079" t="s">
        <v>691</v>
      </c>
      <c r="G555" s="1080"/>
      <c r="H555" s="4" t="s">
        <v>25</v>
      </c>
      <c r="I555" s="4" t="s">
        <v>90</v>
      </c>
      <c r="J555" s="4" t="s">
        <v>586</v>
      </c>
      <c r="K555" s="5">
        <v>10000</v>
      </c>
      <c r="L555" s="6">
        <v>14258</v>
      </c>
      <c r="M555" s="9"/>
      <c r="N555" s="8">
        <v>142580000</v>
      </c>
    </row>
    <row r="556" spans="2:14" ht="26.4">
      <c r="B556" s="4">
        <v>2023</v>
      </c>
      <c r="C556" s="4" t="s">
        <v>32</v>
      </c>
      <c r="D556" s="1079" t="s">
        <v>664</v>
      </c>
      <c r="E556" s="1080"/>
      <c r="F556" s="1079" t="s">
        <v>691</v>
      </c>
      <c r="G556" s="1080"/>
      <c r="H556" s="4" t="s">
        <v>25</v>
      </c>
      <c r="I556" s="4" t="s">
        <v>90</v>
      </c>
      <c r="J556" s="4" t="s">
        <v>235</v>
      </c>
      <c r="K556" s="5">
        <v>10000</v>
      </c>
      <c r="L556" s="6">
        <v>711</v>
      </c>
      <c r="M556" s="9"/>
      <c r="N556" s="8">
        <v>7110000</v>
      </c>
    </row>
    <row r="557" spans="2:14" ht="26.4">
      <c r="B557" s="4">
        <v>2023</v>
      </c>
      <c r="C557" s="4" t="s">
        <v>32</v>
      </c>
      <c r="D557" s="1079" t="s">
        <v>664</v>
      </c>
      <c r="E557" s="1080"/>
      <c r="F557" s="1079" t="s">
        <v>691</v>
      </c>
      <c r="G557" s="1080"/>
      <c r="H557" s="4" t="s">
        <v>25</v>
      </c>
      <c r="I557" s="4" t="s">
        <v>90</v>
      </c>
      <c r="J557" s="4" t="s">
        <v>201</v>
      </c>
      <c r="K557" s="5">
        <v>5600</v>
      </c>
      <c r="L557" s="6">
        <v>6185</v>
      </c>
      <c r="M557" s="9"/>
      <c r="N557" s="8">
        <v>34636000</v>
      </c>
    </row>
    <row r="558" spans="2:14" ht="79.2">
      <c r="B558" s="4">
        <v>2023</v>
      </c>
      <c r="C558" s="4" t="s">
        <v>32</v>
      </c>
      <c r="D558" s="1079" t="s">
        <v>664</v>
      </c>
      <c r="E558" s="1080"/>
      <c r="F558" s="1079" t="s">
        <v>691</v>
      </c>
      <c r="G558" s="1080"/>
      <c r="H558" s="4" t="s">
        <v>512</v>
      </c>
      <c r="I558" s="4" t="s">
        <v>90</v>
      </c>
      <c r="J558" s="4" t="s">
        <v>267</v>
      </c>
      <c r="K558" s="5">
        <v>5600</v>
      </c>
      <c r="L558" s="6">
        <v>1463</v>
      </c>
      <c r="M558" s="9"/>
      <c r="N558" s="8">
        <v>8192800</v>
      </c>
    </row>
    <row r="559" spans="2:14" ht="26.4">
      <c r="B559" s="4">
        <v>2023</v>
      </c>
      <c r="C559" s="4" t="s">
        <v>32</v>
      </c>
      <c r="D559" s="1079" t="s">
        <v>664</v>
      </c>
      <c r="E559" s="1080"/>
      <c r="F559" s="1079" t="s">
        <v>691</v>
      </c>
      <c r="G559" s="1080"/>
      <c r="H559" s="4" t="s">
        <v>26</v>
      </c>
      <c r="I559" s="4" t="s">
        <v>90</v>
      </c>
      <c r="J559" s="4" t="s">
        <v>202</v>
      </c>
      <c r="K559" s="5">
        <v>10000</v>
      </c>
      <c r="L559" s="6">
        <v>15214</v>
      </c>
      <c r="M559" s="9"/>
      <c r="N559" s="8">
        <v>152140000</v>
      </c>
    </row>
    <row r="560" spans="2:14" ht="26.4">
      <c r="B560" s="4">
        <v>2023</v>
      </c>
      <c r="C560" s="4" t="s">
        <v>32</v>
      </c>
      <c r="D560" s="1079" t="s">
        <v>664</v>
      </c>
      <c r="E560" s="1080"/>
      <c r="F560" s="1079" t="s">
        <v>691</v>
      </c>
      <c r="G560" s="1080"/>
      <c r="H560" s="4" t="s">
        <v>26</v>
      </c>
      <c r="I560" s="4" t="s">
        <v>90</v>
      </c>
      <c r="J560" s="4" t="s">
        <v>730</v>
      </c>
      <c r="K560" s="5">
        <v>5600</v>
      </c>
      <c r="L560" s="6">
        <v>3588</v>
      </c>
      <c r="M560" s="9"/>
      <c r="N560" s="8">
        <v>20092800</v>
      </c>
    </row>
    <row r="561" spans="2:14" ht="26.4">
      <c r="B561" s="4">
        <v>2023</v>
      </c>
      <c r="C561" s="4" t="s">
        <v>32</v>
      </c>
      <c r="D561" s="1079" t="s">
        <v>664</v>
      </c>
      <c r="E561" s="1080"/>
      <c r="F561" s="1079" t="s">
        <v>691</v>
      </c>
      <c r="G561" s="1080"/>
      <c r="H561" s="4" t="s">
        <v>26</v>
      </c>
      <c r="I561" s="4" t="s">
        <v>90</v>
      </c>
      <c r="J561" s="4" t="s">
        <v>252</v>
      </c>
      <c r="K561" s="5">
        <v>10000</v>
      </c>
      <c r="L561" s="6">
        <v>1911</v>
      </c>
      <c r="M561" s="9"/>
      <c r="N561" s="8">
        <v>19110000</v>
      </c>
    </row>
    <row r="562" spans="2:14" ht="26.4">
      <c r="B562" s="4">
        <v>2023</v>
      </c>
      <c r="C562" s="4" t="s">
        <v>32</v>
      </c>
      <c r="D562" s="1079" t="s">
        <v>664</v>
      </c>
      <c r="E562" s="1080"/>
      <c r="F562" s="1079" t="s">
        <v>691</v>
      </c>
      <c r="G562" s="1080"/>
      <c r="H562" s="4" t="s">
        <v>27</v>
      </c>
      <c r="I562" s="4" t="s">
        <v>90</v>
      </c>
      <c r="J562" s="4" t="s">
        <v>214</v>
      </c>
      <c r="K562" s="5">
        <v>10000</v>
      </c>
      <c r="L562" s="6">
        <v>2704</v>
      </c>
      <c r="M562" s="9"/>
      <c r="N562" s="8">
        <v>27040000</v>
      </c>
    </row>
    <row r="563" spans="2:14" ht="26.4">
      <c r="B563" s="4">
        <v>2023</v>
      </c>
      <c r="C563" s="4" t="s">
        <v>32</v>
      </c>
      <c r="D563" s="1079" t="s">
        <v>664</v>
      </c>
      <c r="E563" s="1080"/>
      <c r="F563" s="1079" t="s">
        <v>691</v>
      </c>
      <c r="G563" s="1080"/>
      <c r="H563" s="4" t="s">
        <v>27</v>
      </c>
      <c r="I563" s="4" t="s">
        <v>90</v>
      </c>
      <c r="J563" s="4" t="s">
        <v>212</v>
      </c>
      <c r="K563" s="5">
        <v>5600</v>
      </c>
      <c r="L563" s="6">
        <v>4064</v>
      </c>
      <c r="M563" s="9"/>
      <c r="N563" s="8">
        <v>22758400</v>
      </c>
    </row>
    <row r="564" spans="2:14" ht="26.4">
      <c r="B564" s="4">
        <v>2023</v>
      </c>
      <c r="C564" s="4" t="s">
        <v>32</v>
      </c>
      <c r="D564" s="1079" t="s">
        <v>664</v>
      </c>
      <c r="E564" s="1080"/>
      <c r="F564" s="1079" t="s">
        <v>691</v>
      </c>
      <c r="G564" s="1080"/>
      <c r="H564" s="4" t="s">
        <v>124</v>
      </c>
      <c r="I564" s="4" t="s">
        <v>90</v>
      </c>
      <c r="J564" s="4" t="s">
        <v>33</v>
      </c>
      <c r="K564" s="5">
        <v>5600</v>
      </c>
      <c r="L564" s="6">
        <v>4003</v>
      </c>
      <c r="M564" s="9"/>
      <c r="N564" s="8">
        <v>22416800</v>
      </c>
    </row>
    <row r="565" spans="2:14" ht="26.4">
      <c r="B565" s="4">
        <v>2023</v>
      </c>
      <c r="C565" s="4" t="s">
        <v>32</v>
      </c>
      <c r="D565" s="1079" t="s">
        <v>664</v>
      </c>
      <c r="E565" s="1080"/>
      <c r="F565" s="1079" t="s">
        <v>691</v>
      </c>
      <c r="G565" s="1080"/>
      <c r="H565" s="4" t="s">
        <v>27</v>
      </c>
      <c r="I565" s="4" t="s">
        <v>90</v>
      </c>
      <c r="J565" s="4" t="s">
        <v>731</v>
      </c>
      <c r="K565" s="5">
        <v>10000</v>
      </c>
      <c r="L565" s="6">
        <v>4557</v>
      </c>
      <c r="M565" s="9"/>
      <c r="N565" s="8">
        <v>45570000</v>
      </c>
    </row>
    <row r="566" spans="2:14">
      <c r="B566" s="12" t="s">
        <v>28</v>
      </c>
      <c r="C566" s="12" t="s">
        <v>28</v>
      </c>
      <c r="D566" s="1083" t="s">
        <v>28</v>
      </c>
      <c r="E566" s="1080"/>
      <c r="F566" s="1083" t="s">
        <v>29</v>
      </c>
      <c r="G566" s="1080"/>
      <c r="H566" s="12" t="s">
        <v>28</v>
      </c>
      <c r="I566" s="12" t="s">
        <v>28</v>
      </c>
      <c r="J566" s="12" t="s">
        <v>28</v>
      </c>
      <c r="K566" s="12" t="s">
        <v>28</v>
      </c>
      <c r="L566" s="13">
        <v>862302</v>
      </c>
      <c r="M566" s="12"/>
      <c r="N566" s="14">
        <v>3475183500</v>
      </c>
    </row>
    <row r="567" spans="2:14" ht="26.4">
      <c r="B567" s="4">
        <v>2023</v>
      </c>
      <c r="C567" s="4" t="s">
        <v>32</v>
      </c>
      <c r="D567" s="1079" t="s">
        <v>664</v>
      </c>
      <c r="E567" s="1080"/>
      <c r="F567" s="1079" t="s">
        <v>698</v>
      </c>
      <c r="G567" s="1080"/>
      <c r="H567" s="4" t="s">
        <v>18</v>
      </c>
      <c r="I567" s="4" t="s">
        <v>90</v>
      </c>
      <c r="J567" s="4" t="s">
        <v>314</v>
      </c>
      <c r="K567" s="5">
        <v>10000</v>
      </c>
      <c r="L567" s="6">
        <v>3999</v>
      </c>
      <c r="M567" s="9"/>
      <c r="N567" s="8">
        <v>39990000</v>
      </c>
    </row>
    <row r="568" spans="2:14" ht="26.4">
      <c r="B568" s="4">
        <v>2023</v>
      </c>
      <c r="C568" s="4" t="s">
        <v>32</v>
      </c>
      <c r="D568" s="1079" t="s">
        <v>664</v>
      </c>
      <c r="E568" s="1080"/>
      <c r="F568" s="1079" t="s">
        <v>698</v>
      </c>
      <c r="G568" s="1080"/>
      <c r="H568" s="4" t="s">
        <v>18</v>
      </c>
      <c r="I568" s="4" t="s">
        <v>90</v>
      </c>
      <c r="J568" s="4" t="s">
        <v>313</v>
      </c>
      <c r="K568" s="5">
        <v>5600</v>
      </c>
      <c r="L568" s="6">
        <v>1166</v>
      </c>
      <c r="M568" s="9"/>
      <c r="N568" s="8">
        <v>6529600</v>
      </c>
    </row>
    <row r="569" spans="2:14" ht="26.4">
      <c r="B569" s="4">
        <v>2023</v>
      </c>
      <c r="C569" s="4" t="s">
        <v>32</v>
      </c>
      <c r="D569" s="1079" t="s">
        <v>664</v>
      </c>
      <c r="E569" s="1080"/>
      <c r="F569" s="1079" t="s">
        <v>698</v>
      </c>
      <c r="G569" s="1080"/>
      <c r="H569" s="4" t="s">
        <v>18</v>
      </c>
      <c r="I569" s="4" t="s">
        <v>90</v>
      </c>
      <c r="J569" s="4" t="s">
        <v>218</v>
      </c>
      <c r="K569" s="5">
        <v>10000</v>
      </c>
      <c r="L569" s="6">
        <v>8219</v>
      </c>
      <c r="M569" s="9"/>
      <c r="N569" s="8">
        <v>82190000</v>
      </c>
    </row>
    <row r="570" spans="2:14" ht="39.6">
      <c r="B570" s="4">
        <v>2023</v>
      </c>
      <c r="C570" s="4" t="s">
        <v>32</v>
      </c>
      <c r="D570" s="1079" t="s">
        <v>664</v>
      </c>
      <c r="E570" s="1080"/>
      <c r="F570" s="1079" t="s">
        <v>698</v>
      </c>
      <c r="G570" s="1080"/>
      <c r="H570" s="4" t="s">
        <v>22</v>
      </c>
      <c r="I570" s="4" t="s">
        <v>90</v>
      </c>
      <c r="J570" s="4" t="s">
        <v>612</v>
      </c>
      <c r="K570" s="5">
        <v>10000</v>
      </c>
      <c r="L570" s="6">
        <v>1005</v>
      </c>
      <c r="M570" s="9"/>
      <c r="N570" s="8">
        <v>10050000</v>
      </c>
    </row>
    <row r="571" spans="2:14" ht="39.6">
      <c r="B571" s="4">
        <v>2023</v>
      </c>
      <c r="C571" s="4" t="s">
        <v>32</v>
      </c>
      <c r="D571" s="1079" t="s">
        <v>664</v>
      </c>
      <c r="E571" s="1080"/>
      <c r="F571" s="1079" t="s">
        <v>698</v>
      </c>
      <c r="G571" s="1080"/>
      <c r="H571" s="4" t="s">
        <v>22</v>
      </c>
      <c r="I571" s="4" t="s">
        <v>90</v>
      </c>
      <c r="J571" s="4" t="s">
        <v>607</v>
      </c>
      <c r="K571" s="5">
        <v>10000</v>
      </c>
      <c r="L571" s="6">
        <v>4084</v>
      </c>
      <c r="M571" s="9"/>
      <c r="N571" s="8">
        <v>40840000</v>
      </c>
    </row>
    <row r="572" spans="2:14" ht="39.6">
      <c r="B572" s="4">
        <v>2023</v>
      </c>
      <c r="C572" s="4" t="s">
        <v>32</v>
      </c>
      <c r="D572" s="1079" t="s">
        <v>664</v>
      </c>
      <c r="E572" s="1080"/>
      <c r="F572" s="1079" t="s">
        <v>698</v>
      </c>
      <c r="G572" s="1080"/>
      <c r="H572" s="4" t="s">
        <v>22</v>
      </c>
      <c r="I572" s="4" t="s">
        <v>90</v>
      </c>
      <c r="J572" s="4" t="s">
        <v>319</v>
      </c>
      <c r="K572" s="5">
        <v>5600</v>
      </c>
      <c r="L572" s="6">
        <v>1546</v>
      </c>
      <c r="M572" s="9"/>
      <c r="N572" s="8">
        <v>8657600</v>
      </c>
    </row>
    <row r="573" spans="2:14" ht="52.8">
      <c r="B573" s="4">
        <v>2023</v>
      </c>
      <c r="C573" s="4" t="s">
        <v>32</v>
      </c>
      <c r="D573" s="1079" t="s">
        <v>664</v>
      </c>
      <c r="E573" s="1080"/>
      <c r="F573" s="1079" t="s">
        <v>698</v>
      </c>
      <c r="G573" s="1080"/>
      <c r="H573" s="4" t="s">
        <v>103</v>
      </c>
      <c r="I573" s="4" t="s">
        <v>90</v>
      </c>
      <c r="J573" s="4" t="s">
        <v>33</v>
      </c>
      <c r="K573" s="5">
        <v>900</v>
      </c>
      <c r="L573" s="6">
        <v>2073</v>
      </c>
      <c r="M573" s="9"/>
      <c r="N573" s="8">
        <v>1865700</v>
      </c>
    </row>
    <row r="574" spans="2:14" ht="52.8">
      <c r="B574" s="4">
        <v>2023</v>
      </c>
      <c r="C574" s="4" t="s">
        <v>32</v>
      </c>
      <c r="D574" s="1079" t="s">
        <v>664</v>
      </c>
      <c r="E574" s="1080"/>
      <c r="F574" s="1079" t="s">
        <v>698</v>
      </c>
      <c r="G574" s="1080"/>
      <c r="H574" s="4" t="s">
        <v>103</v>
      </c>
      <c r="I574" s="4" t="s">
        <v>90</v>
      </c>
      <c r="J574" s="4" t="s">
        <v>732</v>
      </c>
      <c r="K574" s="5">
        <v>10000</v>
      </c>
      <c r="L574" s="6">
        <v>1049</v>
      </c>
      <c r="M574" s="9"/>
      <c r="N574" s="8">
        <v>10490000</v>
      </c>
    </row>
    <row r="575" spans="2:14" ht="52.8">
      <c r="B575" s="4">
        <v>2023</v>
      </c>
      <c r="C575" s="4" t="s">
        <v>32</v>
      </c>
      <c r="D575" s="1079" t="s">
        <v>664</v>
      </c>
      <c r="E575" s="1080"/>
      <c r="F575" s="1079" t="s">
        <v>698</v>
      </c>
      <c r="G575" s="1080"/>
      <c r="H575" s="4" t="s">
        <v>103</v>
      </c>
      <c r="I575" s="4" t="s">
        <v>90</v>
      </c>
      <c r="J575" s="4" t="s">
        <v>733</v>
      </c>
      <c r="K575" s="5">
        <v>10000</v>
      </c>
      <c r="L575" s="6">
        <v>5524</v>
      </c>
      <c r="M575" s="9"/>
      <c r="N575" s="8">
        <v>55240000</v>
      </c>
    </row>
    <row r="576" spans="2:14" ht="52.8">
      <c r="B576" s="4">
        <v>2023</v>
      </c>
      <c r="C576" s="4" t="s">
        <v>32</v>
      </c>
      <c r="D576" s="1079" t="s">
        <v>664</v>
      </c>
      <c r="E576" s="1080"/>
      <c r="F576" s="1079" t="s">
        <v>698</v>
      </c>
      <c r="G576" s="1080"/>
      <c r="H576" s="4" t="s">
        <v>103</v>
      </c>
      <c r="I576" s="4" t="s">
        <v>90</v>
      </c>
      <c r="J576" s="4" t="s">
        <v>267</v>
      </c>
      <c r="K576" s="5">
        <v>5600</v>
      </c>
      <c r="L576" s="6">
        <v>748</v>
      </c>
      <c r="M576" s="9"/>
      <c r="N576" s="8">
        <v>4188800</v>
      </c>
    </row>
    <row r="577" spans="2:14" ht="26.4">
      <c r="B577" s="4">
        <v>2023</v>
      </c>
      <c r="C577" s="4" t="s">
        <v>32</v>
      </c>
      <c r="D577" s="1079" t="s">
        <v>664</v>
      </c>
      <c r="E577" s="1080"/>
      <c r="F577" s="1079" t="s">
        <v>698</v>
      </c>
      <c r="G577" s="1080"/>
      <c r="H577" s="4" t="s">
        <v>23</v>
      </c>
      <c r="I577" s="4" t="s">
        <v>90</v>
      </c>
      <c r="J577" s="4" t="s">
        <v>242</v>
      </c>
      <c r="K577" s="5">
        <v>10000</v>
      </c>
      <c r="L577" s="6">
        <v>529</v>
      </c>
      <c r="M577" s="9"/>
      <c r="N577" s="8">
        <v>5290000</v>
      </c>
    </row>
    <row r="578" spans="2:14" ht="26.4">
      <c r="B578" s="4">
        <v>2023</v>
      </c>
      <c r="C578" s="4" t="s">
        <v>32</v>
      </c>
      <c r="D578" s="1079" t="s">
        <v>664</v>
      </c>
      <c r="E578" s="1080"/>
      <c r="F578" s="1079" t="s">
        <v>698</v>
      </c>
      <c r="G578" s="1080"/>
      <c r="H578" s="4" t="s">
        <v>23</v>
      </c>
      <c r="I578" s="4" t="s">
        <v>90</v>
      </c>
      <c r="J578" s="4" t="s">
        <v>570</v>
      </c>
      <c r="K578" s="5">
        <v>10000</v>
      </c>
      <c r="L578" s="6">
        <v>745</v>
      </c>
      <c r="M578" s="9"/>
      <c r="N578" s="8">
        <v>7450000</v>
      </c>
    </row>
    <row r="579" spans="2:14" ht="26.4">
      <c r="B579" s="4">
        <v>2023</v>
      </c>
      <c r="C579" s="4" t="s">
        <v>32</v>
      </c>
      <c r="D579" s="1079" t="s">
        <v>664</v>
      </c>
      <c r="E579" s="1080"/>
      <c r="F579" s="1079" t="s">
        <v>698</v>
      </c>
      <c r="G579" s="1080"/>
      <c r="H579" s="4" t="s">
        <v>23</v>
      </c>
      <c r="I579" s="4" t="s">
        <v>90</v>
      </c>
      <c r="J579" s="4" t="s">
        <v>631</v>
      </c>
      <c r="K579" s="5">
        <v>5600</v>
      </c>
      <c r="L579" s="6">
        <v>3740</v>
      </c>
      <c r="M579" s="9"/>
      <c r="N579" s="8">
        <v>20944000</v>
      </c>
    </row>
    <row r="580" spans="2:14" ht="26.4">
      <c r="B580" s="4">
        <v>2023</v>
      </c>
      <c r="C580" s="4" t="s">
        <v>32</v>
      </c>
      <c r="D580" s="1079" t="s">
        <v>664</v>
      </c>
      <c r="E580" s="1080"/>
      <c r="F580" s="1079" t="s">
        <v>698</v>
      </c>
      <c r="G580" s="1080"/>
      <c r="H580" s="4" t="s">
        <v>24</v>
      </c>
      <c r="I580" s="4" t="s">
        <v>90</v>
      </c>
      <c r="J580" s="4" t="s">
        <v>570</v>
      </c>
      <c r="K580" s="5">
        <v>5600</v>
      </c>
      <c r="L580" s="6">
        <v>152</v>
      </c>
      <c r="M580" s="9"/>
      <c r="N580" s="8">
        <v>851200</v>
      </c>
    </row>
    <row r="581" spans="2:14" ht="26.4">
      <c r="B581" s="4">
        <v>2023</v>
      </c>
      <c r="C581" s="4" t="s">
        <v>32</v>
      </c>
      <c r="D581" s="1079" t="s">
        <v>664</v>
      </c>
      <c r="E581" s="1080"/>
      <c r="F581" s="1079" t="s">
        <v>698</v>
      </c>
      <c r="G581" s="1080"/>
      <c r="H581" s="4" t="s">
        <v>24</v>
      </c>
      <c r="I581" s="4" t="s">
        <v>90</v>
      </c>
      <c r="J581" s="4" t="s">
        <v>214</v>
      </c>
      <c r="K581" s="5">
        <v>10000</v>
      </c>
      <c r="L581" s="6">
        <v>2778</v>
      </c>
      <c r="M581" s="9"/>
      <c r="N581" s="8">
        <v>27780000</v>
      </c>
    </row>
    <row r="582" spans="2:14" ht="26.4">
      <c r="B582" s="4">
        <v>2023</v>
      </c>
      <c r="C582" s="4" t="s">
        <v>32</v>
      </c>
      <c r="D582" s="1079" t="s">
        <v>664</v>
      </c>
      <c r="E582" s="1080"/>
      <c r="F582" s="1079" t="s">
        <v>698</v>
      </c>
      <c r="G582" s="1080"/>
      <c r="H582" s="4" t="s">
        <v>24</v>
      </c>
      <c r="I582" s="4" t="s">
        <v>90</v>
      </c>
      <c r="J582" s="4" t="s">
        <v>202</v>
      </c>
      <c r="K582" s="5">
        <v>10000</v>
      </c>
      <c r="L582" s="6">
        <v>19627</v>
      </c>
      <c r="M582" s="9"/>
      <c r="N582" s="8">
        <v>196270000</v>
      </c>
    </row>
    <row r="583" spans="2:14" ht="26.4">
      <c r="B583" s="4">
        <v>2023</v>
      </c>
      <c r="C583" s="4" t="s">
        <v>32</v>
      </c>
      <c r="D583" s="1079" t="s">
        <v>664</v>
      </c>
      <c r="E583" s="1080"/>
      <c r="F583" s="1079" t="s">
        <v>698</v>
      </c>
      <c r="G583" s="1080"/>
      <c r="H583" s="4" t="s">
        <v>111</v>
      </c>
      <c r="I583" s="4" t="s">
        <v>90</v>
      </c>
      <c r="J583" s="4" t="s">
        <v>203</v>
      </c>
      <c r="K583" s="5">
        <v>10000</v>
      </c>
      <c r="L583" s="6">
        <v>2772</v>
      </c>
      <c r="M583" s="9"/>
      <c r="N583" s="8">
        <v>27720000</v>
      </c>
    </row>
    <row r="584" spans="2:14" ht="26.4">
      <c r="B584" s="4">
        <v>2023</v>
      </c>
      <c r="C584" s="4" t="s">
        <v>32</v>
      </c>
      <c r="D584" s="1079" t="s">
        <v>664</v>
      </c>
      <c r="E584" s="1080"/>
      <c r="F584" s="1079" t="s">
        <v>698</v>
      </c>
      <c r="G584" s="1080"/>
      <c r="H584" s="4" t="s">
        <v>111</v>
      </c>
      <c r="I584" s="4" t="s">
        <v>90</v>
      </c>
      <c r="J584" s="4" t="s">
        <v>33</v>
      </c>
      <c r="K584" s="5">
        <v>3100</v>
      </c>
      <c r="L584" s="6">
        <v>345529</v>
      </c>
      <c r="M584" s="9"/>
      <c r="N584" s="8">
        <v>1071139900</v>
      </c>
    </row>
    <row r="585" spans="2:14" ht="26.4">
      <c r="B585" s="4">
        <v>2023</v>
      </c>
      <c r="C585" s="4" t="s">
        <v>32</v>
      </c>
      <c r="D585" s="1079" t="s">
        <v>664</v>
      </c>
      <c r="E585" s="1080"/>
      <c r="F585" s="1079" t="s">
        <v>698</v>
      </c>
      <c r="G585" s="1080"/>
      <c r="H585" s="4" t="s">
        <v>112</v>
      </c>
      <c r="I585" s="4" t="s">
        <v>90</v>
      </c>
      <c r="J585" s="4" t="s">
        <v>33</v>
      </c>
      <c r="K585" s="5">
        <v>4600</v>
      </c>
      <c r="L585" s="6">
        <v>3539</v>
      </c>
      <c r="M585" s="9"/>
      <c r="N585" s="8">
        <v>16279400</v>
      </c>
    </row>
    <row r="586" spans="2:14" ht="26.4">
      <c r="B586" s="4">
        <v>2023</v>
      </c>
      <c r="C586" s="4" t="s">
        <v>32</v>
      </c>
      <c r="D586" s="1079" t="s">
        <v>664</v>
      </c>
      <c r="E586" s="1080"/>
      <c r="F586" s="1079" t="s">
        <v>698</v>
      </c>
      <c r="G586" s="1080"/>
      <c r="H586" s="4" t="s">
        <v>112</v>
      </c>
      <c r="I586" s="4" t="s">
        <v>90</v>
      </c>
      <c r="J586" s="4" t="s">
        <v>570</v>
      </c>
      <c r="K586" s="5">
        <v>10000</v>
      </c>
      <c r="L586" s="6">
        <v>407</v>
      </c>
      <c r="M586" s="9"/>
      <c r="N586" s="8">
        <v>4070000</v>
      </c>
    </row>
    <row r="587" spans="2:14" ht="26.4">
      <c r="B587" s="4">
        <v>2023</v>
      </c>
      <c r="C587" s="4" t="s">
        <v>32</v>
      </c>
      <c r="D587" s="1079" t="s">
        <v>664</v>
      </c>
      <c r="E587" s="1080"/>
      <c r="F587" s="1079" t="s">
        <v>698</v>
      </c>
      <c r="G587" s="1080"/>
      <c r="H587" s="4" t="s">
        <v>25</v>
      </c>
      <c r="I587" s="4" t="s">
        <v>90</v>
      </c>
      <c r="J587" s="4" t="s">
        <v>201</v>
      </c>
      <c r="K587" s="5">
        <v>10000</v>
      </c>
      <c r="L587" s="6">
        <v>1671</v>
      </c>
      <c r="M587" s="9"/>
      <c r="N587" s="8">
        <v>16710000</v>
      </c>
    </row>
    <row r="588" spans="2:14" ht="26.4">
      <c r="B588" s="4">
        <v>2023</v>
      </c>
      <c r="C588" s="4" t="s">
        <v>32</v>
      </c>
      <c r="D588" s="1079" t="s">
        <v>664</v>
      </c>
      <c r="E588" s="1080"/>
      <c r="F588" s="1079" t="s">
        <v>698</v>
      </c>
      <c r="G588" s="1080"/>
      <c r="H588" s="4" t="s">
        <v>25</v>
      </c>
      <c r="I588" s="4" t="s">
        <v>90</v>
      </c>
      <c r="J588" s="4" t="s">
        <v>197</v>
      </c>
      <c r="K588" s="5">
        <v>10000</v>
      </c>
      <c r="L588" s="6">
        <v>14420</v>
      </c>
      <c r="M588" s="9"/>
      <c r="N588" s="8">
        <v>144200000</v>
      </c>
    </row>
    <row r="589" spans="2:14" ht="26.4">
      <c r="B589" s="4">
        <v>2023</v>
      </c>
      <c r="C589" s="4" t="s">
        <v>32</v>
      </c>
      <c r="D589" s="1079" t="s">
        <v>664</v>
      </c>
      <c r="E589" s="1080"/>
      <c r="F589" s="1079" t="s">
        <v>698</v>
      </c>
      <c r="G589" s="1080"/>
      <c r="H589" s="4" t="s">
        <v>25</v>
      </c>
      <c r="I589" s="4" t="s">
        <v>90</v>
      </c>
      <c r="J589" s="4" t="s">
        <v>734</v>
      </c>
      <c r="K589" s="5">
        <v>5600</v>
      </c>
      <c r="L589" s="6">
        <v>1317</v>
      </c>
      <c r="M589" s="9"/>
      <c r="N589" s="8">
        <v>7375200</v>
      </c>
    </row>
    <row r="590" spans="2:14" ht="26.4">
      <c r="B590" s="4">
        <v>2023</v>
      </c>
      <c r="C590" s="4" t="s">
        <v>32</v>
      </c>
      <c r="D590" s="1079" t="s">
        <v>664</v>
      </c>
      <c r="E590" s="1080"/>
      <c r="F590" s="1079" t="s">
        <v>698</v>
      </c>
      <c r="G590" s="1080"/>
      <c r="H590" s="4" t="s">
        <v>26</v>
      </c>
      <c r="I590" s="4" t="s">
        <v>90</v>
      </c>
      <c r="J590" s="4" t="s">
        <v>550</v>
      </c>
      <c r="K590" s="5">
        <v>10000</v>
      </c>
      <c r="L590" s="6">
        <v>12653</v>
      </c>
      <c r="M590" s="9"/>
      <c r="N590" s="8">
        <v>126530000</v>
      </c>
    </row>
    <row r="591" spans="2:14" ht="26.4">
      <c r="B591" s="4">
        <v>2023</v>
      </c>
      <c r="C591" s="4" t="s">
        <v>32</v>
      </c>
      <c r="D591" s="1079" t="s">
        <v>664</v>
      </c>
      <c r="E591" s="1080"/>
      <c r="F591" s="1079" t="s">
        <v>698</v>
      </c>
      <c r="G591" s="1080"/>
      <c r="H591" s="4" t="s">
        <v>26</v>
      </c>
      <c r="I591" s="4" t="s">
        <v>90</v>
      </c>
      <c r="J591" s="4" t="s">
        <v>735</v>
      </c>
      <c r="K591" s="5">
        <v>10000</v>
      </c>
      <c r="L591" s="6">
        <v>1182</v>
      </c>
      <c r="M591" s="9"/>
      <c r="N591" s="8">
        <v>11820000</v>
      </c>
    </row>
    <row r="592" spans="2:14" ht="26.4">
      <c r="B592" s="4">
        <v>2023</v>
      </c>
      <c r="C592" s="4" t="s">
        <v>32</v>
      </c>
      <c r="D592" s="1079" t="s">
        <v>664</v>
      </c>
      <c r="E592" s="1080"/>
      <c r="F592" s="1079" t="s">
        <v>698</v>
      </c>
      <c r="G592" s="1080"/>
      <c r="H592" s="4" t="s">
        <v>26</v>
      </c>
      <c r="I592" s="4" t="s">
        <v>90</v>
      </c>
      <c r="J592" s="4" t="s">
        <v>569</v>
      </c>
      <c r="K592" s="5">
        <v>5600</v>
      </c>
      <c r="L592" s="6">
        <v>3549</v>
      </c>
      <c r="M592" s="9"/>
      <c r="N592" s="8">
        <v>19874400</v>
      </c>
    </row>
    <row r="593" spans="2:14" ht="26.4">
      <c r="B593" s="4">
        <v>2023</v>
      </c>
      <c r="C593" s="4" t="s">
        <v>32</v>
      </c>
      <c r="D593" s="1079" t="s">
        <v>664</v>
      </c>
      <c r="E593" s="1080"/>
      <c r="F593" s="1079" t="s">
        <v>698</v>
      </c>
      <c r="G593" s="1080"/>
      <c r="H593" s="4" t="s">
        <v>27</v>
      </c>
      <c r="I593" s="4" t="s">
        <v>90</v>
      </c>
      <c r="J593" s="4" t="s">
        <v>241</v>
      </c>
      <c r="K593" s="5">
        <v>5600</v>
      </c>
      <c r="L593" s="6">
        <v>3985</v>
      </c>
      <c r="M593" s="9"/>
      <c r="N593" s="8">
        <v>22316000</v>
      </c>
    </row>
    <row r="594" spans="2:14" ht="26.4">
      <c r="B594" s="4">
        <v>2023</v>
      </c>
      <c r="C594" s="4" t="s">
        <v>32</v>
      </c>
      <c r="D594" s="1079" t="s">
        <v>664</v>
      </c>
      <c r="E594" s="1080"/>
      <c r="F594" s="1079" t="s">
        <v>698</v>
      </c>
      <c r="G594" s="1080"/>
      <c r="H594" s="4" t="s">
        <v>27</v>
      </c>
      <c r="I594" s="4" t="s">
        <v>90</v>
      </c>
      <c r="J594" s="4" t="s">
        <v>571</v>
      </c>
      <c r="K594" s="5">
        <v>10000</v>
      </c>
      <c r="L594" s="6">
        <v>2696</v>
      </c>
      <c r="M594" s="9"/>
      <c r="N594" s="8">
        <v>26960000</v>
      </c>
    </row>
    <row r="595" spans="2:14" ht="26.4">
      <c r="B595" s="4">
        <v>2023</v>
      </c>
      <c r="C595" s="4" t="s">
        <v>32</v>
      </c>
      <c r="D595" s="1079" t="s">
        <v>664</v>
      </c>
      <c r="E595" s="1080"/>
      <c r="F595" s="1079" t="s">
        <v>698</v>
      </c>
      <c r="G595" s="1080"/>
      <c r="H595" s="4" t="s">
        <v>27</v>
      </c>
      <c r="I595" s="4" t="s">
        <v>90</v>
      </c>
      <c r="J595" s="4" t="s">
        <v>659</v>
      </c>
      <c r="K595" s="5">
        <v>10000</v>
      </c>
      <c r="L595" s="6">
        <v>2830</v>
      </c>
      <c r="M595" s="9"/>
      <c r="N595" s="8">
        <v>28300000</v>
      </c>
    </row>
    <row r="596" spans="2:14" ht="26.4">
      <c r="B596" s="4">
        <v>2023</v>
      </c>
      <c r="C596" s="4" t="s">
        <v>32</v>
      </c>
      <c r="D596" s="1079" t="s">
        <v>664</v>
      </c>
      <c r="E596" s="1080"/>
      <c r="F596" s="1079" t="s">
        <v>698</v>
      </c>
      <c r="G596" s="1080"/>
      <c r="H596" s="4" t="s">
        <v>124</v>
      </c>
      <c r="I596" s="4" t="s">
        <v>90</v>
      </c>
      <c r="J596" s="4" t="s">
        <v>33</v>
      </c>
      <c r="K596" s="5">
        <v>5600</v>
      </c>
      <c r="L596" s="6">
        <v>2290</v>
      </c>
      <c r="M596" s="9"/>
      <c r="N596" s="8">
        <v>12824000</v>
      </c>
    </row>
    <row r="597" spans="2:14">
      <c r="B597" s="12" t="s">
        <v>28</v>
      </c>
      <c r="C597" s="12" t="s">
        <v>28</v>
      </c>
      <c r="D597" s="1083" t="s">
        <v>28</v>
      </c>
      <c r="E597" s="1080"/>
      <c r="F597" s="1083" t="s">
        <v>29</v>
      </c>
      <c r="G597" s="1080"/>
      <c r="H597" s="12" t="s">
        <v>28</v>
      </c>
      <c r="I597" s="12" t="s">
        <v>28</v>
      </c>
      <c r="J597" s="12" t="s">
        <v>28</v>
      </c>
      <c r="K597" s="12" t="s">
        <v>28</v>
      </c>
      <c r="L597" s="13">
        <v>455824</v>
      </c>
      <c r="M597" s="12"/>
      <c r="N597" s="14">
        <v>2054745800</v>
      </c>
    </row>
    <row r="598" spans="2:14" ht="26.4">
      <c r="B598" s="4">
        <v>2023</v>
      </c>
      <c r="C598" s="4" t="s">
        <v>32</v>
      </c>
      <c r="D598" s="1079" t="s">
        <v>664</v>
      </c>
      <c r="E598" s="1080"/>
      <c r="F598" s="1079" t="s">
        <v>702</v>
      </c>
      <c r="G598" s="1080"/>
      <c r="H598" s="4" t="s">
        <v>18</v>
      </c>
      <c r="I598" s="4" t="s">
        <v>90</v>
      </c>
      <c r="J598" s="4" t="s">
        <v>604</v>
      </c>
      <c r="K598" s="5">
        <v>5600</v>
      </c>
      <c r="L598" s="6">
        <v>275</v>
      </c>
      <c r="M598" s="9"/>
      <c r="N598" s="8">
        <v>1540000</v>
      </c>
    </row>
    <row r="599" spans="2:14" ht="26.4">
      <c r="B599" s="4">
        <v>2023</v>
      </c>
      <c r="C599" s="4" t="s">
        <v>32</v>
      </c>
      <c r="D599" s="1079" t="s">
        <v>664</v>
      </c>
      <c r="E599" s="1080"/>
      <c r="F599" s="1079" t="s">
        <v>702</v>
      </c>
      <c r="G599" s="1080"/>
      <c r="H599" s="4" t="s">
        <v>18</v>
      </c>
      <c r="I599" s="4" t="s">
        <v>90</v>
      </c>
      <c r="J599" s="4" t="s">
        <v>736</v>
      </c>
      <c r="K599" s="5">
        <v>10000</v>
      </c>
      <c r="L599" s="6">
        <v>1435</v>
      </c>
      <c r="M599" s="9"/>
      <c r="N599" s="8">
        <v>14350000</v>
      </c>
    </row>
    <row r="600" spans="2:14" ht="26.4">
      <c r="B600" s="4">
        <v>2023</v>
      </c>
      <c r="C600" s="4" t="s">
        <v>32</v>
      </c>
      <c r="D600" s="1079" t="s">
        <v>664</v>
      </c>
      <c r="E600" s="1080"/>
      <c r="F600" s="1079" t="s">
        <v>702</v>
      </c>
      <c r="G600" s="1080"/>
      <c r="H600" s="4" t="s">
        <v>18</v>
      </c>
      <c r="I600" s="4" t="s">
        <v>90</v>
      </c>
      <c r="J600" s="4" t="s">
        <v>264</v>
      </c>
      <c r="K600" s="5">
        <v>10000</v>
      </c>
      <c r="L600" s="6">
        <v>5532</v>
      </c>
      <c r="M600" s="9"/>
      <c r="N600" s="8">
        <v>55320000</v>
      </c>
    </row>
    <row r="601" spans="2:14" ht="39.6">
      <c r="B601" s="4">
        <v>2023</v>
      </c>
      <c r="C601" s="4" t="s">
        <v>32</v>
      </c>
      <c r="D601" s="1079" t="s">
        <v>664</v>
      </c>
      <c r="E601" s="1080"/>
      <c r="F601" s="1079" t="s">
        <v>702</v>
      </c>
      <c r="G601" s="1080"/>
      <c r="H601" s="4" t="s">
        <v>22</v>
      </c>
      <c r="I601" s="4" t="s">
        <v>90</v>
      </c>
      <c r="J601" s="4" t="s">
        <v>240</v>
      </c>
      <c r="K601" s="5">
        <v>5600</v>
      </c>
      <c r="L601" s="6">
        <v>416</v>
      </c>
      <c r="M601" s="9"/>
      <c r="N601" s="8">
        <v>2329600</v>
      </c>
    </row>
    <row r="602" spans="2:14" ht="39.6">
      <c r="B602" s="4">
        <v>2023</v>
      </c>
      <c r="C602" s="4" t="s">
        <v>32</v>
      </c>
      <c r="D602" s="1079" t="s">
        <v>664</v>
      </c>
      <c r="E602" s="1080"/>
      <c r="F602" s="1079" t="s">
        <v>702</v>
      </c>
      <c r="G602" s="1080"/>
      <c r="H602" s="4" t="s">
        <v>22</v>
      </c>
      <c r="I602" s="4" t="s">
        <v>90</v>
      </c>
      <c r="J602" s="4" t="s">
        <v>648</v>
      </c>
      <c r="K602" s="5">
        <v>10000</v>
      </c>
      <c r="L602" s="6">
        <v>2182</v>
      </c>
      <c r="M602" s="9"/>
      <c r="N602" s="8">
        <v>21820000</v>
      </c>
    </row>
    <row r="603" spans="2:14" ht="39.6">
      <c r="B603" s="4">
        <v>2023</v>
      </c>
      <c r="C603" s="4" t="s">
        <v>32</v>
      </c>
      <c r="D603" s="1079" t="s">
        <v>664</v>
      </c>
      <c r="E603" s="1080"/>
      <c r="F603" s="1079" t="s">
        <v>702</v>
      </c>
      <c r="G603" s="1080"/>
      <c r="H603" s="4" t="s">
        <v>22</v>
      </c>
      <c r="I603" s="4" t="s">
        <v>90</v>
      </c>
      <c r="J603" s="4" t="s">
        <v>51</v>
      </c>
      <c r="K603" s="5">
        <v>10000</v>
      </c>
      <c r="L603" s="6">
        <v>13231</v>
      </c>
      <c r="M603" s="9"/>
      <c r="N603" s="8">
        <v>132310000</v>
      </c>
    </row>
    <row r="604" spans="2:14" ht="52.8">
      <c r="B604" s="4">
        <v>2023</v>
      </c>
      <c r="C604" s="4" t="s">
        <v>32</v>
      </c>
      <c r="D604" s="1079" t="s">
        <v>664</v>
      </c>
      <c r="E604" s="1080"/>
      <c r="F604" s="1079" t="s">
        <v>702</v>
      </c>
      <c r="G604" s="1080"/>
      <c r="H604" s="4" t="s">
        <v>103</v>
      </c>
      <c r="I604" s="4" t="s">
        <v>90</v>
      </c>
      <c r="J604" s="4" t="s">
        <v>33</v>
      </c>
      <c r="K604" s="5">
        <v>900</v>
      </c>
      <c r="L604" s="6">
        <v>2150</v>
      </c>
      <c r="M604" s="9"/>
      <c r="N604" s="8">
        <v>1935000</v>
      </c>
    </row>
    <row r="605" spans="2:14" ht="52.8">
      <c r="B605" s="4">
        <v>2023</v>
      </c>
      <c r="C605" s="4" t="s">
        <v>32</v>
      </c>
      <c r="D605" s="1079" t="s">
        <v>664</v>
      </c>
      <c r="E605" s="1080"/>
      <c r="F605" s="1079" t="s">
        <v>702</v>
      </c>
      <c r="G605" s="1080"/>
      <c r="H605" s="4" t="s">
        <v>103</v>
      </c>
      <c r="I605" s="4" t="s">
        <v>90</v>
      </c>
      <c r="J605" s="4" t="s">
        <v>265</v>
      </c>
      <c r="K605" s="5">
        <v>5600</v>
      </c>
      <c r="L605" s="6">
        <v>2362</v>
      </c>
      <c r="M605" s="9"/>
      <c r="N605" s="8">
        <v>13227200</v>
      </c>
    </row>
    <row r="606" spans="2:14" ht="52.8">
      <c r="B606" s="4">
        <v>2023</v>
      </c>
      <c r="C606" s="4" t="s">
        <v>32</v>
      </c>
      <c r="D606" s="1079" t="s">
        <v>664</v>
      </c>
      <c r="E606" s="1080"/>
      <c r="F606" s="1079" t="s">
        <v>702</v>
      </c>
      <c r="G606" s="1080"/>
      <c r="H606" s="4" t="s">
        <v>103</v>
      </c>
      <c r="I606" s="4" t="s">
        <v>90</v>
      </c>
      <c r="J606" s="4" t="s">
        <v>223</v>
      </c>
      <c r="K606" s="5">
        <v>10000</v>
      </c>
      <c r="L606" s="6">
        <v>1141</v>
      </c>
      <c r="M606" s="9"/>
      <c r="N606" s="8">
        <v>11410000</v>
      </c>
    </row>
    <row r="607" spans="2:14" ht="52.8">
      <c r="B607" s="4">
        <v>2023</v>
      </c>
      <c r="C607" s="4" t="s">
        <v>32</v>
      </c>
      <c r="D607" s="1079" t="s">
        <v>664</v>
      </c>
      <c r="E607" s="1080"/>
      <c r="F607" s="1079" t="s">
        <v>702</v>
      </c>
      <c r="G607" s="1080"/>
      <c r="H607" s="4" t="s">
        <v>103</v>
      </c>
      <c r="I607" s="4" t="s">
        <v>90</v>
      </c>
      <c r="J607" s="4" t="s">
        <v>240</v>
      </c>
      <c r="K607" s="5">
        <v>10000</v>
      </c>
      <c r="L607" s="6">
        <v>1285</v>
      </c>
      <c r="M607" s="9"/>
      <c r="N607" s="8">
        <v>12850000</v>
      </c>
    </row>
    <row r="608" spans="2:14" ht="26.4">
      <c r="B608" s="4">
        <v>2023</v>
      </c>
      <c r="C608" s="4" t="s">
        <v>32</v>
      </c>
      <c r="D608" s="1079" t="s">
        <v>664</v>
      </c>
      <c r="E608" s="1080"/>
      <c r="F608" s="1079" t="s">
        <v>702</v>
      </c>
      <c r="G608" s="1080"/>
      <c r="H608" s="4" t="s">
        <v>23</v>
      </c>
      <c r="I608" s="4" t="s">
        <v>90</v>
      </c>
      <c r="J608" s="4" t="s">
        <v>319</v>
      </c>
      <c r="K608" s="5">
        <v>10000</v>
      </c>
      <c r="L608" s="6">
        <v>2666</v>
      </c>
      <c r="M608" s="9"/>
      <c r="N608" s="8">
        <v>26660000</v>
      </c>
    </row>
    <row r="609" spans="2:14" ht="26.4">
      <c r="B609" s="4">
        <v>2023</v>
      </c>
      <c r="C609" s="4" t="s">
        <v>32</v>
      </c>
      <c r="D609" s="1079" t="s">
        <v>664</v>
      </c>
      <c r="E609" s="1080"/>
      <c r="F609" s="1079" t="s">
        <v>702</v>
      </c>
      <c r="G609" s="1080"/>
      <c r="H609" s="4" t="s">
        <v>23</v>
      </c>
      <c r="I609" s="4" t="s">
        <v>90</v>
      </c>
      <c r="J609" s="4" t="s">
        <v>737</v>
      </c>
      <c r="K609" s="5">
        <v>10000</v>
      </c>
      <c r="L609" s="6">
        <v>6282</v>
      </c>
      <c r="M609" s="9"/>
      <c r="N609" s="8">
        <v>62820000</v>
      </c>
    </row>
    <row r="610" spans="2:14" ht="26.4">
      <c r="B610" s="4">
        <v>2023</v>
      </c>
      <c r="C610" s="4" t="s">
        <v>32</v>
      </c>
      <c r="D610" s="1079" t="s">
        <v>664</v>
      </c>
      <c r="E610" s="1080"/>
      <c r="F610" s="1079" t="s">
        <v>702</v>
      </c>
      <c r="G610" s="1080"/>
      <c r="H610" s="4" t="s">
        <v>23</v>
      </c>
      <c r="I610" s="4" t="s">
        <v>90</v>
      </c>
      <c r="J610" s="4" t="s">
        <v>602</v>
      </c>
      <c r="K610" s="5">
        <v>5600</v>
      </c>
      <c r="L610" s="6">
        <v>1721</v>
      </c>
      <c r="M610" s="9"/>
      <c r="N610" s="8">
        <v>9637600</v>
      </c>
    </row>
    <row r="611" spans="2:14" ht="26.4">
      <c r="B611" s="4">
        <v>2023</v>
      </c>
      <c r="C611" s="4" t="s">
        <v>32</v>
      </c>
      <c r="D611" s="1079" t="s">
        <v>664</v>
      </c>
      <c r="E611" s="1080"/>
      <c r="F611" s="1079" t="s">
        <v>702</v>
      </c>
      <c r="G611" s="1080"/>
      <c r="H611" s="4" t="s">
        <v>24</v>
      </c>
      <c r="I611" s="4" t="s">
        <v>90</v>
      </c>
      <c r="J611" s="4" t="s">
        <v>267</v>
      </c>
      <c r="K611" s="5">
        <v>5600</v>
      </c>
      <c r="L611" s="6">
        <v>724</v>
      </c>
      <c r="M611" s="9"/>
      <c r="N611" s="8">
        <v>4054400</v>
      </c>
    </row>
    <row r="612" spans="2:14" ht="26.4">
      <c r="B612" s="4">
        <v>2023</v>
      </c>
      <c r="C612" s="4" t="s">
        <v>32</v>
      </c>
      <c r="D612" s="1079" t="s">
        <v>664</v>
      </c>
      <c r="E612" s="1080"/>
      <c r="F612" s="1079" t="s">
        <v>702</v>
      </c>
      <c r="G612" s="1080"/>
      <c r="H612" s="4" t="s">
        <v>24</v>
      </c>
      <c r="I612" s="4" t="s">
        <v>90</v>
      </c>
      <c r="J612" s="4" t="s">
        <v>738</v>
      </c>
      <c r="K612" s="5">
        <v>10000</v>
      </c>
      <c r="L612" s="6">
        <v>7265</v>
      </c>
      <c r="M612" s="9"/>
      <c r="N612" s="8">
        <v>72650000</v>
      </c>
    </row>
    <row r="613" spans="2:14" ht="26.4">
      <c r="B613" s="4">
        <v>2023</v>
      </c>
      <c r="C613" s="4" t="s">
        <v>32</v>
      </c>
      <c r="D613" s="1079" t="s">
        <v>664</v>
      </c>
      <c r="E613" s="1080"/>
      <c r="F613" s="1079" t="s">
        <v>702</v>
      </c>
      <c r="G613" s="1080"/>
      <c r="H613" s="4" t="s">
        <v>24</v>
      </c>
      <c r="I613" s="4" t="s">
        <v>90</v>
      </c>
      <c r="J613" s="4" t="s">
        <v>201</v>
      </c>
      <c r="K613" s="5">
        <v>10000</v>
      </c>
      <c r="L613" s="6">
        <v>2921</v>
      </c>
      <c r="M613" s="9"/>
      <c r="N613" s="8">
        <v>29210000</v>
      </c>
    </row>
    <row r="614" spans="2:14" ht="26.4">
      <c r="B614" s="4">
        <v>2023</v>
      </c>
      <c r="C614" s="4" t="s">
        <v>32</v>
      </c>
      <c r="D614" s="1079" t="s">
        <v>664</v>
      </c>
      <c r="E614" s="1080"/>
      <c r="F614" s="1079" t="s">
        <v>702</v>
      </c>
      <c r="G614" s="1080"/>
      <c r="H614" s="4" t="s">
        <v>111</v>
      </c>
      <c r="I614" s="4" t="s">
        <v>90</v>
      </c>
      <c r="J614" s="4" t="s">
        <v>204</v>
      </c>
      <c r="K614" s="5">
        <v>10000</v>
      </c>
      <c r="L614" s="6">
        <v>545</v>
      </c>
      <c r="M614" s="9"/>
      <c r="N614" s="8">
        <v>5450000</v>
      </c>
    </row>
    <row r="615" spans="2:14" ht="26.4">
      <c r="B615" s="4">
        <v>2023</v>
      </c>
      <c r="C615" s="4" t="s">
        <v>32</v>
      </c>
      <c r="D615" s="1079" t="s">
        <v>664</v>
      </c>
      <c r="E615" s="1080"/>
      <c r="F615" s="1079" t="s">
        <v>702</v>
      </c>
      <c r="G615" s="1080"/>
      <c r="H615" s="4" t="s">
        <v>111</v>
      </c>
      <c r="I615" s="4" t="s">
        <v>90</v>
      </c>
      <c r="J615" s="4" t="s">
        <v>208</v>
      </c>
      <c r="K615" s="5">
        <v>10000</v>
      </c>
      <c r="L615" s="6">
        <v>2871</v>
      </c>
      <c r="M615" s="9"/>
      <c r="N615" s="8">
        <v>28710000</v>
      </c>
    </row>
    <row r="616" spans="2:14" ht="26.4">
      <c r="B616" s="4">
        <v>2023</v>
      </c>
      <c r="C616" s="4" t="s">
        <v>32</v>
      </c>
      <c r="D616" s="1079" t="s">
        <v>664</v>
      </c>
      <c r="E616" s="1080"/>
      <c r="F616" s="1079" t="s">
        <v>702</v>
      </c>
      <c r="G616" s="1080"/>
      <c r="H616" s="4" t="s">
        <v>111</v>
      </c>
      <c r="I616" s="4" t="s">
        <v>90</v>
      </c>
      <c r="J616" s="4" t="s">
        <v>33</v>
      </c>
      <c r="K616" s="5">
        <v>3100</v>
      </c>
      <c r="L616" s="6">
        <v>387152</v>
      </c>
      <c r="M616" s="9"/>
      <c r="N616" s="8">
        <v>1200171200</v>
      </c>
    </row>
    <row r="617" spans="2:14" ht="26.4">
      <c r="B617" s="4">
        <v>2023</v>
      </c>
      <c r="C617" s="4" t="s">
        <v>32</v>
      </c>
      <c r="D617" s="1079" t="s">
        <v>664</v>
      </c>
      <c r="E617" s="1080"/>
      <c r="F617" s="1079" t="s">
        <v>702</v>
      </c>
      <c r="G617" s="1080"/>
      <c r="H617" s="4" t="s">
        <v>112</v>
      </c>
      <c r="I617" s="4" t="s">
        <v>90</v>
      </c>
      <c r="J617" s="4" t="s">
        <v>33</v>
      </c>
      <c r="K617" s="5">
        <v>4600</v>
      </c>
      <c r="L617" s="6">
        <v>4392</v>
      </c>
      <c r="M617" s="9"/>
      <c r="N617" s="8">
        <v>20203200</v>
      </c>
    </row>
    <row r="618" spans="2:14" ht="26.4">
      <c r="B618" s="4">
        <v>2023</v>
      </c>
      <c r="C618" s="4" t="s">
        <v>32</v>
      </c>
      <c r="D618" s="1079" t="s">
        <v>664</v>
      </c>
      <c r="E618" s="1080"/>
      <c r="F618" s="1079" t="s">
        <v>702</v>
      </c>
      <c r="G618" s="1080"/>
      <c r="H618" s="4" t="s">
        <v>112</v>
      </c>
      <c r="I618" s="4" t="s">
        <v>90</v>
      </c>
      <c r="J618" s="4" t="s">
        <v>657</v>
      </c>
      <c r="K618" s="5">
        <v>10000</v>
      </c>
      <c r="L618" s="6">
        <v>3053</v>
      </c>
      <c r="M618" s="9"/>
      <c r="N618" s="8">
        <v>30530000</v>
      </c>
    </row>
    <row r="619" spans="2:14" ht="26.4">
      <c r="B619" s="4">
        <v>2023</v>
      </c>
      <c r="C619" s="4" t="s">
        <v>32</v>
      </c>
      <c r="D619" s="1079" t="s">
        <v>664</v>
      </c>
      <c r="E619" s="1080"/>
      <c r="F619" s="1079" t="s">
        <v>702</v>
      </c>
      <c r="G619" s="1080"/>
      <c r="H619" s="4" t="s">
        <v>25</v>
      </c>
      <c r="I619" s="4" t="s">
        <v>90</v>
      </c>
      <c r="J619" s="4" t="s">
        <v>624</v>
      </c>
      <c r="K619" s="5">
        <v>10000</v>
      </c>
      <c r="L619" s="6">
        <v>2236</v>
      </c>
      <c r="M619" s="9"/>
      <c r="N619" s="8">
        <v>22360000</v>
      </c>
    </row>
    <row r="620" spans="2:14" ht="26.4">
      <c r="B620" s="4">
        <v>2023</v>
      </c>
      <c r="C620" s="4" t="s">
        <v>32</v>
      </c>
      <c r="D620" s="1079" t="s">
        <v>664</v>
      </c>
      <c r="E620" s="1080"/>
      <c r="F620" s="1079" t="s">
        <v>702</v>
      </c>
      <c r="G620" s="1080"/>
      <c r="H620" s="4" t="s">
        <v>25</v>
      </c>
      <c r="I620" s="4" t="s">
        <v>90</v>
      </c>
      <c r="J620" s="4" t="s">
        <v>569</v>
      </c>
      <c r="K620" s="5">
        <v>5600</v>
      </c>
      <c r="L620" s="6">
        <v>3978</v>
      </c>
      <c r="M620" s="9"/>
      <c r="N620" s="8">
        <v>22276800</v>
      </c>
    </row>
    <row r="621" spans="2:14" ht="26.4">
      <c r="B621" s="4">
        <v>2023</v>
      </c>
      <c r="C621" s="4" t="s">
        <v>32</v>
      </c>
      <c r="D621" s="1079" t="s">
        <v>664</v>
      </c>
      <c r="E621" s="1080"/>
      <c r="F621" s="1079" t="s">
        <v>702</v>
      </c>
      <c r="G621" s="1080"/>
      <c r="H621" s="4" t="s">
        <v>25</v>
      </c>
      <c r="I621" s="4" t="s">
        <v>90</v>
      </c>
      <c r="J621" s="4" t="s">
        <v>281</v>
      </c>
      <c r="K621" s="5">
        <v>10000</v>
      </c>
      <c r="L621" s="6">
        <v>2925</v>
      </c>
      <c r="M621" s="9"/>
      <c r="N621" s="8">
        <v>29250000</v>
      </c>
    </row>
    <row r="622" spans="2:14" ht="26.4">
      <c r="B622" s="4">
        <v>2023</v>
      </c>
      <c r="C622" s="4" t="s">
        <v>32</v>
      </c>
      <c r="D622" s="1079" t="s">
        <v>664</v>
      </c>
      <c r="E622" s="1080"/>
      <c r="F622" s="1079" t="s">
        <v>702</v>
      </c>
      <c r="G622" s="1080"/>
      <c r="H622" s="4" t="s">
        <v>26</v>
      </c>
      <c r="I622" s="4" t="s">
        <v>90</v>
      </c>
      <c r="J622" s="4" t="s">
        <v>663</v>
      </c>
      <c r="K622" s="5">
        <v>5600</v>
      </c>
      <c r="L622" s="6">
        <v>3789</v>
      </c>
      <c r="M622" s="9"/>
      <c r="N622" s="8">
        <v>21218400</v>
      </c>
    </row>
    <row r="623" spans="2:14" ht="26.4">
      <c r="B623" s="4">
        <v>2023</v>
      </c>
      <c r="C623" s="4" t="s">
        <v>32</v>
      </c>
      <c r="D623" s="1079" t="s">
        <v>664</v>
      </c>
      <c r="E623" s="1080"/>
      <c r="F623" s="1079" t="s">
        <v>702</v>
      </c>
      <c r="G623" s="1080"/>
      <c r="H623" s="4" t="s">
        <v>26</v>
      </c>
      <c r="I623" s="4" t="s">
        <v>90</v>
      </c>
      <c r="J623" s="4" t="s">
        <v>266</v>
      </c>
      <c r="K623" s="5">
        <v>10000</v>
      </c>
      <c r="L623" s="6">
        <v>564</v>
      </c>
      <c r="M623" s="9"/>
      <c r="N623" s="8">
        <v>5640000</v>
      </c>
    </row>
    <row r="624" spans="2:14" ht="26.4">
      <c r="B624" s="4">
        <v>2023</v>
      </c>
      <c r="C624" s="4" t="s">
        <v>32</v>
      </c>
      <c r="D624" s="1079" t="s">
        <v>664</v>
      </c>
      <c r="E624" s="1080"/>
      <c r="F624" s="1079" t="s">
        <v>702</v>
      </c>
      <c r="G624" s="1080"/>
      <c r="H624" s="4" t="s">
        <v>26</v>
      </c>
      <c r="I624" s="4" t="s">
        <v>90</v>
      </c>
      <c r="J624" s="4" t="s">
        <v>202</v>
      </c>
      <c r="K624" s="5">
        <v>10000</v>
      </c>
      <c r="L624" s="6">
        <v>14224</v>
      </c>
      <c r="M624" s="9"/>
      <c r="N624" s="8">
        <v>142240000</v>
      </c>
    </row>
    <row r="625" spans="2:14" ht="26.4">
      <c r="B625" s="4">
        <v>2023</v>
      </c>
      <c r="C625" s="4" t="s">
        <v>32</v>
      </c>
      <c r="D625" s="1079" t="s">
        <v>664</v>
      </c>
      <c r="E625" s="1080"/>
      <c r="F625" s="1079" t="s">
        <v>702</v>
      </c>
      <c r="G625" s="1080"/>
      <c r="H625" s="4" t="s">
        <v>124</v>
      </c>
      <c r="I625" s="4" t="s">
        <v>90</v>
      </c>
      <c r="J625" s="4" t="s">
        <v>33</v>
      </c>
      <c r="K625" s="5">
        <v>5600</v>
      </c>
      <c r="L625" s="6">
        <v>2253</v>
      </c>
      <c r="M625" s="9"/>
      <c r="N625" s="8">
        <v>12616800</v>
      </c>
    </row>
    <row r="626" spans="2:14" ht="26.4">
      <c r="B626" s="4">
        <v>2023</v>
      </c>
      <c r="C626" s="4" t="s">
        <v>32</v>
      </c>
      <c r="D626" s="1079" t="s">
        <v>664</v>
      </c>
      <c r="E626" s="1080"/>
      <c r="F626" s="1079" t="s">
        <v>702</v>
      </c>
      <c r="G626" s="1080"/>
      <c r="H626" s="4" t="s">
        <v>27</v>
      </c>
      <c r="I626" s="4" t="s">
        <v>90</v>
      </c>
      <c r="J626" s="4" t="s">
        <v>556</v>
      </c>
      <c r="K626" s="5">
        <v>5600</v>
      </c>
      <c r="L626" s="6">
        <v>4087</v>
      </c>
      <c r="M626" s="9"/>
      <c r="N626" s="8">
        <v>22887200</v>
      </c>
    </row>
    <row r="627" spans="2:14" ht="26.4">
      <c r="B627" s="4">
        <v>2023</v>
      </c>
      <c r="C627" s="4" t="s">
        <v>32</v>
      </c>
      <c r="D627" s="1079" t="s">
        <v>664</v>
      </c>
      <c r="E627" s="1080"/>
      <c r="F627" s="1079" t="s">
        <v>702</v>
      </c>
      <c r="G627" s="1080"/>
      <c r="H627" s="4" t="s">
        <v>27</v>
      </c>
      <c r="I627" s="4" t="s">
        <v>90</v>
      </c>
      <c r="J627" s="4" t="s">
        <v>206</v>
      </c>
      <c r="K627" s="5">
        <v>10000</v>
      </c>
      <c r="L627" s="6">
        <v>12892</v>
      </c>
      <c r="M627" s="9"/>
      <c r="N627" s="8">
        <v>128920000</v>
      </c>
    </row>
    <row r="628" spans="2:14" ht="26.4">
      <c r="B628" s="4">
        <v>2023</v>
      </c>
      <c r="C628" s="4" t="s">
        <v>32</v>
      </c>
      <c r="D628" s="1079" t="s">
        <v>664</v>
      </c>
      <c r="E628" s="1080"/>
      <c r="F628" s="1079" t="s">
        <v>702</v>
      </c>
      <c r="G628" s="1080"/>
      <c r="H628" s="4" t="s">
        <v>27</v>
      </c>
      <c r="I628" s="4" t="s">
        <v>90</v>
      </c>
      <c r="J628" s="4" t="s">
        <v>739</v>
      </c>
      <c r="K628" s="5">
        <v>10000</v>
      </c>
      <c r="L628" s="6">
        <v>1780</v>
      </c>
      <c r="M628" s="9"/>
      <c r="N628" s="8">
        <v>17800000</v>
      </c>
    </row>
    <row r="629" spans="2:14">
      <c r="B629" s="12" t="s">
        <v>28</v>
      </c>
      <c r="C629" s="12" t="s">
        <v>28</v>
      </c>
      <c r="D629" s="1083" t="s">
        <v>28</v>
      </c>
      <c r="E629" s="1080"/>
      <c r="F629" s="1083" t="s">
        <v>29</v>
      </c>
      <c r="G629" s="1080"/>
      <c r="H629" s="12" t="s">
        <v>28</v>
      </c>
      <c r="I629" s="12" t="s">
        <v>28</v>
      </c>
      <c r="J629" s="12" t="s">
        <v>28</v>
      </c>
      <c r="K629" s="12" t="s">
        <v>28</v>
      </c>
      <c r="L629" s="13">
        <v>498329</v>
      </c>
      <c r="M629" s="12"/>
      <c r="N629" s="14">
        <v>2182397400</v>
      </c>
    </row>
    <row r="630" spans="2:14" ht="26.4">
      <c r="B630" s="4">
        <v>2023</v>
      </c>
      <c r="C630" s="4" t="s">
        <v>32</v>
      </c>
      <c r="D630" s="1079" t="s">
        <v>664</v>
      </c>
      <c r="E630" s="1080"/>
      <c r="F630" s="1079" t="s">
        <v>707</v>
      </c>
      <c r="G630" s="1080"/>
      <c r="H630" s="4" t="s">
        <v>18</v>
      </c>
      <c r="I630" s="4" t="s">
        <v>19</v>
      </c>
      <c r="J630" s="4" t="s">
        <v>33</v>
      </c>
      <c r="K630" s="5">
        <v>800</v>
      </c>
      <c r="L630" s="6">
        <v>74989</v>
      </c>
      <c r="M630" s="7">
        <v>21202</v>
      </c>
      <c r="N630" s="8">
        <v>43029600</v>
      </c>
    </row>
    <row r="631" spans="2:14" ht="39.6">
      <c r="B631" s="4">
        <v>2023</v>
      </c>
      <c r="C631" s="4" t="s">
        <v>32</v>
      </c>
      <c r="D631" s="1079" t="s">
        <v>664</v>
      </c>
      <c r="E631" s="1080"/>
      <c r="F631" s="1079" t="s">
        <v>707</v>
      </c>
      <c r="G631" s="1080"/>
      <c r="H631" s="4" t="s">
        <v>22</v>
      </c>
      <c r="I631" s="4" t="s">
        <v>19</v>
      </c>
      <c r="J631" s="4" t="s">
        <v>33</v>
      </c>
      <c r="K631" s="5">
        <v>1100</v>
      </c>
      <c r="L631" s="6">
        <v>233</v>
      </c>
      <c r="M631" s="7">
        <v>74</v>
      </c>
      <c r="N631" s="8">
        <v>174900</v>
      </c>
    </row>
    <row r="632" spans="2:14" ht="26.4">
      <c r="B632" s="4">
        <v>2023</v>
      </c>
      <c r="C632" s="4" t="s">
        <v>32</v>
      </c>
      <c r="D632" s="1079" t="s">
        <v>664</v>
      </c>
      <c r="E632" s="1080"/>
      <c r="F632" s="1079" t="s">
        <v>707</v>
      </c>
      <c r="G632" s="1080"/>
      <c r="H632" s="4" t="s">
        <v>23</v>
      </c>
      <c r="I632" s="4" t="s">
        <v>19</v>
      </c>
      <c r="J632" s="4" t="s">
        <v>33</v>
      </c>
      <c r="K632" s="5">
        <v>1400</v>
      </c>
      <c r="L632" s="6">
        <v>4183</v>
      </c>
      <c r="M632" s="7">
        <v>591</v>
      </c>
      <c r="N632" s="8">
        <v>5028800</v>
      </c>
    </row>
    <row r="633" spans="2:14" ht="26.4">
      <c r="B633" s="4">
        <v>2023</v>
      </c>
      <c r="C633" s="4" t="s">
        <v>32</v>
      </c>
      <c r="D633" s="1079" t="s">
        <v>664</v>
      </c>
      <c r="E633" s="1080"/>
      <c r="F633" s="1079" t="s">
        <v>707</v>
      </c>
      <c r="G633" s="1080"/>
      <c r="H633" s="4" t="s">
        <v>24</v>
      </c>
      <c r="I633" s="4" t="s">
        <v>19</v>
      </c>
      <c r="J633" s="4" t="s">
        <v>33</v>
      </c>
      <c r="K633" s="5">
        <v>2400</v>
      </c>
      <c r="L633" s="6">
        <v>281</v>
      </c>
      <c r="M633" s="7">
        <v>162</v>
      </c>
      <c r="N633" s="8">
        <v>285600</v>
      </c>
    </row>
    <row r="634" spans="2:14" ht="26.4">
      <c r="B634" s="4">
        <v>2023</v>
      </c>
      <c r="C634" s="4" t="s">
        <v>32</v>
      </c>
      <c r="D634" s="1079" t="s">
        <v>664</v>
      </c>
      <c r="E634" s="1080"/>
      <c r="F634" s="1079" t="s">
        <v>707</v>
      </c>
      <c r="G634" s="1080"/>
      <c r="H634" s="4" t="s">
        <v>25</v>
      </c>
      <c r="I634" s="4" t="s">
        <v>19</v>
      </c>
      <c r="J634" s="4" t="s">
        <v>33</v>
      </c>
      <c r="K634" s="5">
        <v>1400</v>
      </c>
      <c r="L634" s="6">
        <v>3682</v>
      </c>
      <c r="M634" s="7">
        <v>1114</v>
      </c>
      <c r="N634" s="8">
        <v>3595200</v>
      </c>
    </row>
    <row r="635" spans="2:14" ht="26.4">
      <c r="B635" s="4">
        <v>2023</v>
      </c>
      <c r="C635" s="4" t="s">
        <v>32</v>
      </c>
      <c r="D635" s="1079" t="s">
        <v>664</v>
      </c>
      <c r="E635" s="1080"/>
      <c r="F635" s="1079" t="s">
        <v>707</v>
      </c>
      <c r="G635" s="1080"/>
      <c r="H635" s="4" t="s">
        <v>26</v>
      </c>
      <c r="I635" s="4" t="s">
        <v>19</v>
      </c>
      <c r="J635" s="4" t="s">
        <v>33</v>
      </c>
      <c r="K635" s="5">
        <v>2400</v>
      </c>
      <c r="L635" s="6">
        <v>6997</v>
      </c>
      <c r="M635" s="7">
        <v>1632</v>
      </c>
      <c r="N635" s="8">
        <v>12876000</v>
      </c>
    </row>
    <row r="636" spans="2:14" ht="26.4">
      <c r="B636" s="4">
        <v>2023</v>
      </c>
      <c r="C636" s="4" t="s">
        <v>32</v>
      </c>
      <c r="D636" s="1079" t="s">
        <v>664</v>
      </c>
      <c r="E636" s="1080"/>
      <c r="F636" s="1079" t="s">
        <v>707</v>
      </c>
      <c r="G636" s="1080"/>
      <c r="H636" s="4" t="s">
        <v>27</v>
      </c>
      <c r="I636" s="4" t="s">
        <v>19</v>
      </c>
      <c r="J636" s="4" t="s">
        <v>33</v>
      </c>
      <c r="K636" s="5">
        <v>200</v>
      </c>
      <c r="L636" s="6">
        <v>315</v>
      </c>
      <c r="M636" s="7">
        <v>71</v>
      </c>
      <c r="N636" s="8">
        <v>48800</v>
      </c>
    </row>
    <row r="637" spans="2:14">
      <c r="B637" s="12" t="s">
        <v>28</v>
      </c>
      <c r="C637" s="12" t="s">
        <v>28</v>
      </c>
      <c r="D637" s="1083" t="s">
        <v>28</v>
      </c>
      <c r="E637" s="1080"/>
      <c r="F637" s="1083" t="s">
        <v>29</v>
      </c>
      <c r="G637" s="1080"/>
      <c r="H637" s="12" t="s">
        <v>28</v>
      </c>
      <c r="I637" s="12" t="s">
        <v>28</v>
      </c>
      <c r="J637" s="12" t="s">
        <v>28</v>
      </c>
      <c r="K637" s="12" t="s">
        <v>28</v>
      </c>
      <c r="L637" s="13">
        <v>90680</v>
      </c>
      <c r="M637" s="13">
        <v>24846</v>
      </c>
      <c r="N637" s="14">
        <v>65038900</v>
      </c>
    </row>
    <row r="638" spans="2:14" ht="26.4">
      <c r="B638" s="4">
        <v>2023</v>
      </c>
      <c r="C638" s="4" t="s">
        <v>32</v>
      </c>
      <c r="D638" s="1079" t="s">
        <v>664</v>
      </c>
      <c r="E638" s="1080"/>
      <c r="F638" s="1079" t="s">
        <v>708</v>
      </c>
      <c r="G638" s="1080"/>
      <c r="H638" s="4" t="s">
        <v>18</v>
      </c>
      <c r="I638" s="4" t="s">
        <v>19</v>
      </c>
      <c r="J638" s="4" t="s">
        <v>33</v>
      </c>
      <c r="K638" s="5">
        <v>800</v>
      </c>
      <c r="L638" s="6">
        <v>73205</v>
      </c>
      <c r="M638" s="7">
        <v>11916</v>
      </c>
      <c r="N638" s="8">
        <v>49031200</v>
      </c>
    </row>
    <row r="639" spans="2:14" ht="39.6">
      <c r="B639" s="4">
        <v>2023</v>
      </c>
      <c r="C639" s="4" t="s">
        <v>32</v>
      </c>
      <c r="D639" s="1079" t="s">
        <v>664</v>
      </c>
      <c r="E639" s="1080"/>
      <c r="F639" s="1079" t="s">
        <v>708</v>
      </c>
      <c r="G639" s="1080"/>
      <c r="H639" s="4" t="s">
        <v>22</v>
      </c>
      <c r="I639" s="4" t="s">
        <v>19</v>
      </c>
      <c r="J639" s="4" t="s">
        <v>33</v>
      </c>
      <c r="K639" s="5">
        <v>1100</v>
      </c>
      <c r="L639" s="6">
        <v>312</v>
      </c>
      <c r="M639" s="7">
        <v>55</v>
      </c>
      <c r="N639" s="8">
        <v>282700</v>
      </c>
    </row>
    <row r="640" spans="2:14" ht="26.4">
      <c r="B640" s="4">
        <v>2023</v>
      </c>
      <c r="C640" s="4" t="s">
        <v>32</v>
      </c>
      <c r="D640" s="1079" t="s">
        <v>664</v>
      </c>
      <c r="E640" s="1080"/>
      <c r="F640" s="1079" t="s">
        <v>708</v>
      </c>
      <c r="G640" s="1080"/>
      <c r="H640" s="4" t="s">
        <v>23</v>
      </c>
      <c r="I640" s="4" t="s">
        <v>19</v>
      </c>
      <c r="J640" s="4" t="s">
        <v>33</v>
      </c>
      <c r="K640" s="5">
        <v>1400</v>
      </c>
      <c r="L640" s="6">
        <v>5507</v>
      </c>
      <c r="M640" s="7">
        <v>624</v>
      </c>
      <c r="N640" s="8">
        <v>6836200</v>
      </c>
    </row>
    <row r="641" spans="2:14" ht="26.4">
      <c r="B641" s="4">
        <v>2023</v>
      </c>
      <c r="C641" s="4" t="s">
        <v>32</v>
      </c>
      <c r="D641" s="1079" t="s">
        <v>664</v>
      </c>
      <c r="E641" s="1080"/>
      <c r="F641" s="1079" t="s">
        <v>708</v>
      </c>
      <c r="G641" s="1080"/>
      <c r="H641" s="4" t="s">
        <v>24</v>
      </c>
      <c r="I641" s="4" t="s">
        <v>19</v>
      </c>
      <c r="J641" s="4" t="s">
        <v>33</v>
      </c>
      <c r="K641" s="5">
        <v>2400</v>
      </c>
      <c r="L641" s="6">
        <v>132</v>
      </c>
      <c r="M641" s="7">
        <v>57</v>
      </c>
      <c r="N641" s="8">
        <v>180000</v>
      </c>
    </row>
    <row r="642" spans="2:14" ht="26.4">
      <c r="B642" s="4">
        <v>2023</v>
      </c>
      <c r="C642" s="4" t="s">
        <v>32</v>
      </c>
      <c r="D642" s="1079" t="s">
        <v>664</v>
      </c>
      <c r="E642" s="1080"/>
      <c r="F642" s="1079" t="s">
        <v>708</v>
      </c>
      <c r="G642" s="1080"/>
      <c r="H642" s="4" t="s">
        <v>25</v>
      </c>
      <c r="I642" s="4" t="s">
        <v>19</v>
      </c>
      <c r="J642" s="4" t="s">
        <v>33</v>
      </c>
      <c r="K642" s="5">
        <v>1400</v>
      </c>
      <c r="L642" s="6">
        <v>3508</v>
      </c>
      <c r="M642" s="7">
        <v>636</v>
      </c>
      <c r="N642" s="8">
        <v>4020800</v>
      </c>
    </row>
    <row r="643" spans="2:14" ht="26.4">
      <c r="B643" s="4">
        <v>2023</v>
      </c>
      <c r="C643" s="4" t="s">
        <v>32</v>
      </c>
      <c r="D643" s="1079" t="s">
        <v>664</v>
      </c>
      <c r="E643" s="1080"/>
      <c r="F643" s="1079" t="s">
        <v>708</v>
      </c>
      <c r="G643" s="1080"/>
      <c r="H643" s="4" t="s">
        <v>26</v>
      </c>
      <c r="I643" s="4" t="s">
        <v>19</v>
      </c>
      <c r="J643" s="4" t="s">
        <v>33</v>
      </c>
      <c r="K643" s="5">
        <v>2400</v>
      </c>
      <c r="L643" s="6">
        <v>6638</v>
      </c>
      <c r="M643" s="7">
        <v>1384</v>
      </c>
      <c r="N643" s="8">
        <v>12609600</v>
      </c>
    </row>
    <row r="644" spans="2:14" ht="26.4">
      <c r="B644" s="4">
        <v>2023</v>
      </c>
      <c r="C644" s="4" t="s">
        <v>32</v>
      </c>
      <c r="D644" s="1079" t="s">
        <v>664</v>
      </c>
      <c r="E644" s="1080"/>
      <c r="F644" s="1079" t="s">
        <v>708</v>
      </c>
      <c r="G644" s="1080"/>
      <c r="H644" s="4" t="s">
        <v>27</v>
      </c>
      <c r="I644" s="4" t="s">
        <v>19</v>
      </c>
      <c r="J644" s="4" t="s">
        <v>33</v>
      </c>
      <c r="K644" s="5">
        <v>200</v>
      </c>
      <c r="L644" s="6">
        <v>333</v>
      </c>
      <c r="M644" s="7">
        <v>36</v>
      </c>
      <c r="N644" s="8">
        <v>59400</v>
      </c>
    </row>
    <row r="645" spans="2:14">
      <c r="B645" s="12" t="s">
        <v>28</v>
      </c>
      <c r="C645" s="12" t="s">
        <v>28</v>
      </c>
      <c r="D645" s="1083" t="s">
        <v>28</v>
      </c>
      <c r="E645" s="1080"/>
      <c r="F645" s="1083" t="s">
        <v>29</v>
      </c>
      <c r="G645" s="1080"/>
      <c r="H645" s="12" t="s">
        <v>28</v>
      </c>
      <c r="I645" s="12" t="s">
        <v>28</v>
      </c>
      <c r="J645" s="12" t="s">
        <v>28</v>
      </c>
      <c r="K645" s="12" t="s">
        <v>28</v>
      </c>
      <c r="L645" s="13">
        <v>89635</v>
      </c>
      <c r="M645" s="13">
        <v>14708</v>
      </c>
      <c r="N645" s="14">
        <v>73019900</v>
      </c>
    </row>
    <row r="646" spans="2:14" ht="26.4">
      <c r="B646" s="4">
        <v>2023</v>
      </c>
      <c r="C646" s="4" t="s">
        <v>32</v>
      </c>
      <c r="D646" s="1079" t="s">
        <v>664</v>
      </c>
      <c r="E646" s="1080"/>
      <c r="F646" s="1079" t="s">
        <v>709</v>
      </c>
      <c r="G646" s="1080"/>
      <c r="H646" s="4" t="s">
        <v>18</v>
      </c>
      <c r="I646" s="4" t="s">
        <v>19</v>
      </c>
      <c r="J646" s="4" t="s">
        <v>33</v>
      </c>
      <c r="K646" s="5">
        <v>1100</v>
      </c>
      <c r="L646" s="6">
        <v>947662</v>
      </c>
      <c r="M646" s="7">
        <v>656</v>
      </c>
      <c r="N646" s="8">
        <v>1041706600</v>
      </c>
    </row>
    <row r="647" spans="2:14" ht="39.6">
      <c r="B647" s="4">
        <v>2023</v>
      </c>
      <c r="C647" s="4" t="s">
        <v>32</v>
      </c>
      <c r="D647" s="1079" t="s">
        <v>664</v>
      </c>
      <c r="E647" s="1080"/>
      <c r="F647" s="1079" t="s">
        <v>709</v>
      </c>
      <c r="G647" s="1080"/>
      <c r="H647" s="4" t="s">
        <v>22</v>
      </c>
      <c r="I647" s="4" t="s">
        <v>19</v>
      </c>
      <c r="J647" s="4" t="s">
        <v>33</v>
      </c>
      <c r="K647" s="5">
        <v>1600</v>
      </c>
      <c r="L647" s="6">
        <v>3479</v>
      </c>
      <c r="M647" s="7">
        <v>4</v>
      </c>
      <c r="N647" s="8">
        <v>5560000</v>
      </c>
    </row>
    <row r="648" spans="2:14" ht="26.4">
      <c r="B648" s="4">
        <v>2023</v>
      </c>
      <c r="C648" s="4" t="s">
        <v>32</v>
      </c>
      <c r="D648" s="1079" t="s">
        <v>664</v>
      </c>
      <c r="E648" s="1080"/>
      <c r="F648" s="1079" t="s">
        <v>709</v>
      </c>
      <c r="G648" s="1080"/>
      <c r="H648" s="4" t="s">
        <v>23</v>
      </c>
      <c r="I648" s="4" t="s">
        <v>19</v>
      </c>
      <c r="J648" s="4" t="s">
        <v>33</v>
      </c>
      <c r="K648" s="5">
        <v>2000</v>
      </c>
      <c r="L648" s="6">
        <v>4062</v>
      </c>
      <c r="M648" s="7">
        <v>5</v>
      </c>
      <c r="N648" s="8">
        <v>8114000</v>
      </c>
    </row>
    <row r="649" spans="2:14" ht="26.4">
      <c r="B649" s="4">
        <v>2023</v>
      </c>
      <c r="C649" s="4" t="s">
        <v>32</v>
      </c>
      <c r="D649" s="1079" t="s">
        <v>664</v>
      </c>
      <c r="E649" s="1080"/>
      <c r="F649" s="1079" t="s">
        <v>709</v>
      </c>
      <c r="G649" s="1080"/>
      <c r="H649" s="4" t="s">
        <v>24</v>
      </c>
      <c r="I649" s="4" t="s">
        <v>19</v>
      </c>
      <c r="J649" s="4" t="s">
        <v>33</v>
      </c>
      <c r="K649" s="5">
        <v>3500</v>
      </c>
      <c r="L649" s="6">
        <v>130</v>
      </c>
      <c r="M649" s="9"/>
      <c r="N649" s="8">
        <v>455000</v>
      </c>
    </row>
    <row r="650" spans="2:14" ht="26.4">
      <c r="B650" s="4">
        <v>2023</v>
      </c>
      <c r="C650" s="4" t="s">
        <v>32</v>
      </c>
      <c r="D650" s="1079" t="s">
        <v>664</v>
      </c>
      <c r="E650" s="1080"/>
      <c r="F650" s="1079" t="s">
        <v>709</v>
      </c>
      <c r="G650" s="1080"/>
      <c r="H650" s="4" t="s">
        <v>25</v>
      </c>
      <c r="I650" s="4" t="s">
        <v>19</v>
      </c>
      <c r="J650" s="4" t="s">
        <v>33</v>
      </c>
      <c r="K650" s="5">
        <v>2000</v>
      </c>
      <c r="L650" s="6">
        <v>13716</v>
      </c>
      <c r="M650" s="7">
        <v>38</v>
      </c>
      <c r="N650" s="8">
        <v>27356000</v>
      </c>
    </row>
    <row r="651" spans="2:14" ht="26.4">
      <c r="B651" s="4">
        <v>2023</v>
      </c>
      <c r="C651" s="4" t="s">
        <v>32</v>
      </c>
      <c r="D651" s="1079" t="s">
        <v>664</v>
      </c>
      <c r="E651" s="1080"/>
      <c r="F651" s="1079" t="s">
        <v>709</v>
      </c>
      <c r="G651" s="1080"/>
      <c r="H651" s="4" t="s">
        <v>26</v>
      </c>
      <c r="I651" s="4" t="s">
        <v>19</v>
      </c>
      <c r="J651" s="4" t="s">
        <v>33</v>
      </c>
      <c r="K651" s="5">
        <v>3500</v>
      </c>
      <c r="L651" s="6">
        <v>13098</v>
      </c>
      <c r="M651" s="7">
        <v>1</v>
      </c>
      <c r="N651" s="8">
        <v>45839500</v>
      </c>
    </row>
    <row r="652" spans="2:14" ht="26.4">
      <c r="B652" s="4">
        <v>2023</v>
      </c>
      <c r="C652" s="4" t="s">
        <v>32</v>
      </c>
      <c r="D652" s="1079" t="s">
        <v>664</v>
      </c>
      <c r="E652" s="1080"/>
      <c r="F652" s="1079" t="s">
        <v>709</v>
      </c>
      <c r="G652" s="1080"/>
      <c r="H652" s="4" t="s">
        <v>27</v>
      </c>
      <c r="I652" s="4" t="s">
        <v>19</v>
      </c>
      <c r="J652" s="4" t="s">
        <v>33</v>
      </c>
      <c r="K652" s="5">
        <v>300</v>
      </c>
      <c r="L652" s="6">
        <v>11770</v>
      </c>
      <c r="M652" s="7">
        <v>6</v>
      </c>
      <c r="N652" s="8">
        <v>3529200</v>
      </c>
    </row>
    <row r="653" spans="2:14">
      <c r="B653" s="12" t="s">
        <v>28</v>
      </c>
      <c r="C653" s="12" t="s">
        <v>28</v>
      </c>
      <c r="D653" s="1083" t="s">
        <v>28</v>
      </c>
      <c r="E653" s="1080"/>
      <c r="F653" s="1083" t="s">
        <v>29</v>
      </c>
      <c r="G653" s="1080"/>
      <c r="H653" s="12" t="s">
        <v>28</v>
      </c>
      <c r="I653" s="12" t="s">
        <v>28</v>
      </c>
      <c r="J653" s="12" t="s">
        <v>28</v>
      </c>
      <c r="K653" s="12" t="s">
        <v>28</v>
      </c>
      <c r="L653" s="13">
        <v>993917</v>
      </c>
      <c r="M653" s="13">
        <v>710</v>
      </c>
      <c r="N653" s="14">
        <v>1132560300</v>
      </c>
    </row>
    <row r="654" spans="2:14" ht="26.4">
      <c r="B654" s="4">
        <v>2023</v>
      </c>
      <c r="C654" s="4" t="s">
        <v>32</v>
      </c>
      <c r="D654" s="1079" t="s">
        <v>664</v>
      </c>
      <c r="E654" s="1080"/>
      <c r="F654" s="1079" t="s">
        <v>710</v>
      </c>
      <c r="G654" s="1080"/>
      <c r="H654" s="4" t="s">
        <v>18</v>
      </c>
      <c r="I654" s="4" t="s">
        <v>19</v>
      </c>
      <c r="J654" s="4" t="s">
        <v>33</v>
      </c>
      <c r="K654" s="5">
        <v>800</v>
      </c>
      <c r="L654" s="6">
        <v>76514</v>
      </c>
      <c r="M654" s="7">
        <v>14297</v>
      </c>
      <c r="N654" s="8">
        <v>49773600</v>
      </c>
    </row>
    <row r="655" spans="2:14" ht="39.6">
      <c r="B655" s="4">
        <v>2023</v>
      </c>
      <c r="C655" s="4" t="s">
        <v>32</v>
      </c>
      <c r="D655" s="1079" t="s">
        <v>664</v>
      </c>
      <c r="E655" s="1080"/>
      <c r="F655" s="1079" t="s">
        <v>710</v>
      </c>
      <c r="G655" s="1080"/>
      <c r="H655" s="4" t="s">
        <v>22</v>
      </c>
      <c r="I655" s="4" t="s">
        <v>19</v>
      </c>
      <c r="J655" s="4" t="s">
        <v>33</v>
      </c>
      <c r="K655" s="5">
        <v>1100</v>
      </c>
      <c r="L655" s="6">
        <v>296</v>
      </c>
      <c r="M655" s="7">
        <v>87</v>
      </c>
      <c r="N655" s="8">
        <v>229900</v>
      </c>
    </row>
    <row r="656" spans="2:14" ht="26.4">
      <c r="B656" s="4">
        <v>2023</v>
      </c>
      <c r="C656" s="4" t="s">
        <v>32</v>
      </c>
      <c r="D656" s="1079" t="s">
        <v>664</v>
      </c>
      <c r="E656" s="1080"/>
      <c r="F656" s="1079" t="s">
        <v>710</v>
      </c>
      <c r="G656" s="1080"/>
      <c r="H656" s="4" t="s">
        <v>23</v>
      </c>
      <c r="I656" s="4" t="s">
        <v>19</v>
      </c>
      <c r="J656" s="4" t="s">
        <v>33</v>
      </c>
      <c r="K656" s="5">
        <v>1400</v>
      </c>
      <c r="L656" s="6">
        <v>1798</v>
      </c>
      <c r="M656" s="7">
        <v>387</v>
      </c>
      <c r="N656" s="8">
        <v>1975400</v>
      </c>
    </row>
    <row r="657" spans="2:14" ht="26.4">
      <c r="B657" s="4">
        <v>2023</v>
      </c>
      <c r="C657" s="4" t="s">
        <v>32</v>
      </c>
      <c r="D657" s="1079" t="s">
        <v>664</v>
      </c>
      <c r="E657" s="1080"/>
      <c r="F657" s="1079" t="s">
        <v>710</v>
      </c>
      <c r="G657" s="1080"/>
      <c r="H657" s="4" t="s">
        <v>24</v>
      </c>
      <c r="I657" s="4" t="s">
        <v>19</v>
      </c>
      <c r="J657" s="4" t="s">
        <v>33</v>
      </c>
      <c r="K657" s="5">
        <v>2400</v>
      </c>
      <c r="L657" s="6">
        <v>66</v>
      </c>
      <c r="M657" s="7">
        <v>18</v>
      </c>
      <c r="N657" s="8">
        <v>115200</v>
      </c>
    </row>
    <row r="658" spans="2:14" ht="26.4">
      <c r="B658" s="4">
        <v>2023</v>
      </c>
      <c r="C658" s="4" t="s">
        <v>32</v>
      </c>
      <c r="D658" s="1079" t="s">
        <v>664</v>
      </c>
      <c r="E658" s="1080"/>
      <c r="F658" s="1079" t="s">
        <v>710</v>
      </c>
      <c r="G658" s="1080"/>
      <c r="H658" s="4" t="s">
        <v>25</v>
      </c>
      <c r="I658" s="4" t="s">
        <v>19</v>
      </c>
      <c r="J658" s="4" t="s">
        <v>33</v>
      </c>
      <c r="K658" s="5">
        <v>1400</v>
      </c>
      <c r="L658" s="6">
        <v>4299</v>
      </c>
      <c r="M658" s="7">
        <v>961</v>
      </c>
      <c r="N658" s="8">
        <v>4673200</v>
      </c>
    </row>
    <row r="659" spans="2:14" ht="26.4">
      <c r="B659" s="4">
        <v>2023</v>
      </c>
      <c r="C659" s="4" t="s">
        <v>32</v>
      </c>
      <c r="D659" s="1079" t="s">
        <v>664</v>
      </c>
      <c r="E659" s="1080"/>
      <c r="F659" s="1079" t="s">
        <v>710</v>
      </c>
      <c r="G659" s="1080"/>
      <c r="H659" s="4" t="s">
        <v>26</v>
      </c>
      <c r="I659" s="4" t="s">
        <v>19</v>
      </c>
      <c r="J659" s="4" t="s">
        <v>33</v>
      </c>
      <c r="K659" s="5">
        <v>2400</v>
      </c>
      <c r="L659" s="6">
        <v>10942</v>
      </c>
      <c r="M659" s="7">
        <v>2434</v>
      </c>
      <c r="N659" s="8">
        <v>20419200</v>
      </c>
    </row>
    <row r="660" spans="2:14" ht="26.4">
      <c r="B660" s="4">
        <v>2023</v>
      </c>
      <c r="C660" s="4" t="s">
        <v>32</v>
      </c>
      <c r="D660" s="1079" t="s">
        <v>664</v>
      </c>
      <c r="E660" s="1080"/>
      <c r="F660" s="1079" t="s">
        <v>710</v>
      </c>
      <c r="G660" s="1080"/>
      <c r="H660" s="4" t="s">
        <v>27</v>
      </c>
      <c r="I660" s="4" t="s">
        <v>19</v>
      </c>
      <c r="J660" s="4" t="s">
        <v>33</v>
      </c>
      <c r="K660" s="5">
        <v>200</v>
      </c>
      <c r="L660" s="6">
        <v>327</v>
      </c>
      <c r="M660" s="7">
        <v>38</v>
      </c>
      <c r="N660" s="8">
        <v>57800</v>
      </c>
    </row>
    <row r="661" spans="2:14">
      <c r="B661" s="12" t="s">
        <v>28</v>
      </c>
      <c r="C661" s="12" t="s">
        <v>28</v>
      </c>
      <c r="D661" s="1083" t="s">
        <v>28</v>
      </c>
      <c r="E661" s="1080"/>
      <c r="F661" s="1083" t="s">
        <v>29</v>
      </c>
      <c r="G661" s="1080"/>
      <c r="H661" s="12" t="s">
        <v>28</v>
      </c>
      <c r="I661" s="12" t="s">
        <v>28</v>
      </c>
      <c r="J661" s="12" t="s">
        <v>28</v>
      </c>
      <c r="K661" s="12" t="s">
        <v>28</v>
      </c>
      <c r="L661" s="13">
        <v>94242</v>
      </c>
      <c r="M661" s="13">
        <v>18222</v>
      </c>
      <c r="N661" s="14">
        <v>77244300</v>
      </c>
    </row>
    <row r="662" spans="2:14" ht="26.4">
      <c r="B662" s="4">
        <v>2023</v>
      </c>
      <c r="C662" s="4" t="s">
        <v>32</v>
      </c>
      <c r="D662" s="1079" t="s">
        <v>664</v>
      </c>
      <c r="E662" s="1080"/>
      <c r="F662" s="1079" t="s">
        <v>711</v>
      </c>
      <c r="G662" s="1080"/>
      <c r="H662" s="4" t="s">
        <v>18</v>
      </c>
      <c r="I662" s="4" t="s">
        <v>19</v>
      </c>
      <c r="J662" s="4" t="s">
        <v>33</v>
      </c>
      <c r="K662" s="5">
        <v>800</v>
      </c>
      <c r="L662" s="6">
        <v>49604</v>
      </c>
      <c r="M662" s="7">
        <v>9670</v>
      </c>
      <c r="N662" s="8">
        <v>31947200</v>
      </c>
    </row>
    <row r="663" spans="2:14" ht="39.6">
      <c r="B663" s="4">
        <v>2023</v>
      </c>
      <c r="C663" s="4" t="s">
        <v>32</v>
      </c>
      <c r="D663" s="1079" t="s">
        <v>664</v>
      </c>
      <c r="E663" s="1080"/>
      <c r="F663" s="1079" t="s">
        <v>711</v>
      </c>
      <c r="G663" s="1080"/>
      <c r="H663" s="4" t="s">
        <v>22</v>
      </c>
      <c r="I663" s="4" t="s">
        <v>19</v>
      </c>
      <c r="J663" s="4" t="s">
        <v>33</v>
      </c>
      <c r="K663" s="5">
        <v>1100</v>
      </c>
      <c r="L663" s="6">
        <v>190</v>
      </c>
      <c r="M663" s="7">
        <v>47</v>
      </c>
      <c r="N663" s="8">
        <v>157300</v>
      </c>
    </row>
    <row r="664" spans="2:14" ht="26.4">
      <c r="B664" s="4">
        <v>2023</v>
      </c>
      <c r="C664" s="4" t="s">
        <v>32</v>
      </c>
      <c r="D664" s="1079" t="s">
        <v>664</v>
      </c>
      <c r="E664" s="1080"/>
      <c r="F664" s="1079" t="s">
        <v>711</v>
      </c>
      <c r="G664" s="1080"/>
      <c r="H664" s="4" t="s">
        <v>23</v>
      </c>
      <c r="I664" s="4" t="s">
        <v>19</v>
      </c>
      <c r="J664" s="4" t="s">
        <v>33</v>
      </c>
      <c r="K664" s="5">
        <v>1400</v>
      </c>
      <c r="L664" s="6">
        <v>2706</v>
      </c>
      <c r="M664" s="7">
        <v>994</v>
      </c>
      <c r="N664" s="8">
        <v>2396800</v>
      </c>
    </row>
    <row r="665" spans="2:14" ht="26.4">
      <c r="B665" s="4">
        <v>2023</v>
      </c>
      <c r="C665" s="4" t="s">
        <v>32</v>
      </c>
      <c r="D665" s="1079" t="s">
        <v>664</v>
      </c>
      <c r="E665" s="1080"/>
      <c r="F665" s="1079" t="s">
        <v>711</v>
      </c>
      <c r="G665" s="1080"/>
      <c r="H665" s="4" t="s">
        <v>24</v>
      </c>
      <c r="I665" s="4" t="s">
        <v>19</v>
      </c>
      <c r="J665" s="4" t="s">
        <v>33</v>
      </c>
      <c r="K665" s="5">
        <v>2400</v>
      </c>
      <c r="L665" s="6">
        <v>1502</v>
      </c>
      <c r="M665" s="7">
        <v>683</v>
      </c>
      <c r="N665" s="8">
        <v>1965600</v>
      </c>
    </row>
    <row r="666" spans="2:14" ht="26.4">
      <c r="B666" s="4">
        <v>2023</v>
      </c>
      <c r="C666" s="4" t="s">
        <v>32</v>
      </c>
      <c r="D666" s="1079" t="s">
        <v>664</v>
      </c>
      <c r="E666" s="1080"/>
      <c r="F666" s="1079" t="s">
        <v>711</v>
      </c>
      <c r="G666" s="1080"/>
      <c r="H666" s="4" t="s">
        <v>25</v>
      </c>
      <c r="I666" s="4" t="s">
        <v>19</v>
      </c>
      <c r="J666" s="4" t="s">
        <v>33</v>
      </c>
      <c r="K666" s="5">
        <v>1400</v>
      </c>
      <c r="L666" s="6">
        <v>3207</v>
      </c>
      <c r="M666" s="7">
        <v>573</v>
      </c>
      <c r="N666" s="8">
        <v>3687600</v>
      </c>
    </row>
    <row r="667" spans="2:14" ht="26.4">
      <c r="B667" s="4">
        <v>2023</v>
      </c>
      <c r="C667" s="4" t="s">
        <v>32</v>
      </c>
      <c r="D667" s="1079" t="s">
        <v>664</v>
      </c>
      <c r="E667" s="1080"/>
      <c r="F667" s="1079" t="s">
        <v>711</v>
      </c>
      <c r="G667" s="1080"/>
      <c r="H667" s="4" t="s">
        <v>26</v>
      </c>
      <c r="I667" s="4" t="s">
        <v>19</v>
      </c>
      <c r="J667" s="4" t="s">
        <v>33</v>
      </c>
      <c r="K667" s="5">
        <v>2400</v>
      </c>
      <c r="L667" s="6">
        <v>5116</v>
      </c>
      <c r="M667" s="7">
        <v>893</v>
      </c>
      <c r="N667" s="8">
        <v>10135200</v>
      </c>
    </row>
    <row r="668" spans="2:14" ht="26.4">
      <c r="B668" s="4">
        <v>2023</v>
      </c>
      <c r="C668" s="4" t="s">
        <v>32</v>
      </c>
      <c r="D668" s="1079" t="s">
        <v>664</v>
      </c>
      <c r="E668" s="1080"/>
      <c r="F668" s="1079" t="s">
        <v>711</v>
      </c>
      <c r="G668" s="1080"/>
      <c r="H668" s="4" t="s">
        <v>27</v>
      </c>
      <c r="I668" s="4" t="s">
        <v>19</v>
      </c>
      <c r="J668" s="4" t="s">
        <v>33</v>
      </c>
      <c r="K668" s="5">
        <v>200</v>
      </c>
      <c r="L668" s="6">
        <v>291</v>
      </c>
      <c r="M668" s="7">
        <v>52</v>
      </c>
      <c r="N668" s="8">
        <v>47800</v>
      </c>
    </row>
    <row r="669" spans="2:14">
      <c r="B669" s="12" t="s">
        <v>28</v>
      </c>
      <c r="C669" s="12" t="s">
        <v>28</v>
      </c>
      <c r="D669" s="1083" t="s">
        <v>28</v>
      </c>
      <c r="E669" s="1080"/>
      <c r="F669" s="1083" t="s">
        <v>29</v>
      </c>
      <c r="G669" s="1080"/>
      <c r="H669" s="12" t="s">
        <v>28</v>
      </c>
      <c r="I669" s="12" t="s">
        <v>28</v>
      </c>
      <c r="J669" s="12" t="s">
        <v>28</v>
      </c>
      <c r="K669" s="12" t="s">
        <v>28</v>
      </c>
      <c r="L669" s="13">
        <v>62616</v>
      </c>
      <c r="M669" s="13">
        <v>12912</v>
      </c>
      <c r="N669" s="14">
        <v>50337500</v>
      </c>
    </row>
    <row r="670" spans="2:14" ht="26.4">
      <c r="B670" s="4">
        <v>2023</v>
      </c>
      <c r="C670" s="4" t="s">
        <v>32</v>
      </c>
      <c r="D670" s="1079" t="s">
        <v>664</v>
      </c>
      <c r="E670" s="1080"/>
      <c r="F670" s="1079" t="s">
        <v>712</v>
      </c>
      <c r="G670" s="1080"/>
      <c r="H670" s="4" t="s">
        <v>18</v>
      </c>
      <c r="I670" s="4" t="s">
        <v>19</v>
      </c>
      <c r="J670" s="4" t="s">
        <v>33</v>
      </c>
      <c r="K670" s="5">
        <v>800</v>
      </c>
      <c r="L670" s="6">
        <v>5558</v>
      </c>
      <c r="M670" s="7">
        <v>1318</v>
      </c>
      <c r="N670" s="8">
        <v>3392000</v>
      </c>
    </row>
    <row r="671" spans="2:14" ht="39.6">
      <c r="B671" s="4">
        <v>2023</v>
      </c>
      <c r="C671" s="4" t="s">
        <v>32</v>
      </c>
      <c r="D671" s="1079" t="s">
        <v>664</v>
      </c>
      <c r="E671" s="1080"/>
      <c r="F671" s="1079" t="s">
        <v>712</v>
      </c>
      <c r="G671" s="1080"/>
      <c r="H671" s="4" t="s">
        <v>22</v>
      </c>
      <c r="I671" s="4" t="s">
        <v>19</v>
      </c>
      <c r="J671" s="4" t="s">
        <v>33</v>
      </c>
      <c r="K671" s="5">
        <v>1100</v>
      </c>
      <c r="L671" s="6">
        <v>17</v>
      </c>
      <c r="M671" s="7">
        <v>3</v>
      </c>
      <c r="N671" s="8">
        <v>15400</v>
      </c>
    </row>
    <row r="672" spans="2:14" ht="26.4">
      <c r="B672" s="4">
        <v>2023</v>
      </c>
      <c r="C672" s="4" t="s">
        <v>32</v>
      </c>
      <c r="D672" s="1079" t="s">
        <v>664</v>
      </c>
      <c r="E672" s="1080"/>
      <c r="F672" s="1079" t="s">
        <v>712</v>
      </c>
      <c r="G672" s="1080"/>
      <c r="H672" s="4" t="s">
        <v>23</v>
      </c>
      <c r="I672" s="4" t="s">
        <v>19</v>
      </c>
      <c r="J672" s="4" t="s">
        <v>33</v>
      </c>
      <c r="K672" s="5">
        <v>1400</v>
      </c>
      <c r="L672" s="6">
        <v>62</v>
      </c>
      <c r="M672" s="7">
        <v>14</v>
      </c>
      <c r="N672" s="8">
        <v>67200</v>
      </c>
    </row>
    <row r="673" spans="2:14" ht="26.4">
      <c r="B673" s="4">
        <v>2023</v>
      </c>
      <c r="C673" s="4" t="s">
        <v>32</v>
      </c>
      <c r="D673" s="1079" t="s">
        <v>664</v>
      </c>
      <c r="E673" s="1080"/>
      <c r="F673" s="1079" t="s">
        <v>712</v>
      </c>
      <c r="G673" s="1080"/>
      <c r="H673" s="4" t="s">
        <v>24</v>
      </c>
      <c r="I673" s="4" t="s">
        <v>19</v>
      </c>
      <c r="J673" s="4" t="s">
        <v>208</v>
      </c>
      <c r="K673" s="5">
        <v>2400</v>
      </c>
      <c r="L673" s="6">
        <v>1</v>
      </c>
      <c r="M673" s="9"/>
      <c r="N673" s="8">
        <v>2400</v>
      </c>
    </row>
    <row r="674" spans="2:14" ht="26.4">
      <c r="B674" s="4">
        <v>2023</v>
      </c>
      <c r="C674" s="4" t="s">
        <v>32</v>
      </c>
      <c r="D674" s="1079" t="s">
        <v>664</v>
      </c>
      <c r="E674" s="1080"/>
      <c r="F674" s="1079" t="s">
        <v>712</v>
      </c>
      <c r="G674" s="1080"/>
      <c r="H674" s="4" t="s">
        <v>25</v>
      </c>
      <c r="I674" s="4" t="s">
        <v>19</v>
      </c>
      <c r="J674" s="4" t="s">
        <v>33</v>
      </c>
      <c r="K674" s="5">
        <v>1400</v>
      </c>
      <c r="L674" s="6">
        <v>468</v>
      </c>
      <c r="M674" s="7">
        <v>109</v>
      </c>
      <c r="N674" s="8">
        <v>502600</v>
      </c>
    </row>
    <row r="675" spans="2:14" ht="26.4">
      <c r="B675" s="4">
        <v>2023</v>
      </c>
      <c r="C675" s="4" t="s">
        <v>32</v>
      </c>
      <c r="D675" s="1079" t="s">
        <v>664</v>
      </c>
      <c r="E675" s="1080"/>
      <c r="F675" s="1079" t="s">
        <v>712</v>
      </c>
      <c r="G675" s="1080"/>
      <c r="H675" s="4" t="s">
        <v>26</v>
      </c>
      <c r="I675" s="4" t="s">
        <v>19</v>
      </c>
      <c r="J675" s="4" t="s">
        <v>33</v>
      </c>
      <c r="K675" s="5">
        <v>2400</v>
      </c>
      <c r="L675" s="6">
        <v>543</v>
      </c>
      <c r="M675" s="7">
        <v>98</v>
      </c>
      <c r="N675" s="8">
        <v>1068000</v>
      </c>
    </row>
    <row r="676" spans="2:14" ht="26.4">
      <c r="B676" s="4">
        <v>2023</v>
      </c>
      <c r="C676" s="4" t="s">
        <v>32</v>
      </c>
      <c r="D676" s="1079" t="s">
        <v>664</v>
      </c>
      <c r="E676" s="1080"/>
      <c r="F676" s="1079" t="s">
        <v>712</v>
      </c>
      <c r="G676" s="1080"/>
      <c r="H676" s="4" t="s">
        <v>27</v>
      </c>
      <c r="I676" s="4" t="s">
        <v>19</v>
      </c>
      <c r="J676" s="4" t="s">
        <v>33</v>
      </c>
      <c r="K676" s="5">
        <v>200</v>
      </c>
      <c r="L676" s="6">
        <v>29</v>
      </c>
      <c r="M676" s="7">
        <v>5</v>
      </c>
      <c r="N676" s="8">
        <v>4800</v>
      </c>
    </row>
    <row r="677" spans="2:14">
      <c r="B677" s="12" t="s">
        <v>28</v>
      </c>
      <c r="C677" s="12" t="s">
        <v>28</v>
      </c>
      <c r="D677" s="1083" t="s">
        <v>28</v>
      </c>
      <c r="E677" s="1080"/>
      <c r="F677" s="1083" t="s">
        <v>29</v>
      </c>
      <c r="G677" s="1080"/>
      <c r="H677" s="12" t="s">
        <v>28</v>
      </c>
      <c r="I677" s="12" t="s">
        <v>28</v>
      </c>
      <c r="J677" s="12" t="s">
        <v>28</v>
      </c>
      <c r="K677" s="12" t="s">
        <v>28</v>
      </c>
      <c r="L677" s="13">
        <v>6678</v>
      </c>
      <c r="M677" s="13">
        <v>1547</v>
      </c>
      <c r="N677" s="14">
        <v>5052400</v>
      </c>
    </row>
    <row r="678" spans="2:14" ht="26.4">
      <c r="B678" s="4">
        <v>2023</v>
      </c>
      <c r="C678" s="4" t="s">
        <v>32</v>
      </c>
      <c r="D678" s="1079" t="s">
        <v>664</v>
      </c>
      <c r="E678" s="1080"/>
      <c r="F678" s="1079" t="s">
        <v>713</v>
      </c>
      <c r="G678" s="1080"/>
      <c r="H678" s="4" t="s">
        <v>18</v>
      </c>
      <c r="I678" s="4" t="s">
        <v>19</v>
      </c>
      <c r="J678" s="4" t="s">
        <v>33</v>
      </c>
      <c r="K678" s="5">
        <v>800</v>
      </c>
      <c r="L678" s="6">
        <v>84447</v>
      </c>
      <c r="M678" s="7">
        <v>17812</v>
      </c>
      <c r="N678" s="8">
        <v>53308000</v>
      </c>
    </row>
    <row r="679" spans="2:14" ht="39.6">
      <c r="B679" s="4">
        <v>2023</v>
      </c>
      <c r="C679" s="4" t="s">
        <v>32</v>
      </c>
      <c r="D679" s="1079" t="s">
        <v>664</v>
      </c>
      <c r="E679" s="1080"/>
      <c r="F679" s="1079" t="s">
        <v>713</v>
      </c>
      <c r="G679" s="1080"/>
      <c r="H679" s="4" t="s">
        <v>22</v>
      </c>
      <c r="I679" s="4" t="s">
        <v>19</v>
      </c>
      <c r="J679" s="4" t="s">
        <v>33</v>
      </c>
      <c r="K679" s="5">
        <v>1100</v>
      </c>
      <c r="L679" s="6">
        <v>196</v>
      </c>
      <c r="M679" s="7">
        <v>43</v>
      </c>
      <c r="N679" s="8">
        <v>168300</v>
      </c>
    </row>
    <row r="680" spans="2:14" ht="26.4">
      <c r="B680" s="4">
        <v>2023</v>
      </c>
      <c r="C680" s="4" t="s">
        <v>32</v>
      </c>
      <c r="D680" s="1079" t="s">
        <v>664</v>
      </c>
      <c r="E680" s="1080"/>
      <c r="F680" s="1079" t="s">
        <v>713</v>
      </c>
      <c r="G680" s="1080"/>
      <c r="H680" s="4" t="s">
        <v>23</v>
      </c>
      <c r="I680" s="4" t="s">
        <v>19</v>
      </c>
      <c r="J680" s="4" t="s">
        <v>33</v>
      </c>
      <c r="K680" s="5">
        <v>1400</v>
      </c>
      <c r="L680" s="6">
        <v>2733</v>
      </c>
      <c r="M680" s="7">
        <v>982</v>
      </c>
      <c r="N680" s="8">
        <v>2451400</v>
      </c>
    </row>
    <row r="681" spans="2:14" ht="26.4">
      <c r="B681" s="4">
        <v>2023</v>
      </c>
      <c r="C681" s="4" t="s">
        <v>32</v>
      </c>
      <c r="D681" s="1079" t="s">
        <v>664</v>
      </c>
      <c r="E681" s="1080"/>
      <c r="F681" s="1079" t="s">
        <v>713</v>
      </c>
      <c r="G681" s="1080"/>
      <c r="H681" s="4" t="s">
        <v>24</v>
      </c>
      <c r="I681" s="4" t="s">
        <v>19</v>
      </c>
      <c r="J681" s="4" t="s">
        <v>33</v>
      </c>
      <c r="K681" s="5">
        <v>2400</v>
      </c>
      <c r="L681" s="6">
        <v>506</v>
      </c>
      <c r="M681" s="7">
        <v>364</v>
      </c>
      <c r="N681" s="8">
        <v>340800</v>
      </c>
    </row>
    <row r="682" spans="2:14" ht="26.4">
      <c r="B682" s="4">
        <v>2023</v>
      </c>
      <c r="C682" s="4" t="s">
        <v>32</v>
      </c>
      <c r="D682" s="1079" t="s">
        <v>664</v>
      </c>
      <c r="E682" s="1080"/>
      <c r="F682" s="1079" t="s">
        <v>713</v>
      </c>
      <c r="G682" s="1080"/>
      <c r="H682" s="4" t="s">
        <v>25</v>
      </c>
      <c r="I682" s="4" t="s">
        <v>19</v>
      </c>
      <c r="J682" s="4" t="s">
        <v>33</v>
      </c>
      <c r="K682" s="5">
        <v>1400</v>
      </c>
      <c r="L682" s="6">
        <v>2932</v>
      </c>
      <c r="M682" s="7">
        <v>600</v>
      </c>
      <c r="N682" s="8">
        <v>3264800</v>
      </c>
    </row>
    <row r="683" spans="2:14" ht="26.4">
      <c r="B683" s="4">
        <v>2023</v>
      </c>
      <c r="C683" s="4" t="s">
        <v>32</v>
      </c>
      <c r="D683" s="1079" t="s">
        <v>664</v>
      </c>
      <c r="E683" s="1080"/>
      <c r="F683" s="1079" t="s">
        <v>713</v>
      </c>
      <c r="G683" s="1080"/>
      <c r="H683" s="4" t="s">
        <v>26</v>
      </c>
      <c r="I683" s="4" t="s">
        <v>19</v>
      </c>
      <c r="J683" s="4" t="s">
        <v>33</v>
      </c>
      <c r="K683" s="5">
        <v>2400</v>
      </c>
      <c r="L683" s="6">
        <v>5309</v>
      </c>
      <c r="M683" s="7">
        <v>1034</v>
      </c>
      <c r="N683" s="8">
        <v>10260000</v>
      </c>
    </row>
    <row r="684" spans="2:14" ht="26.4">
      <c r="B684" s="4">
        <v>2023</v>
      </c>
      <c r="C684" s="4" t="s">
        <v>32</v>
      </c>
      <c r="D684" s="1079" t="s">
        <v>664</v>
      </c>
      <c r="E684" s="1080"/>
      <c r="F684" s="1079" t="s">
        <v>713</v>
      </c>
      <c r="G684" s="1080"/>
      <c r="H684" s="4" t="s">
        <v>27</v>
      </c>
      <c r="I684" s="4" t="s">
        <v>19</v>
      </c>
      <c r="J684" s="4" t="s">
        <v>33</v>
      </c>
      <c r="K684" s="5">
        <v>200</v>
      </c>
      <c r="L684" s="6">
        <v>555</v>
      </c>
      <c r="M684" s="7">
        <v>65</v>
      </c>
      <c r="N684" s="8">
        <v>98000</v>
      </c>
    </row>
    <row r="685" spans="2:14">
      <c r="B685" s="12" t="s">
        <v>28</v>
      </c>
      <c r="C685" s="12" t="s">
        <v>28</v>
      </c>
      <c r="D685" s="1083" t="s">
        <v>28</v>
      </c>
      <c r="E685" s="1080"/>
      <c r="F685" s="1083" t="s">
        <v>29</v>
      </c>
      <c r="G685" s="1080"/>
      <c r="H685" s="12" t="s">
        <v>28</v>
      </c>
      <c r="I685" s="12" t="s">
        <v>28</v>
      </c>
      <c r="J685" s="12" t="s">
        <v>28</v>
      </c>
      <c r="K685" s="12" t="s">
        <v>28</v>
      </c>
      <c r="L685" s="13">
        <v>96678</v>
      </c>
      <c r="M685" s="13">
        <v>20900</v>
      </c>
      <c r="N685" s="14">
        <v>69891300</v>
      </c>
    </row>
    <row r="686" spans="2:14" ht="26.4">
      <c r="B686" s="4">
        <v>2023</v>
      </c>
      <c r="C686" s="4" t="s">
        <v>32</v>
      </c>
      <c r="D686" s="1079" t="s">
        <v>664</v>
      </c>
      <c r="E686" s="1080"/>
      <c r="F686" s="1079" t="s">
        <v>714</v>
      </c>
      <c r="G686" s="1080"/>
      <c r="H686" s="4" t="s">
        <v>18</v>
      </c>
      <c r="I686" s="4" t="s">
        <v>19</v>
      </c>
      <c r="J686" s="4" t="s">
        <v>33</v>
      </c>
      <c r="K686" s="5">
        <v>800</v>
      </c>
      <c r="L686" s="6">
        <v>126306</v>
      </c>
      <c r="M686" s="7">
        <v>37986</v>
      </c>
      <c r="N686" s="8">
        <v>70656000</v>
      </c>
    </row>
    <row r="687" spans="2:14" ht="39.6">
      <c r="B687" s="4">
        <v>2023</v>
      </c>
      <c r="C687" s="4" t="s">
        <v>32</v>
      </c>
      <c r="D687" s="1079" t="s">
        <v>664</v>
      </c>
      <c r="E687" s="1080"/>
      <c r="F687" s="1079" t="s">
        <v>714</v>
      </c>
      <c r="G687" s="1080"/>
      <c r="H687" s="4" t="s">
        <v>22</v>
      </c>
      <c r="I687" s="4" t="s">
        <v>19</v>
      </c>
      <c r="J687" s="4" t="s">
        <v>33</v>
      </c>
      <c r="K687" s="5">
        <v>1100</v>
      </c>
      <c r="L687" s="6">
        <v>699</v>
      </c>
      <c r="M687" s="7">
        <v>258</v>
      </c>
      <c r="N687" s="8">
        <v>485100</v>
      </c>
    </row>
    <row r="688" spans="2:14" ht="26.4">
      <c r="B688" s="4">
        <v>2023</v>
      </c>
      <c r="C688" s="4" t="s">
        <v>32</v>
      </c>
      <c r="D688" s="1079" t="s">
        <v>664</v>
      </c>
      <c r="E688" s="1080"/>
      <c r="F688" s="1079" t="s">
        <v>714</v>
      </c>
      <c r="G688" s="1080"/>
      <c r="H688" s="4" t="s">
        <v>23</v>
      </c>
      <c r="I688" s="4" t="s">
        <v>19</v>
      </c>
      <c r="J688" s="4" t="s">
        <v>33</v>
      </c>
      <c r="K688" s="5">
        <v>1400</v>
      </c>
      <c r="L688" s="6">
        <v>2668</v>
      </c>
      <c r="M688" s="7">
        <v>127</v>
      </c>
      <c r="N688" s="8">
        <v>3557400</v>
      </c>
    </row>
    <row r="689" spans="2:14" ht="26.4">
      <c r="B689" s="4">
        <v>2023</v>
      </c>
      <c r="C689" s="4" t="s">
        <v>32</v>
      </c>
      <c r="D689" s="1079" t="s">
        <v>664</v>
      </c>
      <c r="E689" s="1080"/>
      <c r="F689" s="1079" t="s">
        <v>714</v>
      </c>
      <c r="G689" s="1080"/>
      <c r="H689" s="4" t="s">
        <v>24</v>
      </c>
      <c r="I689" s="4" t="s">
        <v>19</v>
      </c>
      <c r="J689" s="4" t="s">
        <v>33</v>
      </c>
      <c r="K689" s="5">
        <v>2400</v>
      </c>
      <c r="L689" s="6">
        <v>48</v>
      </c>
      <c r="M689" s="7">
        <v>12</v>
      </c>
      <c r="N689" s="8">
        <v>86400</v>
      </c>
    </row>
    <row r="690" spans="2:14" ht="26.4">
      <c r="B690" s="4">
        <v>2023</v>
      </c>
      <c r="C690" s="4" t="s">
        <v>32</v>
      </c>
      <c r="D690" s="1079" t="s">
        <v>664</v>
      </c>
      <c r="E690" s="1080"/>
      <c r="F690" s="1079" t="s">
        <v>714</v>
      </c>
      <c r="G690" s="1080"/>
      <c r="H690" s="4" t="s">
        <v>25</v>
      </c>
      <c r="I690" s="4" t="s">
        <v>19</v>
      </c>
      <c r="J690" s="4" t="s">
        <v>33</v>
      </c>
      <c r="K690" s="5">
        <v>1400</v>
      </c>
      <c r="L690" s="6">
        <v>6818</v>
      </c>
      <c r="M690" s="7">
        <v>1972</v>
      </c>
      <c r="N690" s="8">
        <v>6784400</v>
      </c>
    </row>
    <row r="691" spans="2:14" ht="26.4">
      <c r="B691" s="4">
        <v>2023</v>
      </c>
      <c r="C691" s="4" t="s">
        <v>32</v>
      </c>
      <c r="D691" s="1079" t="s">
        <v>664</v>
      </c>
      <c r="E691" s="1080"/>
      <c r="F691" s="1079" t="s">
        <v>714</v>
      </c>
      <c r="G691" s="1080"/>
      <c r="H691" s="4" t="s">
        <v>26</v>
      </c>
      <c r="I691" s="4" t="s">
        <v>19</v>
      </c>
      <c r="J691" s="4" t="s">
        <v>33</v>
      </c>
      <c r="K691" s="5">
        <v>2400</v>
      </c>
      <c r="L691" s="6">
        <v>9897</v>
      </c>
      <c r="M691" s="7">
        <v>2540</v>
      </c>
      <c r="N691" s="8">
        <v>17656800</v>
      </c>
    </row>
    <row r="692" spans="2:14" ht="26.4">
      <c r="B692" s="4">
        <v>2023</v>
      </c>
      <c r="C692" s="4" t="s">
        <v>32</v>
      </c>
      <c r="D692" s="1079" t="s">
        <v>664</v>
      </c>
      <c r="E692" s="1080"/>
      <c r="F692" s="1079" t="s">
        <v>714</v>
      </c>
      <c r="G692" s="1080"/>
      <c r="H692" s="4" t="s">
        <v>27</v>
      </c>
      <c r="I692" s="4" t="s">
        <v>19</v>
      </c>
      <c r="J692" s="4" t="s">
        <v>33</v>
      </c>
      <c r="K692" s="5">
        <v>200</v>
      </c>
      <c r="L692" s="6">
        <v>544</v>
      </c>
      <c r="M692" s="7">
        <v>136</v>
      </c>
      <c r="N692" s="8">
        <v>81600</v>
      </c>
    </row>
    <row r="693" spans="2:14">
      <c r="B693" s="12" t="s">
        <v>28</v>
      </c>
      <c r="C693" s="12" t="s">
        <v>28</v>
      </c>
      <c r="D693" s="1083" t="s">
        <v>28</v>
      </c>
      <c r="E693" s="1080"/>
      <c r="F693" s="1083" t="s">
        <v>29</v>
      </c>
      <c r="G693" s="1080"/>
      <c r="H693" s="12" t="s">
        <v>28</v>
      </c>
      <c r="I693" s="12" t="s">
        <v>28</v>
      </c>
      <c r="J693" s="12" t="s">
        <v>28</v>
      </c>
      <c r="K693" s="12" t="s">
        <v>28</v>
      </c>
      <c r="L693" s="13">
        <v>146980</v>
      </c>
      <c r="M693" s="13">
        <v>43031</v>
      </c>
      <c r="N693" s="14">
        <v>99307700</v>
      </c>
    </row>
    <row r="694" spans="2:14" ht="26.4">
      <c r="B694" s="4">
        <v>2023</v>
      </c>
      <c r="C694" s="4" t="s">
        <v>32</v>
      </c>
      <c r="D694" s="1079" t="s">
        <v>664</v>
      </c>
      <c r="E694" s="1080"/>
      <c r="F694" s="1079" t="s">
        <v>715</v>
      </c>
      <c r="G694" s="1080"/>
      <c r="H694" s="4" t="s">
        <v>18</v>
      </c>
      <c r="I694" s="4" t="s">
        <v>19</v>
      </c>
      <c r="J694" s="4" t="s">
        <v>33</v>
      </c>
      <c r="K694" s="5">
        <v>800</v>
      </c>
      <c r="L694" s="6">
        <v>24789</v>
      </c>
      <c r="M694" s="7">
        <v>4053</v>
      </c>
      <c r="N694" s="8">
        <v>16588800</v>
      </c>
    </row>
    <row r="695" spans="2:14" ht="39.6">
      <c r="B695" s="4">
        <v>2023</v>
      </c>
      <c r="C695" s="4" t="s">
        <v>32</v>
      </c>
      <c r="D695" s="1079" t="s">
        <v>664</v>
      </c>
      <c r="E695" s="1080"/>
      <c r="F695" s="1079" t="s">
        <v>715</v>
      </c>
      <c r="G695" s="1080"/>
      <c r="H695" s="4" t="s">
        <v>22</v>
      </c>
      <c r="I695" s="4" t="s">
        <v>19</v>
      </c>
      <c r="J695" s="4" t="s">
        <v>33</v>
      </c>
      <c r="K695" s="5">
        <v>1100</v>
      </c>
      <c r="L695" s="6">
        <v>153</v>
      </c>
      <c r="M695" s="7">
        <v>32</v>
      </c>
      <c r="N695" s="8">
        <v>133100</v>
      </c>
    </row>
    <row r="696" spans="2:14" ht="26.4">
      <c r="B696" s="4">
        <v>2023</v>
      </c>
      <c r="C696" s="4" t="s">
        <v>32</v>
      </c>
      <c r="D696" s="1079" t="s">
        <v>664</v>
      </c>
      <c r="E696" s="1080"/>
      <c r="F696" s="1079" t="s">
        <v>715</v>
      </c>
      <c r="G696" s="1080"/>
      <c r="H696" s="4" t="s">
        <v>23</v>
      </c>
      <c r="I696" s="4" t="s">
        <v>19</v>
      </c>
      <c r="J696" s="4" t="s">
        <v>33</v>
      </c>
      <c r="K696" s="5">
        <v>1400</v>
      </c>
      <c r="L696" s="6">
        <v>349</v>
      </c>
      <c r="M696" s="7">
        <v>64</v>
      </c>
      <c r="N696" s="8">
        <v>399000</v>
      </c>
    </row>
    <row r="697" spans="2:14" ht="26.4">
      <c r="B697" s="4">
        <v>2023</v>
      </c>
      <c r="C697" s="4" t="s">
        <v>32</v>
      </c>
      <c r="D697" s="1079" t="s">
        <v>664</v>
      </c>
      <c r="E697" s="1080"/>
      <c r="F697" s="1079" t="s">
        <v>715</v>
      </c>
      <c r="G697" s="1080"/>
      <c r="H697" s="4" t="s">
        <v>24</v>
      </c>
      <c r="I697" s="4" t="s">
        <v>19</v>
      </c>
      <c r="J697" s="4" t="s">
        <v>245</v>
      </c>
      <c r="K697" s="5">
        <v>2400</v>
      </c>
      <c r="L697" s="6">
        <v>34</v>
      </c>
      <c r="M697" s="7">
        <v>4</v>
      </c>
      <c r="N697" s="8">
        <v>72000</v>
      </c>
    </row>
    <row r="698" spans="2:14" ht="26.4">
      <c r="B698" s="4">
        <v>2023</v>
      </c>
      <c r="C698" s="4" t="s">
        <v>32</v>
      </c>
      <c r="D698" s="1079" t="s">
        <v>664</v>
      </c>
      <c r="E698" s="1080"/>
      <c r="F698" s="1079" t="s">
        <v>715</v>
      </c>
      <c r="G698" s="1080"/>
      <c r="H698" s="4" t="s">
        <v>25</v>
      </c>
      <c r="I698" s="4" t="s">
        <v>19</v>
      </c>
      <c r="J698" s="4" t="s">
        <v>33</v>
      </c>
      <c r="K698" s="5">
        <v>1400</v>
      </c>
      <c r="L698" s="6">
        <v>1473</v>
      </c>
      <c r="M698" s="7">
        <v>395</v>
      </c>
      <c r="N698" s="8">
        <v>1509200</v>
      </c>
    </row>
    <row r="699" spans="2:14" ht="26.4">
      <c r="B699" s="4">
        <v>2023</v>
      </c>
      <c r="C699" s="4" t="s">
        <v>32</v>
      </c>
      <c r="D699" s="1079" t="s">
        <v>664</v>
      </c>
      <c r="E699" s="1080"/>
      <c r="F699" s="1079" t="s">
        <v>715</v>
      </c>
      <c r="G699" s="1080"/>
      <c r="H699" s="4" t="s">
        <v>26</v>
      </c>
      <c r="I699" s="4" t="s">
        <v>19</v>
      </c>
      <c r="J699" s="4" t="s">
        <v>33</v>
      </c>
      <c r="K699" s="5">
        <v>2400</v>
      </c>
      <c r="L699" s="6">
        <v>1808</v>
      </c>
      <c r="M699" s="7">
        <v>460</v>
      </c>
      <c r="N699" s="8">
        <v>3235200</v>
      </c>
    </row>
    <row r="700" spans="2:14" ht="26.4">
      <c r="B700" s="4">
        <v>2023</v>
      </c>
      <c r="C700" s="4" t="s">
        <v>32</v>
      </c>
      <c r="D700" s="1079" t="s">
        <v>664</v>
      </c>
      <c r="E700" s="1080"/>
      <c r="F700" s="1079" t="s">
        <v>715</v>
      </c>
      <c r="G700" s="1080"/>
      <c r="H700" s="4" t="s">
        <v>27</v>
      </c>
      <c r="I700" s="4" t="s">
        <v>19</v>
      </c>
      <c r="J700" s="4" t="s">
        <v>33</v>
      </c>
      <c r="K700" s="5">
        <v>200</v>
      </c>
      <c r="L700" s="6">
        <v>100</v>
      </c>
      <c r="M700" s="7">
        <v>15</v>
      </c>
      <c r="N700" s="8">
        <v>17000</v>
      </c>
    </row>
    <row r="701" spans="2:14">
      <c r="B701" s="12" t="s">
        <v>28</v>
      </c>
      <c r="C701" s="12" t="s">
        <v>28</v>
      </c>
      <c r="D701" s="1083" t="s">
        <v>28</v>
      </c>
      <c r="E701" s="1080"/>
      <c r="F701" s="1083" t="s">
        <v>29</v>
      </c>
      <c r="G701" s="1080"/>
      <c r="H701" s="12" t="s">
        <v>28</v>
      </c>
      <c r="I701" s="12" t="s">
        <v>28</v>
      </c>
      <c r="J701" s="12" t="s">
        <v>28</v>
      </c>
      <c r="K701" s="12" t="s">
        <v>28</v>
      </c>
      <c r="L701" s="13">
        <v>28706</v>
      </c>
      <c r="M701" s="13">
        <v>5023</v>
      </c>
      <c r="N701" s="14">
        <v>21954300</v>
      </c>
    </row>
    <row r="702" spans="2:14" ht="26.4">
      <c r="B702" s="4">
        <v>2023</v>
      </c>
      <c r="C702" s="4" t="s">
        <v>32</v>
      </c>
      <c r="D702" s="1079" t="s">
        <v>664</v>
      </c>
      <c r="E702" s="1080"/>
      <c r="F702" s="1079" t="s">
        <v>716</v>
      </c>
      <c r="G702" s="1080"/>
      <c r="H702" s="4" t="s">
        <v>18</v>
      </c>
      <c r="I702" s="4" t="s">
        <v>19</v>
      </c>
      <c r="J702" s="4" t="s">
        <v>33</v>
      </c>
      <c r="K702" s="5">
        <v>800</v>
      </c>
      <c r="L702" s="6">
        <v>81588</v>
      </c>
      <c r="M702" s="7">
        <v>809</v>
      </c>
      <c r="N702" s="8">
        <v>64623200</v>
      </c>
    </row>
    <row r="703" spans="2:14" ht="39.6">
      <c r="B703" s="4">
        <v>2023</v>
      </c>
      <c r="C703" s="4" t="s">
        <v>32</v>
      </c>
      <c r="D703" s="1079" t="s">
        <v>664</v>
      </c>
      <c r="E703" s="1080"/>
      <c r="F703" s="1079" t="s">
        <v>716</v>
      </c>
      <c r="G703" s="1080"/>
      <c r="H703" s="4" t="s">
        <v>22</v>
      </c>
      <c r="I703" s="4" t="s">
        <v>19</v>
      </c>
      <c r="J703" s="4" t="s">
        <v>33</v>
      </c>
      <c r="K703" s="5">
        <v>1100</v>
      </c>
      <c r="L703" s="6">
        <v>260</v>
      </c>
      <c r="M703" s="7">
        <v>3</v>
      </c>
      <c r="N703" s="8">
        <v>282700</v>
      </c>
    </row>
    <row r="704" spans="2:14" ht="26.4">
      <c r="B704" s="4">
        <v>2023</v>
      </c>
      <c r="C704" s="4" t="s">
        <v>32</v>
      </c>
      <c r="D704" s="1079" t="s">
        <v>664</v>
      </c>
      <c r="E704" s="1080"/>
      <c r="F704" s="1079" t="s">
        <v>716</v>
      </c>
      <c r="G704" s="1080"/>
      <c r="H704" s="4" t="s">
        <v>23</v>
      </c>
      <c r="I704" s="4" t="s">
        <v>19</v>
      </c>
      <c r="J704" s="4" t="s">
        <v>33</v>
      </c>
      <c r="K704" s="5">
        <v>1400</v>
      </c>
      <c r="L704" s="6">
        <v>5857</v>
      </c>
      <c r="M704" s="7">
        <v>26</v>
      </c>
      <c r="N704" s="8">
        <v>8163400</v>
      </c>
    </row>
    <row r="705" spans="2:14" ht="26.4">
      <c r="B705" s="4">
        <v>2023</v>
      </c>
      <c r="C705" s="4" t="s">
        <v>32</v>
      </c>
      <c r="D705" s="1079" t="s">
        <v>664</v>
      </c>
      <c r="E705" s="1080"/>
      <c r="F705" s="1079" t="s">
        <v>716</v>
      </c>
      <c r="G705" s="1080"/>
      <c r="H705" s="4" t="s">
        <v>24</v>
      </c>
      <c r="I705" s="4" t="s">
        <v>19</v>
      </c>
      <c r="J705" s="4" t="s">
        <v>241</v>
      </c>
      <c r="K705" s="5">
        <v>2400</v>
      </c>
      <c r="L705" s="6">
        <v>11</v>
      </c>
      <c r="M705" s="7">
        <v>2</v>
      </c>
      <c r="N705" s="8">
        <v>21600</v>
      </c>
    </row>
    <row r="706" spans="2:14" ht="26.4">
      <c r="B706" s="4">
        <v>2023</v>
      </c>
      <c r="C706" s="4" t="s">
        <v>32</v>
      </c>
      <c r="D706" s="1079" t="s">
        <v>664</v>
      </c>
      <c r="E706" s="1080"/>
      <c r="F706" s="1079" t="s">
        <v>716</v>
      </c>
      <c r="G706" s="1080"/>
      <c r="H706" s="4" t="s">
        <v>25</v>
      </c>
      <c r="I706" s="4" t="s">
        <v>19</v>
      </c>
      <c r="J706" s="4" t="s">
        <v>33</v>
      </c>
      <c r="K706" s="5">
        <v>1400</v>
      </c>
      <c r="L706" s="6">
        <v>1897</v>
      </c>
      <c r="M706" s="7">
        <v>33</v>
      </c>
      <c r="N706" s="8">
        <v>2609600</v>
      </c>
    </row>
    <row r="707" spans="2:14" ht="26.4">
      <c r="B707" s="4">
        <v>2023</v>
      </c>
      <c r="C707" s="4" t="s">
        <v>32</v>
      </c>
      <c r="D707" s="1079" t="s">
        <v>664</v>
      </c>
      <c r="E707" s="1080"/>
      <c r="F707" s="1079" t="s">
        <v>716</v>
      </c>
      <c r="G707" s="1080"/>
      <c r="H707" s="4" t="s">
        <v>26</v>
      </c>
      <c r="I707" s="4" t="s">
        <v>19</v>
      </c>
      <c r="J707" s="4" t="s">
        <v>33</v>
      </c>
      <c r="K707" s="5">
        <v>2400</v>
      </c>
      <c r="L707" s="6">
        <v>4311</v>
      </c>
      <c r="M707" s="7">
        <v>40</v>
      </c>
      <c r="N707" s="8">
        <v>10250400</v>
      </c>
    </row>
    <row r="708" spans="2:14" ht="26.4">
      <c r="B708" s="4">
        <v>2023</v>
      </c>
      <c r="C708" s="4" t="s">
        <v>32</v>
      </c>
      <c r="D708" s="1079" t="s">
        <v>664</v>
      </c>
      <c r="E708" s="1080"/>
      <c r="F708" s="1079" t="s">
        <v>716</v>
      </c>
      <c r="G708" s="1080"/>
      <c r="H708" s="4" t="s">
        <v>27</v>
      </c>
      <c r="I708" s="4" t="s">
        <v>19</v>
      </c>
      <c r="J708" s="4" t="s">
        <v>33</v>
      </c>
      <c r="K708" s="5">
        <v>200</v>
      </c>
      <c r="L708" s="6">
        <v>434</v>
      </c>
      <c r="M708" s="7">
        <v>15</v>
      </c>
      <c r="N708" s="8">
        <v>83800</v>
      </c>
    </row>
    <row r="709" spans="2:14">
      <c r="B709" s="12" t="s">
        <v>28</v>
      </c>
      <c r="C709" s="12" t="s">
        <v>28</v>
      </c>
      <c r="D709" s="1083" t="s">
        <v>28</v>
      </c>
      <c r="E709" s="1080"/>
      <c r="F709" s="1083" t="s">
        <v>29</v>
      </c>
      <c r="G709" s="1080"/>
      <c r="H709" s="12" t="s">
        <v>28</v>
      </c>
      <c r="I709" s="12" t="s">
        <v>28</v>
      </c>
      <c r="J709" s="12" t="s">
        <v>28</v>
      </c>
      <c r="K709" s="12" t="s">
        <v>28</v>
      </c>
      <c r="L709" s="13">
        <v>94358</v>
      </c>
      <c r="M709" s="13">
        <v>928</v>
      </c>
      <c r="N709" s="14">
        <v>86034700</v>
      </c>
    </row>
    <row r="710" spans="2:14" ht="26.4">
      <c r="B710" s="4">
        <v>2023</v>
      </c>
      <c r="C710" s="4" t="s">
        <v>32</v>
      </c>
      <c r="D710" s="1079" t="s">
        <v>664</v>
      </c>
      <c r="E710" s="1080"/>
      <c r="F710" s="1079" t="s">
        <v>717</v>
      </c>
      <c r="G710" s="1080"/>
      <c r="H710" s="4" t="s">
        <v>18</v>
      </c>
      <c r="I710" s="4" t="s">
        <v>19</v>
      </c>
      <c r="J710" s="4" t="s">
        <v>33</v>
      </c>
      <c r="K710" s="5">
        <v>600</v>
      </c>
      <c r="L710" s="6">
        <v>926492</v>
      </c>
      <c r="M710" s="7">
        <v>9542</v>
      </c>
      <c r="N710" s="8">
        <v>550170000</v>
      </c>
    </row>
    <row r="711" spans="2:14" ht="39.6">
      <c r="B711" s="4">
        <v>2023</v>
      </c>
      <c r="C711" s="4" t="s">
        <v>32</v>
      </c>
      <c r="D711" s="1079" t="s">
        <v>664</v>
      </c>
      <c r="E711" s="1080"/>
      <c r="F711" s="1079" t="s">
        <v>717</v>
      </c>
      <c r="G711" s="1080"/>
      <c r="H711" s="4" t="s">
        <v>22</v>
      </c>
      <c r="I711" s="4" t="s">
        <v>19</v>
      </c>
      <c r="J711" s="4" t="s">
        <v>33</v>
      </c>
      <c r="K711" s="5">
        <v>800</v>
      </c>
      <c r="L711" s="6">
        <v>1026</v>
      </c>
      <c r="M711" s="7">
        <v>26</v>
      </c>
      <c r="N711" s="8">
        <v>800000</v>
      </c>
    </row>
    <row r="712" spans="2:14" ht="26.4">
      <c r="B712" s="4">
        <v>2023</v>
      </c>
      <c r="C712" s="4" t="s">
        <v>32</v>
      </c>
      <c r="D712" s="1079" t="s">
        <v>664</v>
      </c>
      <c r="E712" s="1080"/>
      <c r="F712" s="1079" t="s">
        <v>717</v>
      </c>
      <c r="G712" s="1080"/>
      <c r="H712" s="4" t="s">
        <v>23</v>
      </c>
      <c r="I712" s="4" t="s">
        <v>19</v>
      </c>
      <c r="J712" s="4" t="s">
        <v>33</v>
      </c>
      <c r="K712" s="5">
        <v>1000</v>
      </c>
      <c r="L712" s="6">
        <v>10652</v>
      </c>
      <c r="M712" s="7">
        <v>198</v>
      </c>
      <c r="N712" s="8">
        <v>10454000</v>
      </c>
    </row>
    <row r="713" spans="2:14" ht="26.4">
      <c r="B713" s="4">
        <v>2023</v>
      </c>
      <c r="C713" s="4" t="s">
        <v>32</v>
      </c>
      <c r="D713" s="1079" t="s">
        <v>664</v>
      </c>
      <c r="E713" s="1080"/>
      <c r="F713" s="1079" t="s">
        <v>717</v>
      </c>
      <c r="G713" s="1080"/>
      <c r="H713" s="4" t="s">
        <v>24</v>
      </c>
      <c r="I713" s="4" t="s">
        <v>19</v>
      </c>
      <c r="J713" s="4" t="s">
        <v>33</v>
      </c>
      <c r="K713" s="5">
        <v>1800</v>
      </c>
      <c r="L713" s="6">
        <v>113</v>
      </c>
      <c r="M713" s="7">
        <v>3</v>
      </c>
      <c r="N713" s="8">
        <v>198000</v>
      </c>
    </row>
    <row r="714" spans="2:14" ht="26.4">
      <c r="B714" s="4">
        <v>2023</v>
      </c>
      <c r="C714" s="4" t="s">
        <v>32</v>
      </c>
      <c r="D714" s="1079" t="s">
        <v>664</v>
      </c>
      <c r="E714" s="1080"/>
      <c r="F714" s="1079" t="s">
        <v>717</v>
      </c>
      <c r="G714" s="1080"/>
      <c r="H714" s="4" t="s">
        <v>25</v>
      </c>
      <c r="I714" s="4" t="s">
        <v>19</v>
      </c>
      <c r="J714" s="4" t="s">
        <v>33</v>
      </c>
      <c r="K714" s="5">
        <v>1000</v>
      </c>
      <c r="L714" s="6">
        <v>21941</v>
      </c>
      <c r="M714" s="7">
        <v>314</v>
      </c>
      <c r="N714" s="8">
        <v>21627000</v>
      </c>
    </row>
    <row r="715" spans="2:14" ht="26.4">
      <c r="B715" s="4">
        <v>2023</v>
      </c>
      <c r="C715" s="4" t="s">
        <v>32</v>
      </c>
      <c r="D715" s="1079" t="s">
        <v>664</v>
      </c>
      <c r="E715" s="1080"/>
      <c r="F715" s="1079" t="s">
        <v>717</v>
      </c>
      <c r="G715" s="1080"/>
      <c r="H715" s="4" t="s">
        <v>26</v>
      </c>
      <c r="I715" s="4" t="s">
        <v>19</v>
      </c>
      <c r="J715" s="4" t="s">
        <v>33</v>
      </c>
      <c r="K715" s="5">
        <v>1800</v>
      </c>
      <c r="L715" s="6">
        <v>23533</v>
      </c>
      <c r="M715" s="7">
        <v>760</v>
      </c>
      <c r="N715" s="8">
        <v>40991400</v>
      </c>
    </row>
    <row r="716" spans="2:14" ht="26.4">
      <c r="B716" s="4">
        <v>2023</v>
      </c>
      <c r="C716" s="4" t="s">
        <v>32</v>
      </c>
      <c r="D716" s="1079" t="s">
        <v>664</v>
      </c>
      <c r="E716" s="1080"/>
      <c r="F716" s="1079" t="s">
        <v>717</v>
      </c>
      <c r="G716" s="1080"/>
      <c r="H716" s="4" t="s">
        <v>27</v>
      </c>
      <c r="I716" s="4" t="s">
        <v>19</v>
      </c>
      <c r="J716" s="4" t="s">
        <v>33</v>
      </c>
      <c r="K716" s="5">
        <v>100</v>
      </c>
      <c r="L716" s="6">
        <v>10255</v>
      </c>
      <c r="M716" s="7">
        <v>44</v>
      </c>
      <c r="N716" s="8">
        <v>1021100</v>
      </c>
    </row>
    <row r="717" spans="2:14">
      <c r="B717" s="12" t="s">
        <v>28</v>
      </c>
      <c r="C717" s="12" t="s">
        <v>28</v>
      </c>
      <c r="D717" s="1083" t="s">
        <v>28</v>
      </c>
      <c r="E717" s="1080"/>
      <c r="F717" s="1083" t="s">
        <v>29</v>
      </c>
      <c r="G717" s="1080"/>
      <c r="H717" s="12" t="s">
        <v>28</v>
      </c>
      <c r="I717" s="12" t="s">
        <v>28</v>
      </c>
      <c r="J717" s="12" t="s">
        <v>28</v>
      </c>
      <c r="K717" s="12" t="s">
        <v>28</v>
      </c>
      <c r="L717" s="13">
        <v>994012</v>
      </c>
      <c r="M717" s="13">
        <v>10887</v>
      </c>
      <c r="N717" s="14">
        <v>625261500</v>
      </c>
    </row>
    <row r="718" spans="2:14">
      <c r="B718" s="15" t="s">
        <v>28</v>
      </c>
      <c r="C718" s="15" t="s">
        <v>29</v>
      </c>
      <c r="D718" s="1084" t="s">
        <v>28</v>
      </c>
      <c r="E718" s="1080"/>
      <c r="F718" s="1084" t="s">
        <v>28</v>
      </c>
      <c r="G718" s="1080"/>
      <c r="H718" s="15" t="s">
        <v>28</v>
      </c>
      <c r="I718" s="15" t="s">
        <v>28</v>
      </c>
      <c r="J718" s="15" t="s">
        <v>28</v>
      </c>
      <c r="K718" s="15" t="s">
        <v>28</v>
      </c>
      <c r="L718" s="16">
        <v>8167277</v>
      </c>
      <c r="M718" s="16">
        <v>601422</v>
      </c>
      <c r="N718" s="17">
        <v>17333485500</v>
      </c>
    </row>
    <row r="719" spans="2:14">
      <c r="B719" s="18" t="s">
        <v>29</v>
      </c>
      <c r="C719" s="18" t="s">
        <v>28</v>
      </c>
      <c r="D719" s="1085" t="s">
        <v>28</v>
      </c>
      <c r="E719" s="1080"/>
      <c r="F719" s="1085" t="s">
        <v>28</v>
      </c>
      <c r="G719" s="1080"/>
      <c r="H719" s="18" t="s">
        <v>28</v>
      </c>
      <c r="I719" s="18" t="s">
        <v>28</v>
      </c>
      <c r="J719" s="18" t="s">
        <v>28</v>
      </c>
      <c r="K719" s="18" t="s">
        <v>28</v>
      </c>
      <c r="L719" s="19">
        <v>16799782</v>
      </c>
      <c r="M719" s="19">
        <v>1237092</v>
      </c>
      <c r="N719" s="20">
        <v>34883753000</v>
      </c>
    </row>
    <row r="720" spans="2:14" ht="0" hidden="1" customHeight="1"/>
  </sheetData>
  <mergeCells count="1426">
    <mergeCell ref="D718:E718"/>
    <mergeCell ref="F718:G718"/>
    <mergeCell ref="D719:E719"/>
    <mergeCell ref="F719:G719"/>
    <mergeCell ref="D715:E715"/>
    <mergeCell ref="F715:G715"/>
    <mergeCell ref="D716:E716"/>
    <mergeCell ref="F716:G716"/>
    <mergeCell ref="D717:E717"/>
    <mergeCell ref="F717:G717"/>
    <mergeCell ref="D712:E712"/>
    <mergeCell ref="F712:G712"/>
    <mergeCell ref="D713:E713"/>
    <mergeCell ref="F713:G713"/>
    <mergeCell ref="D714:E714"/>
    <mergeCell ref="F714:G714"/>
    <mergeCell ref="D709:E709"/>
    <mergeCell ref="F709:G709"/>
    <mergeCell ref="D710:E710"/>
    <mergeCell ref="F710:G710"/>
    <mergeCell ref="D711:E711"/>
    <mergeCell ref="F711:G711"/>
    <mergeCell ref="D706:E706"/>
    <mergeCell ref="F706:G706"/>
    <mergeCell ref="D707:E707"/>
    <mergeCell ref="F707:G707"/>
    <mergeCell ref="D708:E708"/>
    <mergeCell ref="F708:G708"/>
    <mergeCell ref="D703:E703"/>
    <mergeCell ref="F703:G703"/>
    <mergeCell ref="D704:E704"/>
    <mergeCell ref="F704:G704"/>
    <mergeCell ref="D705:E705"/>
    <mergeCell ref="F705:G705"/>
    <mergeCell ref="D700:E700"/>
    <mergeCell ref="F700:G700"/>
    <mergeCell ref="D701:E701"/>
    <mergeCell ref="F701:G701"/>
    <mergeCell ref="D702:E702"/>
    <mergeCell ref="F702:G702"/>
    <mergeCell ref="D697:E697"/>
    <mergeCell ref="F697:G697"/>
    <mergeCell ref="D698:E698"/>
    <mergeCell ref="F698:G698"/>
    <mergeCell ref="D699:E699"/>
    <mergeCell ref="F699:G699"/>
    <mergeCell ref="D694:E694"/>
    <mergeCell ref="F694:G694"/>
    <mergeCell ref="D695:E695"/>
    <mergeCell ref="F695:G695"/>
    <mergeCell ref="D696:E696"/>
    <mergeCell ref="F696:G696"/>
    <mergeCell ref="D691:E691"/>
    <mergeCell ref="F691:G691"/>
    <mergeCell ref="D692:E692"/>
    <mergeCell ref="F692:G692"/>
    <mergeCell ref="D693:E693"/>
    <mergeCell ref="F693:G693"/>
    <mergeCell ref="D688:E688"/>
    <mergeCell ref="F688:G688"/>
    <mergeCell ref="D689:E689"/>
    <mergeCell ref="F689:G689"/>
    <mergeCell ref="D690:E690"/>
    <mergeCell ref="F690:G690"/>
    <mergeCell ref="D685:E685"/>
    <mergeCell ref="F685:G685"/>
    <mergeCell ref="D686:E686"/>
    <mergeCell ref="F686:G686"/>
    <mergeCell ref="D687:E687"/>
    <mergeCell ref="F687:G687"/>
    <mergeCell ref="D682:E682"/>
    <mergeCell ref="F682:G682"/>
    <mergeCell ref="D683:E683"/>
    <mergeCell ref="F683:G683"/>
    <mergeCell ref="D684:E684"/>
    <mergeCell ref="F684:G684"/>
    <mergeCell ref="D679:E679"/>
    <mergeCell ref="F679:G679"/>
    <mergeCell ref="D680:E680"/>
    <mergeCell ref="F680:G680"/>
    <mergeCell ref="D681:E681"/>
    <mergeCell ref="F681:G681"/>
    <mergeCell ref="D676:E676"/>
    <mergeCell ref="F676:G676"/>
    <mergeCell ref="D677:E677"/>
    <mergeCell ref="F677:G677"/>
    <mergeCell ref="D678:E678"/>
    <mergeCell ref="F678:G678"/>
    <mergeCell ref="D673:E673"/>
    <mergeCell ref="F673:G673"/>
    <mergeCell ref="D674:E674"/>
    <mergeCell ref="F674:G674"/>
    <mergeCell ref="D675:E675"/>
    <mergeCell ref="F675:G675"/>
    <mergeCell ref="D670:E670"/>
    <mergeCell ref="F670:G670"/>
    <mergeCell ref="D671:E671"/>
    <mergeCell ref="F671:G671"/>
    <mergeCell ref="D672:E672"/>
    <mergeCell ref="F672:G672"/>
    <mergeCell ref="D667:E667"/>
    <mergeCell ref="F667:G667"/>
    <mergeCell ref="D668:E668"/>
    <mergeCell ref="F668:G668"/>
    <mergeCell ref="D669:E669"/>
    <mergeCell ref="F669:G669"/>
    <mergeCell ref="D664:E664"/>
    <mergeCell ref="F664:G664"/>
    <mergeCell ref="D665:E665"/>
    <mergeCell ref="F665:G665"/>
    <mergeCell ref="D666:E666"/>
    <mergeCell ref="F666:G666"/>
    <mergeCell ref="D661:E661"/>
    <mergeCell ref="F661:G661"/>
    <mergeCell ref="D662:E662"/>
    <mergeCell ref="F662:G662"/>
    <mergeCell ref="D663:E663"/>
    <mergeCell ref="F663:G663"/>
    <mergeCell ref="D658:E658"/>
    <mergeCell ref="F658:G658"/>
    <mergeCell ref="D659:E659"/>
    <mergeCell ref="F659:G659"/>
    <mergeCell ref="D660:E660"/>
    <mergeCell ref="F660:G660"/>
    <mergeCell ref="D655:E655"/>
    <mergeCell ref="F655:G655"/>
    <mergeCell ref="D656:E656"/>
    <mergeCell ref="F656:G656"/>
    <mergeCell ref="D657:E657"/>
    <mergeCell ref="F657:G657"/>
    <mergeCell ref="D652:E652"/>
    <mergeCell ref="F652:G652"/>
    <mergeCell ref="D653:E653"/>
    <mergeCell ref="F653:G653"/>
    <mergeCell ref="D654:E654"/>
    <mergeCell ref="F654:G654"/>
    <mergeCell ref="D649:E649"/>
    <mergeCell ref="F649:G649"/>
    <mergeCell ref="D650:E650"/>
    <mergeCell ref="F650:G650"/>
    <mergeCell ref="D651:E651"/>
    <mergeCell ref="F651:G651"/>
    <mergeCell ref="D646:E646"/>
    <mergeCell ref="F646:G646"/>
    <mergeCell ref="D647:E647"/>
    <mergeCell ref="F647:G647"/>
    <mergeCell ref="D648:E648"/>
    <mergeCell ref="F648:G648"/>
    <mergeCell ref="D643:E643"/>
    <mergeCell ref="F643:G643"/>
    <mergeCell ref="D644:E644"/>
    <mergeCell ref="F644:G644"/>
    <mergeCell ref="D645:E645"/>
    <mergeCell ref="F645:G645"/>
    <mergeCell ref="D640:E640"/>
    <mergeCell ref="F640:G640"/>
    <mergeCell ref="D641:E641"/>
    <mergeCell ref="F641:G641"/>
    <mergeCell ref="D642:E642"/>
    <mergeCell ref="F642:G642"/>
    <mergeCell ref="D637:E637"/>
    <mergeCell ref="F637:G637"/>
    <mergeCell ref="D638:E638"/>
    <mergeCell ref="F638:G638"/>
    <mergeCell ref="D639:E639"/>
    <mergeCell ref="F639:G639"/>
    <mergeCell ref="D634:E634"/>
    <mergeCell ref="F634:G634"/>
    <mergeCell ref="D635:E635"/>
    <mergeCell ref="F635:G635"/>
    <mergeCell ref="D636:E636"/>
    <mergeCell ref="F636:G636"/>
    <mergeCell ref="D631:E631"/>
    <mergeCell ref="F631:G631"/>
    <mergeCell ref="D632:E632"/>
    <mergeCell ref="F632:G632"/>
    <mergeCell ref="D633:E633"/>
    <mergeCell ref="F633:G633"/>
    <mergeCell ref="D628:E628"/>
    <mergeCell ref="F628:G628"/>
    <mergeCell ref="D629:E629"/>
    <mergeCell ref="F629:G629"/>
    <mergeCell ref="D630:E630"/>
    <mergeCell ref="F630:G630"/>
    <mergeCell ref="D625:E625"/>
    <mergeCell ref="F625:G625"/>
    <mergeCell ref="D626:E626"/>
    <mergeCell ref="F626:G626"/>
    <mergeCell ref="D627:E627"/>
    <mergeCell ref="F627:G627"/>
    <mergeCell ref="D622:E622"/>
    <mergeCell ref="F622:G622"/>
    <mergeCell ref="D623:E623"/>
    <mergeCell ref="F623:G623"/>
    <mergeCell ref="D624:E624"/>
    <mergeCell ref="F624:G624"/>
    <mergeCell ref="D619:E619"/>
    <mergeCell ref="F619:G619"/>
    <mergeCell ref="D620:E620"/>
    <mergeCell ref="F620:G620"/>
    <mergeCell ref="D621:E621"/>
    <mergeCell ref="F621:G621"/>
    <mergeCell ref="D616:E616"/>
    <mergeCell ref="F616:G616"/>
    <mergeCell ref="D617:E617"/>
    <mergeCell ref="F617:G617"/>
    <mergeCell ref="D618:E618"/>
    <mergeCell ref="F618:G618"/>
    <mergeCell ref="D613:E613"/>
    <mergeCell ref="F613:G613"/>
    <mergeCell ref="D614:E614"/>
    <mergeCell ref="F614:G614"/>
    <mergeCell ref="D615:E615"/>
    <mergeCell ref="F615:G615"/>
    <mergeCell ref="D610:E610"/>
    <mergeCell ref="F610:G610"/>
    <mergeCell ref="D611:E611"/>
    <mergeCell ref="F611:G611"/>
    <mergeCell ref="D612:E612"/>
    <mergeCell ref="F612:G612"/>
    <mergeCell ref="D607:E607"/>
    <mergeCell ref="F607:G607"/>
    <mergeCell ref="D608:E608"/>
    <mergeCell ref="F608:G608"/>
    <mergeCell ref="D609:E609"/>
    <mergeCell ref="F609:G609"/>
    <mergeCell ref="D604:E604"/>
    <mergeCell ref="F604:G604"/>
    <mergeCell ref="D605:E605"/>
    <mergeCell ref="F605:G605"/>
    <mergeCell ref="D606:E606"/>
    <mergeCell ref="F606:G606"/>
    <mergeCell ref="D601:E601"/>
    <mergeCell ref="F601:G601"/>
    <mergeCell ref="D602:E602"/>
    <mergeCell ref="F602:G602"/>
    <mergeCell ref="D603:E603"/>
    <mergeCell ref="F603:G603"/>
    <mergeCell ref="D598:E598"/>
    <mergeCell ref="F598:G598"/>
    <mergeCell ref="D599:E599"/>
    <mergeCell ref="F599:G599"/>
    <mergeCell ref="D600:E600"/>
    <mergeCell ref="F600:G600"/>
    <mergeCell ref="D595:E595"/>
    <mergeCell ref="F595:G595"/>
    <mergeCell ref="D596:E596"/>
    <mergeCell ref="F596:G596"/>
    <mergeCell ref="D597:E597"/>
    <mergeCell ref="F597:G597"/>
    <mergeCell ref="D592:E592"/>
    <mergeCell ref="F592:G592"/>
    <mergeCell ref="D593:E593"/>
    <mergeCell ref="F593:G593"/>
    <mergeCell ref="D594:E594"/>
    <mergeCell ref="F594:G594"/>
    <mergeCell ref="D589:E589"/>
    <mergeCell ref="F589:G589"/>
    <mergeCell ref="D590:E590"/>
    <mergeCell ref="F590:G590"/>
    <mergeCell ref="D591:E591"/>
    <mergeCell ref="F591:G591"/>
    <mergeCell ref="D586:E586"/>
    <mergeCell ref="F586:G586"/>
    <mergeCell ref="D587:E587"/>
    <mergeCell ref="F587:G587"/>
    <mergeCell ref="D588:E588"/>
    <mergeCell ref="F588:G588"/>
    <mergeCell ref="D583:E583"/>
    <mergeCell ref="F583:G583"/>
    <mergeCell ref="D584:E584"/>
    <mergeCell ref="F584:G584"/>
    <mergeCell ref="D585:E585"/>
    <mergeCell ref="F585:G585"/>
    <mergeCell ref="D580:E580"/>
    <mergeCell ref="F580:G580"/>
    <mergeCell ref="D581:E581"/>
    <mergeCell ref="F581:G581"/>
    <mergeCell ref="D582:E582"/>
    <mergeCell ref="F582:G582"/>
    <mergeCell ref="D577:E577"/>
    <mergeCell ref="F577:G577"/>
    <mergeCell ref="D578:E578"/>
    <mergeCell ref="F578:G578"/>
    <mergeCell ref="D579:E579"/>
    <mergeCell ref="F579:G579"/>
    <mergeCell ref="D574:E574"/>
    <mergeCell ref="F574:G574"/>
    <mergeCell ref="D575:E575"/>
    <mergeCell ref="F575:G575"/>
    <mergeCell ref="D576:E576"/>
    <mergeCell ref="F576:G576"/>
    <mergeCell ref="D571:E571"/>
    <mergeCell ref="F571:G571"/>
    <mergeCell ref="D572:E572"/>
    <mergeCell ref="F572:G572"/>
    <mergeCell ref="D573:E573"/>
    <mergeCell ref="F573:G573"/>
    <mergeCell ref="D568:E568"/>
    <mergeCell ref="F568:G568"/>
    <mergeCell ref="D569:E569"/>
    <mergeCell ref="F569:G569"/>
    <mergeCell ref="D570:E570"/>
    <mergeCell ref="F570:G570"/>
    <mergeCell ref="D565:E565"/>
    <mergeCell ref="F565:G565"/>
    <mergeCell ref="D566:E566"/>
    <mergeCell ref="F566:G566"/>
    <mergeCell ref="D567:E567"/>
    <mergeCell ref="F567:G567"/>
    <mergeCell ref="D562:E562"/>
    <mergeCell ref="F562:G562"/>
    <mergeCell ref="D563:E563"/>
    <mergeCell ref="F563:G563"/>
    <mergeCell ref="D564:E564"/>
    <mergeCell ref="F564:G564"/>
    <mergeCell ref="D559:E559"/>
    <mergeCell ref="F559:G559"/>
    <mergeCell ref="D560:E560"/>
    <mergeCell ref="F560:G560"/>
    <mergeCell ref="D561:E561"/>
    <mergeCell ref="F561:G561"/>
    <mergeCell ref="D556:E556"/>
    <mergeCell ref="F556:G556"/>
    <mergeCell ref="D557:E557"/>
    <mergeCell ref="F557:G557"/>
    <mergeCell ref="D558:E558"/>
    <mergeCell ref="F558:G558"/>
    <mergeCell ref="D553:E553"/>
    <mergeCell ref="F553:G553"/>
    <mergeCell ref="D554:E554"/>
    <mergeCell ref="F554:G554"/>
    <mergeCell ref="D555:E555"/>
    <mergeCell ref="F555:G555"/>
    <mergeCell ref="D550:E550"/>
    <mergeCell ref="F550:G550"/>
    <mergeCell ref="D551:E551"/>
    <mergeCell ref="F551:G551"/>
    <mergeCell ref="D552:E552"/>
    <mergeCell ref="F552:G552"/>
    <mergeCell ref="D547:E547"/>
    <mergeCell ref="F547:G547"/>
    <mergeCell ref="D548:E548"/>
    <mergeCell ref="F548:G548"/>
    <mergeCell ref="D549:E549"/>
    <mergeCell ref="F549:G549"/>
    <mergeCell ref="D544:E544"/>
    <mergeCell ref="F544:G544"/>
    <mergeCell ref="D545:E545"/>
    <mergeCell ref="F545:G545"/>
    <mergeCell ref="D546:E546"/>
    <mergeCell ref="F546:G546"/>
    <mergeCell ref="D541:E541"/>
    <mergeCell ref="F541:G541"/>
    <mergeCell ref="D542:E542"/>
    <mergeCell ref="F542:G542"/>
    <mergeCell ref="D543:E543"/>
    <mergeCell ref="F543:G543"/>
    <mergeCell ref="D538:E538"/>
    <mergeCell ref="F538:G538"/>
    <mergeCell ref="D539:E539"/>
    <mergeCell ref="F539:G539"/>
    <mergeCell ref="D540:E540"/>
    <mergeCell ref="F540:G540"/>
    <mergeCell ref="D535:E535"/>
    <mergeCell ref="F535:G535"/>
    <mergeCell ref="D536:E536"/>
    <mergeCell ref="F536:G536"/>
    <mergeCell ref="D537:E537"/>
    <mergeCell ref="F537:G537"/>
    <mergeCell ref="D532:E532"/>
    <mergeCell ref="F532:G532"/>
    <mergeCell ref="D533:E533"/>
    <mergeCell ref="F533:G533"/>
    <mergeCell ref="D534:E534"/>
    <mergeCell ref="F534:G534"/>
    <mergeCell ref="D529:E529"/>
    <mergeCell ref="F529:G529"/>
    <mergeCell ref="D530:E530"/>
    <mergeCell ref="F530:G530"/>
    <mergeCell ref="D531:E531"/>
    <mergeCell ref="F531:G531"/>
    <mergeCell ref="D526:E526"/>
    <mergeCell ref="F526:G526"/>
    <mergeCell ref="D527:E527"/>
    <mergeCell ref="F527:G527"/>
    <mergeCell ref="D528:E528"/>
    <mergeCell ref="F528:G528"/>
    <mergeCell ref="D523:E523"/>
    <mergeCell ref="F523:G523"/>
    <mergeCell ref="D524:E524"/>
    <mergeCell ref="F524:G524"/>
    <mergeCell ref="D525:E525"/>
    <mergeCell ref="F525:G525"/>
    <mergeCell ref="D520:E520"/>
    <mergeCell ref="F520:G520"/>
    <mergeCell ref="D521:E521"/>
    <mergeCell ref="F521:G521"/>
    <mergeCell ref="D522:E522"/>
    <mergeCell ref="F522:G522"/>
    <mergeCell ref="D517:E517"/>
    <mergeCell ref="F517:G517"/>
    <mergeCell ref="D518:E518"/>
    <mergeCell ref="F518:G518"/>
    <mergeCell ref="D519:E519"/>
    <mergeCell ref="F519:G519"/>
    <mergeCell ref="D514:E514"/>
    <mergeCell ref="F514:G514"/>
    <mergeCell ref="D515:E515"/>
    <mergeCell ref="F515:G515"/>
    <mergeCell ref="D516:E516"/>
    <mergeCell ref="F516:G516"/>
    <mergeCell ref="D511:E511"/>
    <mergeCell ref="F511:G511"/>
    <mergeCell ref="D512:E512"/>
    <mergeCell ref="F512:G512"/>
    <mergeCell ref="D513:E513"/>
    <mergeCell ref="F513:G513"/>
    <mergeCell ref="D508:E508"/>
    <mergeCell ref="F508:G508"/>
    <mergeCell ref="D509:E509"/>
    <mergeCell ref="F509:G509"/>
    <mergeCell ref="D510:E510"/>
    <mergeCell ref="F510:G510"/>
    <mergeCell ref="D505:E505"/>
    <mergeCell ref="F505:G505"/>
    <mergeCell ref="D506:E506"/>
    <mergeCell ref="F506:G506"/>
    <mergeCell ref="D507:E507"/>
    <mergeCell ref="F507:G507"/>
    <mergeCell ref="D502:E502"/>
    <mergeCell ref="F502:G502"/>
    <mergeCell ref="D503:E503"/>
    <mergeCell ref="F503:G503"/>
    <mergeCell ref="D504:E504"/>
    <mergeCell ref="F504:G504"/>
    <mergeCell ref="D499:E499"/>
    <mergeCell ref="F499:G499"/>
    <mergeCell ref="D500:E500"/>
    <mergeCell ref="F500:G500"/>
    <mergeCell ref="D501:E501"/>
    <mergeCell ref="F501:G501"/>
    <mergeCell ref="D496:E496"/>
    <mergeCell ref="F496:G496"/>
    <mergeCell ref="D497:E497"/>
    <mergeCell ref="F497:G497"/>
    <mergeCell ref="D498:E498"/>
    <mergeCell ref="F498:G498"/>
    <mergeCell ref="D493:E493"/>
    <mergeCell ref="F493:G493"/>
    <mergeCell ref="D494:E494"/>
    <mergeCell ref="F494:G494"/>
    <mergeCell ref="D495:E495"/>
    <mergeCell ref="F495:G495"/>
    <mergeCell ref="D490:E490"/>
    <mergeCell ref="F490:G490"/>
    <mergeCell ref="D491:E491"/>
    <mergeCell ref="F491:G491"/>
    <mergeCell ref="D492:E492"/>
    <mergeCell ref="F492:G492"/>
    <mergeCell ref="D487:E487"/>
    <mergeCell ref="F487:G487"/>
    <mergeCell ref="D488:E488"/>
    <mergeCell ref="F488:G488"/>
    <mergeCell ref="D489:E489"/>
    <mergeCell ref="F489:G489"/>
    <mergeCell ref="D484:E484"/>
    <mergeCell ref="F484:G484"/>
    <mergeCell ref="D485:E485"/>
    <mergeCell ref="F485:G485"/>
    <mergeCell ref="D486:E486"/>
    <mergeCell ref="F486:G486"/>
    <mergeCell ref="D481:E481"/>
    <mergeCell ref="F481:G481"/>
    <mergeCell ref="D482:E482"/>
    <mergeCell ref="F482:G482"/>
    <mergeCell ref="D483:E483"/>
    <mergeCell ref="F483:G483"/>
    <mergeCell ref="D478:E478"/>
    <mergeCell ref="F478:G478"/>
    <mergeCell ref="D479:E479"/>
    <mergeCell ref="F479:G479"/>
    <mergeCell ref="D480:E480"/>
    <mergeCell ref="F480:G480"/>
    <mergeCell ref="D475:E475"/>
    <mergeCell ref="F475:G475"/>
    <mergeCell ref="D476:E476"/>
    <mergeCell ref="F476:G476"/>
    <mergeCell ref="D477:E477"/>
    <mergeCell ref="F477:G477"/>
    <mergeCell ref="D472:E472"/>
    <mergeCell ref="F472:G472"/>
    <mergeCell ref="D473:E473"/>
    <mergeCell ref="F473:G473"/>
    <mergeCell ref="D474:E474"/>
    <mergeCell ref="F474:G474"/>
    <mergeCell ref="D469:E469"/>
    <mergeCell ref="F469:G469"/>
    <mergeCell ref="D470:E470"/>
    <mergeCell ref="F470:G470"/>
    <mergeCell ref="D471:E471"/>
    <mergeCell ref="F471:G471"/>
    <mergeCell ref="D466:E466"/>
    <mergeCell ref="F466:G466"/>
    <mergeCell ref="D467:E467"/>
    <mergeCell ref="F467:G467"/>
    <mergeCell ref="D468:E468"/>
    <mergeCell ref="F468:G468"/>
    <mergeCell ref="D463:E463"/>
    <mergeCell ref="F463:G463"/>
    <mergeCell ref="D464:E464"/>
    <mergeCell ref="F464:G464"/>
    <mergeCell ref="D465:E465"/>
    <mergeCell ref="F465:G465"/>
    <mergeCell ref="D460:E460"/>
    <mergeCell ref="F460:G460"/>
    <mergeCell ref="D461:E461"/>
    <mergeCell ref="F461:G461"/>
    <mergeCell ref="D462:E462"/>
    <mergeCell ref="F462:G462"/>
    <mergeCell ref="D457:E457"/>
    <mergeCell ref="F457:G457"/>
    <mergeCell ref="D458:E458"/>
    <mergeCell ref="F458:G458"/>
    <mergeCell ref="D459:E459"/>
    <mergeCell ref="F459:G459"/>
    <mergeCell ref="D454:E454"/>
    <mergeCell ref="F454:G454"/>
    <mergeCell ref="D455:E455"/>
    <mergeCell ref="F455:G455"/>
    <mergeCell ref="D456:E456"/>
    <mergeCell ref="F456:G456"/>
    <mergeCell ref="D451:E451"/>
    <mergeCell ref="F451:G451"/>
    <mergeCell ref="D452:E452"/>
    <mergeCell ref="F452:G452"/>
    <mergeCell ref="D453:E453"/>
    <mergeCell ref="F453:G453"/>
    <mergeCell ref="D448:E448"/>
    <mergeCell ref="F448:G448"/>
    <mergeCell ref="D449:E449"/>
    <mergeCell ref="F449:G449"/>
    <mergeCell ref="D450:E450"/>
    <mergeCell ref="F450:G450"/>
    <mergeCell ref="D445:E445"/>
    <mergeCell ref="F445:G445"/>
    <mergeCell ref="D446:E446"/>
    <mergeCell ref="F446:G446"/>
    <mergeCell ref="D447:E447"/>
    <mergeCell ref="F447:G447"/>
    <mergeCell ref="D442:E442"/>
    <mergeCell ref="F442:G442"/>
    <mergeCell ref="D443:E443"/>
    <mergeCell ref="F443:G443"/>
    <mergeCell ref="D444:E444"/>
    <mergeCell ref="F444:G444"/>
    <mergeCell ref="D439:E439"/>
    <mergeCell ref="F439:G439"/>
    <mergeCell ref="D440:E440"/>
    <mergeCell ref="F440:G440"/>
    <mergeCell ref="D441:E441"/>
    <mergeCell ref="F441:G441"/>
    <mergeCell ref="D436:E436"/>
    <mergeCell ref="F436:G436"/>
    <mergeCell ref="D437:E437"/>
    <mergeCell ref="F437:G437"/>
    <mergeCell ref="D438:E438"/>
    <mergeCell ref="F438:G438"/>
    <mergeCell ref="D433:E433"/>
    <mergeCell ref="F433:G433"/>
    <mergeCell ref="D434:E434"/>
    <mergeCell ref="F434:G434"/>
    <mergeCell ref="D435:E435"/>
    <mergeCell ref="F435:G435"/>
    <mergeCell ref="D430:E430"/>
    <mergeCell ref="F430:G430"/>
    <mergeCell ref="D431:E431"/>
    <mergeCell ref="F431:G431"/>
    <mergeCell ref="D432:E432"/>
    <mergeCell ref="F432:G432"/>
    <mergeCell ref="D427:E427"/>
    <mergeCell ref="F427:G427"/>
    <mergeCell ref="D428:E428"/>
    <mergeCell ref="F428:G428"/>
    <mergeCell ref="D429:E429"/>
    <mergeCell ref="F429:G429"/>
    <mergeCell ref="D424:E424"/>
    <mergeCell ref="F424:G424"/>
    <mergeCell ref="D425:E425"/>
    <mergeCell ref="F425:G425"/>
    <mergeCell ref="D426:E426"/>
    <mergeCell ref="F426:G426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12:E412"/>
    <mergeCell ref="F412:G412"/>
    <mergeCell ref="D413:E413"/>
    <mergeCell ref="F413:G413"/>
    <mergeCell ref="D414:E414"/>
    <mergeCell ref="F414:G414"/>
    <mergeCell ref="D409:E409"/>
    <mergeCell ref="F409:G409"/>
    <mergeCell ref="D410:E410"/>
    <mergeCell ref="F410:G410"/>
    <mergeCell ref="D411:E411"/>
    <mergeCell ref="F411:G411"/>
    <mergeCell ref="D406:E406"/>
    <mergeCell ref="F406:G406"/>
    <mergeCell ref="D407:E407"/>
    <mergeCell ref="F407:G407"/>
    <mergeCell ref="D408:E408"/>
    <mergeCell ref="F408:G408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56"/>
  <sheetViews>
    <sheetView showGridLines="0" topLeftCell="A133" workbookViewId="0">
      <selection activeCell="J158" sqref="J158"/>
    </sheetView>
  </sheetViews>
  <sheetFormatPr baseColWidth="10" defaultRowHeight="13.2"/>
  <cols>
    <col min="1" max="1" width="5.77734375" style="274" bestFit="1" customWidth="1"/>
    <col min="2" max="2" width="6.88671875" style="274" bestFit="1" customWidth="1"/>
    <col min="3" max="3" width="13.109375" style="274" bestFit="1" customWidth="1"/>
    <col min="4" max="4" width="22.33203125" style="274" bestFit="1" customWidth="1"/>
    <col min="5" max="5" width="35.6640625" style="274" bestFit="1" customWidth="1"/>
    <col min="6" max="6" width="25.109375" style="274" bestFit="1" customWidth="1"/>
    <col min="7" max="7" width="22.109375" style="274" bestFit="1" customWidth="1"/>
    <col min="8" max="8" width="6.88671875" style="274" bestFit="1" customWidth="1"/>
    <col min="9" max="9" width="10.5546875" style="274" bestFit="1" customWidth="1"/>
    <col min="10" max="10" width="12.6640625" style="274" bestFit="1" customWidth="1"/>
    <col min="11" max="11" width="16.21875" style="274" customWidth="1"/>
    <col min="12" max="12" width="1.88671875" style="274" customWidth="1"/>
    <col min="13" max="13" width="9" style="274" bestFit="1" customWidth="1"/>
    <col min="14" max="256" width="8.88671875" style="274" customWidth="1"/>
    <col min="257" max="257" width="5.77734375" style="274" bestFit="1" customWidth="1"/>
    <col min="258" max="258" width="6.88671875" style="274" bestFit="1" customWidth="1"/>
    <col min="259" max="259" width="13.109375" style="274" bestFit="1" customWidth="1"/>
    <col min="260" max="260" width="22.33203125" style="274" bestFit="1" customWidth="1"/>
    <col min="261" max="261" width="35.6640625" style="274" bestFit="1" customWidth="1"/>
    <col min="262" max="262" width="25.109375" style="274" bestFit="1" customWidth="1"/>
    <col min="263" max="263" width="22.109375" style="274" bestFit="1" customWidth="1"/>
    <col min="264" max="264" width="6.88671875" style="274" bestFit="1" customWidth="1"/>
    <col min="265" max="265" width="10.5546875" style="274" bestFit="1" customWidth="1"/>
    <col min="266" max="266" width="12.6640625" style="274" bestFit="1" customWidth="1"/>
    <col min="267" max="267" width="16.21875" style="274" customWidth="1"/>
    <col min="268" max="268" width="1.88671875" style="274" customWidth="1"/>
    <col min="269" max="269" width="9" style="274" bestFit="1" customWidth="1"/>
    <col min="270" max="512" width="8.88671875" style="274" customWidth="1"/>
    <col min="513" max="513" width="5.77734375" style="274" bestFit="1" customWidth="1"/>
    <col min="514" max="514" width="6.88671875" style="274" bestFit="1" customWidth="1"/>
    <col min="515" max="515" width="13.109375" style="274" bestFit="1" customWidth="1"/>
    <col min="516" max="516" width="22.33203125" style="274" bestFit="1" customWidth="1"/>
    <col min="517" max="517" width="35.6640625" style="274" bestFit="1" customWidth="1"/>
    <col min="518" max="518" width="25.109375" style="274" bestFit="1" customWidth="1"/>
    <col min="519" max="519" width="22.109375" style="274" bestFit="1" customWidth="1"/>
    <col min="520" max="520" width="6.88671875" style="274" bestFit="1" customWidth="1"/>
    <col min="521" max="521" width="10.5546875" style="274" bestFit="1" customWidth="1"/>
    <col min="522" max="522" width="12.6640625" style="274" bestFit="1" customWidth="1"/>
    <col min="523" max="523" width="16.21875" style="274" customWidth="1"/>
    <col min="524" max="524" width="1.88671875" style="274" customWidth="1"/>
    <col min="525" max="525" width="9" style="274" bestFit="1" customWidth="1"/>
    <col min="526" max="768" width="8.88671875" style="274" customWidth="1"/>
    <col min="769" max="769" width="5.77734375" style="274" bestFit="1" customWidth="1"/>
    <col min="770" max="770" width="6.88671875" style="274" bestFit="1" customWidth="1"/>
    <col min="771" max="771" width="13.109375" style="274" bestFit="1" customWidth="1"/>
    <col min="772" max="772" width="22.33203125" style="274" bestFit="1" customWidth="1"/>
    <col min="773" max="773" width="35.6640625" style="274" bestFit="1" customWidth="1"/>
    <col min="774" max="774" width="25.109375" style="274" bestFit="1" customWidth="1"/>
    <col min="775" max="775" width="22.109375" style="274" bestFit="1" customWidth="1"/>
    <col min="776" max="776" width="6.88671875" style="274" bestFit="1" customWidth="1"/>
    <col min="777" max="777" width="10.5546875" style="274" bestFit="1" customWidth="1"/>
    <col min="778" max="778" width="12.6640625" style="274" bestFit="1" customWidth="1"/>
    <col min="779" max="779" width="16.21875" style="274" customWidth="1"/>
    <col min="780" max="780" width="1.88671875" style="274" customWidth="1"/>
    <col min="781" max="781" width="9" style="274" bestFit="1" customWidth="1"/>
    <col min="782" max="1024" width="8.88671875" style="274" customWidth="1"/>
    <col min="1025" max="1025" width="5.77734375" style="274" bestFit="1" customWidth="1"/>
    <col min="1026" max="1026" width="6.88671875" style="274" bestFit="1" customWidth="1"/>
    <col min="1027" max="1027" width="13.109375" style="274" bestFit="1" customWidth="1"/>
    <col min="1028" max="1028" width="22.33203125" style="274" bestFit="1" customWidth="1"/>
    <col min="1029" max="1029" width="35.6640625" style="274" bestFit="1" customWidth="1"/>
    <col min="1030" max="1030" width="25.109375" style="274" bestFit="1" customWidth="1"/>
    <col min="1031" max="1031" width="22.109375" style="274" bestFit="1" customWidth="1"/>
    <col min="1032" max="1032" width="6.88671875" style="274" bestFit="1" customWidth="1"/>
    <col min="1033" max="1033" width="10.5546875" style="274" bestFit="1" customWidth="1"/>
    <col min="1034" max="1034" width="12.6640625" style="274" bestFit="1" customWidth="1"/>
    <col min="1035" max="1035" width="16.21875" style="274" customWidth="1"/>
    <col min="1036" max="1036" width="1.88671875" style="274" customWidth="1"/>
    <col min="1037" max="1037" width="9" style="274" bestFit="1" customWidth="1"/>
    <col min="1038" max="1280" width="8.88671875" style="274" customWidth="1"/>
    <col min="1281" max="1281" width="5.77734375" style="274" bestFit="1" customWidth="1"/>
    <col min="1282" max="1282" width="6.88671875" style="274" bestFit="1" customWidth="1"/>
    <col min="1283" max="1283" width="13.109375" style="274" bestFit="1" customWidth="1"/>
    <col min="1284" max="1284" width="22.33203125" style="274" bestFit="1" customWidth="1"/>
    <col min="1285" max="1285" width="35.6640625" style="274" bestFit="1" customWidth="1"/>
    <col min="1286" max="1286" width="25.109375" style="274" bestFit="1" customWidth="1"/>
    <col min="1287" max="1287" width="22.109375" style="274" bestFit="1" customWidth="1"/>
    <col min="1288" max="1288" width="6.88671875" style="274" bestFit="1" customWidth="1"/>
    <col min="1289" max="1289" width="10.5546875" style="274" bestFit="1" customWidth="1"/>
    <col min="1290" max="1290" width="12.6640625" style="274" bestFit="1" customWidth="1"/>
    <col min="1291" max="1291" width="16.21875" style="274" customWidth="1"/>
    <col min="1292" max="1292" width="1.88671875" style="274" customWidth="1"/>
    <col min="1293" max="1293" width="9" style="274" bestFit="1" customWidth="1"/>
    <col min="1294" max="1536" width="8.88671875" style="274" customWidth="1"/>
    <col min="1537" max="1537" width="5.77734375" style="274" bestFit="1" customWidth="1"/>
    <col min="1538" max="1538" width="6.88671875" style="274" bestFit="1" customWidth="1"/>
    <col min="1539" max="1539" width="13.109375" style="274" bestFit="1" customWidth="1"/>
    <col min="1540" max="1540" width="22.33203125" style="274" bestFit="1" customWidth="1"/>
    <col min="1541" max="1541" width="35.6640625" style="274" bestFit="1" customWidth="1"/>
    <col min="1542" max="1542" width="25.109375" style="274" bestFit="1" customWidth="1"/>
    <col min="1543" max="1543" width="22.109375" style="274" bestFit="1" customWidth="1"/>
    <col min="1544" max="1544" width="6.88671875" style="274" bestFit="1" customWidth="1"/>
    <col min="1545" max="1545" width="10.5546875" style="274" bestFit="1" customWidth="1"/>
    <col min="1546" max="1546" width="12.6640625" style="274" bestFit="1" customWidth="1"/>
    <col min="1547" max="1547" width="16.21875" style="274" customWidth="1"/>
    <col min="1548" max="1548" width="1.88671875" style="274" customWidth="1"/>
    <col min="1549" max="1549" width="9" style="274" bestFit="1" customWidth="1"/>
    <col min="1550" max="1792" width="8.88671875" style="274" customWidth="1"/>
    <col min="1793" max="1793" width="5.77734375" style="274" bestFit="1" customWidth="1"/>
    <col min="1794" max="1794" width="6.88671875" style="274" bestFit="1" customWidth="1"/>
    <col min="1795" max="1795" width="13.109375" style="274" bestFit="1" customWidth="1"/>
    <col min="1796" max="1796" width="22.33203125" style="274" bestFit="1" customWidth="1"/>
    <col min="1797" max="1797" width="35.6640625" style="274" bestFit="1" customWidth="1"/>
    <col min="1798" max="1798" width="25.109375" style="274" bestFit="1" customWidth="1"/>
    <col min="1799" max="1799" width="22.109375" style="274" bestFit="1" customWidth="1"/>
    <col min="1800" max="1800" width="6.88671875" style="274" bestFit="1" customWidth="1"/>
    <col min="1801" max="1801" width="10.5546875" style="274" bestFit="1" customWidth="1"/>
    <col min="1802" max="1802" width="12.6640625" style="274" bestFit="1" customWidth="1"/>
    <col min="1803" max="1803" width="16.21875" style="274" customWidth="1"/>
    <col min="1804" max="1804" width="1.88671875" style="274" customWidth="1"/>
    <col min="1805" max="1805" width="9" style="274" bestFit="1" customWidth="1"/>
    <col min="1806" max="2048" width="8.88671875" style="274" customWidth="1"/>
    <col min="2049" max="2049" width="5.77734375" style="274" bestFit="1" customWidth="1"/>
    <col min="2050" max="2050" width="6.88671875" style="274" bestFit="1" customWidth="1"/>
    <col min="2051" max="2051" width="13.109375" style="274" bestFit="1" customWidth="1"/>
    <col min="2052" max="2052" width="22.33203125" style="274" bestFit="1" customWidth="1"/>
    <col min="2053" max="2053" width="35.6640625" style="274" bestFit="1" customWidth="1"/>
    <col min="2054" max="2054" width="25.109375" style="274" bestFit="1" customWidth="1"/>
    <col min="2055" max="2055" width="22.109375" style="274" bestFit="1" customWidth="1"/>
    <col min="2056" max="2056" width="6.88671875" style="274" bestFit="1" customWidth="1"/>
    <col min="2057" max="2057" width="10.5546875" style="274" bestFit="1" customWidth="1"/>
    <col min="2058" max="2058" width="12.6640625" style="274" bestFit="1" customWidth="1"/>
    <col min="2059" max="2059" width="16.21875" style="274" customWidth="1"/>
    <col min="2060" max="2060" width="1.88671875" style="274" customWidth="1"/>
    <col min="2061" max="2061" width="9" style="274" bestFit="1" customWidth="1"/>
    <col min="2062" max="2304" width="8.88671875" style="274" customWidth="1"/>
    <col min="2305" max="2305" width="5.77734375" style="274" bestFit="1" customWidth="1"/>
    <col min="2306" max="2306" width="6.88671875" style="274" bestFit="1" customWidth="1"/>
    <col min="2307" max="2307" width="13.109375" style="274" bestFit="1" customWidth="1"/>
    <col min="2308" max="2308" width="22.33203125" style="274" bestFit="1" customWidth="1"/>
    <col min="2309" max="2309" width="35.6640625" style="274" bestFit="1" customWidth="1"/>
    <col min="2310" max="2310" width="25.109375" style="274" bestFit="1" customWidth="1"/>
    <col min="2311" max="2311" width="22.109375" style="274" bestFit="1" customWidth="1"/>
    <col min="2312" max="2312" width="6.88671875" style="274" bestFit="1" customWidth="1"/>
    <col min="2313" max="2313" width="10.5546875" style="274" bestFit="1" customWidth="1"/>
    <col min="2314" max="2314" width="12.6640625" style="274" bestFit="1" customWidth="1"/>
    <col min="2315" max="2315" width="16.21875" style="274" customWidth="1"/>
    <col min="2316" max="2316" width="1.88671875" style="274" customWidth="1"/>
    <col min="2317" max="2317" width="9" style="274" bestFit="1" customWidth="1"/>
    <col min="2318" max="2560" width="8.88671875" style="274" customWidth="1"/>
    <col min="2561" max="2561" width="5.77734375" style="274" bestFit="1" customWidth="1"/>
    <col min="2562" max="2562" width="6.88671875" style="274" bestFit="1" customWidth="1"/>
    <col min="2563" max="2563" width="13.109375" style="274" bestFit="1" customWidth="1"/>
    <col min="2564" max="2564" width="22.33203125" style="274" bestFit="1" customWidth="1"/>
    <col min="2565" max="2565" width="35.6640625" style="274" bestFit="1" customWidth="1"/>
    <col min="2566" max="2566" width="25.109375" style="274" bestFit="1" customWidth="1"/>
    <col min="2567" max="2567" width="22.109375" style="274" bestFit="1" customWidth="1"/>
    <col min="2568" max="2568" width="6.88671875" style="274" bestFit="1" customWidth="1"/>
    <col min="2569" max="2569" width="10.5546875" style="274" bestFit="1" customWidth="1"/>
    <col min="2570" max="2570" width="12.6640625" style="274" bestFit="1" customWidth="1"/>
    <col min="2571" max="2571" width="16.21875" style="274" customWidth="1"/>
    <col min="2572" max="2572" width="1.88671875" style="274" customWidth="1"/>
    <col min="2573" max="2573" width="9" style="274" bestFit="1" customWidth="1"/>
    <col min="2574" max="2816" width="8.88671875" style="274" customWidth="1"/>
    <col min="2817" max="2817" width="5.77734375" style="274" bestFit="1" customWidth="1"/>
    <col min="2818" max="2818" width="6.88671875" style="274" bestFit="1" customWidth="1"/>
    <col min="2819" max="2819" width="13.109375" style="274" bestFit="1" customWidth="1"/>
    <col min="2820" max="2820" width="22.33203125" style="274" bestFit="1" customWidth="1"/>
    <col min="2821" max="2821" width="35.6640625" style="274" bestFit="1" customWidth="1"/>
    <col min="2822" max="2822" width="25.109375" style="274" bestFit="1" customWidth="1"/>
    <col min="2823" max="2823" width="22.109375" style="274" bestFit="1" customWidth="1"/>
    <col min="2824" max="2824" width="6.88671875" style="274" bestFit="1" customWidth="1"/>
    <col min="2825" max="2825" width="10.5546875" style="274" bestFit="1" customWidth="1"/>
    <col min="2826" max="2826" width="12.6640625" style="274" bestFit="1" customWidth="1"/>
    <col min="2827" max="2827" width="16.21875" style="274" customWidth="1"/>
    <col min="2828" max="2828" width="1.88671875" style="274" customWidth="1"/>
    <col min="2829" max="2829" width="9" style="274" bestFit="1" customWidth="1"/>
    <col min="2830" max="3072" width="8.88671875" style="274" customWidth="1"/>
    <col min="3073" max="3073" width="5.77734375" style="274" bestFit="1" customWidth="1"/>
    <col min="3074" max="3074" width="6.88671875" style="274" bestFit="1" customWidth="1"/>
    <col min="3075" max="3075" width="13.109375" style="274" bestFit="1" customWidth="1"/>
    <col min="3076" max="3076" width="22.33203125" style="274" bestFit="1" customWidth="1"/>
    <col min="3077" max="3077" width="35.6640625" style="274" bestFit="1" customWidth="1"/>
    <col min="3078" max="3078" width="25.109375" style="274" bestFit="1" customWidth="1"/>
    <col min="3079" max="3079" width="22.109375" style="274" bestFit="1" customWidth="1"/>
    <col min="3080" max="3080" width="6.88671875" style="274" bestFit="1" customWidth="1"/>
    <col min="3081" max="3081" width="10.5546875" style="274" bestFit="1" customWidth="1"/>
    <col min="3082" max="3082" width="12.6640625" style="274" bestFit="1" customWidth="1"/>
    <col min="3083" max="3083" width="16.21875" style="274" customWidth="1"/>
    <col min="3084" max="3084" width="1.88671875" style="274" customWidth="1"/>
    <col min="3085" max="3085" width="9" style="274" bestFit="1" customWidth="1"/>
    <col min="3086" max="3328" width="8.88671875" style="274" customWidth="1"/>
    <col min="3329" max="3329" width="5.77734375" style="274" bestFit="1" customWidth="1"/>
    <col min="3330" max="3330" width="6.88671875" style="274" bestFit="1" customWidth="1"/>
    <col min="3331" max="3331" width="13.109375" style="274" bestFit="1" customWidth="1"/>
    <col min="3332" max="3332" width="22.33203125" style="274" bestFit="1" customWidth="1"/>
    <col min="3333" max="3333" width="35.6640625" style="274" bestFit="1" customWidth="1"/>
    <col min="3334" max="3334" width="25.109375" style="274" bestFit="1" customWidth="1"/>
    <col min="3335" max="3335" width="22.109375" style="274" bestFit="1" customWidth="1"/>
    <col min="3336" max="3336" width="6.88671875" style="274" bestFit="1" customWidth="1"/>
    <col min="3337" max="3337" width="10.5546875" style="274" bestFit="1" customWidth="1"/>
    <col min="3338" max="3338" width="12.6640625" style="274" bestFit="1" customWidth="1"/>
    <col min="3339" max="3339" width="16.21875" style="274" customWidth="1"/>
    <col min="3340" max="3340" width="1.88671875" style="274" customWidth="1"/>
    <col min="3341" max="3341" width="9" style="274" bestFit="1" customWidth="1"/>
    <col min="3342" max="3584" width="8.88671875" style="274" customWidth="1"/>
    <col min="3585" max="3585" width="5.77734375" style="274" bestFit="1" customWidth="1"/>
    <col min="3586" max="3586" width="6.88671875" style="274" bestFit="1" customWidth="1"/>
    <col min="3587" max="3587" width="13.109375" style="274" bestFit="1" customWidth="1"/>
    <col min="3588" max="3588" width="22.33203125" style="274" bestFit="1" customWidth="1"/>
    <col min="3589" max="3589" width="35.6640625" style="274" bestFit="1" customWidth="1"/>
    <col min="3590" max="3590" width="25.109375" style="274" bestFit="1" customWidth="1"/>
    <col min="3591" max="3591" width="22.109375" style="274" bestFit="1" customWidth="1"/>
    <col min="3592" max="3592" width="6.88671875" style="274" bestFit="1" customWidth="1"/>
    <col min="3593" max="3593" width="10.5546875" style="274" bestFit="1" customWidth="1"/>
    <col min="3594" max="3594" width="12.6640625" style="274" bestFit="1" customWidth="1"/>
    <col min="3595" max="3595" width="16.21875" style="274" customWidth="1"/>
    <col min="3596" max="3596" width="1.88671875" style="274" customWidth="1"/>
    <col min="3597" max="3597" width="9" style="274" bestFit="1" customWidth="1"/>
    <col min="3598" max="3840" width="8.88671875" style="274" customWidth="1"/>
    <col min="3841" max="3841" width="5.77734375" style="274" bestFit="1" customWidth="1"/>
    <col min="3842" max="3842" width="6.88671875" style="274" bestFit="1" customWidth="1"/>
    <col min="3843" max="3843" width="13.109375" style="274" bestFit="1" customWidth="1"/>
    <col min="3844" max="3844" width="22.33203125" style="274" bestFit="1" customWidth="1"/>
    <col min="3845" max="3845" width="35.6640625" style="274" bestFit="1" customWidth="1"/>
    <col min="3846" max="3846" width="25.109375" style="274" bestFit="1" customWidth="1"/>
    <col min="3847" max="3847" width="22.109375" style="274" bestFit="1" customWidth="1"/>
    <col min="3848" max="3848" width="6.88671875" style="274" bestFit="1" customWidth="1"/>
    <col min="3849" max="3849" width="10.5546875" style="274" bestFit="1" customWidth="1"/>
    <col min="3850" max="3850" width="12.6640625" style="274" bestFit="1" customWidth="1"/>
    <col min="3851" max="3851" width="16.21875" style="274" customWidth="1"/>
    <col min="3852" max="3852" width="1.88671875" style="274" customWidth="1"/>
    <col min="3853" max="3853" width="9" style="274" bestFit="1" customWidth="1"/>
    <col min="3854" max="4096" width="8.88671875" style="274" customWidth="1"/>
    <col min="4097" max="4097" width="5.77734375" style="274" bestFit="1" customWidth="1"/>
    <col min="4098" max="4098" width="6.88671875" style="274" bestFit="1" customWidth="1"/>
    <col min="4099" max="4099" width="13.109375" style="274" bestFit="1" customWidth="1"/>
    <col min="4100" max="4100" width="22.33203125" style="274" bestFit="1" customWidth="1"/>
    <col min="4101" max="4101" width="35.6640625" style="274" bestFit="1" customWidth="1"/>
    <col min="4102" max="4102" width="25.109375" style="274" bestFit="1" customWidth="1"/>
    <col min="4103" max="4103" width="22.109375" style="274" bestFit="1" customWidth="1"/>
    <col min="4104" max="4104" width="6.88671875" style="274" bestFit="1" customWidth="1"/>
    <col min="4105" max="4105" width="10.5546875" style="274" bestFit="1" customWidth="1"/>
    <col min="4106" max="4106" width="12.6640625" style="274" bestFit="1" customWidth="1"/>
    <col min="4107" max="4107" width="16.21875" style="274" customWidth="1"/>
    <col min="4108" max="4108" width="1.88671875" style="274" customWidth="1"/>
    <col min="4109" max="4109" width="9" style="274" bestFit="1" customWidth="1"/>
    <col min="4110" max="4352" width="8.88671875" style="274" customWidth="1"/>
    <col min="4353" max="4353" width="5.77734375" style="274" bestFit="1" customWidth="1"/>
    <col min="4354" max="4354" width="6.88671875" style="274" bestFit="1" customWidth="1"/>
    <col min="4355" max="4355" width="13.109375" style="274" bestFit="1" customWidth="1"/>
    <col min="4356" max="4356" width="22.33203125" style="274" bestFit="1" customWidth="1"/>
    <col min="4357" max="4357" width="35.6640625" style="274" bestFit="1" customWidth="1"/>
    <col min="4358" max="4358" width="25.109375" style="274" bestFit="1" customWidth="1"/>
    <col min="4359" max="4359" width="22.109375" style="274" bestFit="1" customWidth="1"/>
    <col min="4360" max="4360" width="6.88671875" style="274" bestFit="1" customWidth="1"/>
    <col min="4361" max="4361" width="10.5546875" style="274" bestFit="1" customWidth="1"/>
    <col min="4362" max="4362" width="12.6640625" style="274" bestFit="1" customWidth="1"/>
    <col min="4363" max="4363" width="16.21875" style="274" customWidth="1"/>
    <col min="4364" max="4364" width="1.88671875" style="274" customWidth="1"/>
    <col min="4365" max="4365" width="9" style="274" bestFit="1" customWidth="1"/>
    <col min="4366" max="4608" width="8.88671875" style="274" customWidth="1"/>
    <col min="4609" max="4609" width="5.77734375" style="274" bestFit="1" customWidth="1"/>
    <col min="4610" max="4610" width="6.88671875" style="274" bestFit="1" customWidth="1"/>
    <col min="4611" max="4611" width="13.109375" style="274" bestFit="1" customWidth="1"/>
    <col min="4612" max="4612" width="22.33203125" style="274" bestFit="1" customWidth="1"/>
    <col min="4613" max="4613" width="35.6640625" style="274" bestFit="1" customWidth="1"/>
    <col min="4614" max="4614" width="25.109375" style="274" bestFit="1" customWidth="1"/>
    <col min="4615" max="4615" width="22.109375" style="274" bestFit="1" customWidth="1"/>
    <col min="4616" max="4616" width="6.88671875" style="274" bestFit="1" customWidth="1"/>
    <col min="4617" max="4617" width="10.5546875" style="274" bestFit="1" customWidth="1"/>
    <col min="4618" max="4618" width="12.6640625" style="274" bestFit="1" customWidth="1"/>
    <col min="4619" max="4619" width="16.21875" style="274" customWidth="1"/>
    <col min="4620" max="4620" width="1.88671875" style="274" customWidth="1"/>
    <col min="4621" max="4621" width="9" style="274" bestFit="1" customWidth="1"/>
    <col min="4622" max="4864" width="8.88671875" style="274" customWidth="1"/>
    <col min="4865" max="4865" width="5.77734375" style="274" bestFit="1" customWidth="1"/>
    <col min="4866" max="4866" width="6.88671875" style="274" bestFit="1" customWidth="1"/>
    <col min="4867" max="4867" width="13.109375" style="274" bestFit="1" customWidth="1"/>
    <col min="4868" max="4868" width="22.33203125" style="274" bestFit="1" customWidth="1"/>
    <col min="4869" max="4869" width="35.6640625" style="274" bestFit="1" customWidth="1"/>
    <col min="4870" max="4870" width="25.109375" style="274" bestFit="1" customWidth="1"/>
    <col min="4871" max="4871" width="22.109375" style="274" bestFit="1" customWidth="1"/>
    <col min="4872" max="4872" width="6.88671875" style="274" bestFit="1" customWidth="1"/>
    <col min="4873" max="4873" width="10.5546875" style="274" bestFit="1" customWidth="1"/>
    <col min="4874" max="4874" width="12.6640625" style="274" bestFit="1" customWidth="1"/>
    <col min="4875" max="4875" width="16.21875" style="274" customWidth="1"/>
    <col min="4876" max="4876" width="1.88671875" style="274" customWidth="1"/>
    <col min="4877" max="4877" width="9" style="274" bestFit="1" customWidth="1"/>
    <col min="4878" max="5120" width="8.88671875" style="274" customWidth="1"/>
    <col min="5121" max="5121" width="5.77734375" style="274" bestFit="1" customWidth="1"/>
    <col min="5122" max="5122" width="6.88671875" style="274" bestFit="1" customWidth="1"/>
    <col min="5123" max="5123" width="13.109375" style="274" bestFit="1" customWidth="1"/>
    <col min="5124" max="5124" width="22.33203125" style="274" bestFit="1" customWidth="1"/>
    <col min="5125" max="5125" width="35.6640625" style="274" bestFit="1" customWidth="1"/>
    <col min="5126" max="5126" width="25.109375" style="274" bestFit="1" customWidth="1"/>
    <col min="5127" max="5127" width="22.109375" style="274" bestFit="1" customWidth="1"/>
    <col min="5128" max="5128" width="6.88671875" style="274" bestFit="1" customWidth="1"/>
    <col min="5129" max="5129" width="10.5546875" style="274" bestFit="1" customWidth="1"/>
    <col min="5130" max="5130" width="12.6640625" style="274" bestFit="1" customWidth="1"/>
    <col min="5131" max="5131" width="16.21875" style="274" customWidth="1"/>
    <col min="5132" max="5132" width="1.88671875" style="274" customWidth="1"/>
    <col min="5133" max="5133" width="9" style="274" bestFit="1" customWidth="1"/>
    <col min="5134" max="5376" width="8.88671875" style="274" customWidth="1"/>
    <col min="5377" max="5377" width="5.77734375" style="274" bestFit="1" customWidth="1"/>
    <col min="5378" max="5378" width="6.88671875" style="274" bestFit="1" customWidth="1"/>
    <col min="5379" max="5379" width="13.109375" style="274" bestFit="1" customWidth="1"/>
    <col min="5380" max="5380" width="22.33203125" style="274" bestFit="1" customWidth="1"/>
    <col min="5381" max="5381" width="35.6640625" style="274" bestFit="1" customWidth="1"/>
    <col min="5382" max="5382" width="25.109375" style="274" bestFit="1" customWidth="1"/>
    <col min="5383" max="5383" width="22.109375" style="274" bestFit="1" customWidth="1"/>
    <col min="5384" max="5384" width="6.88671875" style="274" bestFit="1" customWidth="1"/>
    <col min="5385" max="5385" width="10.5546875" style="274" bestFit="1" customWidth="1"/>
    <col min="5386" max="5386" width="12.6640625" style="274" bestFit="1" customWidth="1"/>
    <col min="5387" max="5387" width="16.21875" style="274" customWidth="1"/>
    <col min="5388" max="5388" width="1.88671875" style="274" customWidth="1"/>
    <col min="5389" max="5389" width="9" style="274" bestFit="1" customWidth="1"/>
    <col min="5390" max="5632" width="8.88671875" style="274" customWidth="1"/>
    <col min="5633" max="5633" width="5.77734375" style="274" bestFit="1" customWidth="1"/>
    <col min="5634" max="5634" width="6.88671875" style="274" bestFit="1" customWidth="1"/>
    <col min="5635" max="5635" width="13.109375" style="274" bestFit="1" customWidth="1"/>
    <col min="5636" max="5636" width="22.33203125" style="274" bestFit="1" customWidth="1"/>
    <col min="5637" max="5637" width="35.6640625" style="274" bestFit="1" customWidth="1"/>
    <col min="5638" max="5638" width="25.109375" style="274" bestFit="1" customWidth="1"/>
    <col min="5639" max="5639" width="22.109375" style="274" bestFit="1" customWidth="1"/>
    <col min="5640" max="5640" width="6.88671875" style="274" bestFit="1" customWidth="1"/>
    <col min="5641" max="5641" width="10.5546875" style="274" bestFit="1" customWidth="1"/>
    <col min="5642" max="5642" width="12.6640625" style="274" bestFit="1" customWidth="1"/>
    <col min="5643" max="5643" width="16.21875" style="274" customWidth="1"/>
    <col min="5644" max="5644" width="1.88671875" style="274" customWidth="1"/>
    <col min="5645" max="5645" width="9" style="274" bestFit="1" customWidth="1"/>
    <col min="5646" max="5888" width="8.88671875" style="274" customWidth="1"/>
    <col min="5889" max="5889" width="5.77734375" style="274" bestFit="1" customWidth="1"/>
    <col min="5890" max="5890" width="6.88671875" style="274" bestFit="1" customWidth="1"/>
    <col min="5891" max="5891" width="13.109375" style="274" bestFit="1" customWidth="1"/>
    <col min="5892" max="5892" width="22.33203125" style="274" bestFit="1" customWidth="1"/>
    <col min="5893" max="5893" width="35.6640625" style="274" bestFit="1" customWidth="1"/>
    <col min="5894" max="5894" width="25.109375" style="274" bestFit="1" customWidth="1"/>
    <col min="5895" max="5895" width="22.109375" style="274" bestFit="1" customWidth="1"/>
    <col min="5896" max="5896" width="6.88671875" style="274" bestFit="1" customWidth="1"/>
    <col min="5897" max="5897" width="10.5546875" style="274" bestFit="1" customWidth="1"/>
    <col min="5898" max="5898" width="12.6640625" style="274" bestFit="1" customWidth="1"/>
    <col min="5899" max="5899" width="16.21875" style="274" customWidth="1"/>
    <col min="5900" max="5900" width="1.88671875" style="274" customWidth="1"/>
    <col min="5901" max="5901" width="9" style="274" bestFit="1" customWidth="1"/>
    <col min="5902" max="6144" width="8.88671875" style="274" customWidth="1"/>
    <col min="6145" max="6145" width="5.77734375" style="274" bestFit="1" customWidth="1"/>
    <col min="6146" max="6146" width="6.88671875" style="274" bestFit="1" customWidth="1"/>
    <col min="6147" max="6147" width="13.109375" style="274" bestFit="1" customWidth="1"/>
    <col min="6148" max="6148" width="22.33203125" style="274" bestFit="1" customWidth="1"/>
    <col min="6149" max="6149" width="35.6640625" style="274" bestFit="1" customWidth="1"/>
    <col min="6150" max="6150" width="25.109375" style="274" bestFit="1" customWidth="1"/>
    <col min="6151" max="6151" width="22.109375" style="274" bestFit="1" customWidth="1"/>
    <col min="6152" max="6152" width="6.88671875" style="274" bestFit="1" customWidth="1"/>
    <col min="6153" max="6153" width="10.5546875" style="274" bestFit="1" customWidth="1"/>
    <col min="6154" max="6154" width="12.6640625" style="274" bestFit="1" customWidth="1"/>
    <col min="6155" max="6155" width="16.21875" style="274" customWidth="1"/>
    <col min="6156" max="6156" width="1.88671875" style="274" customWidth="1"/>
    <col min="6157" max="6157" width="9" style="274" bestFit="1" customWidth="1"/>
    <col min="6158" max="6400" width="8.88671875" style="274" customWidth="1"/>
    <col min="6401" max="6401" width="5.77734375" style="274" bestFit="1" customWidth="1"/>
    <col min="6402" max="6402" width="6.88671875" style="274" bestFit="1" customWidth="1"/>
    <col min="6403" max="6403" width="13.109375" style="274" bestFit="1" customWidth="1"/>
    <col min="6404" max="6404" width="22.33203125" style="274" bestFit="1" customWidth="1"/>
    <col min="6405" max="6405" width="35.6640625" style="274" bestFit="1" customWidth="1"/>
    <col min="6406" max="6406" width="25.109375" style="274" bestFit="1" customWidth="1"/>
    <col min="6407" max="6407" width="22.109375" style="274" bestFit="1" customWidth="1"/>
    <col min="6408" max="6408" width="6.88671875" style="274" bestFit="1" customWidth="1"/>
    <col min="6409" max="6409" width="10.5546875" style="274" bestFit="1" customWidth="1"/>
    <col min="6410" max="6410" width="12.6640625" style="274" bestFit="1" customWidth="1"/>
    <col min="6411" max="6411" width="16.21875" style="274" customWidth="1"/>
    <col min="6412" max="6412" width="1.88671875" style="274" customWidth="1"/>
    <col min="6413" max="6413" width="9" style="274" bestFit="1" customWidth="1"/>
    <col min="6414" max="6656" width="8.88671875" style="274" customWidth="1"/>
    <col min="6657" max="6657" width="5.77734375" style="274" bestFit="1" customWidth="1"/>
    <col min="6658" max="6658" width="6.88671875" style="274" bestFit="1" customWidth="1"/>
    <col min="6659" max="6659" width="13.109375" style="274" bestFit="1" customWidth="1"/>
    <col min="6660" max="6660" width="22.33203125" style="274" bestFit="1" customWidth="1"/>
    <col min="6661" max="6661" width="35.6640625" style="274" bestFit="1" customWidth="1"/>
    <col min="6662" max="6662" width="25.109375" style="274" bestFit="1" customWidth="1"/>
    <col min="6663" max="6663" width="22.109375" style="274" bestFit="1" customWidth="1"/>
    <col min="6664" max="6664" width="6.88671875" style="274" bestFit="1" customWidth="1"/>
    <col min="6665" max="6665" width="10.5546875" style="274" bestFit="1" customWidth="1"/>
    <col min="6666" max="6666" width="12.6640625" style="274" bestFit="1" customWidth="1"/>
    <col min="6667" max="6667" width="16.21875" style="274" customWidth="1"/>
    <col min="6668" max="6668" width="1.88671875" style="274" customWidth="1"/>
    <col min="6669" max="6669" width="9" style="274" bestFit="1" customWidth="1"/>
    <col min="6670" max="6912" width="8.88671875" style="274" customWidth="1"/>
    <col min="6913" max="6913" width="5.77734375" style="274" bestFit="1" customWidth="1"/>
    <col min="6914" max="6914" width="6.88671875" style="274" bestFit="1" customWidth="1"/>
    <col min="6915" max="6915" width="13.109375" style="274" bestFit="1" customWidth="1"/>
    <col min="6916" max="6916" width="22.33203125" style="274" bestFit="1" customWidth="1"/>
    <col min="6917" max="6917" width="35.6640625" style="274" bestFit="1" customWidth="1"/>
    <col min="6918" max="6918" width="25.109375" style="274" bestFit="1" customWidth="1"/>
    <col min="6919" max="6919" width="22.109375" style="274" bestFit="1" customWidth="1"/>
    <col min="6920" max="6920" width="6.88671875" style="274" bestFit="1" customWidth="1"/>
    <col min="6921" max="6921" width="10.5546875" style="274" bestFit="1" customWidth="1"/>
    <col min="6922" max="6922" width="12.6640625" style="274" bestFit="1" customWidth="1"/>
    <col min="6923" max="6923" width="16.21875" style="274" customWidth="1"/>
    <col min="6924" max="6924" width="1.88671875" style="274" customWidth="1"/>
    <col min="6925" max="6925" width="9" style="274" bestFit="1" customWidth="1"/>
    <col min="6926" max="7168" width="8.88671875" style="274" customWidth="1"/>
    <col min="7169" max="7169" width="5.77734375" style="274" bestFit="1" customWidth="1"/>
    <col min="7170" max="7170" width="6.88671875" style="274" bestFit="1" customWidth="1"/>
    <col min="7171" max="7171" width="13.109375" style="274" bestFit="1" customWidth="1"/>
    <col min="7172" max="7172" width="22.33203125" style="274" bestFit="1" customWidth="1"/>
    <col min="7173" max="7173" width="35.6640625" style="274" bestFit="1" customWidth="1"/>
    <col min="7174" max="7174" width="25.109375" style="274" bestFit="1" customWidth="1"/>
    <col min="7175" max="7175" width="22.109375" style="274" bestFit="1" customWidth="1"/>
    <col min="7176" max="7176" width="6.88671875" style="274" bestFit="1" customWidth="1"/>
    <col min="7177" max="7177" width="10.5546875" style="274" bestFit="1" customWidth="1"/>
    <col min="7178" max="7178" width="12.6640625" style="274" bestFit="1" customWidth="1"/>
    <col min="7179" max="7179" width="16.21875" style="274" customWidth="1"/>
    <col min="7180" max="7180" width="1.88671875" style="274" customWidth="1"/>
    <col min="7181" max="7181" width="9" style="274" bestFit="1" customWidth="1"/>
    <col min="7182" max="7424" width="8.88671875" style="274" customWidth="1"/>
    <col min="7425" max="7425" width="5.77734375" style="274" bestFit="1" customWidth="1"/>
    <col min="7426" max="7426" width="6.88671875" style="274" bestFit="1" customWidth="1"/>
    <col min="7427" max="7427" width="13.109375" style="274" bestFit="1" customWidth="1"/>
    <col min="7428" max="7428" width="22.33203125" style="274" bestFit="1" customWidth="1"/>
    <col min="7429" max="7429" width="35.6640625" style="274" bestFit="1" customWidth="1"/>
    <col min="7430" max="7430" width="25.109375" style="274" bestFit="1" customWidth="1"/>
    <col min="7431" max="7431" width="22.109375" style="274" bestFit="1" customWidth="1"/>
    <col min="7432" max="7432" width="6.88671875" style="274" bestFit="1" customWidth="1"/>
    <col min="7433" max="7433" width="10.5546875" style="274" bestFit="1" customWidth="1"/>
    <col min="7434" max="7434" width="12.6640625" style="274" bestFit="1" customWidth="1"/>
    <col min="7435" max="7435" width="16.21875" style="274" customWidth="1"/>
    <col min="7436" max="7436" width="1.88671875" style="274" customWidth="1"/>
    <col min="7437" max="7437" width="9" style="274" bestFit="1" customWidth="1"/>
    <col min="7438" max="7680" width="8.88671875" style="274" customWidth="1"/>
    <col min="7681" max="7681" width="5.77734375" style="274" bestFit="1" customWidth="1"/>
    <col min="7682" max="7682" width="6.88671875" style="274" bestFit="1" customWidth="1"/>
    <col min="7683" max="7683" width="13.109375" style="274" bestFit="1" customWidth="1"/>
    <col min="7684" max="7684" width="22.33203125" style="274" bestFit="1" customWidth="1"/>
    <col min="7685" max="7685" width="35.6640625" style="274" bestFit="1" customWidth="1"/>
    <col min="7686" max="7686" width="25.109375" style="274" bestFit="1" customWidth="1"/>
    <col min="7687" max="7687" width="22.109375" style="274" bestFit="1" customWidth="1"/>
    <col min="7688" max="7688" width="6.88671875" style="274" bestFit="1" customWidth="1"/>
    <col min="7689" max="7689" width="10.5546875" style="274" bestFit="1" customWidth="1"/>
    <col min="7690" max="7690" width="12.6640625" style="274" bestFit="1" customWidth="1"/>
    <col min="7691" max="7691" width="16.21875" style="274" customWidth="1"/>
    <col min="7692" max="7692" width="1.88671875" style="274" customWidth="1"/>
    <col min="7693" max="7693" width="9" style="274" bestFit="1" customWidth="1"/>
    <col min="7694" max="7936" width="8.88671875" style="274" customWidth="1"/>
    <col min="7937" max="7937" width="5.77734375" style="274" bestFit="1" customWidth="1"/>
    <col min="7938" max="7938" width="6.88671875" style="274" bestFit="1" customWidth="1"/>
    <col min="7939" max="7939" width="13.109375" style="274" bestFit="1" customWidth="1"/>
    <col min="7940" max="7940" width="22.33203125" style="274" bestFit="1" customWidth="1"/>
    <col min="7941" max="7941" width="35.6640625" style="274" bestFit="1" customWidth="1"/>
    <col min="7942" max="7942" width="25.109375" style="274" bestFit="1" customWidth="1"/>
    <col min="7943" max="7943" width="22.109375" style="274" bestFit="1" customWidth="1"/>
    <col min="7944" max="7944" width="6.88671875" style="274" bestFit="1" customWidth="1"/>
    <col min="7945" max="7945" width="10.5546875" style="274" bestFit="1" customWidth="1"/>
    <col min="7946" max="7946" width="12.6640625" style="274" bestFit="1" customWidth="1"/>
    <col min="7947" max="7947" width="16.21875" style="274" customWidth="1"/>
    <col min="7948" max="7948" width="1.88671875" style="274" customWidth="1"/>
    <col min="7949" max="7949" width="9" style="274" bestFit="1" customWidth="1"/>
    <col min="7950" max="8192" width="8.88671875" style="274" customWidth="1"/>
    <col min="8193" max="8193" width="5.77734375" style="274" bestFit="1" customWidth="1"/>
    <col min="8194" max="8194" width="6.88671875" style="274" bestFit="1" customWidth="1"/>
    <col min="8195" max="8195" width="13.109375" style="274" bestFit="1" customWidth="1"/>
    <col min="8196" max="8196" width="22.33203125" style="274" bestFit="1" customWidth="1"/>
    <col min="8197" max="8197" width="35.6640625" style="274" bestFit="1" customWidth="1"/>
    <col min="8198" max="8198" width="25.109375" style="274" bestFit="1" customWidth="1"/>
    <col min="8199" max="8199" width="22.109375" style="274" bestFit="1" customWidth="1"/>
    <col min="8200" max="8200" width="6.88671875" style="274" bestFit="1" customWidth="1"/>
    <col min="8201" max="8201" width="10.5546875" style="274" bestFit="1" customWidth="1"/>
    <col min="8202" max="8202" width="12.6640625" style="274" bestFit="1" customWidth="1"/>
    <col min="8203" max="8203" width="16.21875" style="274" customWidth="1"/>
    <col min="8204" max="8204" width="1.88671875" style="274" customWidth="1"/>
    <col min="8205" max="8205" width="9" style="274" bestFit="1" customWidth="1"/>
    <col min="8206" max="8448" width="8.88671875" style="274" customWidth="1"/>
    <col min="8449" max="8449" width="5.77734375" style="274" bestFit="1" customWidth="1"/>
    <col min="8450" max="8450" width="6.88671875" style="274" bestFit="1" customWidth="1"/>
    <col min="8451" max="8451" width="13.109375" style="274" bestFit="1" customWidth="1"/>
    <col min="8452" max="8452" width="22.33203125" style="274" bestFit="1" customWidth="1"/>
    <col min="8453" max="8453" width="35.6640625" style="274" bestFit="1" customWidth="1"/>
    <col min="8454" max="8454" width="25.109375" style="274" bestFit="1" customWidth="1"/>
    <col min="8455" max="8455" width="22.109375" style="274" bestFit="1" customWidth="1"/>
    <col min="8456" max="8456" width="6.88671875" style="274" bestFit="1" customWidth="1"/>
    <col min="8457" max="8457" width="10.5546875" style="274" bestFit="1" customWidth="1"/>
    <col min="8458" max="8458" width="12.6640625" style="274" bestFit="1" customWidth="1"/>
    <col min="8459" max="8459" width="16.21875" style="274" customWidth="1"/>
    <col min="8460" max="8460" width="1.88671875" style="274" customWidth="1"/>
    <col min="8461" max="8461" width="9" style="274" bestFit="1" customWidth="1"/>
    <col min="8462" max="8704" width="8.88671875" style="274" customWidth="1"/>
    <col min="8705" max="8705" width="5.77734375" style="274" bestFit="1" customWidth="1"/>
    <col min="8706" max="8706" width="6.88671875" style="274" bestFit="1" customWidth="1"/>
    <col min="8707" max="8707" width="13.109375" style="274" bestFit="1" customWidth="1"/>
    <col min="8708" max="8708" width="22.33203125" style="274" bestFit="1" customWidth="1"/>
    <col min="8709" max="8709" width="35.6640625" style="274" bestFit="1" customWidth="1"/>
    <col min="8710" max="8710" width="25.109375" style="274" bestFit="1" customWidth="1"/>
    <col min="8711" max="8711" width="22.109375" style="274" bestFit="1" customWidth="1"/>
    <col min="8712" max="8712" width="6.88671875" style="274" bestFit="1" customWidth="1"/>
    <col min="8713" max="8713" width="10.5546875" style="274" bestFit="1" customWidth="1"/>
    <col min="8714" max="8714" width="12.6640625" style="274" bestFit="1" customWidth="1"/>
    <col min="8715" max="8715" width="16.21875" style="274" customWidth="1"/>
    <col min="8716" max="8716" width="1.88671875" style="274" customWidth="1"/>
    <col min="8717" max="8717" width="9" style="274" bestFit="1" customWidth="1"/>
    <col min="8718" max="8960" width="8.88671875" style="274" customWidth="1"/>
    <col min="8961" max="8961" width="5.77734375" style="274" bestFit="1" customWidth="1"/>
    <col min="8962" max="8962" width="6.88671875" style="274" bestFit="1" customWidth="1"/>
    <col min="8963" max="8963" width="13.109375" style="274" bestFit="1" customWidth="1"/>
    <col min="8964" max="8964" width="22.33203125" style="274" bestFit="1" customWidth="1"/>
    <col min="8965" max="8965" width="35.6640625" style="274" bestFit="1" customWidth="1"/>
    <col min="8966" max="8966" width="25.109375" style="274" bestFit="1" customWidth="1"/>
    <col min="8967" max="8967" width="22.109375" style="274" bestFit="1" customWidth="1"/>
    <col min="8968" max="8968" width="6.88671875" style="274" bestFit="1" customWidth="1"/>
    <col min="8969" max="8969" width="10.5546875" style="274" bestFit="1" customWidth="1"/>
    <col min="8970" max="8970" width="12.6640625" style="274" bestFit="1" customWidth="1"/>
    <col min="8971" max="8971" width="16.21875" style="274" customWidth="1"/>
    <col min="8972" max="8972" width="1.88671875" style="274" customWidth="1"/>
    <col min="8973" max="8973" width="9" style="274" bestFit="1" customWidth="1"/>
    <col min="8974" max="9216" width="8.88671875" style="274" customWidth="1"/>
    <col min="9217" max="9217" width="5.77734375" style="274" bestFit="1" customWidth="1"/>
    <col min="9218" max="9218" width="6.88671875" style="274" bestFit="1" customWidth="1"/>
    <col min="9219" max="9219" width="13.109375" style="274" bestFit="1" customWidth="1"/>
    <col min="9220" max="9220" width="22.33203125" style="274" bestFit="1" customWidth="1"/>
    <col min="9221" max="9221" width="35.6640625" style="274" bestFit="1" customWidth="1"/>
    <col min="9222" max="9222" width="25.109375" style="274" bestFit="1" customWidth="1"/>
    <col min="9223" max="9223" width="22.109375" style="274" bestFit="1" customWidth="1"/>
    <col min="9224" max="9224" width="6.88671875" style="274" bestFit="1" customWidth="1"/>
    <col min="9225" max="9225" width="10.5546875" style="274" bestFit="1" customWidth="1"/>
    <col min="9226" max="9226" width="12.6640625" style="274" bestFit="1" customWidth="1"/>
    <col min="9227" max="9227" width="16.21875" style="274" customWidth="1"/>
    <col min="9228" max="9228" width="1.88671875" style="274" customWidth="1"/>
    <col min="9229" max="9229" width="9" style="274" bestFit="1" customWidth="1"/>
    <col min="9230" max="9472" width="8.88671875" style="274" customWidth="1"/>
    <col min="9473" max="9473" width="5.77734375" style="274" bestFit="1" customWidth="1"/>
    <col min="9474" max="9474" width="6.88671875" style="274" bestFit="1" customWidth="1"/>
    <col min="9475" max="9475" width="13.109375" style="274" bestFit="1" customWidth="1"/>
    <col min="9476" max="9476" width="22.33203125" style="274" bestFit="1" customWidth="1"/>
    <col min="9477" max="9477" width="35.6640625" style="274" bestFit="1" customWidth="1"/>
    <col min="9478" max="9478" width="25.109375" style="274" bestFit="1" customWidth="1"/>
    <col min="9479" max="9479" width="22.109375" style="274" bestFit="1" customWidth="1"/>
    <col min="9480" max="9480" width="6.88671875" style="274" bestFit="1" customWidth="1"/>
    <col min="9481" max="9481" width="10.5546875" style="274" bestFit="1" customWidth="1"/>
    <col min="9482" max="9482" width="12.6640625" style="274" bestFit="1" customWidth="1"/>
    <col min="9483" max="9483" width="16.21875" style="274" customWidth="1"/>
    <col min="9484" max="9484" width="1.88671875" style="274" customWidth="1"/>
    <col min="9485" max="9485" width="9" style="274" bestFit="1" customWidth="1"/>
    <col min="9486" max="9728" width="8.88671875" style="274" customWidth="1"/>
    <col min="9729" max="9729" width="5.77734375" style="274" bestFit="1" customWidth="1"/>
    <col min="9730" max="9730" width="6.88671875" style="274" bestFit="1" customWidth="1"/>
    <col min="9731" max="9731" width="13.109375" style="274" bestFit="1" customWidth="1"/>
    <col min="9732" max="9732" width="22.33203125" style="274" bestFit="1" customWidth="1"/>
    <col min="9733" max="9733" width="35.6640625" style="274" bestFit="1" customWidth="1"/>
    <col min="9734" max="9734" width="25.109375" style="274" bestFit="1" customWidth="1"/>
    <col min="9735" max="9735" width="22.109375" style="274" bestFit="1" customWidth="1"/>
    <col min="9736" max="9736" width="6.88671875" style="274" bestFit="1" customWidth="1"/>
    <col min="9737" max="9737" width="10.5546875" style="274" bestFit="1" customWidth="1"/>
    <col min="9738" max="9738" width="12.6640625" style="274" bestFit="1" customWidth="1"/>
    <col min="9739" max="9739" width="16.21875" style="274" customWidth="1"/>
    <col min="9740" max="9740" width="1.88671875" style="274" customWidth="1"/>
    <col min="9741" max="9741" width="9" style="274" bestFit="1" customWidth="1"/>
    <col min="9742" max="9984" width="8.88671875" style="274" customWidth="1"/>
    <col min="9985" max="9985" width="5.77734375" style="274" bestFit="1" customWidth="1"/>
    <col min="9986" max="9986" width="6.88671875" style="274" bestFit="1" customWidth="1"/>
    <col min="9987" max="9987" width="13.109375" style="274" bestFit="1" customWidth="1"/>
    <col min="9988" max="9988" width="22.33203125" style="274" bestFit="1" customWidth="1"/>
    <col min="9989" max="9989" width="35.6640625" style="274" bestFit="1" customWidth="1"/>
    <col min="9990" max="9990" width="25.109375" style="274" bestFit="1" customWidth="1"/>
    <col min="9991" max="9991" width="22.109375" style="274" bestFit="1" customWidth="1"/>
    <col min="9992" max="9992" width="6.88671875" style="274" bestFit="1" customWidth="1"/>
    <col min="9993" max="9993" width="10.5546875" style="274" bestFit="1" customWidth="1"/>
    <col min="9994" max="9994" width="12.6640625" style="274" bestFit="1" customWidth="1"/>
    <col min="9995" max="9995" width="16.21875" style="274" customWidth="1"/>
    <col min="9996" max="9996" width="1.88671875" style="274" customWidth="1"/>
    <col min="9997" max="9997" width="9" style="274" bestFit="1" customWidth="1"/>
    <col min="9998" max="10240" width="8.88671875" style="274" customWidth="1"/>
    <col min="10241" max="10241" width="5.77734375" style="274" bestFit="1" customWidth="1"/>
    <col min="10242" max="10242" width="6.88671875" style="274" bestFit="1" customWidth="1"/>
    <col min="10243" max="10243" width="13.109375" style="274" bestFit="1" customWidth="1"/>
    <col min="10244" max="10244" width="22.33203125" style="274" bestFit="1" customWidth="1"/>
    <col min="10245" max="10245" width="35.6640625" style="274" bestFit="1" customWidth="1"/>
    <col min="10246" max="10246" width="25.109375" style="274" bestFit="1" customWidth="1"/>
    <col min="10247" max="10247" width="22.109375" style="274" bestFit="1" customWidth="1"/>
    <col min="10248" max="10248" width="6.88671875" style="274" bestFit="1" customWidth="1"/>
    <col min="10249" max="10249" width="10.5546875" style="274" bestFit="1" customWidth="1"/>
    <col min="10250" max="10250" width="12.6640625" style="274" bestFit="1" customWidth="1"/>
    <col min="10251" max="10251" width="16.21875" style="274" customWidth="1"/>
    <col min="10252" max="10252" width="1.88671875" style="274" customWidth="1"/>
    <col min="10253" max="10253" width="9" style="274" bestFit="1" customWidth="1"/>
    <col min="10254" max="10496" width="8.88671875" style="274" customWidth="1"/>
    <col min="10497" max="10497" width="5.77734375" style="274" bestFit="1" customWidth="1"/>
    <col min="10498" max="10498" width="6.88671875" style="274" bestFit="1" customWidth="1"/>
    <col min="10499" max="10499" width="13.109375" style="274" bestFit="1" customWidth="1"/>
    <col min="10500" max="10500" width="22.33203125" style="274" bestFit="1" customWidth="1"/>
    <col min="10501" max="10501" width="35.6640625" style="274" bestFit="1" customWidth="1"/>
    <col min="10502" max="10502" width="25.109375" style="274" bestFit="1" customWidth="1"/>
    <col min="10503" max="10503" width="22.109375" style="274" bestFit="1" customWidth="1"/>
    <col min="10504" max="10504" width="6.88671875" style="274" bestFit="1" customWidth="1"/>
    <col min="10505" max="10505" width="10.5546875" style="274" bestFit="1" customWidth="1"/>
    <col min="10506" max="10506" width="12.6640625" style="274" bestFit="1" customWidth="1"/>
    <col min="10507" max="10507" width="16.21875" style="274" customWidth="1"/>
    <col min="10508" max="10508" width="1.88671875" style="274" customWidth="1"/>
    <col min="10509" max="10509" width="9" style="274" bestFit="1" customWidth="1"/>
    <col min="10510" max="10752" width="8.88671875" style="274" customWidth="1"/>
    <col min="10753" max="10753" width="5.77734375" style="274" bestFit="1" customWidth="1"/>
    <col min="10754" max="10754" width="6.88671875" style="274" bestFit="1" customWidth="1"/>
    <col min="10755" max="10755" width="13.109375" style="274" bestFit="1" customWidth="1"/>
    <col min="10756" max="10756" width="22.33203125" style="274" bestFit="1" customWidth="1"/>
    <col min="10757" max="10757" width="35.6640625" style="274" bestFit="1" customWidth="1"/>
    <col min="10758" max="10758" width="25.109375" style="274" bestFit="1" customWidth="1"/>
    <col min="10759" max="10759" width="22.109375" style="274" bestFit="1" customWidth="1"/>
    <col min="10760" max="10760" width="6.88671875" style="274" bestFit="1" customWidth="1"/>
    <col min="10761" max="10761" width="10.5546875" style="274" bestFit="1" customWidth="1"/>
    <col min="10762" max="10762" width="12.6640625" style="274" bestFit="1" customWidth="1"/>
    <col min="10763" max="10763" width="16.21875" style="274" customWidth="1"/>
    <col min="10764" max="10764" width="1.88671875" style="274" customWidth="1"/>
    <col min="10765" max="10765" width="9" style="274" bestFit="1" customWidth="1"/>
    <col min="10766" max="11008" width="8.88671875" style="274" customWidth="1"/>
    <col min="11009" max="11009" width="5.77734375" style="274" bestFit="1" customWidth="1"/>
    <col min="11010" max="11010" width="6.88671875" style="274" bestFit="1" customWidth="1"/>
    <col min="11011" max="11011" width="13.109375" style="274" bestFit="1" customWidth="1"/>
    <col min="11012" max="11012" width="22.33203125" style="274" bestFit="1" customWidth="1"/>
    <col min="11013" max="11013" width="35.6640625" style="274" bestFit="1" customWidth="1"/>
    <col min="11014" max="11014" width="25.109375" style="274" bestFit="1" customWidth="1"/>
    <col min="11015" max="11015" width="22.109375" style="274" bestFit="1" customWidth="1"/>
    <col min="11016" max="11016" width="6.88671875" style="274" bestFit="1" customWidth="1"/>
    <col min="11017" max="11017" width="10.5546875" style="274" bestFit="1" customWidth="1"/>
    <col min="11018" max="11018" width="12.6640625" style="274" bestFit="1" customWidth="1"/>
    <col min="11019" max="11019" width="16.21875" style="274" customWidth="1"/>
    <col min="11020" max="11020" width="1.88671875" style="274" customWidth="1"/>
    <col min="11021" max="11021" width="9" style="274" bestFit="1" customWidth="1"/>
    <col min="11022" max="11264" width="8.88671875" style="274" customWidth="1"/>
    <col min="11265" max="11265" width="5.77734375" style="274" bestFit="1" customWidth="1"/>
    <col min="11266" max="11266" width="6.88671875" style="274" bestFit="1" customWidth="1"/>
    <col min="11267" max="11267" width="13.109375" style="274" bestFit="1" customWidth="1"/>
    <col min="11268" max="11268" width="22.33203125" style="274" bestFit="1" customWidth="1"/>
    <col min="11269" max="11269" width="35.6640625" style="274" bestFit="1" customWidth="1"/>
    <col min="11270" max="11270" width="25.109375" style="274" bestFit="1" customWidth="1"/>
    <col min="11271" max="11271" width="22.109375" style="274" bestFit="1" customWidth="1"/>
    <col min="11272" max="11272" width="6.88671875" style="274" bestFit="1" customWidth="1"/>
    <col min="11273" max="11273" width="10.5546875" style="274" bestFit="1" customWidth="1"/>
    <col min="11274" max="11274" width="12.6640625" style="274" bestFit="1" customWidth="1"/>
    <col min="11275" max="11275" width="16.21875" style="274" customWidth="1"/>
    <col min="11276" max="11276" width="1.88671875" style="274" customWidth="1"/>
    <col min="11277" max="11277" width="9" style="274" bestFit="1" customWidth="1"/>
    <col min="11278" max="11520" width="8.88671875" style="274" customWidth="1"/>
    <col min="11521" max="11521" width="5.77734375" style="274" bestFit="1" customWidth="1"/>
    <col min="11522" max="11522" width="6.88671875" style="274" bestFit="1" customWidth="1"/>
    <col min="11523" max="11523" width="13.109375" style="274" bestFit="1" customWidth="1"/>
    <col min="11524" max="11524" width="22.33203125" style="274" bestFit="1" customWidth="1"/>
    <col min="11525" max="11525" width="35.6640625" style="274" bestFit="1" customWidth="1"/>
    <col min="11526" max="11526" width="25.109375" style="274" bestFit="1" customWidth="1"/>
    <col min="11527" max="11527" width="22.109375" style="274" bestFit="1" customWidth="1"/>
    <col min="11528" max="11528" width="6.88671875" style="274" bestFit="1" customWidth="1"/>
    <col min="11529" max="11529" width="10.5546875" style="274" bestFit="1" customWidth="1"/>
    <col min="11530" max="11530" width="12.6640625" style="274" bestFit="1" customWidth="1"/>
    <col min="11531" max="11531" width="16.21875" style="274" customWidth="1"/>
    <col min="11532" max="11532" width="1.88671875" style="274" customWidth="1"/>
    <col min="11533" max="11533" width="9" style="274" bestFit="1" customWidth="1"/>
    <col min="11534" max="11776" width="8.88671875" style="274" customWidth="1"/>
    <col min="11777" max="11777" width="5.77734375" style="274" bestFit="1" customWidth="1"/>
    <col min="11778" max="11778" width="6.88671875" style="274" bestFit="1" customWidth="1"/>
    <col min="11779" max="11779" width="13.109375" style="274" bestFit="1" customWidth="1"/>
    <col min="11780" max="11780" width="22.33203125" style="274" bestFit="1" customWidth="1"/>
    <col min="11781" max="11781" width="35.6640625" style="274" bestFit="1" customWidth="1"/>
    <col min="11782" max="11782" width="25.109375" style="274" bestFit="1" customWidth="1"/>
    <col min="11783" max="11783" width="22.109375" style="274" bestFit="1" customWidth="1"/>
    <col min="11784" max="11784" width="6.88671875" style="274" bestFit="1" customWidth="1"/>
    <col min="11785" max="11785" width="10.5546875" style="274" bestFit="1" customWidth="1"/>
    <col min="11786" max="11786" width="12.6640625" style="274" bestFit="1" customWidth="1"/>
    <col min="11787" max="11787" width="16.21875" style="274" customWidth="1"/>
    <col min="11788" max="11788" width="1.88671875" style="274" customWidth="1"/>
    <col min="11789" max="11789" width="9" style="274" bestFit="1" customWidth="1"/>
    <col min="11790" max="12032" width="8.88671875" style="274" customWidth="1"/>
    <col min="12033" max="12033" width="5.77734375" style="274" bestFit="1" customWidth="1"/>
    <col min="12034" max="12034" width="6.88671875" style="274" bestFit="1" customWidth="1"/>
    <col min="12035" max="12035" width="13.109375" style="274" bestFit="1" customWidth="1"/>
    <col min="12036" max="12036" width="22.33203125" style="274" bestFit="1" customWidth="1"/>
    <col min="12037" max="12037" width="35.6640625" style="274" bestFit="1" customWidth="1"/>
    <col min="12038" max="12038" width="25.109375" style="274" bestFit="1" customWidth="1"/>
    <col min="12039" max="12039" width="22.109375" style="274" bestFit="1" customWidth="1"/>
    <col min="12040" max="12040" width="6.88671875" style="274" bestFit="1" customWidth="1"/>
    <col min="12041" max="12041" width="10.5546875" style="274" bestFit="1" customWidth="1"/>
    <col min="12042" max="12042" width="12.6640625" style="274" bestFit="1" customWidth="1"/>
    <col min="12043" max="12043" width="16.21875" style="274" customWidth="1"/>
    <col min="12044" max="12044" width="1.88671875" style="274" customWidth="1"/>
    <col min="12045" max="12045" width="9" style="274" bestFit="1" customWidth="1"/>
    <col min="12046" max="12288" width="8.88671875" style="274" customWidth="1"/>
    <col min="12289" max="12289" width="5.77734375" style="274" bestFit="1" customWidth="1"/>
    <col min="12290" max="12290" width="6.88671875" style="274" bestFit="1" customWidth="1"/>
    <col min="12291" max="12291" width="13.109375" style="274" bestFit="1" customWidth="1"/>
    <col min="12292" max="12292" width="22.33203125" style="274" bestFit="1" customWidth="1"/>
    <col min="12293" max="12293" width="35.6640625" style="274" bestFit="1" customWidth="1"/>
    <col min="12294" max="12294" width="25.109375" style="274" bestFit="1" customWidth="1"/>
    <col min="12295" max="12295" width="22.109375" style="274" bestFit="1" customWidth="1"/>
    <col min="12296" max="12296" width="6.88671875" style="274" bestFit="1" customWidth="1"/>
    <col min="12297" max="12297" width="10.5546875" style="274" bestFit="1" customWidth="1"/>
    <col min="12298" max="12298" width="12.6640625" style="274" bestFit="1" customWidth="1"/>
    <col min="12299" max="12299" width="16.21875" style="274" customWidth="1"/>
    <col min="12300" max="12300" width="1.88671875" style="274" customWidth="1"/>
    <col min="12301" max="12301" width="9" style="274" bestFit="1" customWidth="1"/>
    <col min="12302" max="12544" width="8.88671875" style="274" customWidth="1"/>
    <col min="12545" max="12545" width="5.77734375" style="274" bestFit="1" customWidth="1"/>
    <col min="12546" max="12546" width="6.88671875" style="274" bestFit="1" customWidth="1"/>
    <col min="12547" max="12547" width="13.109375" style="274" bestFit="1" customWidth="1"/>
    <col min="12548" max="12548" width="22.33203125" style="274" bestFit="1" customWidth="1"/>
    <col min="12549" max="12549" width="35.6640625" style="274" bestFit="1" customWidth="1"/>
    <col min="12550" max="12550" width="25.109375" style="274" bestFit="1" customWidth="1"/>
    <col min="12551" max="12551" width="22.109375" style="274" bestFit="1" customWidth="1"/>
    <col min="12552" max="12552" width="6.88671875" style="274" bestFit="1" customWidth="1"/>
    <col min="12553" max="12553" width="10.5546875" style="274" bestFit="1" customWidth="1"/>
    <col min="12554" max="12554" width="12.6640625" style="274" bestFit="1" customWidth="1"/>
    <col min="12555" max="12555" width="16.21875" style="274" customWidth="1"/>
    <col min="12556" max="12556" width="1.88671875" style="274" customWidth="1"/>
    <col min="12557" max="12557" width="9" style="274" bestFit="1" customWidth="1"/>
    <col min="12558" max="12800" width="8.88671875" style="274" customWidth="1"/>
    <col min="12801" max="12801" width="5.77734375" style="274" bestFit="1" customWidth="1"/>
    <col min="12802" max="12802" width="6.88671875" style="274" bestFit="1" customWidth="1"/>
    <col min="12803" max="12803" width="13.109375" style="274" bestFit="1" customWidth="1"/>
    <col min="12804" max="12804" width="22.33203125" style="274" bestFit="1" customWidth="1"/>
    <col min="12805" max="12805" width="35.6640625" style="274" bestFit="1" customWidth="1"/>
    <col min="12806" max="12806" width="25.109375" style="274" bestFit="1" customWidth="1"/>
    <col min="12807" max="12807" width="22.109375" style="274" bestFit="1" customWidth="1"/>
    <col min="12808" max="12808" width="6.88671875" style="274" bestFit="1" customWidth="1"/>
    <col min="12809" max="12809" width="10.5546875" style="274" bestFit="1" customWidth="1"/>
    <col min="12810" max="12810" width="12.6640625" style="274" bestFit="1" customWidth="1"/>
    <col min="12811" max="12811" width="16.21875" style="274" customWidth="1"/>
    <col min="12812" max="12812" width="1.88671875" style="274" customWidth="1"/>
    <col min="12813" max="12813" width="9" style="274" bestFit="1" customWidth="1"/>
    <col min="12814" max="13056" width="8.88671875" style="274" customWidth="1"/>
    <col min="13057" max="13057" width="5.77734375" style="274" bestFit="1" customWidth="1"/>
    <col min="13058" max="13058" width="6.88671875" style="274" bestFit="1" customWidth="1"/>
    <col min="13059" max="13059" width="13.109375" style="274" bestFit="1" customWidth="1"/>
    <col min="13060" max="13060" width="22.33203125" style="274" bestFit="1" customWidth="1"/>
    <col min="13061" max="13061" width="35.6640625" style="274" bestFit="1" customWidth="1"/>
    <col min="13062" max="13062" width="25.109375" style="274" bestFit="1" customWidth="1"/>
    <col min="13063" max="13063" width="22.109375" style="274" bestFit="1" customWidth="1"/>
    <col min="13064" max="13064" width="6.88671875" style="274" bestFit="1" customWidth="1"/>
    <col min="13065" max="13065" width="10.5546875" style="274" bestFit="1" customWidth="1"/>
    <col min="13066" max="13066" width="12.6640625" style="274" bestFit="1" customWidth="1"/>
    <col min="13067" max="13067" width="16.21875" style="274" customWidth="1"/>
    <col min="13068" max="13068" width="1.88671875" style="274" customWidth="1"/>
    <col min="13069" max="13069" width="9" style="274" bestFit="1" customWidth="1"/>
    <col min="13070" max="13312" width="8.88671875" style="274" customWidth="1"/>
    <col min="13313" max="13313" width="5.77734375" style="274" bestFit="1" customWidth="1"/>
    <col min="13314" max="13314" width="6.88671875" style="274" bestFit="1" customWidth="1"/>
    <col min="13315" max="13315" width="13.109375" style="274" bestFit="1" customWidth="1"/>
    <col min="13316" max="13316" width="22.33203125" style="274" bestFit="1" customWidth="1"/>
    <col min="13317" max="13317" width="35.6640625" style="274" bestFit="1" customWidth="1"/>
    <col min="13318" max="13318" width="25.109375" style="274" bestFit="1" customWidth="1"/>
    <col min="13319" max="13319" width="22.109375" style="274" bestFit="1" customWidth="1"/>
    <col min="13320" max="13320" width="6.88671875" style="274" bestFit="1" customWidth="1"/>
    <col min="13321" max="13321" width="10.5546875" style="274" bestFit="1" customWidth="1"/>
    <col min="13322" max="13322" width="12.6640625" style="274" bestFit="1" customWidth="1"/>
    <col min="13323" max="13323" width="16.21875" style="274" customWidth="1"/>
    <col min="13324" max="13324" width="1.88671875" style="274" customWidth="1"/>
    <col min="13325" max="13325" width="9" style="274" bestFit="1" customWidth="1"/>
    <col min="13326" max="13568" width="8.88671875" style="274" customWidth="1"/>
    <col min="13569" max="13569" width="5.77734375" style="274" bestFit="1" customWidth="1"/>
    <col min="13570" max="13570" width="6.88671875" style="274" bestFit="1" customWidth="1"/>
    <col min="13571" max="13571" width="13.109375" style="274" bestFit="1" customWidth="1"/>
    <col min="13572" max="13572" width="22.33203125" style="274" bestFit="1" customWidth="1"/>
    <col min="13573" max="13573" width="35.6640625" style="274" bestFit="1" customWidth="1"/>
    <col min="13574" max="13574" width="25.109375" style="274" bestFit="1" customWidth="1"/>
    <col min="13575" max="13575" width="22.109375" style="274" bestFit="1" customWidth="1"/>
    <col min="13576" max="13576" width="6.88671875" style="274" bestFit="1" customWidth="1"/>
    <col min="13577" max="13577" width="10.5546875" style="274" bestFit="1" customWidth="1"/>
    <col min="13578" max="13578" width="12.6640625" style="274" bestFit="1" customWidth="1"/>
    <col min="13579" max="13579" width="16.21875" style="274" customWidth="1"/>
    <col min="13580" max="13580" width="1.88671875" style="274" customWidth="1"/>
    <col min="13581" max="13581" width="9" style="274" bestFit="1" customWidth="1"/>
    <col min="13582" max="13824" width="8.88671875" style="274" customWidth="1"/>
    <col min="13825" max="13825" width="5.77734375" style="274" bestFit="1" customWidth="1"/>
    <col min="13826" max="13826" width="6.88671875" style="274" bestFit="1" customWidth="1"/>
    <col min="13827" max="13827" width="13.109375" style="274" bestFit="1" customWidth="1"/>
    <col min="13828" max="13828" width="22.33203125" style="274" bestFit="1" customWidth="1"/>
    <col min="13829" max="13829" width="35.6640625" style="274" bestFit="1" customWidth="1"/>
    <col min="13830" max="13830" width="25.109375" style="274" bestFit="1" customWidth="1"/>
    <col min="13831" max="13831" width="22.109375" style="274" bestFit="1" customWidth="1"/>
    <col min="13832" max="13832" width="6.88671875" style="274" bestFit="1" customWidth="1"/>
    <col min="13833" max="13833" width="10.5546875" style="274" bestFit="1" customWidth="1"/>
    <col min="13834" max="13834" width="12.6640625" style="274" bestFit="1" customWidth="1"/>
    <col min="13835" max="13835" width="16.21875" style="274" customWidth="1"/>
    <col min="13836" max="13836" width="1.88671875" style="274" customWidth="1"/>
    <col min="13837" max="13837" width="9" style="274" bestFit="1" customWidth="1"/>
    <col min="13838" max="14080" width="8.88671875" style="274" customWidth="1"/>
    <col min="14081" max="14081" width="5.77734375" style="274" bestFit="1" customWidth="1"/>
    <col min="14082" max="14082" width="6.88671875" style="274" bestFit="1" customWidth="1"/>
    <col min="14083" max="14083" width="13.109375" style="274" bestFit="1" customWidth="1"/>
    <col min="14084" max="14084" width="22.33203125" style="274" bestFit="1" customWidth="1"/>
    <col min="14085" max="14085" width="35.6640625" style="274" bestFit="1" customWidth="1"/>
    <col min="14086" max="14086" width="25.109375" style="274" bestFit="1" customWidth="1"/>
    <col min="14087" max="14087" width="22.109375" style="274" bestFit="1" customWidth="1"/>
    <col min="14088" max="14088" width="6.88671875" style="274" bestFit="1" customWidth="1"/>
    <col min="14089" max="14089" width="10.5546875" style="274" bestFit="1" customWidth="1"/>
    <col min="14090" max="14090" width="12.6640625" style="274" bestFit="1" customWidth="1"/>
    <col min="14091" max="14091" width="16.21875" style="274" customWidth="1"/>
    <col min="14092" max="14092" width="1.88671875" style="274" customWidth="1"/>
    <col min="14093" max="14093" width="9" style="274" bestFit="1" customWidth="1"/>
    <col min="14094" max="14336" width="8.88671875" style="274" customWidth="1"/>
    <col min="14337" max="14337" width="5.77734375" style="274" bestFit="1" customWidth="1"/>
    <col min="14338" max="14338" width="6.88671875" style="274" bestFit="1" customWidth="1"/>
    <col min="14339" max="14339" width="13.109375" style="274" bestFit="1" customWidth="1"/>
    <col min="14340" max="14340" width="22.33203125" style="274" bestFit="1" customWidth="1"/>
    <col min="14341" max="14341" width="35.6640625" style="274" bestFit="1" customWidth="1"/>
    <col min="14342" max="14342" width="25.109375" style="274" bestFit="1" customWidth="1"/>
    <col min="14343" max="14343" width="22.109375" style="274" bestFit="1" customWidth="1"/>
    <col min="14344" max="14344" width="6.88671875" style="274" bestFit="1" customWidth="1"/>
    <col min="14345" max="14345" width="10.5546875" style="274" bestFit="1" customWidth="1"/>
    <col min="14346" max="14346" width="12.6640625" style="274" bestFit="1" customWidth="1"/>
    <col min="14347" max="14347" width="16.21875" style="274" customWidth="1"/>
    <col min="14348" max="14348" width="1.88671875" style="274" customWidth="1"/>
    <col min="14349" max="14349" width="9" style="274" bestFit="1" customWidth="1"/>
    <col min="14350" max="14592" width="8.88671875" style="274" customWidth="1"/>
    <col min="14593" max="14593" width="5.77734375" style="274" bestFit="1" customWidth="1"/>
    <col min="14594" max="14594" width="6.88671875" style="274" bestFit="1" customWidth="1"/>
    <col min="14595" max="14595" width="13.109375" style="274" bestFit="1" customWidth="1"/>
    <col min="14596" max="14596" width="22.33203125" style="274" bestFit="1" customWidth="1"/>
    <col min="14597" max="14597" width="35.6640625" style="274" bestFit="1" customWidth="1"/>
    <col min="14598" max="14598" width="25.109375" style="274" bestFit="1" customWidth="1"/>
    <col min="14599" max="14599" width="22.109375" style="274" bestFit="1" customWidth="1"/>
    <col min="14600" max="14600" width="6.88671875" style="274" bestFit="1" customWidth="1"/>
    <col min="14601" max="14601" width="10.5546875" style="274" bestFit="1" customWidth="1"/>
    <col min="14602" max="14602" width="12.6640625" style="274" bestFit="1" customWidth="1"/>
    <col min="14603" max="14603" width="16.21875" style="274" customWidth="1"/>
    <col min="14604" max="14604" width="1.88671875" style="274" customWidth="1"/>
    <col min="14605" max="14605" width="9" style="274" bestFit="1" customWidth="1"/>
    <col min="14606" max="14848" width="8.88671875" style="274" customWidth="1"/>
    <col min="14849" max="14849" width="5.77734375" style="274" bestFit="1" customWidth="1"/>
    <col min="14850" max="14850" width="6.88671875" style="274" bestFit="1" customWidth="1"/>
    <col min="14851" max="14851" width="13.109375" style="274" bestFit="1" customWidth="1"/>
    <col min="14852" max="14852" width="22.33203125" style="274" bestFit="1" customWidth="1"/>
    <col min="14853" max="14853" width="35.6640625" style="274" bestFit="1" customWidth="1"/>
    <col min="14854" max="14854" width="25.109375" style="274" bestFit="1" customWidth="1"/>
    <col min="14855" max="14855" width="22.109375" style="274" bestFit="1" customWidth="1"/>
    <col min="14856" max="14856" width="6.88671875" style="274" bestFit="1" customWidth="1"/>
    <col min="14857" max="14857" width="10.5546875" style="274" bestFit="1" customWidth="1"/>
    <col min="14858" max="14858" width="12.6640625" style="274" bestFit="1" customWidth="1"/>
    <col min="14859" max="14859" width="16.21875" style="274" customWidth="1"/>
    <col min="14860" max="14860" width="1.88671875" style="274" customWidth="1"/>
    <col min="14861" max="14861" width="9" style="274" bestFit="1" customWidth="1"/>
    <col min="14862" max="15104" width="8.88671875" style="274" customWidth="1"/>
    <col min="15105" max="15105" width="5.77734375" style="274" bestFit="1" customWidth="1"/>
    <col min="15106" max="15106" width="6.88671875" style="274" bestFit="1" customWidth="1"/>
    <col min="15107" max="15107" width="13.109375" style="274" bestFit="1" customWidth="1"/>
    <col min="15108" max="15108" width="22.33203125" style="274" bestFit="1" customWidth="1"/>
    <col min="15109" max="15109" width="35.6640625" style="274" bestFit="1" customWidth="1"/>
    <col min="15110" max="15110" width="25.109375" style="274" bestFit="1" customWidth="1"/>
    <col min="15111" max="15111" width="22.109375" style="274" bestFit="1" customWidth="1"/>
    <col min="15112" max="15112" width="6.88671875" style="274" bestFit="1" customWidth="1"/>
    <col min="15113" max="15113" width="10.5546875" style="274" bestFit="1" customWidth="1"/>
    <col min="15114" max="15114" width="12.6640625" style="274" bestFit="1" customWidth="1"/>
    <col min="15115" max="15115" width="16.21875" style="274" customWidth="1"/>
    <col min="15116" max="15116" width="1.88671875" style="274" customWidth="1"/>
    <col min="15117" max="15117" width="9" style="274" bestFit="1" customWidth="1"/>
    <col min="15118" max="15360" width="8.88671875" style="274" customWidth="1"/>
    <col min="15361" max="15361" width="5.77734375" style="274" bestFit="1" customWidth="1"/>
    <col min="15362" max="15362" width="6.88671875" style="274" bestFit="1" customWidth="1"/>
    <col min="15363" max="15363" width="13.109375" style="274" bestFit="1" customWidth="1"/>
    <col min="15364" max="15364" width="22.33203125" style="274" bestFit="1" customWidth="1"/>
    <col min="15365" max="15365" width="35.6640625" style="274" bestFit="1" customWidth="1"/>
    <col min="15366" max="15366" width="25.109375" style="274" bestFit="1" customWidth="1"/>
    <col min="15367" max="15367" width="22.109375" style="274" bestFit="1" customWidth="1"/>
    <col min="15368" max="15368" width="6.88671875" style="274" bestFit="1" customWidth="1"/>
    <col min="15369" max="15369" width="10.5546875" style="274" bestFit="1" customWidth="1"/>
    <col min="15370" max="15370" width="12.6640625" style="274" bestFit="1" customWidth="1"/>
    <col min="15371" max="15371" width="16.21875" style="274" customWidth="1"/>
    <col min="15372" max="15372" width="1.88671875" style="274" customWidth="1"/>
    <col min="15373" max="15373" width="9" style="274" bestFit="1" customWidth="1"/>
    <col min="15374" max="15616" width="8.88671875" style="274" customWidth="1"/>
    <col min="15617" max="15617" width="5.77734375" style="274" bestFit="1" customWidth="1"/>
    <col min="15618" max="15618" width="6.88671875" style="274" bestFit="1" customWidth="1"/>
    <col min="15619" max="15619" width="13.109375" style="274" bestFit="1" customWidth="1"/>
    <col min="15620" max="15620" width="22.33203125" style="274" bestFit="1" customWidth="1"/>
    <col min="15621" max="15621" width="35.6640625" style="274" bestFit="1" customWidth="1"/>
    <col min="15622" max="15622" width="25.109375" style="274" bestFit="1" customWidth="1"/>
    <col min="15623" max="15623" width="22.109375" style="274" bestFit="1" customWidth="1"/>
    <col min="15624" max="15624" width="6.88671875" style="274" bestFit="1" customWidth="1"/>
    <col min="15625" max="15625" width="10.5546875" style="274" bestFit="1" customWidth="1"/>
    <col min="15626" max="15626" width="12.6640625" style="274" bestFit="1" customWidth="1"/>
    <col min="15627" max="15627" width="16.21875" style="274" customWidth="1"/>
    <col min="15628" max="15628" width="1.88671875" style="274" customWidth="1"/>
    <col min="15629" max="15629" width="9" style="274" bestFit="1" customWidth="1"/>
    <col min="15630" max="15872" width="8.88671875" style="274" customWidth="1"/>
    <col min="15873" max="15873" width="5.77734375" style="274" bestFit="1" customWidth="1"/>
    <col min="15874" max="15874" width="6.88671875" style="274" bestFit="1" customWidth="1"/>
    <col min="15875" max="15875" width="13.109375" style="274" bestFit="1" customWidth="1"/>
    <col min="15876" max="15876" width="22.33203125" style="274" bestFit="1" customWidth="1"/>
    <col min="15877" max="15877" width="35.6640625" style="274" bestFit="1" customWidth="1"/>
    <col min="15878" max="15878" width="25.109375" style="274" bestFit="1" customWidth="1"/>
    <col min="15879" max="15879" width="22.109375" style="274" bestFit="1" customWidth="1"/>
    <col min="15880" max="15880" width="6.88671875" style="274" bestFit="1" customWidth="1"/>
    <col min="15881" max="15881" width="10.5546875" style="274" bestFit="1" customWidth="1"/>
    <col min="15882" max="15882" width="12.6640625" style="274" bestFit="1" customWidth="1"/>
    <col min="15883" max="15883" width="16.21875" style="274" customWidth="1"/>
    <col min="15884" max="15884" width="1.88671875" style="274" customWidth="1"/>
    <col min="15885" max="15885" width="9" style="274" bestFit="1" customWidth="1"/>
    <col min="15886" max="16128" width="8.88671875" style="274" customWidth="1"/>
    <col min="16129" max="16129" width="5.77734375" style="274" bestFit="1" customWidth="1"/>
    <col min="16130" max="16130" width="6.88671875" style="274" bestFit="1" customWidth="1"/>
    <col min="16131" max="16131" width="13.109375" style="274" bestFit="1" customWidth="1"/>
    <col min="16132" max="16132" width="22.33203125" style="274" bestFit="1" customWidth="1"/>
    <col min="16133" max="16133" width="35.6640625" style="274" bestFit="1" customWidth="1"/>
    <col min="16134" max="16134" width="25.109375" style="274" bestFit="1" customWidth="1"/>
    <col min="16135" max="16135" width="22.109375" style="274" bestFit="1" customWidth="1"/>
    <col min="16136" max="16136" width="6.88671875" style="274" bestFit="1" customWidth="1"/>
    <col min="16137" max="16137" width="10.5546875" style="274" bestFit="1" customWidth="1"/>
    <col min="16138" max="16138" width="12.6640625" style="274" bestFit="1" customWidth="1"/>
    <col min="16139" max="16139" width="16.21875" style="274" customWidth="1"/>
    <col min="16140" max="16140" width="1.88671875" style="274" customWidth="1"/>
    <col min="16141" max="16141" width="9" style="274" bestFit="1" customWidth="1"/>
    <col min="16142" max="16384" width="8.88671875" style="274" customWidth="1"/>
  </cols>
  <sheetData>
    <row r="1" spans="1:13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ht="17.399999999999999">
      <c r="A2" s="1087" t="s">
        <v>740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7"/>
      <c r="L2" s="1087"/>
      <c r="M2" s="275"/>
    </row>
    <row r="3" spans="1:13" ht="13.8" thickBot="1">
      <c r="A3" s="275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5"/>
      <c r="M3" s="275"/>
    </row>
    <row r="4" spans="1:13" ht="69.599999999999994" thickBot="1">
      <c r="A4" s="277" t="s">
        <v>5</v>
      </c>
      <c r="B4" s="278" t="s">
        <v>6</v>
      </c>
      <c r="C4" s="278" t="s">
        <v>7</v>
      </c>
      <c r="D4" s="278" t="s">
        <v>8</v>
      </c>
      <c r="E4" s="278" t="s">
        <v>9</v>
      </c>
      <c r="F4" s="278" t="s">
        <v>10</v>
      </c>
      <c r="G4" s="278" t="s">
        <v>11</v>
      </c>
      <c r="H4" s="277" t="s">
        <v>12</v>
      </c>
      <c r="I4" s="277" t="s">
        <v>13</v>
      </c>
      <c r="J4" s="277" t="s">
        <v>14</v>
      </c>
      <c r="K4" s="277" t="s">
        <v>15</v>
      </c>
      <c r="L4" s="275"/>
      <c r="M4" s="275"/>
    </row>
    <row r="5" spans="1:13" ht="13.8" thickBot="1">
      <c r="A5" s="279">
        <v>2023</v>
      </c>
      <c r="B5" s="280" t="s">
        <v>16</v>
      </c>
      <c r="C5" s="280" t="s">
        <v>740</v>
      </c>
      <c r="D5" s="280" t="s">
        <v>1250</v>
      </c>
      <c r="E5" s="280" t="s">
        <v>1251</v>
      </c>
      <c r="F5" s="280" t="s">
        <v>370</v>
      </c>
      <c r="G5" s="280" t="s">
        <v>20</v>
      </c>
      <c r="H5" s="289">
        <v>0</v>
      </c>
      <c r="I5" s="282">
        <v>78</v>
      </c>
      <c r="J5" s="287"/>
      <c r="K5" s="289">
        <v>0</v>
      </c>
      <c r="L5" s="275"/>
      <c r="M5" s="275"/>
    </row>
    <row r="6" spans="1:13" ht="13.8" thickBot="1">
      <c r="A6" s="279">
        <v>2023</v>
      </c>
      <c r="B6" s="280" t="s">
        <v>16</v>
      </c>
      <c r="C6" s="280" t="s">
        <v>740</v>
      </c>
      <c r="D6" s="280" t="s">
        <v>1250</v>
      </c>
      <c r="E6" s="280" t="s">
        <v>1251</v>
      </c>
      <c r="F6" s="280" t="s">
        <v>90</v>
      </c>
      <c r="G6" s="280" t="s">
        <v>72</v>
      </c>
      <c r="H6" s="281">
        <v>2800</v>
      </c>
      <c r="I6" s="282">
        <v>19739</v>
      </c>
      <c r="J6" s="287"/>
      <c r="K6" s="281">
        <v>55269200</v>
      </c>
      <c r="L6" s="275"/>
      <c r="M6" s="275"/>
    </row>
    <row r="7" spans="1:13" ht="13.8" thickBot="1">
      <c r="A7" s="279">
        <v>2023</v>
      </c>
      <c r="B7" s="280" t="s">
        <v>16</v>
      </c>
      <c r="C7" s="280" t="s">
        <v>740</v>
      </c>
      <c r="D7" s="280" t="s">
        <v>1250</v>
      </c>
      <c r="E7" s="280" t="s">
        <v>1251</v>
      </c>
      <c r="F7" s="280" t="s">
        <v>371</v>
      </c>
      <c r="G7" s="280" t="s">
        <v>61</v>
      </c>
      <c r="H7" s="281">
        <v>4200</v>
      </c>
      <c r="I7" s="282">
        <v>16186</v>
      </c>
      <c r="J7" s="287"/>
      <c r="K7" s="281">
        <v>67981200</v>
      </c>
      <c r="L7" s="275"/>
      <c r="M7" s="275"/>
    </row>
    <row r="8" spans="1:13" ht="13.8" thickBot="1">
      <c r="A8" s="279">
        <v>2023</v>
      </c>
      <c r="B8" s="280" t="s">
        <v>16</v>
      </c>
      <c r="C8" s="280" t="s">
        <v>740</v>
      </c>
      <c r="D8" s="280" t="s">
        <v>1250</v>
      </c>
      <c r="E8" s="280" t="s">
        <v>1252</v>
      </c>
      <c r="F8" s="280" t="s">
        <v>370</v>
      </c>
      <c r="G8" s="280" t="s">
        <v>20</v>
      </c>
      <c r="H8" s="289">
        <v>0</v>
      </c>
      <c r="I8" s="289">
        <v>0</v>
      </c>
      <c r="J8" s="287"/>
      <c r="K8" s="289">
        <v>0</v>
      </c>
      <c r="L8" s="275"/>
      <c r="M8" s="275"/>
    </row>
    <row r="9" spans="1:13" ht="13.8" thickBot="1">
      <c r="A9" s="279">
        <v>2023</v>
      </c>
      <c r="B9" s="280" t="s">
        <v>16</v>
      </c>
      <c r="C9" s="280" t="s">
        <v>740</v>
      </c>
      <c r="D9" s="280" t="s">
        <v>1250</v>
      </c>
      <c r="E9" s="280" t="s">
        <v>1252</v>
      </c>
      <c r="F9" s="280" t="s">
        <v>90</v>
      </c>
      <c r="G9" s="280" t="s">
        <v>72</v>
      </c>
      <c r="H9" s="281">
        <v>4200</v>
      </c>
      <c r="I9" s="282">
        <v>518</v>
      </c>
      <c r="J9" s="287"/>
      <c r="K9" s="281">
        <v>2175600</v>
      </c>
      <c r="L9" s="275"/>
      <c r="M9" s="275"/>
    </row>
    <row r="10" spans="1:13" ht="13.8" thickBot="1">
      <c r="A10" s="279">
        <v>2023</v>
      </c>
      <c r="B10" s="280" t="s">
        <v>16</v>
      </c>
      <c r="C10" s="280" t="s">
        <v>740</v>
      </c>
      <c r="D10" s="280" t="s">
        <v>1250</v>
      </c>
      <c r="E10" s="280" t="s">
        <v>1252</v>
      </c>
      <c r="F10" s="280" t="s">
        <v>371</v>
      </c>
      <c r="G10" s="280" t="s">
        <v>61</v>
      </c>
      <c r="H10" s="281">
        <v>6700</v>
      </c>
      <c r="I10" s="282">
        <v>246</v>
      </c>
      <c r="J10" s="287"/>
      <c r="K10" s="281">
        <v>1648200</v>
      </c>
      <c r="L10" s="275"/>
      <c r="M10" s="275"/>
    </row>
    <row r="11" spans="1:13" ht="13.8" thickBot="1">
      <c r="A11" s="279">
        <v>2023</v>
      </c>
      <c r="B11" s="280" t="s">
        <v>16</v>
      </c>
      <c r="C11" s="280" t="s">
        <v>740</v>
      </c>
      <c r="D11" s="280" t="s">
        <v>1250</v>
      </c>
      <c r="E11" s="280" t="s">
        <v>23</v>
      </c>
      <c r="F11" s="280" t="s">
        <v>370</v>
      </c>
      <c r="G11" s="280" t="s">
        <v>20</v>
      </c>
      <c r="H11" s="289">
        <v>0</v>
      </c>
      <c r="I11" s="289">
        <v>0</v>
      </c>
      <c r="J11" s="287"/>
      <c r="K11" s="289">
        <v>0</v>
      </c>
      <c r="L11" s="275"/>
      <c r="M11" s="275"/>
    </row>
    <row r="12" spans="1:13" ht="13.8" thickBot="1">
      <c r="A12" s="279">
        <v>2023</v>
      </c>
      <c r="B12" s="280" t="s">
        <v>16</v>
      </c>
      <c r="C12" s="280" t="s">
        <v>740</v>
      </c>
      <c r="D12" s="280" t="s">
        <v>1250</v>
      </c>
      <c r="E12" s="280" t="s">
        <v>23</v>
      </c>
      <c r="F12" s="280" t="s">
        <v>90</v>
      </c>
      <c r="G12" s="280" t="s">
        <v>72</v>
      </c>
      <c r="H12" s="281">
        <v>4200</v>
      </c>
      <c r="I12" s="282">
        <v>336</v>
      </c>
      <c r="J12" s="287"/>
      <c r="K12" s="281">
        <v>1411200</v>
      </c>
      <c r="L12" s="275"/>
      <c r="M12" s="275"/>
    </row>
    <row r="13" spans="1:13" ht="13.8" thickBot="1">
      <c r="A13" s="279">
        <v>2023</v>
      </c>
      <c r="B13" s="280" t="s">
        <v>16</v>
      </c>
      <c r="C13" s="280" t="s">
        <v>740</v>
      </c>
      <c r="D13" s="280" t="s">
        <v>1250</v>
      </c>
      <c r="E13" s="280" t="s">
        <v>23</v>
      </c>
      <c r="F13" s="280" t="s">
        <v>371</v>
      </c>
      <c r="G13" s="280" t="s">
        <v>61</v>
      </c>
      <c r="H13" s="281">
        <v>6700</v>
      </c>
      <c r="I13" s="282">
        <v>198</v>
      </c>
      <c r="J13" s="287"/>
      <c r="K13" s="281">
        <v>1326600</v>
      </c>
      <c r="L13" s="275"/>
      <c r="M13" s="275"/>
    </row>
    <row r="14" spans="1:13" ht="13.8" thickBot="1">
      <c r="A14" s="279">
        <v>2023</v>
      </c>
      <c r="B14" s="280" t="s">
        <v>16</v>
      </c>
      <c r="C14" s="280" t="s">
        <v>740</v>
      </c>
      <c r="D14" s="280" t="s">
        <v>1250</v>
      </c>
      <c r="E14" s="280" t="s">
        <v>24</v>
      </c>
      <c r="F14" s="280" t="s">
        <v>370</v>
      </c>
      <c r="G14" s="280" t="s">
        <v>20</v>
      </c>
      <c r="H14" s="289">
        <v>0</v>
      </c>
      <c r="I14" s="289">
        <v>0</v>
      </c>
      <c r="J14" s="287"/>
      <c r="K14" s="289">
        <v>0</v>
      </c>
      <c r="L14" s="275"/>
      <c r="M14" s="275"/>
    </row>
    <row r="15" spans="1:13" ht="13.8" thickBot="1">
      <c r="A15" s="279">
        <v>2023</v>
      </c>
      <c r="B15" s="280" t="s">
        <v>16</v>
      </c>
      <c r="C15" s="280" t="s">
        <v>740</v>
      </c>
      <c r="D15" s="280" t="s">
        <v>1250</v>
      </c>
      <c r="E15" s="280" t="s">
        <v>24</v>
      </c>
      <c r="F15" s="280" t="s">
        <v>90</v>
      </c>
      <c r="G15" s="280" t="s">
        <v>72</v>
      </c>
      <c r="H15" s="281">
        <v>6950</v>
      </c>
      <c r="I15" s="282">
        <v>163</v>
      </c>
      <c r="J15" s="287"/>
      <c r="K15" s="281">
        <v>1132850</v>
      </c>
      <c r="L15" s="275"/>
      <c r="M15" s="275"/>
    </row>
    <row r="16" spans="1:13" ht="13.8" thickBot="1">
      <c r="A16" s="279">
        <v>2023</v>
      </c>
      <c r="B16" s="280" t="s">
        <v>16</v>
      </c>
      <c r="C16" s="280" t="s">
        <v>740</v>
      </c>
      <c r="D16" s="280" t="s">
        <v>1250</v>
      </c>
      <c r="E16" s="280" t="s">
        <v>24</v>
      </c>
      <c r="F16" s="280" t="s">
        <v>371</v>
      </c>
      <c r="G16" s="280" t="s">
        <v>61</v>
      </c>
      <c r="H16" s="281">
        <v>9050</v>
      </c>
      <c r="I16" s="282">
        <v>76</v>
      </c>
      <c r="J16" s="287"/>
      <c r="K16" s="281">
        <v>687800</v>
      </c>
      <c r="L16" s="275"/>
      <c r="M16" s="275"/>
    </row>
    <row r="17" spans="1:13" ht="13.8" thickBot="1">
      <c r="A17" s="279">
        <v>2023</v>
      </c>
      <c r="B17" s="280" t="s">
        <v>16</v>
      </c>
      <c r="C17" s="280" t="s">
        <v>740</v>
      </c>
      <c r="D17" s="280" t="s">
        <v>1250</v>
      </c>
      <c r="E17" s="280" t="s">
        <v>1253</v>
      </c>
      <c r="F17" s="280" t="s">
        <v>370</v>
      </c>
      <c r="G17" s="280" t="s">
        <v>20</v>
      </c>
      <c r="H17" s="289">
        <v>0</v>
      </c>
      <c r="I17" s="282">
        <v>2</v>
      </c>
      <c r="J17" s="287"/>
      <c r="K17" s="289">
        <v>0</v>
      </c>
      <c r="L17" s="275"/>
      <c r="M17" s="275"/>
    </row>
    <row r="18" spans="1:13" ht="13.8" thickBot="1">
      <c r="A18" s="279">
        <v>2023</v>
      </c>
      <c r="B18" s="280" t="s">
        <v>16</v>
      </c>
      <c r="C18" s="280" t="s">
        <v>740</v>
      </c>
      <c r="D18" s="280" t="s">
        <v>1250</v>
      </c>
      <c r="E18" s="280" t="s">
        <v>1253</v>
      </c>
      <c r="F18" s="280" t="s">
        <v>90</v>
      </c>
      <c r="G18" s="280" t="s">
        <v>72</v>
      </c>
      <c r="H18" s="281">
        <v>4200</v>
      </c>
      <c r="I18" s="282">
        <v>1097</v>
      </c>
      <c r="J18" s="287"/>
      <c r="K18" s="281">
        <v>4607400</v>
      </c>
      <c r="L18" s="275"/>
      <c r="M18" s="275"/>
    </row>
    <row r="19" spans="1:13" ht="13.8" thickBot="1">
      <c r="A19" s="279">
        <v>2023</v>
      </c>
      <c r="B19" s="280" t="s">
        <v>16</v>
      </c>
      <c r="C19" s="280" t="s">
        <v>740</v>
      </c>
      <c r="D19" s="280" t="s">
        <v>1250</v>
      </c>
      <c r="E19" s="280" t="s">
        <v>1253</v>
      </c>
      <c r="F19" s="280" t="s">
        <v>371</v>
      </c>
      <c r="G19" s="280" t="s">
        <v>61</v>
      </c>
      <c r="H19" s="281">
        <v>6700</v>
      </c>
      <c r="I19" s="282">
        <v>350</v>
      </c>
      <c r="J19" s="287"/>
      <c r="K19" s="281">
        <v>2345000</v>
      </c>
      <c r="L19" s="275"/>
      <c r="M19" s="275"/>
    </row>
    <row r="20" spans="1:13" ht="13.8" thickBot="1">
      <c r="A20" s="279">
        <v>2023</v>
      </c>
      <c r="B20" s="280" t="s">
        <v>16</v>
      </c>
      <c r="C20" s="280" t="s">
        <v>740</v>
      </c>
      <c r="D20" s="280" t="s">
        <v>1250</v>
      </c>
      <c r="E20" s="280" t="s">
        <v>26</v>
      </c>
      <c r="F20" s="280" t="s">
        <v>370</v>
      </c>
      <c r="G20" s="280" t="s">
        <v>20</v>
      </c>
      <c r="H20" s="289">
        <v>0</v>
      </c>
      <c r="I20" s="282">
        <v>1</v>
      </c>
      <c r="J20" s="287"/>
      <c r="K20" s="289">
        <v>0</v>
      </c>
      <c r="L20" s="275"/>
      <c r="M20" s="275"/>
    </row>
    <row r="21" spans="1:13" ht="13.8" thickBot="1">
      <c r="A21" s="279">
        <v>2023</v>
      </c>
      <c r="B21" s="280" t="s">
        <v>16</v>
      </c>
      <c r="C21" s="280" t="s">
        <v>740</v>
      </c>
      <c r="D21" s="280" t="s">
        <v>1250</v>
      </c>
      <c r="E21" s="280" t="s">
        <v>26</v>
      </c>
      <c r="F21" s="280" t="s">
        <v>90</v>
      </c>
      <c r="G21" s="280" t="s">
        <v>72</v>
      </c>
      <c r="H21" s="281">
        <v>6950</v>
      </c>
      <c r="I21" s="282">
        <v>1233</v>
      </c>
      <c r="J21" s="287"/>
      <c r="K21" s="281">
        <v>8569350</v>
      </c>
      <c r="L21" s="275"/>
      <c r="M21" s="275"/>
    </row>
    <row r="22" spans="1:13" ht="13.8" thickBot="1">
      <c r="A22" s="279">
        <v>2023</v>
      </c>
      <c r="B22" s="280" t="s">
        <v>16</v>
      </c>
      <c r="C22" s="280" t="s">
        <v>740</v>
      </c>
      <c r="D22" s="280" t="s">
        <v>1250</v>
      </c>
      <c r="E22" s="280" t="s">
        <v>26</v>
      </c>
      <c r="F22" s="280" t="s">
        <v>371</v>
      </c>
      <c r="G22" s="280" t="s">
        <v>61</v>
      </c>
      <c r="H22" s="281">
        <v>9050</v>
      </c>
      <c r="I22" s="282">
        <v>390</v>
      </c>
      <c r="J22" s="287"/>
      <c r="K22" s="281">
        <v>3529500</v>
      </c>
      <c r="L22" s="275"/>
      <c r="M22" s="275"/>
    </row>
    <row r="23" spans="1:13" ht="13.8" thickBot="1">
      <c r="A23" s="279">
        <v>2023</v>
      </c>
      <c r="B23" s="280" t="s">
        <v>16</v>
      </c>
      <c r="C23" s="280" t="s">
        <v>740</v>
      </c>
      <c r="D23" s="280" t="s">
        <v>1250</v>
      </c>
      <c r="E23" s="280" t="s">
        <v>808</v>
      </c>
      <c r="F23" s="280" t="s">
        <v>370</v>
      </c>
      <c r="G23" s="280" t="s">
        <v>20</v>
      </c>
      <c r="H23" s="289">
        <v>0</v>
      </c>
      <c r="I23" s="282">
        <v>2</v>
      </c>
      <c r="J23" s="287"/>
      <c r="K23" s="289">
        <v>0</v>
      </c>
      <c r="L23" s="275"/>
      <c r="M23" s="275"/>
    </row>
    <row r="24" spans="1:13" ht="13.8" thickBot="1">
      <c r="A24" s="279">
        <v>2023</v>
      </c>
      <c r="B24" s="280" t="s">
        <v>16</v>
      </c>
      <c r="C24" s="280" t="s">
        <v>740</v>
      </c>
      <c r="D24" s="280" t="s">
        <v>1250</v>
      </c>
      <c r="E24" s="280" t="s">
        <v>808</v>
      </c>
      <c r="F24" s="280" t="s">
        <v>90</v>
      </c>
      <c r="G24" s="280" t="s">
        <v>72</v>
      </c>
      <c r="H24" s="281">
        <v>1950</v>
      </c>
      <c r="I24" s="282">
        <v>188</v>
      </c>
      <c r="J24" s="287"/>
      <c r="K24" s="281">
        <v>366600</v>
      </c>
      <c r="L24" s="275"/>
      <c r="M24" s="275"/>
    </row>
    <row r="25" spans="1:13" ht="13.8" thickBot="1">
      <c r="A25" s="279">
        <v>2023</v>
      </c>
      <c r="B25" s="280" t="s">
        <v>16</v>
      </c>
      <c r="C25" s="280" t="s">
        <v>740</v>
      </c>
      <c r="D25" s="280" t="s">
        <v>1250</v>
      </c>
      <c r="E25" s="280" t="s">
        <v>808</v>
      </c>
      <c r="F25" s="280" t="s">
        <v>371</v>
      </c>
      <c r="G25" s="280" t="s">
        <v>61</v>
      </c>
      <c r="H25" s="281">
        <v>1950</v>
      </c>
      <c r="I25" s="282">
        <v>220</v>
      </c>
      <c r="J25" s="287"/>
      <c r="K25" s="281">
        <v>429000</v>
      </c>
      <c r="L25" s="275"/>
      <c r="M25" s="275"/>
    </row>
    <row r="26" spans="1:13" ht="13.8" thickBot="1">
      <c r="A26" s="284"/>
      <c r="B26" s="284"/>
      <c r="C26" s="284"/>
      <c r="D26" s="284" t="s">
        <v>29</v>
      </c>
      <c r="E26" s="284"/>
      <c r="F26" s="284"/>
      <c r="G26" s="284"/>
      <c r="H26" s="284"/>
      <c r="I26" s="285">
        <v>41023</v>
      </c>
      <c r="J26" s="288"/>
      <c r="K26" s="286">
        <v>151479500</v>
      </c>
      <c r="L26" s="275"/>
      <c r="M26" s="275"/>
    </row>
    <row r="27" spans="1:13" ht="13.8" thickBot="1">
      <c r="A27" s="279">
        <v>2023</v>
      </c>
      <c r="B27" s="280" t="s">
        <v>16</v>
      </c>
      <c r="C27" s="280" t="s">
        <v>740</v>
      </c>
      <c r="D27" s="280" t="s">
        <v>1254</v>
      </c>
      <c r="E27" s="280" t="s">
        <v>1251</v>
      </c>
      <c r="F27" s="280" t="s">
        <v>370</v>
      </c>
      <c r="G27" s="280" t="s">
        <v>20</v>
      </c>
      <c r="H27" s="289">
        <v>0</v>
      </c>
      <c r="I27" s="282">
        <v>48</v>
      </c>
      <c r="J27" s="287"/>
      <c r="K27" s="289">
        <v>0</v>
      </c>
      <c r="L27" s="275"/>
      <c r="M27" s="275"/>
    </row>
    <row r="28" spans="1:13" ht="13.8" thickBot="1">
      <c r="A28" s="279">
        <v>2023</v>
      </c>
      <c r="B28" s="280" t="s">
        <v>16</v>
      </c>
      <c r="C28" s="280" t="s">
        <v>740</v>
      </c>
      <c r="D28" s="280" t="s">
        <v>1254</v>
      </c>
      <c r="E28" s="280" t="s">
        <v>1251</v>
      </c>
      <c r="F28" s="280" t="s">
        <v>90</v>
      </c>
      <c r="G28" s="280" t="s">
        <v>72</v>
      </c>
      <c r="H28" s="281">
        <v>2800</v>
      </c>
      <c r="I28" s="282">
        <v>14980</v>
      </c>
      <c r="J28" s="287"/>
      <c r="K28" s="281">
        <v>41944000</v>
      </c>
      <c r="L28" s="275"/>
      <c r="M28" s="275"/>
    </row>
    <row r="29" spans="1:13" ht="13.8" thickBot="1">
      <c r="A29" s="279">
        <v>2023</v>
      </c>
      <c r="B29" s="280" t="s">
        <v>16</v>
      </c>
      <c r="C29" s="280" t="s">
        <v>740</v>
      </c>
      <c r="D29" s="280" t="s">
        <v>1254</v>
      </c>
      <c r="E29" s="280" t="s">
        <v>1251</v>
      </c>
      <c r="F29" s="280" t="s">
        <v>371</v>
      </c>
      <c r="G29" s="280" t="s">
        <v>61</v>
      </c>
      <c r="H29" s="281">
        <v>4200</v>
      </c>
      <c r="I29" s="282">
        <v>13890</v>
      </c>
      <c r="J29" s="287"/>
      <c r="K29" s="281">
        <v>58338000</v>
      </c>
      <c r="L29" s="275"/>
      <c r="M29" s="275"/>
    </row>
    <row r="30" spans="1:13" ht="13.8" thickBot="1">
      <c r="A30" s="279">
        <v>2023</v>
      </c>
      <c r="B30" s="280" t="s">
        <v>16</v>
      </c>
      <c r="C30" s="280" t="s">
        <v>740</v>
      </c>
      <c r="D30" s="280" t="s">
        <v>1254</v>
      </c>
      <c r="E30" s="280" t="s">
        <v>1252</v>
      </c>
      <c r="F30" s="280" t="s">
        <v>370</v>
      </c>
      <c r="G30" s="280" t="s">
        <v>20</v>
      </c>
      <c r="H30" s="289">
        <v>0</v>
      </c>
      <c r="I30" s="282">
        <v>1</v>
      </c>
      <c r="J30" s="287"/>
      <c r="K30" s="289">
        <v>0</v>
      </c>
      <c r="L30" s="275"/>
      <c r="M30" s="275"/>
    </row>
    <row r="31" spans="1:13" ht="13.8" thickBot="1">
      <c r="A31" s="279">
        <v>2023</v>
      </c>
      <c r="B31" s="280" t="s">
        <v>16</v>
      </c>
      <c r="C31" s="280" t="s">
        <v>740</v>
      </c>
      <c r="D31" s="280" t="s">
        <v>1254</v>
      </c>
      <c r="E31" s="280" t="s">
        <v>1252</v>
      </c>
      <c r="F31" s="280" t="s">
        <v>90</v>
      </c>
      <c r="G31" s="280" t="s">
        <v>72</v>
      </c>
      <c r="H31" s="281">
        <v>4200</v>
      </c>
      <c r="I31" s="282">
        <v>536</v>
      </c>
      <c r="J31" s="287"/>
      <c r="K31" s="281">
        <v>2251200</v>
      </c>
      <c r="L31" s="275"/>
      <c r="M31" s="275"/>
    </row>
    <row r="32" spans="1:13" ht="13.8" thickBot="1">
      <c r="A32" s="279">
        <v>2023</v>
      </c>
      <c r="B32" s="280" t="s">
        <v>16</v>
      </c>
      <c r="C32" s="280" t="s">
        <v>740</v>
      </c>
      <c r="D32" s="280" t="s">
        <v>1254</v>
      </c>
      <c r="E32" s="280" t="s">
        <v>1252</v>
      </c>
      <c r="F32" s="280" t="s">
        <v>371</v>
      </c>
      <c r="G32" s="280" t="s">
        <v>61</v>
      </c>
      <c r="H32" s="281">
        <v>6700</v>
      </c>
      <c r="I32" s="282">
        <v>233</v>
      </c>
      <c r="J32" s="287"/>
      <c r="K32" s="281">
        <v>1561100</v>
      </c>
      <c r="L32" s="275"/>
      <c r="M32" s="275"/>
    </row>
    <row r="33" spans="1:13" ht="13.8" thickBot="1">
      <c r="A33" s="279">
        <v>2023</v>
      </c>
      <c r="B33" s="280" t="s">
        <v>16</v>
      </c>
      <c r="C33" s="280" t="s">
        <v>740</v>
      </c>
      <c r="D33" s="280" t="s">
        <v>1254</v>
      </c>
      <c r="E33" s="280" t="s">
        <v>23</v>
      </c>
      <c r="F33" s="280" t="s">
        <v>370</v>
      </c>
      <c r="G33" s="280" t="s">
        <v>20</v>
      </c>
      <c r="H33" s="289">
        <v>0</v>
      </c>
      <c r="I33" s="289">
        <v>0</v>
      </c>
      <c r="J33" s="287"/>
      <c r="K33" s="289">
        <v>0</v>
      </c>
      <c r="L33" s="275"/>
      <c r="M33" s="275"/>
    </row>
    <row r="34" spans="1:13" ht="13.8" thickBot="1">
      <c r="A34" s="279">
        <v>2023</v>
      </c>
      <c r="B34" s="280" t="s">
        <v>16</v>
      </c>
      <c r="C34" s="280" t="s">
        <v>740</v>
      </c>
      <c r="D34" s="280" t="s">
        <v>1254</v>
      </c>
      <c r="E34" s="280" t="s">
        <v>23</v>
      </c>
      <c r="F34" s="280" t="s">
        <v>90</v>
      </c>
      <c r="G34" s="280" t="s">
        <v>72</v>
      </c>
      <c r="H34" s="281">
        <v>4200</v>
      </c>
      <c r="I34" s="282">
        <v>343</v>
      </c>
      <c r="J34" s="287"/>
      <c r="K34" s="281">
        <v>1440600</v>
      </c>
      <c r="L34" s="275"/>
      <c r="M34" s="275"/>
    </row>
    <row r="35" spans="1:13" ht="13.8" thickBot="1">
      <c r="A35" s="279">
        <v>2023</v>
      </c>
      <c r="B35" s="280" t="s">
        <v>16</v>
      </c>
      <c r="C35" s="280" t="s">
        <v>740</v>
      </c>
      <c r="D35" s="280" t="s">
        <v>1254</v>
      </c>
      <c r="E35" s="280" t="s">
        <v>23</v>
      </c>
      <c r="F35" s="280" t="s">
        <v>371</v>
      </c>
      <c r="G35" s="280" t="s">
        <v>61</v>
      </c>
      <c r="H35" s="281">
        <v>6700</v>
      </c>
      <c r="I35" s="282">
        <v>209</v>
      </c>
      <c r="J35" s="287"/>
      <c r="K35" s="281">
        <v>1400300</v>
      </c>
      <c r="L35" s="275"/>
      <c r="M35" s="275"/>
    </row>
    <row r="36" spans="1:13" ht="13.8" thickBot="1">
      <c r="A36" s="279">
        <v>2023</v>
      </c>
      <c r="B36" s="280" t="s">
        <v>16</v>
      </c>
      <c r="C36" s="280" t="s">
        <v>740</v>
      </c>
      <c r="D36" s="280" t="s">
        <v>1254</v>
      </c>
      <c r="E36" s="280" t="s">
        <v>24</v>
      </c>
      <c r="F36" s="280" t="s">
        <v>370</v>
      </c>
      <c r="G36" s="280" t="s">
        <v>20</v>
      </c>
      <c r="H36" s="289">
        <v>0</v>
      </c>
      <c r="I36" s="289">
        <v>0</v>
      </c>
      <c r="J36" s="287"/>
      <c r="K36" s="289">
        <v>0</v>
      </c>
      <c r="L36" s="275"/>
      <c r="M36" s="275"/>
    </row>
    <row r="37" spans="1:13" ht="13.8" thickBot="1">
      <c r="A37" s="279">
        <v>2023</v>
      </c>
      <c r="B37" s="280" t="s">
        <v>16</v>
      </c>
      <c r="C37" s="280" t="s">
        <v>740</v>
      </c>
      <c r="D37" s="280" t="s">
        <v>1254</v>
      </c>
      <c r="E37" s="280" t="s">
        <v>24</v>
      </c>
      <c r="F37" s="280" t="s">
        <v>90</v>
      </c>
      <c r="G37" s="280" t="s">
        <v>72</v>
      </c>
      <c r="H37" s="281">
        <v>6950</v>
      </c>
      <c r="I37" s="282">
        <v>137</v>
      </c>
      <c r="J37" s="287"/>
      <c r="K37" s="281">
        <v>952150</v>
      </c>
      <c r="L37" s="275"/>
      <c r="M37" s="275"/>
    </row>
    <row r="38" spans="1:13" ht="13.8" thickBot="1">
      <c r="A38" s="279">
        <v>2023</v>
      </c>
      <c r="B38" s="280" t="s">
        <v>16</v>
      </c>
      <c r="C38" s="280" t="s">
        <v>740</v>
      </c>
      <c r="D38" s="280" t="s">
        <v>1254</v>
      </c>
      <c r="E38" s="280" t="s">
        <v>24</v>
      </c>
      <c r="F38" s="280" t="s">
        <v>371</v>
      </c>
      <c r="G38" s="280" t="s">
        <v>61</v>
      </c>
      <c r="H38" s="281">
        <v>9050</v>
      </c>
      <c r="I38" s="282">
        <v>89</v>
      </c>
      <c r="J38" s="287"/>
      <c r="K38" s="281">
        <v>805450</v>
      </c>
      <c r="L38" s="275"/>
      <c r="M38" s="275"/>
    </row>
    <row r="39" spans="1:13" ht="13.8" thickBot="1">
      <c r="A39" s="279">
        <v>2023</v>
      </c>
      <c r="B39" s="280" t="s">
        <v>16</v>
      </c>
      <c r="C39" s="280" t="s">
        <v>740</v>
      </c>
      <c r="D39" s="280" t="s">
        <v>1254</v>
      </c>
      <c r="E39" s="280" t="s">
        <v>1253</v>
      </c>
      <c r="F39" s="280" t="s">
        <v>370</v>
      </c>
      <c r="G39" s="280" t="s">
        <v>20</v>
      </c>
      <c r="H39" s="289">
        <v>0</v>
      </c>
      <c r="I39" s="282">
        <v>2</v>
      </c>
      <c r="J39" s="287"/>
      <c r="K39" s="289">
        <v>0</v>
      </c>
      <c r="L39" s="275"/>
      <c r="M39" s="275"/>
    </row>
    <row r="40" spans="1:13" ht="13.8" thickBot="1">
      <c r="A40" s="279">
        <v>2023</v>
      </c>
      <c r="B40" s="280" t="s">
        <v>16</v>
      </c>
      <c r="C40" s="280" t="s">
        <v>740</v>
      </c>
      <c r="D40" s="280" t="s">
        <v>1254</v>
      </c>
      <c r="E40" s="280" t="s">
        <v>1253</v>
      </c>
      <c r="F40" s="280" t="s">
        <v>90</v>
      </c>
      <c r="G40" s="280" t="s">
        <v>72</v>
      </c>
      <c r="H40" s="281">
        <v>4200</v>
      </c>
      <c r="I40" s="282">
        <v>1064</v>
      </c>
      <c r="J40" s="287"/>
      <c r="K40" s="281">
        <v>4468800</v>
      </c>
      <c r="L40" s="275"/>
      <c r="M40" s="275"/>
    </row>
    <row r="41" spans="1:13" ht="13.8" thickBot="1">
      <c r="A41" s="279">
        <v>2023</v>
      </c>
      <c r="B41" s="280" t="s">
        <v>16</v>
      </c>
      <c r="C41" s="280" t="s">
        <v>740</v>
      </c>
      <c r="D41" s="280" t="s">
        <v>1254</v>
      </c>
      <c r="E41" s="280" t="s">
        <v>1253</v>
      </c>
      <c r="F41" s="280" t="s">
        <v>371</v>
      </c>
      <c r="G41" s="280" t="s">
        <v>61</v>
      </c>
      <c r="H41" s="281">
        <v>6700</v>
      </c>
      <c r="I41" s="282">
        <v>308</v>
      </c>
      <c r="J41" s="287"/>
      <c r="K41" s="281">
        <v>2063600</v>
      </c>
      <c r="L41" s="275"/>
      <c r="M41" s="275"/>
    </row>
    <row r="42" spans="1:13" ht="13.8" thickBot="1">
      <c r="A42" s="279">
        <v>2023</v>
      </c>
      <c r="B42" s="280" t="s">
        <v>16</v>
      </c>
      <c r="C42" s="280" t="s">
        <v>740</v>
      </c>
      <c r="D42" s="280" t="s">
        <v>1254</v>
      </c>
      <c r="E42" s="280" t="s">
        <v>26</v>
      </c>
      <c r="F42" s="280" t="s">
        <v>370</v>
      </c>
      <c r="G42" s="280" t="s">
        <v>20</v>
      </c>
      <c r="H42" s="289">
        <v>0</v>
      </c>
      <c r="I42" s="289">
        <v>0</v>
      </c>
      <c r="J42" s="287"/>
      <c r="K42" s="289">
        <v>0</v>
      </c>
      <c r="L42" s="275"/>
      <c r="M42" s="275"/>
    </row>
    <row r="43" spans="1:13" ht="13.8" thickBot="1">
      <c r="A43" s="279">
        <v>2023</v>
      </c>
      <c r="B43" s="280" t="s">
        <v>16</v>
      </c>
      <c r="C43" s="280" t="s">
        <v>740</v>
      </c>
      <c r="D43" s="280" t="s">
        <v>1254</v>
      </c>
      <c r="E43" s="280" t="s">
        <v>26</v>
      </c>
      <c r="F43" s="280" t="s">
        <v>90</v>
      </c>
      <c r="G43" s="280" t="s">
        <v>72</v>
      </c>
      <c r="H43" s="281">
        <v>6950</v>
      </c>
      <c r="I43" s="282">
        <v>1211</v>
      </c>
      <c r="J43" s="287"/>
      <c r="K43" s="281">
        <v>8416450</v>
      </c>
      <c r="L43" s="275"/>
      <c r="M43" s="275"/>
    </row>
    <row r="44" spans="1:13" ht="13.8" thickBot="1">
      <c r="A44" s="279">
        <v>2023</v>
      </c>
      <c r="B44" s="280" t="s">
        <v>16</v>
      </c>
      <c r="C44" s="280" t="s">
        <v>740</v>
      </c>
      <c r="D44" s="280" t="s">
        <v>1254</v>
      </c>
      <c r="E44" s="280" t="s">
        <v>26</v>
      </c>
      <c r="F44" s="280" t="s">
        <v>371</v>
      </c>
      <c r="G44" s="280" t="s">
        <v>61</v>
      </c>
      <c r="H44" s="281">
        <v>9050</v>
      </c>
      <c r="I44" s="282">
        <v>429</v>
      </c>
      <c r="J44" s="287"/>
      <c r="K44" s="281">
        <v>3882450</v>
      </c>
      <c r="L44" s="275"/>
      <c r="M44" s="275"/>
    </row>
    <row r="45" spans="1:13" ht="13.8" thickBot="1">
      <c r="A45" s="279">
        <v>2023</v>
      </c>
      <c r="B45" s="280" t="s">
        <v>16</v>
      </c>
      <c r="C45" s="280" t="s">
        <v>740</v>
      </c>
      <c r="D45" s="280" t="s">
        <v>1254</v>
      </c>
      <c r="E45" s="280" t="s">
        <v>808</v>
      </c>
      <c r="F45" s="280" t="s">
        <v>370</v>
      </c>
      <c r="G45" s="280" t="s">
        <v>20</v>
      </c>
      <c r="H45" s="289">
        <v>0</v>
      </c>
      <c r="I45" s="289">
        <v>0</v>
      </c>
      <c r="J45" s="287"/>
      <c r="K45" s="289">
        <v>0</v>
      </c>
      <c r="L45" s="275"/>
      <c r="M45" s="275"/>
    </row>
    <row r="46" spans="1:13" ht="13.8" thickBot="1">
      <c r="A46" s="279">
        <v>2023</v>
      </c>
      <c r="B46" s="280" t="s">
        <v>16</v>
      </c>
      <c r="C46" s="280" t="s">
        <v>740</v>
      </c>
      <c r="D46" s="280" t="s">
        <v>1254</v>
      </c>
      <c r="E46" s="280" t="s">
        <v>808</v>
      </c>
      <c r="F46" s="280" t="s">
        <v>90</v>
      </c>
      <c r="G46" s="280" t="s">
        <v>72</v>
      </c>
      <c r="H46" s="281">
        <v>1950</v>
      </c>
      <c r="I46" s="282">
        <v>148</v>
      </c>
      <c r="J46" s="287"/>
      <c r="K46" s="281">
        <v>288600</v>
      </c>
      <c r="L46" s="275"/>
      <c r="M46" s="275"/>
    </row>
    <row r="47" spans="1:13" ht="13.8" thickBot="1">
      <c r="A47" s="279">
        <v>2023</v>
      </c>
      <c r="B47" s="280" t="s">
        <v>16</v>
      </c>
      <c r="C47" s="280" t="s">
        <v>740</v>
      </c>
      <c r="D47" s="280" t="s">
        <v>1254</v>
      </c>
      <c r="E47" s="280" t="s">
        <v>808</v>
      </c>
      <c r="F47" s="280" t="s">
        <v>371</v>
      </c>
      <c r="G47" s="280" t="s">
        <v>61</v>
      </c>
      <c r="H47" s="281">
        <v>1950</v>
      </c>
      <c r="I47" s="282">
        <v>182</v>
      </c>
      <c r="J47" s="287"/>
      <c r="K47" s="281">
        <v>354900</v>
      </c>
      <c r="L47" s="275"/>
      <c r="M47" s="275"/>
    </row>
    <row r="48" spans="1:13" ht="13.8" thickBot="1">
      <c r="A48" s="284"/>
      <c r="B48" s="284"/>
      <c r="C48" s="284"/>
      <c r="D48" s="284" t="s">
        <v>29</v>
      </c>
      <c r="E48" s="284"/>
      <c r="F48" s="284"/>
      <c r="G48" s="284"/>
      <c r="H48" s="284"/>
      <c r="I48" s="285">
        <v>33810</v>
      </c>
      <c r="J48" s="288"/>
      <c r="K48" s="286">
        <v>128167600</v>
      </c>
      <c r="L48" s="275"/>
      <c r="M48" s="275"/>
    </row>
    <row r="49" spans="1:13" ht="13.8" thickBot="1">
      <c r="A49" s="279">
        <v>2023</v>
      </c>
      <c r="B49" s="280" t="s">
        <v>16</v>
      </c>
      <c r="C49" s="280" t="s">
        <v>740</v>
      </c>
      <c r="D49" s="280" t="s">
        <v>1255</v>
      </c>
      <c r="E49" s="280" t="s">
        <v>1251</v>
      </c>
      <c r="F49" s="280" t="s">
        <v>90</v>
      </c>
      <c r="G49" s="280" t="s">
        <v>72</v>
      </c>
      <c r="H49" s="281">
        <v>2800</v>
      </c>
      <c r="I49" s="282">
        <v>50763</v>
      </c>
      <c r="J49" s="287"/>
      <c r="K49" s="281">
        <v>142136400</v>
      </c>
      <c r="L49" s="275"/>
      <c r="M49" s="275"/>
    </row>
    <row r="50" spans="1:13" ht="13.8" thickBot="1">
      <c r="A50" s="279">
        <v>2023</v>
      </c>
      <c r="B50" s="280" t="s">
        <v>16</v>
      </c>
      <c r="C50" s="280" t="s">
        <v>740</v>
      </c>
      <c r="D50" s="280" t="s">
        <v>1255</v>
      </c>
      <c r="E50" s="280" t="s">
        <v>1251</v>
      </c>
      <c r="F50" s="280" t="s">
        <v>371</v>
      </c>
      <c r="G50" s="280" t="s">
        <v>61</v>
      </c>
      <c r="H50" s="281">
        <v>4200</v>
      </c>
      <c r="I50" s="282">
        <v>55398</v>
      </c>
      <c r="J50" s="287"/>
      <c r="K50" s="281">
        <v>232671600</v>
      </c>
      <c r="L50" s="275"/>
      <c r="M50" s="275"/>
    </row>
    <row r="51" spans="1:13" ht="13.8" thickBot="1">
      <c r="A51" s="279">
        <v>2023</v>
      </c>
      <c r="B51" s="280" t="s">
        <v>16</v>
      </c>
      <c r="C51" s="280" t="s">
        <v>740</v>
      </c>
      <c r="D51" s="280" t="s">
        <v>1255</v>
      </c>
      <c r="E51" s="280" t="s">
        <v>1252</v>
      </c>
      <c r="F51" s="280" t="s">
        <v>90</v>
      </c>
      <c r="G51" s="280" t="s">
        <v>72</v>
      </c>
      <c r="H51" s="281">
        <v>4200</v>
      </c>
      <c r="I51" s="282">
        <v>151</v>
      </c>
      <c r="J51" s="287"/>
      <c r="K51" s="281">
        <v>634200</v>
      </c>
      <c r="L51" s="275"/>
      <c r="M51" s="275"/>
    </row>
    <row r="52" spans="1:13" ht="13.8" thickBot="1">
      <c r="A52" s="279">
        <v>2023</v>
      </c>
      <c r="B52" s="280" t="s">
        <v>16</v>
      </c>
      <c r="C52" s="280" t="s">
        <v>740</v>
      </c>
      <c r="D52" s="280" t="s">
        <v>1255</v>
      </c>
      <c r="E52" s="280" t="s">
        <v>1252</v>
      </c>
      <c r="F52" s="280" t="s">
        <v>371</v>
      </c>
      <c r="G52" s="280" t="s">
        <v>61</v>
      </c>
      <c r="H52" s="281">
        <v>6700</v>
      </c>
      <c r="I52" s="282">
        <v>73</v>
      </c>
      <c r="J52" s="287"/>
      <c r="K52" s="281">
        <v>489100</v>
      </c>
      <c r="L52" s="275"/>
      <c r="M52" s="275"/>
    </row>
    <row r="53" spans="1:13" ht="13.8" thickBot="1">
      <c r="A53" s="279">
        <v>2023</v>
      </c>
      <c r="B53" s="280" t="s">
        <v>16</v>
      </c>
      <c r="C53" s="280" t="s">
        <v>740</v>
      </c>
      <c r="D53" s="280" t="s">
        <v>1255</v>
      </c>
      <c r="E53" s="280" t="s">
        <v>23</v>
      </c>
      <c r="F53" s="280" t="s">
        <v>90</v>
      </c>
      <c r="G53" s="280" t="s">
        <v>72</v>
      </c>
      <c r="H53" s="281">
        <v>4200</v>
      </c>
      <c r="I53" s="282">
        <v>3117</v>
      </c>
      <c r="J53" s="287"/>
      <c r="K53" s="281">
        <v>13091400</v>
      </c>
      <c r="L53" s="275"/>
      <c r="M53" s="275"/>
    </row>
    <row r="54" spans="1:13" ht="13.8" thickBot="1">
      <c r="A54" s="279">
        <v>2023</v>
      </c>
      <c r="B54" s="280" t="s">
        <v>16</v>
      </c>
      <c r="C54" s="280" t="s">
        <v>740</v>
      </c>
      <c r="D54" s="280" t="s">
        <v>1255</v>
      </c>
      <c r="E54" s="280" t="s">
        <v>23</v>
      </c>
      <c r="F54" s="280" t="s">
        <v>371</v>
      </c>
      <c r="G54" s="280" t="s">
        <v>61</v>
      </c>
      <c r="H54" s="281">
        <v>6700</v>
      </c>
      <c r="I54" s="282">
        <v>1204</v>
      </c>
      <c r="J54" s="287"/>
      <c r="K54" s="281">
        <v>8066800</v>
      </c>
      <c r="L54" s="275"/>
      <c r="M54" s="275"/>
    </row>
    <row r="55" spans="1:13" ht="13.8" thickBot="1">
      <c r="A55" s="279">
        <v>2023</v>
      </c>
      <c r="B55" s="280" t="s">
        <v>16</v>
      </c>
      <c r="C55" s="280" t="s">
        <v>740</v>
      </c>
      <c r="D55" s="280" t="s">
        <v>1255</v>
      </c>
      <c r="E55" s="280" t="s">
        <v>24</v>
      </c>
      <c r="F55" s="280" t="s">
        <v>90</v>
      </c>
      <c r="G55" s="280" t="s">
        <v>72</v>
      </c>
      <c r="H55" s="281">
        <v>6950</v>
      </c>
      <c r="I55" s="282">
        <v>919</v>
      </c>
      <c r="J55" s="287"/>
      <c r="K55" s="281">
        <v>6387050</v>
      </c>
      <c r="L55" s="275"/>
      <c r="M55" s="275"/>
    </row>
    <row r="56" spans="1:13" ht="13.8" thickBot="1">
      <c r="A56" s="279">
        <v>2023</v>
      </c>
      <c r="B56" s="280" t="s">
        <v>16</v>
      </c>
      <c r="C56" s="280" t="s">
        <v>740</v>
      </c>
      <c r="D56" s="280" t="s">
        <v>1255</v>
      </c>
      <c r="E56" s="280" t="s">
        <v>24</v>
      </c>
      <c r="F56" s="280" t="s">
        <v>371</v>
      </c>
      <c r="G56" s="280" t="s">
        <v>61</v>
      </c>
      <c r="H56" s="281">
        <v>9050</v>
      </c>
      <c r="I56" s="282">
        <v>480</v>
      </c>
      <c r="J56" s="287"/>
      <c r="K56" s="281">
        <v>4344000</v>
      </c>
      <c r="L56" s="275"/>
      <c r="M56" s="275"/>
    </row>
    <row r="57" spans="1:13" ht="13.8" thickBot="1">
      <c r="A57" s="279">
        <v>2023</v>
      </c>
      <c r="B57" s="280" t="s">
        <v>16</v>
      </c>
      <c r="C57" s="280" t="s">
        <v>740</v>
      </c>
      <c r="D57" s="280" t="s">
        <v>1255</v>
      </c>
      <c r="E57" s="280" t="s">
        <v>1253</v>
      </c>
      <c r="F57" s="280" t="s">
        <v>90</v>
      </c>
      <c r="G57" s="280" t="s">
        <v>72</v>
      </c>
      <c r="H57" s="281">
        <v>4200</v>
      </c>
      <c r="I57" s="282">
        <v>559</v>
      </c>
      <c r="J57" s="287"/>
      <c r="K57" s="281">
        <v>2347800</v>
      </c>
      <c r="L57" s="275"/>
      <c r="M57" s="275"/>
    </row>
    <row r="58" spans="1:13" ht="13.8" thickBot="1">
      <c r="A58" s="279">
        <v>2023</v>
      </c>
      <c r="B58" s="280" t="s">
        <v>16</v>
      </c>
      <c r="C58" s="280" t="s">
        <v>740</v>
      </c>
      <c r="D58" s="280" t="s">
        <v>1255</v>
      </c>
      <c r="E58" s="280" t="s">
        <v>1253</v>
      </c>
      <c r="F58" s="280" t="s">
        <v>371</v>
      </c>
      <c r="G58" s="280" t="s">
        <v>61</v>
      </c>
      <c r="H58" s="281">
        <v>6700</v>
      </c>
      <c r="I58" s="282">
        <v>205</v>
      </c>
      <c r="J58" s="287"/>
      <c r="K58" s="281">
        <v>1373500</v>
      </c>
      <c r="L58" s="275"/>
      <c r="M58" s="275"/>
    </row>
    <row r="59" spans="1:13" ht="13.8" thickBot="1">
      <c r="A59" s="279">
        <v>2023</v>
      </c>
      <c r="B59" s="280" t="s">
        <v>16</v>
      </c>
      <c r="C59" s="280" t="s">
        <v>740</v>
      </c>
      <c r="D59" s="280" t="s">
        <v>1255</v>
      </c>
      <c r="E59" s="280" t="s">
        <v>26</v>
      </c>
      <c r="F59" s="280" t="s">
        <v>90</v>
      </c>
      <c r="G59" s="280" t="s">
        <v>72</v>
      </c>
      <c r="H59" s="281">
        <v>6950</v>
      </c>
      <c r="I59" s="282">
        <v>4083</v>
      </c>
      <c r="J59" s="287"/>
      <c r="K59" s="281">
        <v>28376850</v>
      </c>
      <c r="L59" s="275"/>
      <c r="M59" s="275"/>
    </row>
    <row r="60" spans="1:13" ht="13.8" thickBot="1">
      <c r="A60" s="279">
        <v>2023</v>
      </c>
      <c r="B60" s="280" t="s">
        <v>16</v>
      </c>
      <c r="C60" s="280" t="s">
        <v>740</v>
      </c>
      <c r="D60" s="280" t="s">
        <v>1255</v>
      </c>
      <c r="E60" s="280" t="s">
        <v>26</v>
      </c>
      <c r="F60" s="280" t="s">
        <v>371</v>
      </c>
      <c r="G60" s="280" t="s">
        <v>61</v>
      </c>
      <c r="H60" s="281">
        <v>9050</v>
      </c>
      <c r="I60" s="282">
        <v>2078</v>
      </c>
      <c r="J60" s="287"/>
      <c r="K60" s="281">
        <v>18805900</v>
      </c>
      <c r="L60" s="275"/>
      <c r="M60" s="275"/>
    </row>
    <row r="61" spans="1:13" ht="13.8" thickBot="1">
      <c r="A61" s="279">
        <v>2023</v>
      </c>
      <c r="B61" s="280" t="s">
        <v>16</v>
      </c>
      <c r="C61" s="280" t="s">
        <v>740</v>
      </c>
      <c r="D61" s="280" t="s">
        <v>1255</v>
      </c>
      <c r="E61" s="280" t="s">
        <v>808</v>
      </c>
      <c r="F61" s="280" t="s">
        <v>90</v>
      </c>
      <c r="G61" s="280" t="s">
        <v>72</v>
      </c>
      <c r="H61" s="281">
        <v>1950</v>
      </c>
      <c r="I61" s="282">
        <v>173</v>
      </c>
      <c r="J61" s="287"/>
      <c r="K61" s="281">
        <v>337350</v>
      </c>
      <c r="L61" s="275"/>
      <c r="M61" s="275"/>
    </row>
    <row r="62" spans="1:13" ht="13.8" thickBot="1">
      <c r="A62" s="279">
        <v>2023</v>
      </c>
      <c r="B62" s="280" t="s">
        <v>16</v>
      </c>
      <c r="C62" s="280" t="s">
        <v>740</v>
      </c>
      <c r="D62" s="280" t="s">
        <v>1255</v>
      </c>
      <c r="E62" s="280" t="s">
        <v>808</v>
      </c>
      <c r="F62" s="280" t="s">
        <v>371</v>
      </c>
      <c r="G62" s="280" t="s">
        <v>61</v>
      </c>
      <c r="H62" s="281">
        <v>1950</v>
      </c>
      <c r="I62" s="282">
        <v>252</v>
      </c>
      <c r="J62" s="287"/>
      <c r="K62" s="281">
        <v>491400</v>
      </c>
      <c r="L62" s="275"/>
      <c r="M62" s="275"/>
    </row>
    <row r="63" spans="1:13" ht="13.8" thickBot="1">
      <c r="A63" s="284"/>
      <c r="B63" s="284"/>
      <c r="C63" s="284"/>
      <c r="D63" s="284" t="s">
        <v>29</v>
      </c>
      <c r="E63" s="284"/>
      <c r="F63" s="284"/>
      <c r="G63" s="284"/>
      <c r="H63" s="284"/>
      <c r="I63" s="285">
        <v>119455</v>
      </c>
      <c r="J63" s="288"/>
      <c r="K63" s="286">
        <v>459553350</v>
      </c>
      <c r="L63" s="275"/>
      <c r="M63" s="275"/>
    </row>
    <row r="64" spans="1:13" ht="13.8" thickBot="1">
      <c r="A64" s="279">
        <v>2023</v>
      </c>
      <c r="B64" s="280" t="s">
        <v>16</v>
      </c>
      <c r="C64" s="280" t="s">
        <v>740</v>
      </c>
      <c r="D64" s="280" t="s">
        <v>1256</v>
      </c>
      <c r="E64" s="280" t="s">
        <v>1251</v>
      </c>
      <c r="F64" s="280" t="s">
        <v>90</v>
      </c>
      <c r="G64" s="280" t="s">
        <v>72</v>
      </c>
      <c r="H64" s="281">
        <v>2800</v>
      </c>
      <c r="I64" s="282">
        <v>48557</v>
      </c>
      <c r="J64" s="287"/>
      <c r="K64" s="281">
        <v>135959600</v>
      </c>
      <c r="L64" s="275"/>
      <c r="M64" s="275"/>
    </row>
    <row r="65" spans="1:13" ht="13.8" thickBot="1">
      <c r="A65" s="279">
        <v>2023</v>
      </c>
      <c r="B65" s="280" t="s">
        <v>16</v>
      </c>
      <c r="C65" s="280" t="s">
        <v>740</v>
      </c>
      <c r="D65" s="280" t="s">
        <v>1256</v>
      </c>
      <c r="E65" s="280" t="s">
        <v>1251</v>
      </c>
      <c r="F65" s="280" t="s">
        <v>371</v>
      </c>
      <c r="G65" s="280" t="s">
        <v>61</v>
      </c>
      <c r="H65" s="281">
        <v>4200</v>
      </c>
      <c r="I65" s="282">
        <v>47475</v>
      </c>
      <c r="J65" s="287"/>
      <c r="K65" s="281">
        <v>199395000</v>
      </c>
      <c r="L65" s="275"/>
      <c r="M65" s="275"/>
    </row>
    <row r="66" spans="1:13" ht="13.8" thickBot="1">
      <c r="A66" s="279">
        <v>2023</v>
      </c>
      <c r="B66" s="280" t="s">
        <v>16</v>
      </c>
      <c r="C66" s="280" t="s">
        <v>740</v>
      </c>
      <c r="D66" s="280" t="s">
        <v>1256</v>
      </c>
      <c r="E66" s="280" t="s">
        <v>1252</v>
      </c>
      <c r="F66" s="280" t="s">
        <v>90</v>
      </c>
      <c r="G66" s="280" t="s">
        <v>72</v>
      </c>
      <c r="H66" s="281">
        <v>4200</v>
      </c>
      <c r="I66" s="282">
        <v>271</v>
      </c>
      <c r="J66" s="287"/>
      <c r="K66" s="281">
        <v>1138200</v>
      </c>
      <c r="L66" s="275"/>
      <c r="M66" s="275"/>
    </row>
    <row r="67" spans="1:13" ht="13.8" thickBot="1">
      <c r="A67" s="279">
        <v>2023</v>
      </c>
      <c r="B67" s="280" t="s">
        <v>16</v>
      </c>
      <c r="C67" s="280" t="s">
        <v>740</v>
      </c>
      <c r="D67" s="280" t="s">
        <v>1256</v>
      </c>
      <c r="E67" s="280" t="s">
        <v>1252</v>
      </c>
      <c r="F67" s="280" t="s">
        <v>371</v>
      </c>
      <c r="G67" s="280" t="s">
        <v>61</v>
      </c>
      <c r="H67" s="281">
        <v>6700</v>
      </c>
      <c r="I67" s="282">
        <v>154</v>
      </c>
      <c r="J67" s="287"/>
      <c r="K67" s="281">
        <v>1031800</v>
      </c>
      <c r="L67" s="275"/>
      <c r="M67" s="275"/>
    </row>
    <row r="68" spans="1:13" ht="13.8" thickBot="1">
      <c r="A68" s="279">
        <v>2023</v>
      </c>
      <c r="B68" s="280" t="s">
        <v>16</v>
      </c>
      <c r="C68" s="280" t="s">
        <v>740</v>
      </c>
      <c r="D68" s="280" t="s">
        <v>1256</v>
      </c>
      <c r="E68" s="280" t="s">
        <v>23</v>
      </c>
      <c r="F68" s="280" t="s">
        <v>90</v>
      </c>
      <c r="G68" s="280" t="s">
        <v>72</v>
      </c>
      <c r="H68" s="281">
        <v>4200</v>
      </c>
      <c r="I68" s="282">
        <v>3417</v>
      </c>
      <c r="J68" s="287"/>
      <c r="K68" s="281">
        <v>14351400</v>
      </c>
      <c r="L68" s="275"/>
      <c r="M68" s="275"/>
    </row>
    <row r="69" spans="1:13" ht="13.8" thickBot="1">
      <c r="A69" s="279">
        <v>2023</v>
      </c>
      <c r="B69" s="280" t="s">
        <v>16</v>
      </c>
      <c r="C69" s="280" t="s">
        <v>740</v>
      </c>
      <c r="D69" s="280" t="s">
        <v>1256</v>
      </c>
      <c r="E69" s="280" t="s">
        <v>23</v>
      </c>
      <c r="F69" s="280" t="s">
        <v>371</v>
      </c>
      <c r="G69" s="280" t="s">
        <v>61</v>
      </c>
      <c r="H69" s="281">
        <v>6700</v>
      </c>
      <c r="I69" s="282">
        <v>1457</v>
      </c>
      <c r="J69" s="287"/>
      <c r="K69" s="281">
        <v>9761900</v>
      </c>
      <c r="L69" s="275"/>
      <c r="M69" s="275"/>
    </row>
    <row r="70" spans="1:13" ht="13.8" thickBot="1">
      <c r="A70" s="279">
        <v>2023</v>
      </c>
      <c r="B70" s="280" t="s">
        <v>16</v>
      </c>
      <c r="C70" s="280" t="s">
        <v>740</v>
      </c>
      <c r="D70" s="280" t="s">
        <v>1256</v>
      </c>
      <c r="E70" s="280" t="s">
        <v>24</v>
      </c>
      <c r="F70" s="280" t="s">
        <v>90</v>
      </c>
      <c r="G70" s="280" t="s">
        <v>72</v>
      </c>
      <c r="H70" s="281">
        <v>6950</v>
      </c>
      <c r="I70" s="282">
        <v>851</v>
      </c>
      <c r="J70" s="287"/>
      <c r="K70" s="281">
        <v>5914450</v>
      </c>
      <c r="L70" s="275"/>
      <c r="M70" s="275"/>
    </row>
    <row r="71" spans="1:13" ht="13.8" thickBot="1">
      <c r="A71" s="279">
        <v>2023</v>
      </c>
      <c r="B71" s="280" t="s">
        <v>16</v>
      </c>
      <c r="C71" s="280" t="s">
        <v>740</v>
      </c>
      <c r="D71" s="280" t="s">
        <v>1256</v>
      </c>
      <c r="E71" s="280" t="s">
        <v>24</v>
      </c>
      <c r="F71" s="280" t="s">
        <v>371</v>
      </c>
      <c r="G71" s="280" t="s">
        <v>61</v>
      </c>
      <c r="H71" s="281">
        <v>9050</v>
      </c>
      <c r="I71" s="282">
        <v>614</v>
      </c>
      <c r="J71" s="287"/>
      <c r="K71" s="281">
        <v>5556700</v>
      </c>
      <c r="L71" s="275"/>
      <c r="M71" s="275"/>
    </row>
    <row r="72" spans="1:13" ht="13.8" thickBot="1">
      <c r="A72" s="279">
        <v>2023</v>
      </c>
      <c r="B72" s="280" t="s">
        <v>16</v>
      </c>
      <c r="C72" s="280" t="s">
        <v>740</v>
      </c>
      <c r="D72" s="280" t="s">
        <v>1256</v>
      </c>
      <c r="E72" s="280" t="s">
        <v>1253</v>
      </c>
      <c r="F72" s="280" t="s">
        <v>90</v>
      </c>
      <c r="G72" s="280" t="s">
        <v>72</v>
      </c>
      <c r="H72" s="281">
        <v>4200</v>
      </c>
      <c r="I72" s="282">
        <v>665</v>
      </c>
      <c r="J72" s="287"/>
      <c r="K72" s="281">
        <v>2793000</v>
      </c>
      <c r="L72" s="275"/>
      <c r="M72" s="275"/>
    </row>
    <row r="73" spans="1:13" ht="13.8" thickBot="1">
      <c r="A73" s="279">
        <v>2023</v>
      </c>
      <c r="B73" s="280" t="s">
        <v>16</v>
      </c>
      <c r="C73" s="280" t="s">
        <v>740</v>
      </c>
      <c r="D73" s="280" t="s">
        <v>1256</v>
      </c>
      <c r="E73" s="280" t="s">
        <v>1253</v>
      </c>
      <c r="F73" s="280" t="s">
        <v>371</v>
      </c>
      <c r="G73" s="280" t="s">
        <v>61</v>
      </c>
      <c r="H73" s="281">
        <v>6700</v>
      </c>
      <c r="I73" s="282">
        <v>220</v>
      </c>
      <c r="J73" s="287"/>
      <c r="K73" s="281">
        <v>1474000</v>
      </c>
      <c r="L73" s="275"/>
      <c r="M73" s="275"/>
    </row>
    <row r="74" spans="1:13" ht="13.8" thickBot="1">
      <c r="A74" s="279">
        <v>2023</v>
      </c>
      <c r="B74" s="280" t="s">
        <v>16</v>
      </c>
      <c r="C74" s="280" t="s">
        <v>740</v>
      </c>
      <c r="D74" s="280" t="s">
        <v>1256</v>
      </c>
      <c r="E74" s="280" t="s">
        <v>26</v>
      </c>
      <c r="F74" s="280" t="s">
        <v>90</v>
      </c>
      <c r="G74" s="280" t="s">
        <v>72</v>
      </c>
      <c r="H74" s="281">
        <v>6950</v>
      </c>
      <c r="I74" s="282">
        <v>6617</v>
      </c>
      <c r="J74" s="287"/>
      <c r="K74" s="281">
        <v>45988150</v>
      </c>
      <c r="L74" s="275"/>
      <c r="M74" s="275"/>
    </row>
    <row r="75" spans="1:13" ht="13.8" thickBot="1">
      <c r="A75" s="279">
        <v>2023</v>
      </c>
      <c r="B75" s="280" t="s">
        <v>16</v>
      </c>
      <c r="C75" s="280" t="s">
        <v>740</v>
      </c>
      <c r="D75" s="280" t="s">
        <v>1256</v>
      </c>
      <c r="E75" s="280" t="s">
        <v>26</v>
      </c>
      <c r="F75" s="280" t="s">
        <v>371</v>
      </c>
      <c r="G75" s="280" t="s">
        <v>61</v>
      </c>
      <c r="H75" s="281">
        <v>9050</v>
      </c>
      <c r="I75" s="282">
        <v>2913</v>
      </c>
      <c r="J75" s="287"/>
      <c r="K75" s="281">
        <v>26362650</v>
      </c>
      <c r="L75" s="275"/>
      <c r="M75" s="275"/>
    </row>
    <row r="76" spans="1:13" ht="13.8" thickBot="1">
      <c r="A76" s="279">
        <v>2023</v>
      </c>
      <c r="B76" s="280" t="s">
        <v>16</v>
      </c>
      <c r="C76" s="280" t="s">
        <v>740</v>
      </c>
      <c r="D76" s="280" t="s">
        <v>1256</v>
      </c>
      <c r="E76" s="280" t="s">
        <v>808</v>
      </c>
      <c r="F76" s="280" t="s">
        <v>90</v>
      </c>
      <c r="G76" s="280" t="s">
        <v>72</v>
      </c>
      <c r="H76" s="281">
        <v>1950</v>
      </c>
      <c r="I76" s="282">
        <v>169</v>
      </c>
      <c r="J76" s="287"/>
      <c r="K76" s="281">
        <v>329550</v>
      </c>
      <c r="L76" s="275"/>
      <c r="M76" s="275"/>
    </row>
    <row r="77" spans="1:13" ht="13.8" thickBot="1">
      <c r="A77" s="279">
        <v>2023</v>
      </c>
      <c r="B77" s="280" t="s">
        <v>16</v>
      </c>
      <c r="C77" s="280" t="s">
        <v>740</v>
      </c>
      <c r="D77" s="280" t="s">
        <v>1256</v>
      </c>
      <c r="E77" s="280" t="s">
        <v>808</v>
      </c>
      <c r="F77" s="280" t="s">
        <v>371</v>
      </c>
      <c r="G77" s="280" t="s">
        <v>61</v>
      </c>
      <c r="H77" s="281">
        <v>1950</v>
      </c>
      <c r="I77" s="282">
        <v>203</v>
      </c>
      <c r="J77" s="287"/>
      <c r="K77" s="281">
        <v>395850</v>
      </c>
      <c r="L77" s="275"/>
      <c r="M77" s="275"/>
    </row>
    <row r="78" spans="1:13" ht="13.8" thickBot="1">
      <c r="A78" s="284"/>
      <c r="B78" s="284"/>
      <c r="C78" s="284"/>
      <c r="D78" s="284" t="s">
        <v>29</v>
      </c>
      <c r="E78" s="284"/>
      <c r="F78" s="284"/>
      <c r="G78" s="284"/>
      <c r="H78" s="284"/>
      <c r="I78" s="285">
        <v>113583</v>
      </c>
      <c r="J78" s="288"/>
      <c r="K78" s="286">
        <v>450452250</v>
      </c>
      <c r="L78" s="275"/>
      <c r="M78" s="275"/>
    </row>
    <row r="79" spans="1:13" ht="13.8" thickBot="1">
      <c r="A79" s="290"/>
      <c r="B79" s="290" t="s">
        <v>29</v>
      </c>
      <c r="C79" s="290"/>
      <c r="D79" s="290"/>
      <c r="E79" s="290"/>
      <c r="F79" s="290"/>
      <c r="G79" s="290"/>
      <c r="H79" s="290"/>
      <c r="I79" s="291">
        <v>307871</v>
      </c>
      <c r="J79" s="1437"/>
      <c r="K79" s="292">
        <v>1189652700</v>
      </c>
      <c r="L79" s="275"/>
      <c r="M79" s="275"/>
    </row>
    <row r="80" spans="1:13" ht="13.8" thickBot="1">
      <c r="A80" s="279">
        <v>2023</v>
      </c>
      <c r="B80" s="280" t="s">
        <v>32</v>
      </c>
      <c r="C80" s="280" t="s">
        <v>740</v>
      </c>
      <c r="D80" s="280" t="s">
        <v>1250</v>
      </c>
      <c r="E80" s="280" t="s">
        <v>1251</v>
      </c>
      <c r="F80" s="280" t="s">
        <v>370</v>
      </c>
      <c r="G80" s="280" t="s">
        <v>33</v>
      </c>
      <c r="H80" s="289">
        <v>0</v>
      </c>
      <c r="I80" s="282">
        <v>56</v>
      </c>
      <c r="J80" s="287"/>
      <c r="K80" s="289">
        <v>0</v>
      </c>
      <c r="L80" s="275"/>
      <c r="M80" s="275"/>
    </row>
    <row r="81" spans="1:13" ht="13.8" thickBot="1">
      <c r="A81" s="279">
        <v>2023</v>
      </c>
      <c r="B81" s="280" t="s">
        <v>32</v>
      </c>
      <c r="C81" s="280" t="s">
        <v>740</v>
      </c>
      <c r="D81" s="280" t="s">
        <v>1250</v>
      </c>
      <c r="E81" s="280" t="s">
        <v>1251</v>
      </c>
      <c r="F81" s="280" t="s">
        <v>90</v>
      </c>
      <c r="G81" s="280" t="s">
        <v>33</v>
      </c>
      <c r="H81" s="281">
        <v>2800</v>
      </c>
      <c r="I81" s="282">
        <v>23174</v>
      </c>
      <c r="J81" s="287"/>
      <c r="K81" s="281">
        <v>64887200</v>
      </c>
      <c r="L81" s="275"/>
      <c r="M81" s="275"/>
    </row>
    <row r="82" spans="1:13" ht="13.8" thickBot="1">
      <c r="A82" s="279">
        <v>2023</v>
      </c>
      <c r="B82" s="280" t="s">
        <v>32</v>
      </c>
      <c r="C82" s="280" t="s">
        <v>740</v>
      </c>
      <c r="D82" s="280" t="s">
        <v>1250</v>
      </c>
      <c r="E82" s="280" t="s">
        <v>1251</v>
      </c>
      <c r="F82" s="280" t="s">
        <v>371</v>
      </c>
      <c r="G82" s="280" t="s">
        <v>51</v>
      </c>
      <c r="H82" s="281">
        <v>4200</v>
      </c>
      <c r="I82" s="282">
        <v>14232</v>
      </c>
      <c r="J82" s="287"/>
      <c r="K82" s="281">
        <v>59774400</v>
      </c>
      <c r="L82" s="275"/>
      <c r="M82" s="275"/>
    </row>
    <row r="83" spans="1:13" ht="13.8" thickBot="1">
      <c r="A83" s="279">
        <v>2023</v>
      </c>
      <c r="B83" s="280" t="s">
        <v>32</v>
      </c>
      <c r="C83" s="280" t="s">
        <v>740</v>
      </c>
      <c r="D83" s="280" t="s">
        <v>1250</v>
      </c>
      <c r="E83" s="280" t="s">
        <v>1252</v>
      </c>
      <c r="F83" s="280" t="s">
        <v>370</v>
      </c>
      <c r="G83" s="280" t="s">
        <v>33</v>
      </c>
      <c r="H83" s="289">
        <v>0</v>
      </c>
      <c r="I83" s="289">
        <v>0</v>
      </c>
      <c r="J83" s="287"/>
      <c r="K83" s="289">
        <v>0</v>
      </c>
      <c r="L83" s="275"/>
      <c r="M83" s="275"/>
    </row>
    <row r="84" spans="1:13" ht="13.8" thickBot="1">
      <c r="A84" s="279">
        <v>2023</v>
      </c>
      <c r="B84" s="280" t="s">
        <v>32</v>
      </c>
      <c r="C84" s="280" t="s">
        <v>740</v>
      </c>
      <c r="D84" s="280" t="s">
        <v>1250</v>
      </c>
      <c r="E84" s="280" t="s">
        <v>1252</v>
      </c>
      <c r="F84" s="280" t="s">
        <v>90</v>
      </c>
      <c r="G84" s="280" t="s">
        <v>33</v>
      </c>
      <c r="H84" s="281">
        <v>4200</v>
      </c>
      <c r="I84" s="282">
        <v>500</v>
      </c>
      <c r="J84" s="287"/>
      <c r="K84" s="281">
        <v>2100000</v>
      </c>
      <c r="L84" s="275"/>
      <c r="M84" s="275"/>
    </row>
    <row r="85" spans="1:13" ht="13.8" thickBot="1">
      <c r="A85" s="279">
        <v>2023</v>
      </c>
      <c r="B85" s="280" t="s">
        <v>32</v>
      </c>
      <c r="C85" s="280" t="s">
        <v>740</v>
      </c>
      <c r="D85" s="280" t="s">
        <v>1250</v>
      </c>
      <c r="E85" s="280" t="s">
        <v>1252</v>
      </c>
      <c r="F85" s="280" t="s">
        <v>371</v>
      </c>
      <c r="G85" s="280" t="s">
        <v>51</v>
      </c>
      <c r="H85" s="281">
        <v>6700</v>
      </c>
      <c r="I85" s="282">
        <v>201</v>
      </c>
      <c r="J85" s="287"/>
      <c r="K85" s="281">
        <v>1346700</v>
      </c>
      <c r="L85" s="275"/>
      <c r="M85" s="275"/>
    </row>
    <row r="86" spans="1:13" ht="13.8" thickBot="1">
      <c r="A86" s="279">
        <v>2023</v>
      </c>
      <c r="B86" s="280" t="s">
        <v>32</v>
      </c>
      <c r="C86" s="280" t="s">
        <v>740</v>
      </c>
      <c r="D86" s="280" t="s">
        <v>1250</v>
      </c>
      <c r="E86" s="280" t="s">
        <v>23</v>
      </c>
      <c r="F86" s="280" t="s">
        <v>370</v>
      </c>
      <c r="G86" s="280" t="s">
        <v>33</v>
      </c>
      <c r="H86" s="289">
        <v>0</v>
      </c>
      <c r="I86" s="282">
        <v>2</v>
      </c>
      <c r="J86" s="287"/>
      <c r="K86" s="289">
        <v>0</v>
      </c>
      <c r="L86" s="275"/>
      <c r="M86" s="275"/>
    </row>
    <row r="87" spans="1:13" ht="13.8" thickBot="1">
      <c r="A87" s="279">
        <v>2023</v>
      </c>
      <c r="B87" s="280" t="s">
        <v>32</v>
      </c>
      <c r="C87" s="280" t="s">
        <v>740</v>
      </c>
      <c r="D87" s="280" t="s">
        <v>1250</v>
      </c>
      <c r="E87" s="280" t="s">
        <v>23</v>
      </c>
      <c r="F87" s="280" t="s">
        <v>90</v>
      </c>
      <c r="G87" s="280" t="s">
        <v>33</v>
      </c>
      <c r="H87" s="281">
        <v>4200</v>
      </c>
      <c r="I87" s="282">
        <v>357</v>
      </c>
      <c r="J87" s="287"/>
      <c r="K87" s="281">
        <v>1499400</v>
      </c>
      <c r="L87" s="275"/>
      <c r="M87" s="275"/>
    </row>
    <row r="88" spans="1:13" ht="13.8" thickBot="1">
      <c r="A88" s="279">
        <v>2023</v>
      </c>
      <c r="B88" s="280" t="s">
        <v>32</v>
      </c>
      <c r="C88" s="280" t="s">
        <v>740</v>
      </c>
      <c r="D88" s="280" t="s">
        <v>1250</v>
      </c>
      <c r="E88" s="280" t="s">
        <v>23</v>
      </c>
      <c r="F88" s="280" t="s">
        <v>371</v>
      </c>
      <c r="G88" s="280" t="s">
        <v>51</v>
      </c>
      <c r="H88" s="281">
        <v>6700</v>
      </c>
      <c r="I88" s="282">
        <v>181</v>
      </c>
      <c r="J88" s="287"/>
      <c r="K88" s="281">
        <v>1212700</v>
      </c>
      <c r="L88" s="275"/>
      <c r="M88" s="275"/>
    </row>
    <row r="89" spans="1:13" ht="13.8" thickBot="1">
      <c r="A89" s="279">
        <v>2023</v>
      </c>
      <c r="B89" s="280" t="s">
        <v>32</v>
      </c>
      <c r="C89" s="280" t="s">
        <v>740</v>
      </c>
      <c r="D89" s="280" t="s">
        <v>1250</v>
      </c>
      <c r="E89" s="280" t="s">
        <v>24</v>
      </c>
      <c r="F89" s="280" t="s">
        <v>370</v>
      </c>
      <c r="G89" s="280" t="s">
        <v>33</v>
      </c>
      <c r="H89" s="289">
        <v>0</v>
      </c>
      <c r="I89" s="289">
        <v>0</v>
      </c>
      <c r="J89" s="287"/>
      <c r="K89" s="289">
        <v>0</v>
      </c>
      <c r="L89" s="275"/>
      <c r="M89" s="275"/>
    </row>
    <row r="90" spans="1:13" ht="13.8" thickBot="1">
      <c r="A90" s="279">
        <v>2023</v>
      </c>
      <c r="B90" s="280" t="s">
        <v>32</v>
      </c>
      <c r="C90" s="280" t="s">
        <v>740</v>
      </c>
      <c r="D90" s="280" t="s">
        <v>1250</v>
      </c>
      <c r="E90" s="280" t="s">
        <v>24</v>
      </c>
      <c r="F90" s="280" t="s">
        <v>90</v>
      </c>
      <c r="G90" s="280" t="s">
        <v>33</v>
      </c>
      <c r="H90" s="281">
        <v>6950</v>
      </c>
      <c r="I90" s="282">
        <v>153</v>
      </c>
      <c r="J90" s="287"/>
      <c r="K90" s="281">
        <v>1063350</v>
      </c>
      <c r="L90" s="275"/>
      <c r="M90" s="275"/>
    </row>
    <row r="91" spans="1:13" ht="13.8" thickBot="1">
      <c r="A91" s="279">
        <v>2023</v>
      </c>
      <c r="B91" s="280" t="s">
        <v>32</v>
      </c>
      <c r="C91" s="280" t="s">
        <v>740</v>
      </c>
      <c r="D91" s="280" t="s">
        <v>1250</v>
      </c>
      <c r="E91" s="280" t="s">
        <v>24</v>
      </c>
      <c r="F91" s="280" t="s">
        <v>371</v>
      </c>
      <c r="G91" s="280" t="s">
        <v>51</v>
      </c>
      <c r="H91" s="281">
        <v>9050</v>
      </c>
      <c r="I91" s="282">
        <v>61</v>
      </c>
      <c r="J91" s="287"/>
      <c r="K91" s="281">
        <v>552050</v>
      </c>
      <c r="L91" s="275"/>
      <c r="M91" s="275"/>
    </row>
    <row r="92" spans="1:13" ht="13.8" thickBot="1">
      <c r="A92" s="279">
        <v>2023</v>
      </c>
      <c r="B92" s="280" t="s">
        <v>32</v>
      </c>
      <c r="C92" s="280" t="s">
        <v>740</v>
      </c>
      <c r="D92" s="280" t="s">
        <v>1250</v>
      </c>
      <c r="E92" s="280" t="s">
        <v>1253</v>
      </c>
      <c r="F92" s="280" t="s">
        <v>370</v>
      </c>
      <c r="G92" s="280" t="s">
        <v>33</v>
      </c>
      <c r="H92" s="289">
        <v>0</v>
      </c>
      <c r="I92" s="282">
        <v>1</v>
      </c>
      <c r="J92" s="287"/>
      <c r="K92" s="289">
        <v>0</v>
      </c>
      <c r="L92" s="275"/>
      <c r="M92" s="275"/>
    </row>
    <row r="93" spans="1:13" ht="13.8" thickBot="1">
      <c r="A93" s="279">
        <v>2023</v>
      </c>
      <c r="B93" s="280" t="s">
        <v>32</v>
      </c>
      <c r="C93" s="280" t="s">
        <v>740</v>
      </c>
      <c r="D93" s="280" t="s">
        <v>1250</v>
      </c>
      <c r="E93" s="280" t="s">
        <v>1253</v>
      </c>
      <c r="F93" s="280" t="s">
        <v>90</v>
      </c>
      <c r="G93" s="280" t="s">
        <v>33</v>
      </c>
      <c r="H93" s="281">
        <v>4200</v>
      </c>
      <c r="I93" s="282">
        <v>1082</v>
      </c>
      <c r="J93" s="287"/>
      <c r="K93" s="281">
        <v>4544400</v>
      </c>
      <c r="L93" s="275"/>
      <c r="M93" s="275"/>
    </row>
    <row r="94" spans="1:13" ht="13.8" thickBot="1">
      <c r="A94" s="279">
        <v>2023</v>
      </c>
      <c r="B94" s="280" t="s">
        <v>32</v>
      </c>
      <c r="C94" s="280" t="s">
        <v>740</v>
      </c>
      <c r="D94" s="280" t="s">
        <v>1250</v>
      </c>
      <c r="E94" s="280" t="s">
        <v>1253</v>
      </c>
      <c r="F94" s="280" t="s">
        <v>371</v>
      </c>
      <c r="G94" s="280" t="s">
        <v>51</v>
      </c>
      <c r="H94" s="281">
        <v>6700</v>
      </c>
      <c r="I94" s="282">
        <v>273</v>
      </c>
      <c r="J94" s="287"/>
      <c r="K94" s="281">
        <v>1829100</v>
      </c>
      <c r="L94" s="275"/>
      <c r="M94" s="275"/>
    </row>
    <row r="95" spans="1:13" ht="13.8" thickBot="1">
      <c r="A95" s="279">
        <v>2023</v>
      </c>
      <c r="B95" s="280" t="s">
        <v>32</v>
      </c>
      <c r="C95" s="280" t="s">
        <v>740</v>
      </c>
      <c r="D95" s="280" t="s">
        <v>1250</v>
      </c>
      <c r="E95" s="280" t="s">
        <v>26</v>
      </c>
      <c r="F95" s="280" t="s">
        <v>370</v>
      </c>
      <c r="G95" s="280" t="s">
        <v>33</v>
      </c>
      <c r="H95" s="289">
        <v>0</v>
      </c>
      <c r="I95" s="289">
        <v>0</v>
      </c>
      <c r="J95" s="287"/>
      <c r="K95" s="289">
        <v>0</v>
      </c>
      <c r="L95" s="275"/>
      <c r="M95" s="275"/>
    </row>
    <row r="96" spans="1:13" ht="13.8" thickBot="1">
      <c r="A96" s="279">
        <v>2023</v>
      </c>
      <c r="B96" s="280" t="s">
        <v>32</v>
      </c>
      <c r="C96" s="280" t="s">
        <v>740</v>
      </c>
      <c r="D96" s="280" t="s">
        <v>1250</v>
      </c>
      <c r="E96" s="280" t="s">
        <v>26</v>
      </c>
      <c r="F96" s="280" t="s">
        <v>90</v>
      </c>
      <c r="G96" s="280" t="s">
        <v>33</v>
      </c>
      <c r="H96" s="281">
        <v>6950</v>
      </c>
      <c r="I96" s="282">
        <v>1128</v>
      </c>
      <c r="J96" s="287"/>
      <c r="K96" s="281">
        <v>7839600</v>
      </c>
      <c r="L96" s="275"/>
      <c r="M96" s="275"/>
    </row>
    <row r="97" spans="1:13" ht="13.8" thickBot="1">
      <c r="A97" s="279">
        <v>2023</v>
      </c>
      <c r="B97" s="280" t="s">
        <v>32</v>
      </c>
      <c r="C97" s="280" t="s">
        <v>740</v>
      </c>
      <c r="D97" s="280" t="s">
        <v>1250</v>
      </c>
      <c r="E97" s="280" t="s">
        <v>26</v>
      </c>
      <c r="F97" s="280" t="s">
        <v>371</v>
      </c>
      <c r="G97" s="280" t="s">
        <v>51</v>
      </c>
      <c r="H97" s="281">
        <v>9050</v>
      </c>
      <c r="I97" s="282">
        <v>307</v>
      </c>
      <c r="J97" s="287"/>
      <c r="K97" s="281">
        <v>2778350</v>
      </c>
      <c r="L97" s="275"/>
      <c r="M97" s="275"/>
    </row>
    <row r="98" spans="1:13" ht="13.8" thickBot="1">
      <c r="A98" s="279">
        <v>2023</v>
      </c>
      <c r="B98" s="280" t="s">
        <v>32</v>
      </c>
      <c r="C98" s="280" t="s">
        <v>740</v>
      </c>
      <c r="D98" s="280" t="s">
        <v>1250</v>
      </c>
      <c r="E98" s="280" t="s">
        <v>808</v>
      </c>
      <c r="F98" s="280" t="s">
        <v>370</v>
      </c>
      <c r="G98" s="280" t="s">
        <v>33</v>
      </c>
      <c r="H98" s="289">
        <v>0</v>
      </c>
      <c r="I98" s="282">
        <v>4</v>
      </c>
      <c r="J98" s="287"/>
      <c r="K98" s="289">
        <v>0</v>
      </c>
      <c r="L98" s="275"/>
      <c r="M98" s="275"/>
    </row>
    <row r="99" spans="1:13" ht="13.8" thickBot="1">
      <c r="A99" s="279">
        <v>2023</v>
      </c>
      <c r="B99" s="280" t="s">
        <v>32</v>
      </c>
      <c r="C99" s="280" t="s">
        <v>740</v>
      </c>
      <c r="D99" s="280" t="s">
        <v>1250</v>
      </c>
      <c r="E99" s="280" t="s">
        <v>808</v>
      </c>
      <c r="F99" s="280" t="s">
        <v>90</v>
      </c>
      <c r="G99" s="280" t="s">
        <v>33</v>
      </c>
      <c r="H99" s="281">
        <v>1950</v>
      </c>
      <c r="I99" s="282">
        <v>179</v>
      </c>
      <c r="J99" s="287"/>
      <c r="K99" s="281">
        <v>349050</v>
      </c>
      <c r="L99" s="275"/>
      <c r="M99" s="275"/>
    </row>
    <row r="100" spans="1:13" ht="13.8" thickBot="1">
      <c r="A100" s="279">
        <v>2023</v>
      </c>
      <c r="B100" s="280" t="s">
        <v>32</v>
      </c>
      <c r="C100" s="280" t="s">
        <v>740</v>
      </c>
      <c r="D100" s="280" t="s">
        <v>1250</v>
      </c>
      <c r="E100" s="280" t="s">
        <v>808</v>
      </c>
      <c r="F100" s="280" t="s">
        <v>371</v>
      </c>
      <c r="G100" s="280" t="s">
        <v>51</v>
      </c>
      <c r="H100" s="281">
        <v>1950</v>
      </c>
      <c r="I100" s="282">
        <v>138</v>
      </c>
      <c r="J100" s="287"/>
      <c r="K100" s="281">
        <v>269100</v>
      </c>
      <c r="L100" s="275"/>
      <c r="M100" s="275"/>
    </row>
    <row r="101" spans="1:13" ht="13.8" thickBot="1">
      <c r="A101" s="284"/>
      <c r="B101" s="284"/>
      <c r="C101" s="284"/>
      <c r="D101" s="284" t="s">
        <v>29</v>
      </c>
      <c r="E101" s="284"/>
      <c r="F101" s="284"/>
      <c r="G101" s="284"/>
      <c r="H101" s="284"/>
      <c r="I101" s="285">
        <v>42029</v>
      </c>
      <c r="J101" s="288"/>
      <c r="K101" s="286">
        <v>150045400</v>
      </c>
      <c r="L101" s="275"/>
      <c r="M101" s="275"/>
    </row>
    <row r="102" spans="1:13" ht="13.8" thickBot="1">
      <c r="A102" s="279">
        <v>2023</v>
      </c>
      <c r="B102" s="280" t="s">
        <v>32</v>
      </c>
      <c r="C102" s="280" t="s">
        <v>740</v>
      </c>
      <c r="D102" s="280" t="s">
        <v>1254</v>
      </c>
      <c r="E102" s="280" t="s">
        <v>1251</v>
      </c>
      <c r="F102" s="280" t="s">
        <v>370</v>
      </c>
      <c r="G102" s="280" t="s">
        <v>33</v>
      </c>
      <c r="H102" s="289">
        <v>0</v>
      </c>
      <c r="I102" s="282">
        <v>55</v>
      </c>
      <c r="J102" s="287"/>
      <c r="K102" s="289">
        <v>0</v>
      </c>
      <c r="L102" s="275"/>
      <c r="M102" s="275"/>
    </row>
    <row r="103" spans="1:13" ht="13.8" thickBot="1">
      <c r="A103" s="279">
        <v>2023</v>
      </c>
      <c r="B103" s="280" t="s">
        <v>32</v>
      </c>
      <c r="C103" s="280" t="s">
        <v>740</v>
      </c>
      <c r="D103" s="280" t="s">
        <v>1254</v>
      </c>
      <c r="E103" s="280" t="s">
        <v>1251</v>
      </c>
      <c r="F103" s="280" t="s">
        <v>90</v>
      </c>
      <c r="G103" s="280" t="s">
        <v>33</v>
      </c>
      <c r="H103" s="281">
        <v>2800</v>
      </c>
      <c r="I103" s="282">
        <v>22605</v>
      </c>
      <c r="J103" s="287"/>
      <c r="K103" s="281">
        <v>63294000</v>
      </c>
      <c r="L103" s="275"/>
      <c r="M103" s="275"/>
    </row>
    <row r="104" spans="1:13" ht="13.8" thickBot="1">
      <c r="A104" s="279">
        <v>2023</v>
      </c>
      <c r="B104" s="280" t="s">
        <v>32</v>
      </c>
      <c r="C104" s="280" t="s">
        <v>740</v>
      </c>
      <c r="D104" s="280" t="s">
        <v>1254</v>
      </c>
      <c r="E104" s="280" t="s">
        <v>1251</v>
      </c>
      <c r="F104" s="280" t="s">
        <v>371</v>
      </c>
      <c r="G104" s="280" t="s">
        <v>51</v>
      </c>
      <c r="H104" s="281">
        <v>4200</v>
      </c>
      <c r="I104" s="282">
        <v>11907</v>
      </c>
      <c r="J104" s="287"/>
      <c r="K104" s="281">
        <v>50009400</v>
      </c>
      <c r="L104" s="275"/>
      <c r="M104" s="275"/>
    </row>
    <row r="105" spans="1:13" ht="13.8" thickBot="1">
      <c r="A105" s="279">
        <v>2023</v>
      </c>
      <c r="B105" s="280" t="s">
        <v>32</v>
      </c>
      <c r="C105" s="280" t="s">
        <v>740</v>
      </c>
      <c r="D105" s="280" t="s">
        <v>1254</v>
      </c>
      <c r="E105" s="280" t="s">
        <v>1252</v>
      </c>
      <c r="F105" s="280" t="s">
        <v>370</v>
      </c>
      <c r="G105" s="280" t="s">
        <v>33</v>
      </c>
      <c r="H105" s="289">
        <v>0</v>
      </c>
      <c r="I105" s="282">
        <v>1</v>
      </c>
      <c r="J105" s="287"/>
      <c r="K105" s="289">
        <v>0</v>
      </c>
      <c r="L105" s="275"/>
      <c r="M105" s="275"/>
    </row>
    <row r="106" spans="1:13" ht="13.8" thickBot="1">
      <c r="A106" s="279">
        <v>2023</v>
      </c>
      <c r="B106" s="280" t="s">
        <v>32</v>
      </c>
      <c r="C106" s="280" t="s">
        <v>740</v>
      </c>
      <c r="D106" s="280" t="s">
        <v>1254</v>
      </c>
      <c r="E106" s="280" t="s">
        <v>1252</v>
      </c>
      <c r="F106" s="280" t="s">
        <v>90</v>
      </c>
      <c r="G106" s="280" t="s">
        <v>33</v>
      </c>
      <c r="H106" s="281">
        <v>4200</v>
      </c>
      <c r="I106" s="282">
        <v>613</v>
      </c>
      <c r="J106" s="287"/>
      <c r="K106" s="281">
        <v>2574600</v>
      </c>
      <c r="L106" s="275"/>
      <c r="M106" s="275"/>
    </row>
    <row r="107" spans="1:13" ht="13.8" thickBot="1">
      <c r="A107" s="279">
        <v>2023</v>
      </c>
      <c r="B107" s="280" t="s">
        <v>32</v>
      </c>
      <c r="C107" s="280" t="s">
        <v>740</v>
      </c>
      <c r="D107" s="280" t="s">
        <v>1254</v>
      </c>
      <c r="E107" s="280" t="s">
        <v>1252</v>
      </c>
      <c r="F107" s="280" t="s">
        <v>371</v>
      </c>
      <c r="G107" s="280" t="s">
        <v>51</v>
      </c>
      <c r="H107" s="281">
        <v>6700</v>
      </c>
      <c r="I107" s="282">
        <v>204</v>
      </c>
      <c r="J107" s="287"/>
      <c r="K107" s="281">
        <v>1366800</v>
      </c>
      <c r="L107" s="275"/>
      <c r="M107" s="275"/>
    </row>
    <row r="108" spans="1:13" ht="13.8" thickBot="1">
      <c r="A108" s="279">
        <v>2023</v>
      </c>
      <c r="B108" s="280" t="s">
        <v>32</v>
      </c>
      <c r="C108" s="280" t="s">
        <v>740</v>
      </c>
      <c r="D108" s="280" t="s">
        <v>1254</v>
      </c>
      <c r="E108" s="280" t="s">
        <v>23</v>
      </c>
      <c r="F108" s="280" t="s">
        <v>370</v>
      </c>
      <c r="G108" s="280" t="s">
        <v>33</v>
      </c>
      <c r="H108" s="289">
        <v>0</v>
      </c>
      <c r="I108" s="289">
        <v>0</v>
      </c>
      <c r="J108" s="287"/>
      <c r="K108" s="289">
        <v>0</v>
      </c>
      <c r="L108" s="275"/>
      <c r="M108" s="275"/>
    </row>
    <row r="109" spans="1:13" ht="13.8" thickBot="1">
      <c r="A109" s="279">
        <v>2023</v>
      </c>
      <c r="B109" s="280" t="s">
        <v>32</v>
      </c>
      <c r="C109" s="280" t="s">
        <v>740</v>
      </c>
      <c r="D109" s="280" t="s">
        <v>1254</v>
      </c>
      <c r="E109" s="280" t="s">
        <v>23</v>
      </c>
      <c r="F109" s="280" t="s">
        <v>90</v>
      </c>
      <c r="G109" s="280" t="s">
        <v>33</v>
      </c>
      <c r="H109" s="281">
        <v>4200</v>
      </c>
      <c r="I109" s="282">
        <v>373</v>
      </c>
      <c r="J109" s="287"/>
      <c r="K109" s="281">
        <v>1566600</v>
      </c>
      <c r="L109" s="275"/>
      <c r="M109" s="275"/>
    </row>
    <row r="110" spans="1:13" ht="13.8" thickBot="1">
      <c r="A110" s="279">
        <v>2023</v>
      </c>
      <c r="B110" s="280" t="s">
        <v>32</v>
      </c>
      <c r="C110" s="280" t="s">
        <v>740</v>
      </c>
      <c r="D110" s="280" t="s">
        <v>1254</v>
      </c>
      <c r="E110" s="280" t="s">
        <v>23</v>
      </c>
      <c r="F110" s="280" t="s">
        <v>371</v>
      </c>
      <c r="G110" s="280" t="s">
        <v>51</v>
      </c>
      <c r="H110" s="281">
        <v>6700</v>
      </c>
      <c r="I110" s="282">
        <v>183</v>
      </c>
      <c r="J110" s="287"/>
      <c r="K110" s="281">
        <v>1226100</v>
      </c>
      <c r="L110" s="275"/>
      <c r="M110" s="275"/>
    </row>
    <row r="111" spans="1:13" ht="13.8" thickBot="1">
      <c r="A111" s="279">
        <v>2023</v>
      </c>
      <c r="B111" s="280" t="s">
        <v>32</v>
      </c>
      <c r="C111" s="280" t="s">
        <v>740</v>
      </c>
      <c r="D111" s="280" t="s">
        <v>1254</v>
      </c>
      <c r="E111" s="280" t="s">
        <v>24</v>
      </c>
      <c r="F111" s="280" t="s">
        <v>370</v>
      </c>
      <c r="G111" s="280" t="s">
        <v>33</v>
      </c>
      <c r="H111" s="289">
        <v>0</v>
      </c>
      <c r="I111" s="282">
        <v>1</v>
      </c>
      <c r="J111" s="287"/>
      <c r="K111" s="289">
        <v>0</v>
      </c>
      <c r="L111" s="275"/>
      <c r="M111" s="275"/>
    </row>
    <row r="112" spans="1:13" ht="13.8" thickBot="1">
      <c r="A112" s="279">
        <v>2023</v>
      </c>
      <c r="B112" s="280" t="s">
        <v>32</v>
      </c>
      <c r="C112" s="280" t="s">
        <v>740</v>
      </c>
      <c r="D112" s="280" t="s">
        <v>1254</v>
      </c>
      <c r="E112" s="280" t="s">
        <v>24</v>
      </c>
      <c r="F112" s="280" t="s">
        <v>90</v>
      </c>
      <c r="G112" s="280" t="s">
        <v>33</v>
      </c>
      <c r="H112" s="281">
        <v>6950</v>
      </c>
      <c r="I112" s="282">
        <v>149</v>
      </c>
      <c r="J112" s="287"/>
      <c r="K112" s="281">
        <v>1035550</v>
      </c>
      <c r="L112" s="275"/>
      <c r="M112" s="275"/>
    </row>
    <row r="113" spans="1:13" ht="13.8" thickBot="1">
      <c r="A113" s="279">
        <v>2023</v>
      </c>
      <c r="B113" s="280" t="s">
        <v>32</v>
      </c>
      <c r="C113" s="280" t="s">
        <v>740</v>
      </c>
      <c r="D113" s="280" t="s">
        <v>1254</v>
      </c>
      <c r="E113" s="280" t="s">
        <v>24</v>
      </c>
      <c r="F113" s="280" t="s">
        <v>371</v>
      </c>
      <c r="G113" s="280" t="s">
        <v>51</v>
      </c>
      <c r="H113" s="281">
        <v>9050</v>
      </c>
      <c r="I113" s="282">
        <v>70</v>
      </c>
      <c r="J113" s="287"/>
      <c r="K113" s="281">
        <v>633500</v>
      </c>
      <c r="L113" s="275"/>
      <c r="M113" s="275"/>
    </row>
    <row r="114" spans="1:13" ht="13.8" thickBot="1">
      <c r="A114" s="279">
        <v>2023</v>
      </c>
      <c r="B114" s="280" t="s">
        <v>32</v>
      </c>
      <c r="C114" s="280" t="s">
        <v>740</v>
      </c>
      <c r="D114" s="280" t="s">
        <v>1254</v>
      </c>
      <c r="E114" s="280" t="s">
        <v>1253</v>
      </c>
      <c r="F114" s="280" t="s">
        <v>370</v>
      </c>
      <c r="G114" s="280" t="s">
        <v>33</v>
      </c>
      <c r="H114" s="289">
        <v>0</v>
      </c>
      <c r="I114" s="282">
        <v>1</v>
      </c>
      <c r="J114" s="287"/>
      <c r="K114" s="289">
        <v>0</v>
      </c>
      <c r="L114" s="275"/>
      <c r="M114" s="275"/>
    </row>
    <row r="115" spans="1:13" ht="13.8" thickBot="1">
      <c r="A115" s="279">
        <v>2023</v>
      </c>
      <c r="B115" s="280" t="s">
        <v>32</v>
      </c>
      <c r="C115" s="280" t="s">
        <v>740</v>
      </c>
      <c r="D115" s="280" t="s">
        <v>1254</v>
      </c>
      <c r="E115" s="280" t="s">
        <v>1253</v>
      </c>
      <c r="F115" s="280" t="s">
        <v>90</v>
      </c>
      <c r="G115" s="280" t="s">
        <v>33</v>
      </c>
      <c r="H115" s="281">
        <v>4200</v>
      </c>
      <c r="I115" s="282">
        <v>1078</v>
      </c>
      <c r="J115" s="287"/>
      <c r="K115" s="281">
        <v>4527600</v>
      </c>
      <c r="L115" s="275"/>
      <c r="M115" s="275"/>
    </row>
    <row r="116" spans="1:13" ht="13.8" thickBot="1">
      <c r="A116" s="279">
        <v>2023</v>
      </c>
      <c r="B116" s="280" t="s">
        <v>32</v>
      </c>
      <c r="C116" s="280" t="s">
        <v>740</v>
      </c>
      <c r="D116" s="280" t="s">
        <v>1254</v>
      </c>
      <c r="E116" s="280" t="s">
        <v>1253</v>
      </c>
      <c r="F116" s="280" t="s">
        <v>371</v>
      </c>
      <c r="G116" s="280" t="s">
        <v>51</v>
      </c>
      <c r="H116" s="281">
        <v>6700</v>
      </c>
      <c r="I116" s="282">
        <v>217</v>
      </c>
      <c r="J116" s="287"/>
      <c r="K116" s="281">
        <v>1453900</v>
      </c>
      <c r="L116" s="275"/>
      <c r="M116" s="275"/>
    </row>
    <row r="117" spans="1:13" ht="13.8" thickBot="1">
      <c r="A117" s="279">
        <v>2023</v>
      </c>
      <c r="B117" s="280" t="s">
        <v>32</v>
      </c>
      <c r="C117" s="280" t="s">
        <v>740</v>
      </c>
      <c r="D117" s="280" t="s">
        <v>1254</v>
      </c>
      <c r="E117" s="280" t="s">
        <v>26</v>
      </c>
      <c r="F117" s="280" t="s">
        <v>370</v>
      </c>
      <c r="G117" s="280" t="s">
        <v>33</v>
      </c>
      <c r="H117" s="289">
        <v>0</v>
      </c>
      <c r="I117" s="282">
        <v>3</v>
      </c>
      <c r="J117" s="287"/>
      <c r="K117" s="289">
        <v>0</v>
      </c>
      <c r="L117" s="275"/>
      <c r="M117" s="275"/>
    </row>
    <row r="118" spans="1:13" ht="13.8" thickBot="1">
      <c r="A118" s="279">
        <v>2023</v>
      </c>
      <c r="B118" s="280" t="s">
        <v>32</v>
      </c>
      <c r="C118" s="280" t="s">
        <v>740</v>
      </c>
      <c r="D118" s="280" t="s">
        <v>1254</v>
      </c>
      <c r="E118" s="280" t="s">
        <v>26</v>
      </c>
      <c r="F118" s="280" t="s">
        <v>90</v>
      </c>
      <c r="G118" s="280" t="s">
        <v>33</v>
      </c>
      <c r="H118" s="281">
        <v>6950</v>
      </c>
      <c r="I118" s="282">
        <v>1184</v>
      </c>
      <c r="J118" s="287"/>
      <c r="K118" s="281">
        <v>8228800</v>
      </c>
      <c r="L118" s="275"/>
      <c r="M118" s="275"/>
    </row>
    <row r="119" spans="1:13" ht="13.8" thickBot="1">
      <c r="A119" s="279">
        <v>2023</v>
      </c>
      <c r="B119" s="280" t="s">
        <v>32</v>
      </c>
      <c r="C119" s="280" t="s">
        <v>740</v>
      </c>
      <c r="D119" s="280" t="s">
        <v>1254</v>
      </c>
      <c r="E119" s="280" t="s">
        <v>26</v>
      </c>
      <c r="F119" s="280" t="s">
        <v>371</v>
      </c>
      <c r="G119" s="280" t="s">
        <v>51</v>
      </c>
      <c r="H119" s="281">
        <v>9050</v>
      </c>
      <c r="I119" s="282">
        <v>331</v>
      </c>
      <c r="J119" s="287"/>
      <c r="K119" s="281">
        <v>2995550</v>
      </c>
      <c r="L119" s="275"/>
      <c r="M119" s="275"/>
    </row>
    <row r="120" spans="1:13" ht="13.8" thickBot="1">
      <c r="A120" s="279">
        <v>2023</v>
      </c>
      <c r="B120" s="280" t="s">
        <v>32</v>
      </c>
      <c r="C120" s="280" t="s">
        <v>740</v>
      </c>
      <c r="D120" s="280" t="s">
        <v>1254</v>
      </c>
      <c r="E120" s="280" t="s">
        <v>808</v>
      </c>
      <c r="F120" s="280" t="s">
        <v>370</v>
      </c>
      <c r="G120" s="280" t="s">
        <v>33</v>
      </c>
      <c r="H120" s="289">
        <v>0</v>
      </c>
      <c r="I120" s="282">
        <v>5</v>
      </c>
      <c r="J120" s="287"/>
      <c r="K120" s="289">
        <v>0</v>
      </c>
      <c r="L120" s="275"/>
      <c r="M120" s="275"/>
    </row>
    <row r="121" spans="1:13" ht="13.8" thickBot="1">
      <c r="A121" s="279">
        <v>2023</v>
      </c>
      <c r="B121" s="280" t="s">
        <v>32</v>
      </c>
      <c r="C121" s="280" t="s">
        <v>740</v>
      </c>
      <c r="D121" s="280" t="s">
        <v>1254</v>
      </c>
      <c r="E121" s="280" t="s">
        <v>808</v>
      </c>
      <c r="F121" s="280" t="s">
        <v>90</v>
      </c>
      <c r="G121" s="280" t="s">
        <v>33</v>
      </c>
      <c r="H121" s="281">
        <v>1950</v>
      </c>
      <c r="I121" s="282">
        <v>157</v>
      </c>
      <c r="J121" s="287"/>
      <c r="K121" s="281">
        <v>306150</v>
      </c>
      <c r="L121" s="275"/>
      <c r="M121" s="275"/>
    </row>
    <row r="122" spans="1:13" ht="13.8" thickBot="1">
      <c r="A122" s="279">
        <v>2023</v>
      </c>
      <c r="B122" s="280" t="s">
        <v>32</v>
      </c>
      <c r="C122" s="280" t="s">
        <v>740</v>
      </c>
      <c r="D122" s="280" t="s">
        <v>1254</v>
      </c>
      <c r="E122" s="280" t="s">
        <v>808</v>
      </c>
      <c r="F122" s="280" t="s">
        <v>371</v>
      </c>
      <c r="G122" s="280" t="s">
        <v>51</v>
      </c>
      <c r="H122" s="281">
        <v>1950</v>
      </c>
      <c r="I122" s="282">
        <v>125</v>
      </c>
      <c r="J122" s="287"/>
      <c r="K122" s="281">
        <v>243750</v>
      </c>
      <c r="L122" s="275"/>
      <c r="M122" s="275"/>
    </row>
    <row r="123" spans="1:13" ht="13.8" thickBot="1">
      <c r="A123" s="284"/>
      <c r="B123" s="284"/>
      <c r="C123" s="284"/>
      <c r="D123" s="284" t="s">
        <v>29</v>
      </c>
      <c r="E123" s="284"/>
      <c r="F123" s="284"/>
      <c r="G123" s="284"/>
      <c r="H123" s="284"/>
      <c r="I123" s="285">
        <v>39262</v>
      </c>
      <c r="J123" s="288"/>
      <c r="K123" s="286">
        <v>139462300</v>
      </c>
      <c r="L123" s="275"/>
      <c r="M123" s="275"/>
    </row>
    <row r="124" spans="1:13" ht="13.8" thickBot="1">
      <c r="A124" s="279">
        <v>2023</v>
      </c>
      <c r="B124" s="280" t="s">
        <v>32</v>
      </c>
      <c r="C124" s="280" t="s">
        <v>740</v>
      </c>
      <c r="D124" s="280" t="s">
        <v>1255</v>
      </c>
      <c r="E124" s="280" t="s">
        <v>1251</v>
      </c>
      <c r="F124" s="280" t="s">
        <v>90</v>
      </c>
      <c r="G124" s="280" t="s">
        <v>33</v>
      </c>
      <c r="H124" s="281">
        <v>2800</v>
      </c>
      <c r="I124" s="282">
        <v>59315</v>
      </c>
      <c r="J124" s="287"/>
      <c r="K124" s="281">
        <v>166082000</v>
      </c>
      <c r="L124" s="275"/>
      <c r="M124" s="275"/>
    </row>
    <row r="125" spans="1:13" ht="13.8" thickBot="1">
      <c r="A125" s="279">
        <v>2023</v>
      </c>
      <c r="B125" s="280" t="s">
        <v>32</v>
      </c>
      <c r="C125" s="280" t="s">
        <v>740</v>
      </c>
      <c r="D125" s="280" t="s">
        <v>1255</v>
      </c>
      <c r="E125" s="280" t="s">
        <v>1251</v>
      </c>
      <c r="F125" s="280" t="s">
        <v>371</v>
      </c>
      <c r="G125" s="280" t="s">
        <v>51</v>
      </c>
      <c r="H125" s="281">
        <v>4200</v>
      </c>
      <c r="I125" s="282">
        <v>46360</v>
      </c>
      <c r="J125" s="287"/>
      <c r="K125" s="281">
        <v>194712000</v>
      </c>
      <c r="L125" s="275"/>
      <c r="M125" s="275"/>
    </row>
    <row r="126" spans="1:13" ht="13.8" thickBot="1">
      <c r="A126" s="279">
        <v>2023</v>
      </c>
      <c r="B126" s="280" t="s">
        <v>32</v>
      </c>
      <c r="C126" s="280" t="s">
        <v>740</v>
      </c>
      <c r="D126" s="280" t="s">
        <v>1255</v>
      </c>
      <c r="E126" s="280" t="s">
        <v>1252</v>
      </c>
      <c r="F126" s="280" t="s">
        <v>90</v>
      </c>
      <c r="G126" s="280" t="s">
        <v>33</v>
      </c>
      <c r="H126" s="281">
        <v>4200</v>
      </c>
      <c r="I126" s="282">
        <v>274</v>
      </c>
      <c r="J126" s="287"/>
      <c r="K126" s="281">
        <v>1150800</v>
      </c>
      <c r="L126" s="275"/>
      <c r="M126" s="275"/>
    </row>
    <row r="127" spans="1:13" ht="13.8" thickBot="1">
      <c r="A127" s="279">
        <v>2023</v>
      </c>
      <c r="B127" s="280" t="s">
        <v>32</v>
      </c>
      <c r="C127" s="280" t="s">
        <v>740</v>
      </c>
      <c r="D127" s="280" t="s">
        <v>1255</v>
      </c>
      <c r="E127" s="280" t="s">
        <v>1252</v>
      </c>
      <c r="F127" s="280" t="s">
        <v>371</v>
      </c>
      <c r="G127" s="280" t="s">
        <v>51</v>
      </c>
      <c r="H127" s="281">
        <v>6700</v>
      </c>
      <c r="I127" s="282">
        <v>110</v>
      </c>
      <c r="J127" s="287"/>
      <c r="K127" s="281">
        <v>737000</v>
      </c>
      <c r="L127" s="275"/>
      <c r="M127" s="275"/>
    </row>
    <row r="128" spans="1:13" ht="13.8" thickBot="1">
      <c r="A128" s="279">
        <v>2023</v>
      </c>
      <c r="B128" s="280" t="s">
        <v>32</v>
      </c>
      <c r="C128" s="280" t="s">
        <v>740</v>
      </c>
      <c r="D128" s="280" t="s">
        <v>1255</v>
      </c>
      <c r="E128" s="280" t="s">
        <v>23</v>
      </c>
      <c r="F128" s="280" t="s">
        <v>90</v>
      </c>
      <c r="G128" s="280" t="s">
        <v>33</v>
      </c>
      <c r="H128" s="281">
        <v>4200</v>
      </c>
      <c r="I128" s="282">
        <v>3655</v>
      </c>
      <c r="J128" s="287"/>
      <c r="K128" s="281">
        <v>15351000</v>
      </c>
      <c r="L128" s="275"/>
      <c r="M128" s="275"/>
    </row>
    <row r="129" spans="1:13" ht="13.8" thickBot="1">
      <c r="A129" s="279">
        <v>2023</v>
      </c>
      <c r="B129" s="280" t="s">
        <v>32</v>
      </c>
      <c r="C129" s="280" t="s">
        <v>740</v>
      </c>
      <c r="D129" s="280" t="s">
        <v>1255</v>
      </c>
      <c r="E129" s="280" t="s">
        <v>23</v>
      </c>
      <c r="F129" s="280" t="s">
        <v>371</v>
      </c>
      <c r="G129" s="280" t="s">
        <v>51</v>
      </c>
      <c r="H129" s="281">
        <v>6700</v>
      </c>
      <c r="I129" s="282">
        <v>1277</v>
      </c>
      <c r="J129" s="287"/>
      <c r="K129" s="281">
        <v>8555900</v>
      </c>
      <c r="L129" s="275"/>
      <c r="M129" s="275"/>
    </row>
    <row r="130" spans="1:13" ht="13.8" thickBot="1">
      <c r="A130" s="279">
        <v>2023</v>
      </c>
      <c r="B130" s="280" t="s">
        <v>32</v>
      </c>
      <c r="C130" s="280" t="s">
        <v>740</v>
      </c>
      <c r="D130" s="280" t="s">
        <v>1255</v>
      </c>
      <c r="E130" s="280" t="s">
        <v>24</v>
      </c>
      <c r="F130" s="280" t="s">
        <v>90</v>
      </c>
      <c r="G130" s="280" t="s">
        <v>33</v>
      </c>
      <c r="H130" s="281">
        <v>6950</v>
      </c>
      <c r="I130" s="282">
        <v>1013</v>
      </c>
      <c r="J130" s="287"/>
      <c r="K130" s="281">
        <v>7040350</v>
      </c>
      <c r="L130" s="275"/>
      <c r="M130" s="275"/>
    </row>
    <row r="131" spans="1:13" ht="13.8" thickBot="1">
      <c r="A131" s="279">
        <v>2023</v>
      </c>
      <c r="B131" s="280" t="s">
        <v>32</v>
      </c>
      <c r="C131" s="280" t="s">
        <v>740</v>
      </c>
      <c r="D131" s="280" t="s">
        <v>1255</v>
      </c>
      <c r="E131" s="280" t="s">
        <v>24</v>
      </c>
      <c r="F131" s="280" t="s">
        <v>371</v>
      </c>
      <c r="G131" s="280" t="s">
        <v>51</v>
      </c>
      <c r="H131" s="281">
        <v>9050</v>
      </c>
      <c r="I131" s="282">
        <v>434</v>
      </c>
      <c r="J131" s="287"/>
      <c r="K131" s="281">
        <v>3927700</v>
      </c>
      <c r="L131" s="275"/>
      <c r="M131" s="275"/>
    </row>
    <row r="132" spans="1:13" ht="13.8" thickBot="1">
      <c r="A132" s="279">
        <v>2023</v>
      </c>
      <c r="B132" s="280" t="s">
        <v>32</v>
      </c>
      <c r="C132" s="280" t="s">
        <v>740</v>
      </c>
      <c r="D132" s="280" t="s">
        <v>1255</v>
      </c>
      <c r="E132" s="280" t="s">
        <v>1253</v>
      </c>
      <c r="F132" s="280" t="s">
        <v>90</v>
      </c>
      <c r="G132" s="280" t="s">
        <v>33</v>
      </c>
      <c r="H132" s="281">
        <v>4200</v>
      </c>
      <c r="I132" s="282">
        <v>655</v>
      </c>
      <c r="J132" s="287"/>
      <c r="K132" s="281">
        <v>2751000</v>
      </c>
      <c r="L132" s="275"/>
      <c r="M132" s="275"/>
    </row>
    <row r="133" spans="1:13" ht="13.8" thickBot="1">
      <c r="A133" s="279">
        <v>2023</v>
      </c>
      <c r="B133" s="280" t="s">
        <v>32</v>
      </c>
      <c r="C133" s="280" t="s">
        <v>740</v>
      </c>
      <c r="D133" s="280" t="s">
        <v>1255</v>
      </c>
      <c r="E133" s="280" t="s">
        <v>1253</v>
      </c>
      <c r="F133" s="280" t="s">
        <v>371</v>
      </c>
      <c r="G133" s="280" t="s">
        <v>51</v>
      </c>
      <c r="H133" s="281">
        <v>6700</v>
      </c>
      <c r="I133" s="282">
        <v>206</v>
      </c>
      <c r="J133" s="287"/>
      <c r="K133" s="281">
        <v>1380200</v>
      </c>
      <c r="L133" s="275"/>
      <c r="M133" s="275"/>
    </row>
    <row r="134" spans="1:13" ht="13.8" thickBot="1">
      <c r="A134" s="279">
        <v>2023</v>
      </c>
      <c r="B134" s="280" t="s">
        <v>32</v>
      </c>
      <c r="C134" s="280" t="s">
        <v>740</v>
      </c>
      <c r="D134" s="280" t="s">
        <v>1255</v>
      </c>
      <c r="E134" s="280" t="s">
        <v>26</v>
      </c>
      <c r="F134" s="280" t="s">
        <v>90</v>
      </c>
      <c r="G134" s="280" t="s">
        <v>33</v>
      </c>
      <c r="H134" s="281">
        <v>6950</v>
      </c>
      <c r="I134" s="282">
        <v>7374</v>
      </c>
      <c r="J134" s="287"/>
      <c r="K134" s="281">
        <v>51249300</v>
      </c>
      <c r="L134" s="275"/>
      <c r="M134" s="275"/>
    </row>
    <row r="135" spans="1:13" ht="13.8" thickBot="1">
      <c r="A135" s="279">
        <v>2023</v>
      </c>
      <c r="B135" s="280" t="s">
        <v>32</v>
      </c>
      <c r="C135" s="280" t="s">
        <v>740</v>
      </c>
      <c r="D135" s="280" t="s">
        <v>1255</v>
      </c>
      <c r="E135" s="280" t="s">
        <v>26</v>
      </c>
      <c r="F135" s="280" t="s">
        <v>371</v>
      </c>
      <c r="G135" s="280" t="s">
        <v>51</v>
      </c>
      <c r="H135" s="281">
        <v>9050</v>
      </c>
      <c r="I135" s="282">
        <v>3017</v>
      </c>
      <c r="J135" s="287"/>
      <c r="K135" s="281">
        <v>27303850</v>
      </c>
      <c r="L135" s="275"/>
      <c r="M135" s="275"/>
    </row>
    <row r="136" spans="1:13" ht="13.8" thickBot="1">
      <c r="A136" s="279">
        <v>2023</v>
      </c>
      <c r="B136" s="280" t="s">
        <v>32</v>
      </c>
      <c r="C136" s="280" t="s">
        <v>740</v>
      </c>
      <c r="D136" s="280" t="s">
        <v>1255</v>
      </c>
      <c r="E136" s="280" t="s">
        <v>808</v>
      </c>
      <c r="F136" s="280" t="s">
        <v>90</v>
      </c>
      <c r="G136" s="280" t="s">
        <v>33</v>
      </c>
      <c r="H136" s="281">
        <v>1950</v>
      </c>
      <c r="I136" s="282">
        <v>194</v>
      </c>
      <c r="J136" s="287"/>
      <c r="K136" s="281">
        <v>378300</v>
      </c>
      <c r="L136" s="275"/>
      <c r="M136" s="275"/>
    </row>
    <row r="137" spans="1:13" ht="13.8" thickBot="1">
      <c r="A137" s="279">
        <v>2023</v>
      </c>
      <c r="B137" s="280" t="s">
        <v>32</v>
      </c>
      <c r="C137" s="280" t="s">
        <v>740</v>
      </c>
      <c r="D137" s="280" t="s">
        <v>1255</v>
      </c>
      <c r="E137" s="280" t="s">
        <v>808</v>
      </c>
      <c r="F137" s="280" t="s">
        <v>371</v>
      </c>
      <c r="G137" s="280" t="s">
        <v>51</v>
      </c>
      <c r="H137" s="281">
        <v>1950</v>
      </c>
      <c r="I137" s="282">
        <v>276</v>
      </c>
      <c r="J137" s="287"/>
      <c r="K137" s="281">
        <v>538200</v>
      </c>
      <c r="L137" s="275"/>
      <c r="M137" s="275"/>
    </row>
    <row r="138" spans="1:13" ht="13.8" thickBot="1">
      <c r="A138" s="284"/>
      <c r="B138" s="284"/>
      <c r="C138" s="284"/>
      <c r="D138" s="284" t="s">
        <v>29</v>
      </c>
      <c r="E138" s="284"/>
      <c r="F138" s="284"/>
      <c r="G138" s="284"/>
      <c r="H138" s="284"/>
      <c r="I138" s="285">
        <v>124160</v>
      </c>
      <c r="J138" s="288"/>
      <c r="K138" s="286">
        <v>481157600</v>
      </c>
      <c r="L138" s="275"/>
      <c r="M138" s="275"/>
    </row>
    <row r="139" spans="1:13" ht="13.8" thickBot="1">
      <c r="A139" s="279">
        <v>2023</v>
      </c>
      <c r="B139" s="280" t="s">
        <v>32</v>
      </c>
      <c r="C139" s="280" t="s">
        <v>740</v>
      </c>
      <c r="D139" s="280" t="s">
        <v>1256</v>
      </c>
      <c r="E139" s="280" t="s">
        <v>1251</v>
      </c>
      <c r="F139" s="280" t="s">
        <v>90</v>
      </c>
      <c r="G139" s="280" t="s">
        <v>33</v>
      </c>
      <c r="H139" s="281">
        <v>2800</v>
      </c>
      <c r="I139" s="282">
        <v>76058</v>
      </c>
      <c r="J139" s="287"/>
      <c r="K139" s="281">
        <v>212962400</v>
      </c>
      <c r="L139" s="275"/>
      <c r="M139" s="275"/>
    </row>
    <row r="140" spans="1:13" ht="13.8" thickBot="1">
      <c r="A140" s="279">
        <v>2023</v>
      </c>
      <c r="B140" s="280" t="s">
        <v>32</v>
      </c>
      <c r="C140" s="280" t="s">
        <v>740</v>
      </c>
      <c r="D140" s="280" t="s">
        <v>1256</v>
      </c>
      <c r="E140" s="280" t="s">
        <v>1251</v>
      </c>
      <c r="F140" s="280" t="s">
        <v>371</v>
      </c>
      <c r="G140" s="280" t="s">
        <v>51</v>
      </c>
      <c r="H140" s="281">
        <v>4200</v>
      </c>
      <c r="I140" s="282">
        <v>43438</v>
      </c>
      <c r="J140" s="287"/>
      <c r="K140" s="281">
        <v>182439600</v>
      </c>
      <c r="L140" s="275"/>
      <c r="M140" s="275"/>
    </row>
    <row r="141" spans="1:13" ht="13.8" thickBot="1">
      <c r="A141" s="279">
        <v>2023</v>
      </c>
      <c r="B141" s="280" t="s">
        <v>32</v>
      </c>
      <c r="C141" s="280" t="s">
        <v>740</v>
      </c>
      <c r="D141" s="280" t="s">
        <v>1256</v>
      </c>
      <c r="E141" s="280" t="s">
        <v>1252</v>
      </c>
      <c r="F141" s="280" t="s">
        <v>90</v>
      </c>
      <c r="G141" s="280" t="s">
        <v>33</v>
      </c>
      <c r="H141" s="281">
        <v>4200</v>
      </c>
      <c r="I141" s="282">
        <v>364</v>
      </c>
      <c r="J141" s="287"/>
      <c r="K141" s="281">
        <v>1528800</v>
      </c>
      <c r="L141" s="275"/>
      <c r="M141" s="275"/>
    </row>
    <row r="142" spans="1:13" ht="13.8" thickBot="1">
      <c r="A142" s="279">
        <v>2023</v>
      </c>
      <c r="B142" s="280" t="s">
        <v>32</v>
      </c>
      <c r="C142" s="280" t="s">
        <v>740</v>
      </c>
      <c r="D142" s="280" t="s">
        <v>1256</v>
      </c>
      <c r="E142" s="280" t="s">
        <v>1252</v>
      </c>
      <c r="F142" s="280" t="s">
        <v>371</v>
      </c>
      <c r="G142" s="280" t="s">
        <v>51</v>
      </c>
      <c r="H142" s="281">
        <v>6700</v>
      </c>
      <c r="I142" s="282">
        <v>139</v>
      </c>
      <c r="J142" s="287"/>
      <c r="K142" s="281">
        <v>931300</v>
      </c>
      <c r="L142" s="275"/>
      <c r="M142" s="275"/>
    </row>
    <row r="143" spans="1:13" ht="13.8" thickBot="1">
      <c r="A143" s="279">
        <v>2023</v>
      </c>
      <c r="B143" s="280" t="s">
        <v>32</v>
      </c>
      <c r="C143" s="280" t="s">
        <v>740</v>
      </c>
      <c r="D143" s="280" t="s">
        <v>1256</v>
      </c>
      <c r="E143" s="280" t="s">
        <v>23</v>
      </c>
      <c r="F143" s="280" t="s">
        <v>90</v>
      </c>
      <c r="G143" s="280" t="s">
        <v>33</v>
      </c>
      <c r="H143" s="281">
        <v>4200</v>
      </c>
      <c r="I143" s="282">
        <v>3870</v>
      </c>
      <c r="J143" s="287"/>
      <c r="K143" s="281">
        <v>16254000</v>
      </c>
      <c r="L143" s="275"/>
      <c r="M143" s="275"/>
    </row>
    <row r="144" spans="1:13" ht="13.8" thickBot="1">
      <c r="A144" s="279">
        <v>2023</v>
      </c>
      <c r="B144" s="280" t="s">
        <v>32</v>
      </c>
      <c r="C144" s="280" t="s">
        <v>740</v>
      </c>
      <c r="D144" s="280" t="s">
        <v>1256</v>
      </c>
      <c r="E144" s="280" t="s">
        <v>23</v>
      </c>
      <c r="F144" s="280" t="s">
        <v>371</v>
      </c>
      <c r="G144" s="280" t="s">
        <v>51</v>
      </c>
      <c r="H144" s="281">
        <v>6700</v>
      </c>
      <c r="I144" s="282">
        <v>1147</v>
      </c>
      <c r="J144" s="287"/>
      <c r="K144" s="281">
        <v>7684900</v>
      </c>
      <c r="L144" s="275"/>
      <c r="M144" s="275"/>
    </row>
    <row r="145" spans="1:13" ht="13.8" thickBot="1">
      <c r="A145" s="279">
        <v>2023</v>
      </c>
      <c r="B145" s="280" t="s">
        <v>32</v>
      </c>
      <c r="C145" s="280" t="s">
        <v>740</v>
      </c>
      <c r="D145" s="280" t="s">
        <v>1256</v>
      </c>
      <c r="E145" s="280" t="s">
        <v>24</v>
      </c>
      <c r="F145" s="280" t="s">
        <v>90</v>
      </c>
      <c r="G145" s="280" t="s">
        <v>33</v>
      </c>
      <c r="H145" s="281">
        <v>6950</v>
      </c>
      <c r="I145" s="282">
        <v>995</v>
      </c>
      <c r="J145" s="287"/>
      <c r="K145" s="281">
        <v>6915250</v>
      </c>
      <c r="L145" s="275"/>
      <c r="M145" s="275"/>
    </row>
    <row r="146" spans="1:13" ht="13.8" thickBot="1">
      <c r="A146" s="279">
        <v>2023</v>
      </c>
      <c r="B146" s="280" t="s">
        <v>32</v>
      </c>
      <c r="C146" s="280" t="s">
        <v>740</v>
      </c>
      <c r="D146" s="280" t="s">
        <v>1256</v>
      </c>
      <c r="E146" s="280" t="s">
        <v>24</v>
      </c>
      <c r="F146" s="280" t="s">
        <v>371</v>
      </c>
      <c r="G146" s="280" t="s">
        <v>51</v>
      </c>
      <c r="H146" s="281">
        <v>9050</v>
      </c>
      <c r="I146" s="282">
        <v>464</v>
      </c>
      <c r="J146" s="287"/>
      <c r="K146" s="281">
        <v>4199200</v>
      </c>
      <c r="L146" s="275"/>
      <c r="M146" s="275"/>
    </row>
    <row r="147" spans="1:13" ht="13.8" thickBot="1">
      <c r="A147" s="279">
        <v>2023</v>
      </c>
      <c r="B147" s="280" t="s">
        <v>32</v>
      </c>
      <c r="C147" s="280" t="s">
        <v>740</v>
      </c>
      <c r="D147" s="280" t="s">
        <v>1256</v>
      </c>
      <c r="E147" s="280" t="s">
        <v>1253</v>
      </c>
      <c r="F147" s="280" t="s">
        <v>90</v>
      </c>
      <c r="G147" s="280" t="s">
        <v>33</v>
      </c>
      <c r="H147" s="281">
        <v>4200</v>
      </c>
      <c r="I147" s="282">
        <v>665</v>
      </c>
      <c r="J147" s="287"/>
      <c r="K147" s="281">
        <v>2793000</v>
      </c>
      <c r="L147" s="275"/>
      <c r="M147" s="275"/>
    </row>
    <row r="148" spans="1:13" ht="13.8" thickBot="1">
      <c r="A148" s="279">
        <v>2023</v>
      </c>
      <c r="B148" s="280" t="s">
        <v>32</v>
      </c>
      <c r="C148" s="280" t="s">
        <v>740</v>
      </c>
      <c r="D148" s="280" t="s">
        <v>1256</v>
      </c>
      <c r="E148" s="280" t="s">
        <v>1253</v>
      </c>
      <c r="F148" s="280" t="s">
        <v>371</v>
      </c>
      <c r="G148" s="280" t="s">
        <v>51</v>
      </c>
      <c r="H148" s="281">
        <v>6700</v>
      </c>
      <c r="I148" s="282">
        <v>166</v>
      </c>
      <c r="J148" s="287"/>
      <c r="K148" s="281">
        <v>1112200</v>
      </c>
      <c r="L148" s="275"/>
      <c r="M148" s="275"/>
    </row>
    <row r="149" spans="1:13" ht="13.8" thickBot="1">
      <c r="A149" s="279">
        <v>2023</v>
      </c>
      <c r="B149" s="280" t="s">
        <v>32</v>
      </c>
      <c r="C149" s="280" t="s">
        <v>740</v>
      </c>
      <c r="D149" s="280" t="s">
        <v>1256</v>
      </c>
      <c r="E149" s="280" t="s">
        <v>26</v>
      </c>
      <c r="F149" s="280" t="s">
        <v>90</v>
      </c>
      <c r="G149" s="280" t="s">
        <v>33</v>
      </c>
      <c r="H149" s="281">
        <v>6950</v>
      </c>
      <c r="I149" s="282">
        <v>7704</v>
      </c>
      <c r="J149" s="287"/>
      <c r="K149" s="281">
        <v>53542800</v>
      </c>
      <c r="L149" s="275"/>
      <c r="M149" s="275"/>
    </row>
    <row r="150" spans="1:13" ht="13.8" thickBot="1">
      <c r="A150" s="279">
        <v>2023</v>
      </c>
      <c r="B150" s="280" t="s">
        <v>32</v>
      </c>
      <c r="C150" s="280" t="s">
        <v>740</v>
      </c>
      <c r="D150" s="280" t="s">
        <v>1256</v>
      </c>
      <c r="E150" s="280" t="s">
        <v>26</v>
      </c>
      <c r="F150" s="280" t="s">
        <v>371</v>
      </c>
      <c r="G150" s="280" t="s">
        <v>51</v>
      </c>
      <c r="H150" s="281">
        <v>9050</v>
      </c>
      <c r="I150" s="282">
        <v>2682</v>
      </c>
      <c r="J150" s="287"/>
      <c r="K150" s="281">
        <v>24272100</v>
      </c>
      <c r="L150" s="275"/>
      <c r="M150" s="275"/>
    </row>
    <row r="151" spans="1:13" ht="13.8" thickBot="1">
      <c r="A151" s="279">
        <v>2023</v>
      </c>
      <c r="B151" s="280" t="s">
        <v>32</v>
      </c>
      <c r="C151" s="280" t="s">
        <v>740</v>
      </c>
      <c r="D151" s="280" t="s">
        <v>1256</v>
      </c>
      <c r="E151" s="280" t="s">
        <v>808</v>
      </c>
      <c r="F151" s="280" t="s">
        <v>90</v>
      </c>
      <c r="G151" s="280" t="s">
        <v>33</v>
      </c>
      <c r="H151" s="281">
        <v>1950</v>
      </c>
      <c r="I151" s="282">
        <v>233</v>
      </c>
      <c r="J151" s="287"/>
      <c r="K151" s="281">
        <v>454350</v>
      </c>
      <c r="L151" s="275"/>
      <c r="M151" s="275"/>
    </row>
    <row r="152" spans="1:13" ht="13.8" thickBot="1">
      <c r="A152" s="279">
        <v>2023</v>
      </c>
      <c r="B152" s="280" t="s">
        <v>32</v>
      </c>
      <c r="C152" s="280" t="s">
        <v>740</v>
      </c>
      <c r="D152" s="280" t="s">
        <v>1256</v>
      </c>
      <c r="E152" s="280" t="s">
        <v>808</v>
      </c>
      <c r="F152" s="280" t="s">
        <v>371</v>
      </c>
      <c r="G152" s="280" t="s">
        <v>51</v>
      </c>
      <c r="H152" s="281">
        <v>1950</v>
      </c>
      <c r="I152" s="282">
        <v>172</v>
      </c>
      <c r="J152" s="287"/>
      <c r="K152" s="281">
        <v>335400</v>
      </c>
      <c r="L152" s="275"/>
      <c r="M152" s="275"/>
    </row>
    <row r="153" spans="1:13" ht="13.8" thickBot="1">
      <c r="A153" s="284"/>
      <c r="B153" s="284"/>
      <c r="C153" s="284"/>
      <c r="D153" s="284" t="s">
        <v>29</v>
      </c>
      <c r="E153" s="284"/>
      <c r="F153" s="284"/>
      <c r="G153" s="284"/>
      <c r="H153" s="284"/>
      <c r="I153" s="285">
        <v>138097</v>
      </c>
      <c r="J153" s="288"/>
      <c r="K153" s="286">
        <v>515425300</v>
      </c>
      <c r="L153" s="275"/>
      <c r="M153" s="275"/>
    </row>
    <row r="154" spans="1:13" ht="13.8" thickBot="1">
      <c r="A154" s="290"/>
      <c r="B154" s="290" t="s">
        <v>29</v>
      </c>
      <c r="C154" s="290"/>
      <c r="D154" s="290"/>
      <c r="E154" s="290"/>
      <c r="F154" s="290"/>
      <c r="G154" s="290"/>
      <c r="H154" s="290"/>
      <c r="I154" s="291">
        <v>343548</v>
      </c>
      <c r="J154" s="1437"/>
      <c r="K154" s="292">
        <v>1286090600</v>
      </c>
      <c r="L154" s="275"/>
      <c r="M154" s="275"/>
    </row>
    <row r="155" spans="1:13" ht="13.8" thickBot="1">
      <c r="A155" s="284" t="s">
        <v>29</v>
      </c>
      <c r="B155" s="284"/>
      <c r="C155" s="284"/>
      <c r="D155" s="284"/>
      <c r="E155" s="284"/>
      <c r="F155" s="284"/>
      <c r="G155" s="284"/>
      <c r="H155" s="284"/>
      <c r="I155" s="285">
        <v>651419</v>
      </c>
      <c r="J155" s="288"/>
      <c r="K155" s="286">
        <v>2475743300</v>
      </c>
      <c r="L155" s="275"/>
      <c r="M155" s="275"/>
    </row>
    <row r="156" spans="1:13">
      <c r="A156" s="275"/>
      <c r="B156" s="275"/>
      <c r="C156" s="275"/>
      <c r="D156" s="275"/>
      <c r="E156" s="275"/>
      <c r="F156" s="275"/>
      <c r="G156" s="275"/>
      <c r="H156" s="275"/>
      <c r="I156" s="275"/>
      <c r="J156" s="275"/>
      <c r="K156" s="275"/>
      <c r="L156" s="275"/>
      <c r="M156" s="275"/>
    </row>
  </sheetData>
  <mergeCells count="1">
    <mergeCell ref="A2:L2"/>
  </mergeCells>
  <pageMargins left="1" right="1" top="1" bottom="1" header="1" footer="1"/>
  <pageSetup paperSize="9" orientation="portrait" horizontalDpi="0" verticalDpi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3"/>
  <sheetViews>
    <sheetView showGridLines="0" topLeftCell="A79" workbookViewId="0">
      <selection activeCell="M87" sqref="M87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741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742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52.8">
      <c r="B11" s="4">
        <v>2023</v>
      </c>
      <c r="C11" s="4" t="s">
        <v>16</v>
      </c>
      <c r="D11" s="1079" t="s">
        <v>742</v>
      </c>
      <c r="E11" s="1080"/>
      <c r="F11" s="1079" t="s">
        <v>743</v>
      </c>
      <c r="G11" s="1080"/>
      <c r="H11" s="4" t="s">
        <v>744</v>
      </c>
      <c r="I11" s="4" t="s">
        <v>292</v>
      </c>
      <c r="J11" s="4" t="s">
        <v>20</v>
      </c>
      <c r="K11" s="5">
        <v>0</v>
      </c>
      <c r="L11" s="6">
        <v>383</v>
      </c>
      <c r="M11" s="9"/>
      <c r="N11" s="11">
        <v>0</v>
      </c>
    </row>
    <row r="12" spans="2:17" ht="52.8">
      <c r="B12" s="4">
        <v>2023</v>
      </c>
      <c r="C12" s="4" t="s">
        <v>16</v>
      </c>
      <c r="D12" s="1079" t="s">
        <v>742</v>
      </c>
      <c r="E12" s="1080"/>
      <c r="F12" s="1079" t="s">
        <v>743</v>
      </c>
      <c r="G12" s="1080"/>
      <c r="H12" s="4" t="s">
        <v>744</v>
      </c>
      <c r="I12" s="4" t="s">
        <v>19</v>
      </c>
      <c r="J12" s="4" t="s">
        <v>20</v>
      </c>
      <c r="K12" s="5">
        <v>900</v>
      </c>
      <c r="L12" s="6">
        <v>98139</v>
      </c>
      <c r="M12" s="9"/>
      <c r="N12" s="8">
        <v>88325100</v>
      </c>
    </row>
    <row r="13" spans="2:17" ht="26.4">
      <c r="B13" s="4">
        <v>2023</v>
      </c>
      <c r="C13" s="4" t="s">
        <v>16</v>
      </c>
      <c r="D13" s="1079" t="s">
        <v>742</v>
      </c>
      <c r="E13" s="1080"/>
      <c r="F13" s="1079" t="s">
        <v>743</v>
      </c>
      <c r="G13" s="1080"/>
      <c r="H13" s="4" t="s">
        <v>23</v>
      </c>
      <c r="I13" s="4" t="s">
        <v>19</v>
      </c>
      <c r="J13" s="4" t="s">
        <v>20</v>
      </c>
      <c r="K13" s="5">
        <v>2650</v>
      </c>
      <c r="L13" s="6">
        <v>2477</v>
      </c>
      <c r="M13" s="9"/>
      <c r="N13" s="8">
        <v>6564050</v>
      </c>
    </row>
    <row r="14" spans="2:17" ht="26.4">
      <c r="B14" s="4">
        <v>2023</v>
      </c>
      <c r="C14" s="4" t="s">
        <v>16</v>
      </c>
      <c r="D14" s="1079" t="s">
        <v>742</v>
      </c>
      <c r="E14" s="1080"/>
      <c r="F14" s="1079" t="s">
        <v>743</v>
      </c>
      <c r="G14" s="1080"/>
      <c r="H14" s="4" t="s">
        <v>24</v>
      </c>
      <c r="I14" s="4" t="s">
        <v>19</v>
      </c>
      <c r="J14" s="4" t="s">
        <v>20</v>
      </c>
      <c r="K14" s="5">
        <v>4750</v>
      </c>
      <c r="L14" s="6">
        <v>107</v>
      </c>
      <c r="M14" s="9"/>
      <c r="N14" s="8">
        <v>508250</v>
      </c>
    </row>
    <row r="15" spans="2:17" ht="26.4">
      <c r="B15" s="4">
        <v>2023</v>
      </c>
      <c r="C15" s="4" t="s">
        <v>16</v>
      </c>
      <c r="D15" s="1079" t="s">
        <v>742</v>
      </c>
      <c r="E15" s="1080"/>
      <c r="F15" s="1079" t="s">
        <v>743</v>
      </c>
      <c r="G15" s="1080"/>
      <c r="H15" s="4" t="s">
        <v>25</v>
      </c>
      <c r="I15" s="4" t="s">
        <v>19</v>
      </c>
      <c r="J15" s="4" t="s">
        <v>20</v>
      </c>
      <c r="K15" s="5">
        <v>4750</v>
      </c>
      <c r="L15" s="6">
        <v>582</v>
      </c>
      <c r="M15" s="9"/>
      <c r="N15" s="8">
        <v>2764500</v>
      </c>
    </row>
    <row r="16" spans="2:17" ht="26.4">
      <c r="B16" s="4">
        <v>2023</v>
      </c>
      <c r="C16" s="4" t="s">
        <v>16</v>
      </c>
      <c r="D16" s="1079" t="s">
        <v>742</v>
      </c>
      <c r="E16" s="1080"/>
      <c r="F16" s="1079" t="s">
        <v>743</v>
      </c>
      <c r="G16" s="1080"/>
      <c r="H16" s="4" t="s">
        <v>26</v>
      </c>
      <c r="I16" s="4" t="s">
        <v>19</v>
      </c>
      <c r="J16" s="4" t="s">
        <v>20</v>
      </c>
      <c r="K16" s="5">
        <v>7400</v>
      </c>
      <c r="L16" s="6">
        <v>196</v>
      </c>
      <c r="M16" s="9"/>
      <c r="N16" s="8">
        <v>1450400</v>
      </c>
    </row>
    <row r="17" spans="2:14" ht="39.6">
      <c r="B17" s="4">
        <v>2023</v>
      </c>
      <c r="C17" s="4" t="s">
        <v>16</v>
      </c>
      <c r="D17" s="1079" t="s">
        <v>742</v>
      </c>
      <c r="E17" s="1080"/>
      <c r="F17" s="1079" t="s">
        <v>743</v>
      </c>
      <c r="G17" s="1080"/>
      <c r="H17" s="4" t="s">
        <v>27</v>
      </c>
      <c r="I17" s="4" t="s">
        <v>292</v>
      </c>
      <c r="J17" s="4" t="s">
        <v>174</v>
      </c>
      <c r="K17" s="5">
        <v>0</v>
      </c>
      <c r="L17" s="6">
        <v>6</v>
      </c>
      <c r="M17" s="9"/>
      <c r="N17" s="11">
        <v>0</v>
      </c>
    </row>
    <row r="18" spans="2:14" ht="26.4">
      <c r="B18" s="4">
        <v>2023</v>
      </c>
      <c r="C18" s="4" t="s">
        <v>16</v>
      </c>
      <c r="D18" s="1079" t="s">
        <v>742</v>
      </c>
      <c r="E18" s="1080"/>
      <c r="F18" s="1079" t="s">
        <v>743</v>
      </c>
      <c r="G18" s="1080"/>
      <c r="H18" s="4" t="s">
        <v>27</v>
      </c>
      <c r="I18" s="4" t="s">
        <v>19</v>
      </c>
      <c r="J18" s="4" t="s">
        <v>20</v>
      </c>
      <c r="K18" s="5">
        <v>400</v>
      </c>
      <c r="L18" s="6">
        <v>178</v>
      </c>
      <c r="M18" s="9"/>
      <c r="N18" s="8">
        <v>71200</v>
      </c>
    </row>
    <row r="19" spans="2:14" ht="66">
      <c r="B19" s="4">
        <v>2023</v>
      </c>
      <c r="C19" s="4" t="s">
        <v>16</v>
      </c>
      <c r="D19" s="1079" t="s">
        <v>742</v>
      </c>
      <c r="E19" s="1080"/>
      <c r="F19" s="1079" t="s">
        <v>743</v>
      </c>
      <c r="G19" s="1080"/>
      <c r="H19" s="4" t="s">
        <v>745</v>
      </c>
      <c r="I19" s="4" t="s">
        <v>19</v>
      </c>
      <c r="J19" s="4" t="s">
        <v>20</v>
      </c>
      <c r="K19" s="5">
        <v>14850</v>
      </c>
      <c r="L19" s="10">
        <v>0</v>
      </c>
      <c r="M19" s="9"/>
      <c r="N19" s="11">
        <v>0</v>
      </c>
    </row>
    <row r="20" spans="2:14" ht="66">
      <c r="B20" s="4">
        <v>2023</v>
      </c>
      <c r="C20" s="4" t="s">
        <v>16</v>
      </c>
      <c r="D20" s="1079" t="s">
        <v>742</v>
      </c>
      <c r="E20" s="1080"/>
      <c r="F20" s="1079" t="s">
        <v>743</v>
      </c>
      <c r="G20" s="1080"/>
      <c r="H20" s="4" t="s">
        <v>746</v>
      </c>
      <c r="I20" s="4" t="s">
        <v>19</v>
      </c>
      <c r="J20" s="4" t="s">
        <v>20</v>
      </c>
      <c r="K20" s="5">
        <v>29700</v>
      </c>
      <c r="L20" s="10">
        <v>0</v>
      </c>
      <c r="M20" s="9"/>
      <c r="N20" s="11">
        <v>0</v>
      </c>
    </row>
    <row r="21" spans="2:14">
      <c r="B21" s="12" t="s">
        <v>28</v>
      </c>
      <c r="C21" s="12" t="s">
        <v>28</v>
      </c>
      <c r="D21" s="1083" t="s">
        <v>28</v>
      </c>
      <c r="E21" s="1080"/>
      <c r="F21" s="1083" t="s">
        <v>29</v>
      </c>
      <c r="G21" s="1080"/>
      <c r="H21" s="12" t="s">
        <v>28</v>
      </c>
      <c r="I21" s="12" t="s">
        <v>28</v>
      </c>
      <c r="J21" s="12" t="s">
        <v>28</v>
      </c>
      <c r="K21" s="12" t="s">
        <v>28</v>
      </c>
      <c r="L21" s="13">
        <v>102068</v>
      </c>
      <c r="M21" s="12"/>
      <c r="N21" s="14">
        <v>99683500</v>
      </c>
    </row>
    <row r="22" spans="2:14" ht="52.8">
      <c r="B22" s="4">
        <v>2023</v>
      </c>
      <c r="C22" s="4" t="s">
        <v>16</v>
      </c>
      <c r="D22" s="1079" t="s">
        <v>742</v>
      </c>
      <c r="E22" s="1080"/>
      <c r="F22" s="1079" t="s">
        <v>747</v>
      </c>
      <c r="G22" s="1080"/>
      <c r="H22" s="4" t="s">
        <v>744</v>
      </c>
      <c r="I22" s="4" t="s">
        <v>292</v>
      </c>
      <c r="J22" s="4" t="s">
        <v>20</v>
      </c>
      <c r="K22" s="5">
        <v>0</v>
      </c>
      <c r="L22" s="6">
        <v>760</v>
      </c>
      <c r="M22" s="9"/>
      <c r="N22" s="11">
        <v>0</v>
      </c>
    </row>
    <row r="23" spans="2:14" ht="52.8">
      <c r="B23" s="4">
        <v>2023</v>
      </c>
      <c r="C23" s="4" t="s">
        <v>16</v>
      </c>
      <c r="D23" s="1079" t="s">
        <v>742</v>
      </c>
      <c r="E23" s="1080"/>
      <c r="F23" s="1079" t="s">
        <v>747</v>
      </c>
      <c r="G23" s="1080"/>
      <c r="H23" s="4" t="s">
        <v>744</v>
      </c>
      <c r="I23" s="4" t="s">
        <v>19</v>
      </c>
      <c r="J23" s="4" t="s">
        <v>20</v>
      </c>
      <c r="K23" s="5">
        <v>1350</v>
      </c>
      <c r="L23" s="6">
        <v>185764</v>
      </c>
      <c r="M23" s="9"/>
      <c r="N23" s="8">
        <v>250781400</v>
      </c>
    </row>
    <row r="24" spans="2:14" ht="39.6">
      <c r="B24" s="4">
        <v>2023</v>
      </c>
      <c r="C24" s="4" t="s">
        <v>16</v>
      </c>
      <c r="D24" s="1079" t="s">
        <v>742</v>
      </c>
      <c r="E24" s="1080"/>
      <c r="F24" s="1079" t="s">
        <v>747</v>
      </c>
      <c r="G24" s="1080"/>
      <c r="H24" s="4" t="s">
        <v>23</v>
      </c>
      <c r="I24" s="4" t="s">
        <v>292</v>
      </c>
      <c r="J24" s="4" t="s">
        <v>133</v>
      </c>
      <c r="K24" s="5">
        <v>0</v>
      </c>
      <c r="L24" s="6">
        <v>17</v>
      </c>
      <c r="M24" s="9"/>
      <c r="N24" s="11">
        <v>0</v>
      </c>
    </row>
    <row r="25" spans="2:14" ht="26.4">
      <c r="B25" s="4">
        <v>2023</v>
      </c>
      <c r="C25" s="4" t="s">
        <v>16</v>
      </c>
      <c r="D25" s="1079" t="s">
        <v>742</v>
      </c>
      <c r="E25" s="1080"/>
      <c r="F25" s="1079" t="s">
        <v>747</v>
      </c>
      <c r="G25" s="1080"/>
      <c r="H25" s="4" t="s">
        <v>23</v>
      </c>
      <c r="I25" s="4" t="s">
        <v>19</v>
      </c>
      <c r="J25" s="4" t="s">
        <v>20</v>
      </c>
      <c r="K25" s="5">
        <v>4000</v>
      </c>
      <c r="L25" s="6">
        <v>12417</v>
      </c>
      <c r="M25" s="9"/>
      <c r="N25" s="8">
        <v>49668000</v>
      </c>
    </row>
    <row r="26" spans="2:14" ht="26.4">
      <c r="B26" s="4">
        <v>2023</v>
      </c>
      <c r="C26" s="4" t="s">
        <v>16</v>
      </c>
      <c r="D26" s="1079" t="s">
        <v>742</v>
      </c>
      <c r="E26" s="1080"/>
      <c r="F26" s="1079" t="s">
        <v>747</v>
      </c>
      <c r="G26" s="1080"/>
      <c r="H26" s="4" t="s">
        <v>24</v>
      </c>
      <c r="I26" s="4" t="s">
        <v>19</v>
      </c>
      <c r="J26" s="4" t="s">
        <v>20</v>
      </c>
      <c r="K26" s="5">
        <v>7100</v>
      </c>
      <c r="L26" s="6">
        <v>3744</v>
      </c>
      <c r="M26" s="9"/>
      <c r="N26" s="8">
        <v>26582400</v>
      </c>
    </row>
    <row r="27" spans="2:14" ht="39.6">
      <c r="B27" s="4">
        <v>2023</v>
      </c>
      <c r="C27" s="4" t="s">
        <v>16</v>
      </c>
      <c r="D27" s="1079" t="s">
        <v>742</v>
      </c>
      <c r="E27" s="1080"/>
      <c r="F27" s="1079" t="s">
        <v>747</v>
      </c>
      <c r="G27" s="1080"/>
      <c r="H27" s="4" t="s">
        <v>25</v>
      </c>
      <c r="I27" s="4" t="s">
        <v>292</v>
      </c>
      <c r="J27" s="4" t="s">
        <v>71</v>
      </c>
      <c r="K27" s="5">
        <v>0</v>
      </c>
      <c r="L27" s="6">
        <v>20</v>
      </c>
      <c r="M27" s="9"/>
      <c r="N27" s="11">
        <v>0</v>
      </c>
    </row>
    <row r="28" spans="2:14" ht="26.4">
      <c r="B28" s="4">
        <v>2023</v>
      </c>
      <c r="C28" s="4" t="s">
        <v>16</v>
      </c>
      <c r="D28" s="1079" t="s">
        <v>742</v>
      </c>
      <c r="E28" s="1080"/>
      <c r="F28" s="1079" t="s">
        <v>747</v>
      </c>
      <c r="G28" s="1080"/>
      <c r="H28" s="4" t="s">
        <v>25</v>
      </c>
      <c r="I28" s="4" t="s">
        <v>19</v>
      </c>
      <c r="J28" s="4" t="s">
        <v>20</v>
      </c>
      <c r="K28" s="5">
        <v>7100</v>
      </c>
      <c r="L28" s="6">
        <v>8543</v>
      </c>
      <c r="M28" s="9"/>
      <c r="N28" s="8">
        <v>60655300</v>
      </c>
    </row>
    <row r="29" spans="2:14" ht="39.6">
      <c r="B29" s="4">
        <v>2023</v>
      </c>
      <c r="C29" s="4" t="s">
        <v>16</v>
      </c>
      <c r="D29" s="1079" t="s">
        <v>742</v>
      </c>
      <c r="E29" s="1080"/>
      <c r="F29" s="1079" t="s">
        <v>747</v>
      </c>
      <c r="G29" s="1080"/>
      <c r="H29" s="4" t="s">
        <v>26</v>
      </c>
      <c r="I29" s="4" t="s">
        <v>292</v>
      </c>
      <c r="J29" s="4" t="s">
        <v>748</v>
      </c>
      <c r="K29" s="5">
        <v>0</v>
      </c>
      <c r="L29" s="6">
        <v>2</v>
      </c>
      <c r="M29" s="9"/>
      <c r="N29" s="11">
        <v>0</v>
      </c>
    </row>
    <row r="30" spans="2:14" ht="26.4">
      <c r="B30" s="4">
        <v>2023</v>
      </c>
      <c r="C30" s="4" t="s">
        <v>16</v>
      </c>
      <c r="D30" s="1079" t="s">
        <v>742</v>
      </c>
      <c r="E30" s="1080"/>
      <c r="F30" s="1079" t="s">
        <v>747</v>
      </c>
      <c r="G30" s="1080"/>
      <c r="H30" s="4" t="s">
        <v>26</v>
      </c>
      <c r="I30" s="4" t="s">
        <v>19</v>
      </c>
      <c r="J30" s="4" t="s">
        <v>20</v>
      </c>
      <c r="K30" s="5">
        <v>11100</v>
      </c>
      <c r="L30" s="6">
        <v>66405</v>
      </c>
      <c r="M30" s="9"/>
      <c r="N30" s="8">
        <v>737095500</v>
      </c>
    </row>
    <row r="31" spans="2:14" ht="26.4">
      <c r="B31" s="4">
        <v>2023</v>
      </c>
      <c r="C31" s="4" t="s">
        <v>16</v>
      </c>
      <c r="D31" s="1079" t="s">
        <v>742</v>
      </c>
      <c r="E31" s="1080"/>
      <c r="F31" s="1079" t="s">
        <v>747</v>
      </c>
      <c r="G31" s="1080"/>
      <c r="H31" s="4" t="s">
        <v>27</v>
      </c>
      <c r="I31" s="4" t="s">
        <v>19</v>
      </c>
      <c r="J31" s="4" t="s">
        <v>20</v>
      </c>
      <c r="K31" s="5">
        <v>650</v>
      </c>
      <c r="L31" s="6">
        <v>1012</v>
      </c>
      <c r="M31" s="9"/>
      <c r="N31" s="8">
        <v>657800</v>
      </c>
    </row>
    <row r="32" spans="2:14" ht="66">
      <c r="B32" s="4">
        <v>2023</v>
      </c>
      <c r="C32" s="4" t="s">
        <v>16</v>
      </c>
      <c r="D32" s="1079" t="s">
        <v>742</v>
      </c>
      <c r="E32" s="1080"/>
      <c r="F32" s="1079" t="s">
        <v>747</v>
      </c>
      <c r="G32" s="1080"/>
      <c r="H32" s="4" t="s">
        <v>745</v>
      </c>
      <c r="I32" s="4" t="s">
        <v>19</v>
      </c>
      <c r="J32" s="4" t="s">
        <v>20</v>
      </c>
      <c r="K32" s="5">
        <v>22250</v>
      </c>
      <c r="L32" s="6">
        <v>448</v>
      </c>
      <c r="M32" s="9"/>
      <c r="N32" s="8">
        <v>9968000</v>
      </c>
    </row>
    <row r="33" spans="2:14" ht="66">
      <c r="B33" s="4">
        <v>2023</v>
      </c>
      <c r="C33" s="4" t="s">
        <v>16</v>
      </c>
      <c r="D33" s="1079" t="s">
        <v>742</v>
      </c>
      <c r="E33" s="1080"/>
      <c r="F33" s="1079" t="s">
        <v>747</v>
      </c>
      <c r="G33" s="1080"/>
      <c r="H33" s="4" t="s">
        <v>746</v>
      </c>
      <c r="I33" s="4" t="s">
        <v>19</v>
      </c>
      <c r="J33" s="4" t="s">
        <v>20</v>
      </c>
      <c r="K33" s="5">
        <v>44550</v>
      </c>
      <c r="L33" s="6">
        <v>49</v>
      </c>
      <c r="M33" s="9"/>
      <c r="N33" s="8">
        <v>2182950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279181</v>
      </c>
      <c r="M34" s="12"/>
      <c r="N34" s="14">
        <v>1137591350</v>
      </c>
    </row>
    <row r="35" spans="2:14" ht="52.8">
      <c r="B35" s="4">
        <v>2023</v>
      </c>
      <c r="C35" s="4" t="s">
        <v>16</v>
      </c>
      <c r="D35" s="1079" t="s">
        <v>742</v>
      </c>
      <c r="E35" s="1080"/>
      <c r="F35" s="1079" t="s">
        <v>749</v>
      </c>
      <c r="G35" s="1080"/>
      <c r="H35" s="4" t="s">
        <v>744</v>
      </c>
      <c r="I35" s="4" t="s">
        <v>292</v>
      </c>
      <c r="J35" s="4" t="s">
        <v>20</v>
      </c>
      <c r="K35" s="5">
        <v>0</v>
      </c>
      <c r="L35" s="6">
        <v>755</v>
      </c>
      <c r="M35" s="9"/>
      <c r="N35" s="11">
        <v>0</v>
      </c>
    </row>
    <row r="36" spans="2:14" ht="52.8">
      <c r="B36" s="4">
        <v>2023</v>
      </c>
      <c r="C36" s="4" t="s">
        <v>16</v>
      </c>
      <c r="D36" s="1079" t="s">
        <v>742</v>
      </c>
      <c r="E36" s="1080"/>
      <c r="F36" s="1079" t="s">
        <v>749</v>
      </c>
      <c r="G36" s="1080"/>
      <c r="H36" s="4" t="s">
        <v>744</v>
      </c>
      <c r="I36" s="4" t="s">
        <v>19</v>
      </c>
      <c r="J36" s="4" t="s">
        <v>20</v>
      </c>
      <c r="K36" s="5">
        <v>2300</v>
      </c>
      <c r="L36" s="6">
        <v>115458</v>
      </c>
      <c r="M36" s="9"/>
      <c r="N36" s="8">
        <v>265553400</v>
      </c>
    </row>
    <row r="37" spans="2:14" ht="39.6">
      <c r="B37" s="4">
        <v>2023</v>
      </c>
      <c r="C37" s="4" t="s">
        <v>16</v>
      </c>
      <c r="D37" s="1079" t="s">
        <v>742</v>
      </c>
      <c r="E37" s="1080"/>
      <c r="F37" s="1079" t="s">
        <v>749</v>
      </c>
      <c r="G37" s="1080"/>
      <c r="H37" s="4" t="s">
        <v>23</v>
      </c>
      <c r="I37" s="4" t="s">
        <v>292</v>
      </c>
      <c r="J37" s="4" t="s">
        <v>72</v>
      </c>
      <c r="K37" s="5">
        <v>0</v>
      </c>
      <c r="L37" s="6">
        <v>22</v>
      </c>
      <c r="M37" s="9"/>
      <c r="N37" s="11">
        <v>0</v>
      </c>
    </row>
    <row r="38" spans="2:14" ht="26.4">
      <c r="B38" s="4">
        <v>2023</v>
      </c>
      <c r="C38" s="4" t="s">
        <v>16</v>
      </c>
      <c r="D38" s="1079" t="s">
        <v>742</v>
      </c>
      <c r="E38" s="1080"/>
      <c r="F38" s="1079" t="s">
        <v>749</v>
      </c>
      <c r="G38" s="1080"/>
      <c r="H38" s="4" t="s">
        <v>23</v>
      </c>
      <c r="I38" s="4" t="s">
        <v>19</v>
      </c>
      <c r="J38" s="4" t="s">
        <v>20</v>
      </c>
      <c r="K38" s="5">
        <v>6650</v>
      </c>
      <c r="L38" s="6">
        <v>7575</v>
      </c>
      <c r="M38" s="9"/>
      <c r="N38" s="8">
        <v>50373750</v>
      </c>
    </row>
    <row r="39" spans="2:14" ht="26.4">
      <c r="B39" s="4">
        <v>2023</v>
      </c>
      <c r="C39" s="4" t="s">
        <v>16</v>
      </c>
      <c r="D39" s="1079" t="s">
        <v>742</v>
      </c>
      <c r="E39" s="1080"/>
      <c r="F39" s="1079" t="s">
        <v>749</v>
      </c>
      <c r="G39" s="1080"/>
      <c r="H39" s="4" t="s">
        <v>24</v>
      </c>
      <c r="I39" s="4" t="s">
        <v>19</v>
      </c>
      <c r="J39" s="4" t="s">
        <v>20</v>
      </c>
      <c r="K39" s="5">
        <v>11850</v>
      </c>
      <c r="L39" s="6">
        <v>6627</v>
      </c>
      <c r="M39" s="9"/>
      <c r="N39" s="8">
        <v>78529950</v>
      </c>
    </row>
    <row r="40" spans="2:14" ht="39.6">
      <c r="B40" s="4">
        <v>2023</v>
      </c>
      <c r="C40" s="4" t="s">
        <v>16</v>
      </c>
      <c r="D40" s="1079" t="s">
        <v>742</v>
      </c>
      <c r="E40" s="1080"/>
      <c r="F40" s="1079" t="s">
        <v>749</v>
      </c>
      <c r="G40" s="1080"/>
      <c r="H40" s="4" t="s">
        <v>25</v>
      </c>
      <c r="I40" s="4" t="s">
        <v>292</v>
      </c>
      <c r="J40" s="4" t="s">
        <v>106</v>
      </c>
      <c r="K40" s="5">
        <v>0</v>
      </c>
      <c r="L40" s="6">
        <v>15</v>
      </c>
      <c r="M40" s="9"/>
      <c r="N40" s="11">
        <v>0</v>
      </c>
    </row>
    <row r="41" spans="2:14" ht="26.4">
      <c r="B41" s="4">
        <v>2023</v>
      </c>
      <c r="C41" s="4" t="s">
        <v>16</v>
      </c>
      <c r="D41" s="1079" t="s">
        <v>742</v>
      </c>
      <c r="E41" s="1080"/>
      <c r="F41" s="1079" t="s">
        <v>749</v>
      </c>
      <c r="G41" s="1080"/>
      <c r="H41" s="4" t="s">
        <v>25</v>
      </c>
      <c r="I41" s="4" t="s">
        <v>19</v>
      </c>
      <c r="J41" s="4" t="s">
        <v>20</v>
      </c>
      <c r="K41" s="5">
        <v>11850</v>
      </c>
      <c r="L41" s="6">
        <v>9701</v>
      </c>
      <c r="M41" s="9"/>
      <c r="N41" s="8">
        <v>114956850</v>
      </c>
    </row>
    <row r="42" spans="2:14" ht="39.6">
      <c r="B42" s="4">
        <v>2023</v>
      </c>
      <c r="C42" s="4" t="s">
        <v>16</v>
      </c>
      <c r="D42" s="1079" t="s">
        <v>742</v>
      </c>
      <c r="E42" s="1080"/>
      <c r="F42" s="1079" t="s">
        <v>749</v>
      </c>
      <c r="G42" s="1080"/>
      <c r="H42" s="4" t="s">
        <v>26</v>
      </c>
      <c r="I42" s="4" t="s">
        <v>292</v>
      </c>
      <c r="J42" s="4" t="s">
        <v>127</v>
      </c>
      <c r="K42" s="5">
        <v>0</v>
      </c>
      <c r="L42" s="6">
        <v>2</v>
      </c>
      <c r="M42" s="9"/>
      <c r="N42" s="11">
        <v>0</v>
      </c>
    </row>
    <row r="43" spans="2:14" ht="26.4">
      <c r="B43" s="4">
        <v>2023</v>
      </c>
      <c r="C43" s="4" t="s">
        <v>16</v>
      </c>
      <c r="D43" s="1079" t="s">
        <v>742</v>
      </c>
      <c r="E43" s="1080"/>
      <c r="F43" s="1079" t="s">
        <v>749</v>
      </c>
      <c r="G43" s="1080"/>
      <c r="H43" s="4" t="s">
        <v>26</v>
      </c>
      <c r="I43" s="4" t="s">
        <v>19</v>
      </c>
      <c r="J43" s="4" t="s">
        <v>20</v>
      </c>
      <c r="K43" s="5">
        <v>18550</v>
      </c>
      <c r="L43" s="6">
        <v>84855</v>
      </c>
      <c r="M43" s="9"/>
      <c r="N43" s="8">
        <v>1574060250</v>
      </c>
    </row>
    <row r="44" spans="2:14" ht="26.4">
      <c r="B44" s="4">
        <v>2023</v>
      </c>
      <c r="C44" s="4" t="s">
        <v>16</v>
      </c>
      <c r="D44" s="1079" t="s">
        <v>742</v>
      </c>
      <c r="E44" s="1080"/>
      <c r="F44" s="1079" t="s">
        <v>749</v>
      </c>
      <c r="G44" s="1080"/>
      <c r="H44" s="4" t="s">
        <v>27</v>
      </c>
      <c r="I44" s="4" t="s">
        <v>19</v>
      </c>
      <c r="J44" s="4" t="s">
        <v>20</v>
      </c>
      <c r="K44" s="5">
        <v>1100</v>
      </c>
      <c r="L44" s="6">
        <v>1019</v>
      </c>
      <c r="M44" s="9"/>
      <c r="N44" s="8">
        <v>1120900</v>
      </c>
    </row>
    <row r="45" spans="2:14" ht="66">
      <c r="B45" s="4">
        <v>2023</v>
      </c>
      <c r="C45" s="4" t="s">
        <v>16</v>
      </c>
      <c r="D45" s="1079" t="s">
        <v>742</v>
      </c>
      <c r="E45" s="1080"/>
      <c r="F45" s="1079" t="s">
        <v>749</v>
      </c>
      <c r="G45" s="1080"/>
      <c r="H45" s="4" t="s">
        <v>745</v>
      </c>
      <c r="I45" s="4" t="s">
        <v>19</v>
      </c>
      <c r="J45" s="4" t="s">
        <v>20</v>
      </c>
      <c r="K45" s="5">
        <v>37100</v>
      </c>
      <c r="L45" s="6">
        <v>1282</v>
      </c>
      <c r="M45" s="9"/>
      <c r="N45" s="8">
        <v>47562200</v>
      </c>
    </row>
    <row r="46" spans="2:14" ht="66">
      <c r="B46" s="4">
        <v>2023</v>
      </c>
      <c r="C46" s="4" t="s">
        <v>16</v>
      </c>
      <c r="D46" s="1079" t="s">
        <v>742</v>
      </c>
      <c r="E46" s="1080"/>
      <c r="F46" s="1079" t="s">
        <v>749</v>
      </c>
      <c r="G46" s="1080"/>
      <c r="H46" s="4" t="s">
        <v>746</v>
      </c>
      <c r="I46" s="4" t="s">
        <v>19</v>
      </c>
      <c r="J46" s="4" t="s">
        <v>20</v>
      </c>
      <c r="K46" s="5">
        <v>74250</v>
      </c>
      <c r="L46" s="6">
        <v>65</v>
      </c>
      <c r="M46" s="9"/>
      <c r="N46" s="8">
        <v>4826250</v>
      </c>
    </row>
    <row r="47" spans="2:14">
      <c r="B47" s="12" t="s">
        <v>28</v>
      </c>
      <c r="C47" s="12" t="s">
        <v>28</v>
      </c>
      <c r="D47" s="1083" t="s">
        <v>28</v>
      </c>
      <c r="E47" s="1080"/>
      <c r="F47" s="1083" t="s">
        <v>29</v>
      </c>
      <c r="G47" s="1080"/>
      <c r="H47" s="12" t="s">
        <v>28</v>
      </c>
      <c r="I47" s="12" t="s">
        <v>28</v>
      </c>
      <c r="J47" s="12" t="s">
        <v>28</v>
      </c>
      <c r="K47" s="12" t="s">
        <v>28</v>
      </c>
      <c r="L47" s="13">
        <v>227376</v>
      </c>
      <c r="M47" s="12"/>
      <c r="N47" s="14">
        <v>2136983550</v>
      </c>
    </row>
    <row r="48" spans="2:14">
      <c r="B48" s="15" t="s">
        <v>28</v>
      </c>
      <c r="C48" s="15" t="s">
        <v>29</v>
      </c>
      <c r="D48" s="1084" t="s">
        <v>28</v>
      </c>
      <c r="E48" s="1080"/>
      <c r="F48" s="1084" t="s">
        <v>28</v>
      </c>
      <c r="G48" s="1080"/>
      <c r="H48" s="15" t="s">
        <v>28</v>
      </c>
      <c r="I48" s="15" t="s">
        <v>28</v>
      </c>
      <c r="J48" s="15" t="s">
        <v>28</v>
      </c>
      <c r="K48" s="15" t="s">
        <v>28</v>
      </c>
      <c r="L48" s="16">
        <v>608625</v>
      </c>
      <c r="M48" s="15"/>
      <c r="N48" s="17">
        <v>3374258400</v>
      </c>
    </row>
    <row r="49" spans="2:14" ht="52.8">
      <c r="B49" s="4">
        <v>2023</v>
      </c>
      <c r="C49" s="4" t="s">
        <v>32</v>
      </c>
      <c r="D49" s="1079" t="s">
        <v>742</v>
      </c>
      <c r="E49" s="1080"/>
      <c r="F49" s="1079" t="s">
        <v>743</v>
      </c>
      <c r="G49" s="1080"/>
      <c r="H49" s="4" t="s">
        <v>744</v>
      </c>
      <c r="I49" s="4" t="s">
        <v>292</v>
      </c>
      <c r="J49" s="4" t="s">
        <v>33</v>
      </c>
      <c r="K49" s="5">
        <v>0</v>
      </c>
      <c r="L49" s="6">
        <v>310</v>
      </c>
      <c r="M49" s="9"/>
      <c r="N49" s="11">
        <v>0</v>
      </c>
    </row>
    <row r="50" spans="2:14" ht="52.8">
      <c r="B50" s="4">
        <v>2023</v>
      </c>
      <c r="C50" s="4" t="s">
        <v>32</v>
      </c>
      <c r="D50" s="1079" t="s">
        <v>742</v>
      </c>
      <c r="E50" s="1080"/>
      <c r="F50" s="1079" t="s">
        <v>743</v>
      </c>
      <c r="G50" s="1080"/>
      <c r="H50" s="4" t="s">
        <v>744</v>
      </c>
      <c r="I50" s="4" t="s">
        <v>19</v>
      </c>
      <c r="J50" s="4" t="s">
        <v>33</v>
      </c>
      <c r="K50" s="5">
        <v>900</v>
      </c>
      <c r="L50" s="6">
        <v>86555</v>
      </c>
      <c r="M50" s="9"/>
      <c r="N50" s="8">
        <v>77899500</v>
      </c>
    </row>
    <row r="51" spans="2:14" ht="39.6">
      <c r="B51" s="4">
        <v>2023</v>
      </c>
      <c r="C51" s="4" t="s">
        <v>32</v>
      </c>
      <c r="D51" s="1079" t="s">
        <v>742</v>
      </c>
      <c r="E51" s="1080"/>
      <c r="F51" s="1079" t="s">
        <v>743</v>
      </c>
      <c r="G51" s="1080"/>
      <c r="H51" s="4" t="s">
        <v>23</v>
      </c>
      <c r="I51" s="4" t="s">
        <v>292</v>
      </c>
      <c r="J51" s="4" t="s">
        <v>750</v>
      </c>
      <c r="K51" s="5">
        <v>0</v>
      </c>
      <c r="L51" s="6">
        <v>4</v>
      </c>
      <c r="M51" s="9"/>
      <c r="N51" s="11">
        <v>0</v>
      </c>
    </row>
    <row r="52" spans="2:14" ht="26.4">
      <c r="B52" s="4">
        <v>2023</v>
      </c>
      <c r="C52" s="4" t="s">
        <v>32</v>
      </c>
      <c r="D52" s="1079" t="s">
        <v>742</v>
      </c>
      <c r="E52" s="1080"/>
      <c r="F52" s="1079" t="s">
        <v>743</v>
      </c>
      <c r="G52" s="1080"/>
      <c r="H52" s="4" t="s">
        <v>23</v>
      </c>
      <c r="I52" s="4" t="s">
        <v>19</v>
      </c>
      <c r="J52" s="4" t="s">
        <v>33</v>
      </c>
      <c r="K52" s="5">
        <v>2650</v>
      </c>
      <c r="L52" s="6">
        <v>2227</v>
      </c>
      <c r="M52" s="9"/>
      <c r="N52" s="8">
        <v>5901550</v>
      </c>
    </row>
    <row r="53" spans="2:14" ht="39.6">
      <c r="B53" s="4">
        <v>2023</v>
      </c>
      <c r="C53" s="4" t="s">
        <v>32</v>
      </c>
      <c r="D53" s="1079" t="s">
        <v>742</v>
      </c>
      <c r="E53" s="1080"/>
      <c r="F53" s="1079" t="s">
        <v>743</v>
      </c>
      <c r="G53" s="1080"/>
      <c r="H53" s="4" t="s">
        <v>24</v>
      </c>
      <c r="I53" s="4" t="s">
        <v>292</v>
      </c>
      <c r="J53" s="4" t="s">
        <v>266</v>
      </c>
      <c r="K53" s="5">
        <v>0</v>
      </c>
      <c r="L53" s="6">
        <v>1</v>
      </c>
      <c r="M53" s="9"/>
      <c r="N53" s="11">
        <v>0</v>
      </c>
    </row>
    <row r="54" spans="2:14" ht="26.4">
      <c r="B54" s="4">
        <v>2023</v>
      </c>
      <c r="C54" s="4" t="s">
        <v>32</v>
      </c>
      <c r="D54" s="1079" t="s">
        <v>742</v>
      </c>
      <c r="E54" s="1080"/>
      <c r="F54" s="1079" t="s">
        <v>743</v>
      </c>
      <c r="G54" s="1080"/>
      <c r="H54" s="4" t="s">
        <v>24</v>
      </c>
      <c r="I54" s="4" t="s">
        <v>19</v>
      </c>
      <c r="J54" s="4" t="s">
        <v>33</v>
      </c>
      <c r="K54" s="5">
        <v>4750</v>
      </c>
      <c r="L54" s="6">
        <v>122</v>
      </c>
      <c r="M54" s="9"/>
      <c r="N54" s="8">
        <v>579500</v>
      </c>
    </row>
    <row r="55" spans="2:14" ht="39.6">
      <c r="B55" s="4">
        <v>2023</v>
      </c>
      <c r="C55" s="4" t="s">
        <v>32</v>
      </c>
      <c r="D55" s="1079" t="s">
        <v>742</v>
      </c>
      <c r="E55" s="1080"/>
      <c r="F55" s="1079" t="s">
        <v>743</v>
      </c>
      <c r="G55" s="1080"/>
      <c r="H55" s="4" t="s">
        <v>25</v>
      </c>
      <c r="I55" s="4" t="s">
        <v>292</v>
      </c>
      <c r="J55" s="4" t="s">
        <v>242</v>
      </c>
      <c r="K55" s="5">
        <v>0</v>
      </c>
      <c r="L55" s="6">
        <v>1</v>
      </c>
      <c r="M55" s="9"/>
      <c r="N55" s="11">
        <v>0</v>
      </c>
    </row>
    <row r="56" spans="2:14" ht="26.4">
      <c r="B56" s="4">
        <v>2023</v>
      </c>
      <c r="C56" s="4" t="s">
        <v>32</v>
      </c>
      <c r="D56" s="1079" t="s">
        <v>742</v>
      </c>
      <c r="E56" s="1080"/>
      <c r="F56" s="1079" t="s">
        <v>743</v>
      </c>
      <c r="G56" s="1080"/>
      <c r="H56" s="4" t="s">
        <v>25</v>
      </c>
      <c r="I56" s="4" t="s">
        <v>19</v>
      </c>
      <c r="J56" s="4" t="s">
        <v>33</v>
      </c>
      <c r="K56" s="5">
        <v>4750</v>
      </c>
      <c r="L56" s="6">
        <v>597</v>
      </c>
      <c r="M56" s="9"/>
      <c r="N56" s="8">
        <v>2835750</v>
      </c>
    </row>
    <row r="57" spans="2:14" ht="26.4">
      <c r="B57" s="4">
        <v>2023</v>
      </c>
      <c r="C57" s="4" t="s">
        <v>32</v>
      </c>
      <c r="D57" s="1079" t="s">
        <v>742</v>
      </c>
      <c r="E57" s="1080"/>
      <c r="F57" s="1079" t="s">
        <v>743</v>
      </c>
      <c r="G57" s="1080"/>
      <c r="H57" s="4" t="s">
        <v>26</v>
      </c>
      <c r="I57" s="4" t="s">
        <v>19</v>
      </c>
      <c r="J57" s="4" t="s">
        <v>33</v>
      </c>
      <c r="K57" s="5">
        <v>7400</v>
      </c>
      <c r="L57" s="6">
        <v>202</v>
      </c>
      <c r="M57" s="9"/>
      <c r="N57" s="8">
        <v>1494800</v>
      </c>
    </row>
    <row r="58" spans="2:14" ht="26.4">
      <c r="B58" s="4">
        <v>2023</v>
      </c>
      <c r="C58" s="4" t="s">
        <v>32</v>
      </c>
      <c r="D58" s="1079" t="s">
        <v>742</v>
      </c>
      <c r="E58" s="1080"/>
      <c r="F58" s="1079" t="s">
        <v>743</v>
      </c>
      <c r="G58" s="1080"/>
      <c r="H58" s="4" t="s">
        <v>27</v>
      </c>
      <c r="I58" s="4" t="s">
        <v>19</v>
      </c>
      <c r="J58" s="4" t="s">
        <v>33</v>
      </c>
      <c r="K58" s="5">
        <v>400</v>
      </c>
      <c r="L58" s="6">
        <v>134</v>
      </c>
      <c r="M58" s="9"/>
      <c r="N58" s="8">
        <v>53600</v>
      </c>
    </row>
    <row r="59" spans="2:14" ht="66">
      <c r="B59" s="4">
        <v>2023</v>
      </c>
      <c r="C59" s="4" t="s">
        <v>32</v>
      </c>
      <c r="D59" s="1079" t="s">
        <v>742</v>
      </c>
      <c r="E59" s="1080"/>
      <c r="F59" s="1079" t="s">
        <v>743</v>
      </c>
      <c r="G59" s="1080"/>
      <c r="H59" s="4" t="s">
        <v>745</v>
      </c>
      <c r="I59" s="4" t="s">
        <v>19</v>
      </c>
      <c r="J59" s="4" t="s">
        <v>33</v>
      </c>
      <c r="K59" s="5">
        <v>14850</v>
      </c>
      <c r="L59" s="10">
        <v>0</v>
      </c>
      <c r="M59" s="9"/>
      <c r="N59" s="11">
        <v>0</v>
      </c>
    </row>
    <row r="60" spans="2:14" ht="66">
      <c r="B60" s="4">
        <v>2023</v>
      </c>
      <c r="C60" s="4" t="s">
        <v>32</v>
      </c>
      <c r="D60" s="1079" t="s">
        <v>742</v>
      </c>
      <c r="E60" s="1080"/>
      <c r="F60" s="1079" t="s">
        <v>743</v>
      </c>
      <c r="G60" s="1080"/>
      <c r="H60" s="4" t="s">
        <v>746</v>
      </c>
      <c r="I60" s="4" t="s">
        <v>19</v>
      </c>
      <c r="J60" s="4" t="s">
        <v>33</v>
      </c>
      <c r="K60" s="5">
        <v>29700</v>
      </c>
      <c r="L60" s="10">
        <v>0</v>
      </c>
      <c r="M60" s="9"/>
      <c r="N60" s="11">
        <v>0</v>
      </c>
    </row>
    <row r="61" spans="2:14">
      <c r="B61" s="12" t="s">
        <v>28</v>
      </c>
      <c r="C61" s="12" t="s">
        <v>28</v>
      </c>
      <c r="D61" s="1083" t="s">
        <v>28</v>
      </c>
      <c r="E61" s="1080"/>
      <c r="F61" s="1083" t="s">
        <v>29</v>
      </c>
      <c r="G61" s="1080"/>
      <c r="H61" s="12" t="s">
        <v>28</v>
      </c>
      <c r="I61" s="12" t="s">
        <v>28</v>
      </c>
      <c r="J61" s="12" t="s">
        <v>28</v>
      </c>
      <c r="K61" s="12" t="s">
        <v>28</v>
      </c>
      <c r="L61" s="13">
        <v>90153</v>
      </c>
      <c r="M61" s="12"/>
      <c r="N61" s="14">
        <v>88764700</v>
      </c>
    </row>
    <row r="62" spans="2:14" ht="52.8">
      <c r="B62" s="4">
        <v>2023</v>
      </c>
      <c r="C62" s="4" t="s">
        <v>32</v>
      </c>
      <c r="D62" s="1079" t="s">
        <v>742</v>
      </c>
      <c r="E62" s="1080"/>
      <c r="F62" s="1079" t="s">
        <v>747</v>
      </c>
      <c r="G62" s="1080"/>
      <c r="H62" s="4" t="s">
        <v>744</v>
      </c>
      <c r="I62" s="4" t="s">
        <v>292</v>
      </c>
      <c r="J62" s="4" t="s">
        <v>33</v>
      </c>
      <c r="K62" s="5">
        <v>0</v>
      </c>
      <c r="L62" s="6">
        <v>819</v>
      </c>
      <c r="M62" s="9"/>
      <c r="N62" s="11">
        <v>0</v>
      </c>
    </row>
    <row r="63" spans="2:14" ht="52.8">
      <c r="B63" s="4">
        <v>2023</v>
      </c>
      <c r="C63" s="4" t="s">
        <v>32</v>
      </c>
      <c r="D63" s="1079" t="s">
        <v>742</v>
      </c>
      <c r="E63" s="1080"/>
      <c r="F63" s="1079" t="s">
        <v>747</v>
      </c>
      <c r="G63" s="1080"/>
      <c r="H63" s="4" t="s">
        <v>744</v>
      </c>
      <c r="I63" s="4" t="s">
        <v>19</v>
      </c>
      <c r="J63" s="4" t="s">
        <v>33</v>
      </c>
      <c r="K63" s="5">
        <v>1350</v>
      </c>
      <c r="L63" s="6">
        <v>167606</v>
      </c>
      <c r="M63" s="9"/>
      <c r="N63" s="8">
        <v>226268100</v>
      </c>
    </row>
    <row r="64" spans="2:14" ht="39.6">
      <c r="B64" s="4">
        <v>2023</v>
      </c>
      <c r="C64" s="4" t="s">
        <v>32</v>
      </c>
      <c r="D64" s="1079" t="s">
        <v>742</v>
      </c>
      <c r="E64" s="1080"/>
      <c r="F64" s="1079" t="s">
        <v>747</v>
      </c>
      <c r="G64" s="1080"/>
      <c r="H64" s="4" t="s">
        <v>23</v>
      </c>
      <c r="I64" s="4" t="s">
        <v>292</v>
      </c>
      <c r="J64" s="4" t="s">
        <v>241</v>
      </c>
      <c r="K64" s="5">
        <v>0</v>
      </c>
      <c r="L64" s="6">
        <v>12</v>
      </c>
      <c r="M64" s="9"/>
      <c r="N64" s="11">
        <v>0</v>
      </c>
    </row>
    <row r="65" spans="2:14" ht="26.4">
      <c r="B65" s="4">
        <v>2023</v>
      </c>
      <c r="C65" s="4" t="s">
        <v>32</v>
      </c>
      <c r="D65" s="1079" t="s">
        <v>742</v>
      </c>
      <c r="E65" s="1080"/>
      <c r="F65" s="1079" t="s">
        <v>747</v>
      </c>
      <c r="G65" s="1080"/>
      <c r="H65" s="4" t="s">
        <v>23</v>
      </c>
      <c r="I65" s="4" t="s">
        <v>19</v>
      </c>
      <c r="J65" s="4" t="s">
        <v>33</v>
      </c>
      <c r="K65" s="5">
        <v>4000</v>
      </c>
      <c r="L65" s="6">
        <v>11050</v>
      </c>
      <c r="M65" s="9"/>
      <c r="N65" s="8">
        <v>44200000</v>
      </c>
    </row>
    <row r="66" spans="2:14" ht="26.4">
      <c r="B66" s="4">
        <v>2023</v>
      </c>
      <c r="C66" s="4" t="s">
        <v>32</v>
      </c>
      <c r="D66" s="1079" t="s">
        <v>742</v>
      </c>
      <c r="E66" s="1080"/>
      <c r="F66" s="1079" t="s">
        <v>747</v>
      </c>
      <c r="G66" s="1080"/>
      <c r="H66" s="4" t="s">
        <v>24</v>
      </c>
      <c r="I66" s="4" t="s">
        <v>19</v>
      </c>
      <c r="J66" s="4" t="s">
        <v>33</v>
      </c>
      <c r="K66" s="5">
        <v>7100</v>
      </c>
      <c r="L66" s="6">
        <v>3648</v>
      </c>
      <c r="M66" s="9"/>
      <c r="N66" s="8">
        <v>25900800</v>
      </c>
    </row>
    <row r="67" spans="2:14" ht="39.6">
      <c r="B67" s="4">
        <v>2023</v>
      </c>
      <c r="C67" s="4" t="s">
        <v>32</v>
      </c>
      <c r="D67" s="1079" t="s">
        <v>742</v>
      </c>
      <c r="E67" s="1080"/>
      <c r="F67" s="1079" t="s">
        <v>747</v>
      </c>
      <c r="G67" s="1080"/>
      <c r="H67" s="4" t="s">
        <v>25</v>
      </c>
      <c r="I67" s="4" t="s">
        <v>292</v>
      </c>
      <c r="J67" s="4" t="s">
        <v>206</v>
      </c>
      <c r="K67" s="5">
        <v>0</v>
      </c>
      <c r="L67" s="6">
        <v>34</v>
      </c>
      <c r="M67" s="9"/>
      <c r="N67" s="11">
        <v>0</v>
      </c>
    </row>
    <row r="68" spans="2:14" ht="26.4">
      <c r="B68" s="4">
        <v>2023</v>
      </c>
      <c r="C68" s="4" t="s">
        <v>32</v>
      </c>
      <c r="D68" s="1079" t="s">
        <v>742</v>
      </c>
      <c r="E68" s="1080"/>
      <c r="F68" s="1079" t="s">
        <v>747</v>
      </c>
      <c r="G68" s="1080"/>
      <c r="H68" s="4" t="s">
        <v>25</v>
      </c>
      <c r="I68" s="4" t="s">
        <v>19</v>
      </c>
      <c r="J68" s="4" t="s">
        <v>33</v>
      </c>
      <c r="K68" s="5">
        <v>7100</v>
      </c>
      <c r="L68" s="6">
        <v>7964</v>
      </c>
      <c r="M68" s="9"/>
      <c r="N68" s="8">
        <v>56544400</v>
      </c>
    </row>
    <row r="69" spans="2:14" ht="39.6">
      <c r="B69" s="4">
        <v>2023</v>
      </c>
      <c r="C69" s="4" t="s">
        <v>32</v>
      </c>
      <c r="D69" s="1079" t="s">
        <v>742</v>
      </c>
      <c r="E69" s="1080"/>
      <c r="F69" s="1079" t="s">
        <v>747</v>
      </c>
      <c r="G69" s="1080"/>
      <c r="H69" s="4" t="s">
        <v>26</v>
      </c>
      <c r="I69" s="4" t="s">
        <v>292</v>
      </c>
      <c r="J69" s="4" t="s">
        <v>642</v>
      </c>
      <c r="K69" s="5">
        <v>0</v>
      </c>
      <c r="L69" s="6">
        <v>2</v>
      </c>
      <c r="M69" s="9"/>
      <c r="N69" s="11">
        <v>0</v>
      </c>
    </row>
    <row r="70" spans="2:14" ht="26.4">
      <c r="B70" s="4">
        <v>2023</v>
      </c>
      <c r="C70" s="4" t="s">
        <v>32</v>
      </c>
      <c r="D70" s="1079" t="s">
        <v>742</v>
      </c>
      <c r="E70" s="1080"/>
      <c r="F70" s="1079" t="s">
        <v>747</v>
      </c>
      <c r="G70" s="1080"/>
      <c r="H70" s="4" t="s">
        <v>26</v>
      </c>
      <c r="I70" s="4" t="s">
        <v>19</v>
      </c>
      <c r="J70" s="4" t="s">
        <v>33</v>
      </c>
      <c r="K70" s="5">
        <v>11100</v>
      </c>
      <c r="L70" s="6">
        <v>58245</v>
      </c>
      <c r="M70" s="9"/>
      <c r="N70" s="8">
        <v>646519500</v>
      </c>
    </row>
    <row r="71" spans="2:14" ht="39.6">
      <c r="B71" s="4">
        <v>2023</v>
      </c>
      <c r="C71" s="4" t="s">
        <v>32</v>
      </c>
      <c r="D71" s="1079" t="s">
        <v>742</v>
      </c>
      <c r="E71" s="1080"/>
      <c r="F71" s="1079" t="s">
        <v>747</v>
      </c>
      <c r="G71" s="1080"/>
      <c r="H71" s="4" t="s">
        <v>27</v>
      </c>
      <c r="I71" s="4" t="s">
        <v>292</v>
      </c>
      <c r="J71" s="4" t="s">
        <v>659</v>
      </c>
      <c r="K71" s="5">
        <v>0</v>
      </c>
      <c r="L71" s="6">
        <v>2</v>
      </c>
      <c r="M71" s="9"/>
      <c r="N71" s="11">
        <v>0</v>
      </c>
    </row>
    <row r="72" spans="2:14" ht="26.4">
      <c r="B72" s="4">
        <v>2023</v>
      </c>
      <c r="C72" s="4" t="s">
        <v>32</v>
      </c>
      <c r="D72" s="1079" t="s">
        <v>742</v>
      </c>
      <c r="E72" s="1080"/>
      <c r="F72" s="1079" t="s">
        <v>747</v>
      </c>
      <c r="G72" s="1080"/>
      <c r="H72" s="4" t="s">
        <v>27</v>
      </c>
      <c r="I72" s="4" t="s">
        <v>19</v>
      </c>
      <c r="J72" s="4" t="s">
        <v>33</v>
      </c>
      <c r="K72" s="5">
        <v>650</v>
      </c>
      <c r="L72" s="6">
        <v>906</v>
      </c>
      <c r="M72" s="9"/>
      <c r="N72" s="8">
        <v>588900</v>
      </c>
    </row>
    <row r="73" spans="2:14" ht="66">
      <c r="B73" s="4">
        <v>2023</v>
      </c>
      <c r="C73" s="4" t="s">
        <v>32</v>
      </c>
      <c r="D73" s="1079" t="s">
        <v>742</v>
      </c>
      <c r="E73" s="1080"/>
      <c r="F73" s="1079" t="s">
        <v>747</v>
      </c>
      <c r="G73" s="1080"/>
      <c r="H73" s="4" t="s">
        <v>745</v>
      </c>
      <c r="I73" s="4" t="s">
        <v>19</v>
      </c>
      <c r="J73" s="4" t="s">
        <v>33</v>
      </c>
      <c r="K73" s="5">
        <v>22250</v>
      </c>
      <c r="L73" s="6">
        <v>325</v>
      </c>
      <c r="M73" s="9"/>
      <c r="N73" s="8">
        <v>7231250</v>
      </c>
    </row>
    <row r="74" spans="2:14" ht="66">
      <c r="B74" s="4">
        <v>2023</v>
      </c>
      <c r="C74" s="4" t="s">
        <v>32</v>
      </c>
      <c r="D74" s="1079" t="s">
        <v>742</v>
      </c>
      <c r="E74" s="1080"/>
      <c r="F74" s="1079" t="s">
        <v>747</v>
      </c>
      <c r="G74" s="1080"/>
      <c r="H74" s="4" t="s">
        <v>746</v>
      </c>
      <c r="I74" s="4" t="s">
        <v>19</v>
      </c>
      <c r="J74" s="4" t="s">
        <v>33</v>
      </c>
      <c r="K74" s="5">
        <v>44550</v>
      </c>
      <c r="L74" s="6">
        <v>55</v>
      </c>
      <c r="M74" s="9"/>
      <c r="N74" s="8">
        <v>2450250</v>
      </c>
    </row>
    <row r="75" spans="2:14">
      <c r="B75" s="12" t="s">
        <v>28</v>
      </c>
      <c r="C75" s="12" t="s">
        <v>28</v>
      </c>
      <c r="D75" s="1083" t="s">
        <v>28</v>
      </c>
      <c r="E75" s="1080"/>
      <c r="F75" s="1083" t="s">
        <v>29</v>
      </c>
      <c r="G75" s="1080"/>
      <c r="H75" s="12" t="s">
        <v>28</v>
      </c>
      <c r="I75" s="12" t="s">
        <v>28</v>
      </c>
      <c r="J75" s="12" t="s">
        <v>28</v>
      </c>
      <c r="K75" s="12" t="s">
        <v>28</v>
      </c>
      <c r="L75" s="13">
        <v>250668</v>
      </c>
      <c r="M75" s="12"/>
      <c r="N75" s="14">
        <v>1009703200</v>
      </c>
    </row>
    <row r="76" spans="2:14" ht="52.8">
      <c r="B76" s="4">
        <v>2023</v>
      </c>
      <c r="C76" s="4" t="s">
        <v>32</v>
      </c>
      <c r="D76" s="1079" t="s">
        <v>742</v>
      </c>
      <c r="E76" s="1080"/>
      <c r="F76" s="1079" t="s">
        <v>749</v>
      </c>
      <c r="G76" s="1080"/>
      <c r="H76" s="4" t="s">
        <v>744</v>
      </c>
      <c r="I76" s="4" t="s">
        <v>292</v>
      </c>
      <c r="J76" s="4" t="s">
        <v>33</v>
      </c>
      <c r="K76" s="5">
        <v>0</v>
      </c>
      <c r="L76" s="6">
        <v>726</v>
      </c>
      <c r="M76" s="9"/>
      <c r="N76" s="11">
        <v>0</v>
      </c>
    </row>
    <row r="77" spans="2:14" ht="52.8">
      <c r="B77" s="4">
        <v>2023</v>
      </c>
      <c r="C77" s="4" t="s">
        <v>32</v>
      </c>
      <c r="D77" s="1079" t="s">
        <v>742</v>
      </c>
      <c r="E77" s="1080"/>
      <c r="F77" s="1079" t="s">
        <v>749</v>
      </c>
      <c r="G77" s="1080"/>
      <c r="H77" s="4" t="s">
        <v>744</v>
      </c>
      <c r="I77" s="4" t="s">
        <v>19</v>
      </c>
      <c r="J77" s="4" t="s">
        <v>33</v>
      </c>
      <c r="K77" s="5">
        <v>2300</v>
      </c>
      <c r="L77" s="6">
        <v>104515</v>
      </c>
      <c r="M77" s="9"/>
      <c r="N77" s="8">
        <v>240384500</v>
      </c>
    </row>
    <row r="78" spans="2:14" ht="39.6">
      <c r="B78" s="4">
        <v>2023</v>
      </c>
      <c r="C78" s="4" t="s">
        <v>32</v>
      </c>
      <c r="D78" s="1079" t="s">
        <v>742</v>
      </c>
      <c r="E78" s="1080"/>
      <c r="F78" s="1079" t="s">
        <v>749</v>
      </c>
      <c r="G78" s="1080"/>
      <c r="H78" s="4" t="s">
        <v>23</v>
      </c>
      <c r="I78" s="4" t="s">
        <v>292</v>
      </c>
      <c r="J78" s="4" t="s">
        <v>33</v>
      </c>
      <c r="K78" s="5">
        <v>0</v>
      </c>
      <c r="L78" s="6">
        <v>18</v>
      </c>
      <c r="M78" s="9"/>
      <c r="N78" s="11">
        <v>0</v>
      </c>
    </row>
    <row r="79" spans="2:14" ht="26.4">
      <c r="B79" s="4">
        <v>2023</v>
      </c>
      <c r="C79" s="4" t="s">
        <v>32</v>
      </c>
      <c r="D79" s="1079" t="s">
        <v>742</v>
      </c>
      <c r="E79" s="1080"/>
      <c r="F79" s="1079" t="s">
        <v>749</v>
      </c>
      <c r="G79" s="1080"/>
      <c r="H79" s="4" t="s">
        <v>23</v>
      </c>
      <c r="I79" s="4" t="s">
        <v>19</v>
      </c>
      <c r="J79" s="4" t="s">
        <v>33</v>
      </c>
      <c r="K79" s="5">
        <v>6650</v>
      </c>
      <c r="L79" s="6">
        <v>6651</v>
      </c>
      <c r="M79" s="9"/>
      <c r="N79" s="8">
        <v>44229150</v>
      </c>
    </row>
    <row r="80" spans="2:14" ht="39.6">
      <c r="B80" s="4">
        <v>2023</v>
      </c>
      <c r="C80" s="4" t="s">
        <v>32</v>
      </c>
      <c r="D80" s="1079" t="s">
        <v>742</v>
      </c>
      <c r="E80" s="1080"/>
      <c r="F80" s="1079" t="s">
        <v>749</v>
      </c>
      <c r="G80" s="1080"/>
      <c r="H80" s="4" t="s">
        <v>24</v>
      </c>
      <c r="I80" s="4" t="s">
        <v>292</v>
      </c>
      <c r="J80" s="4" t="s">
        <v>751</v>
      </c>
      <c r="K80" s="5">
        <v>0</v>
      </c>
      <c r="L80" s="6">
        <v>2</v>
      </c>
      <c r="M80" s="9"/>
      <c r="N80" s="11">
        <v>0</v>
      </c>
    </row>
    <row r="81" spans="2:14" ht="26.4">
      <c r="B81" s="4">
        <v>2023</v>
      </c>
      <c r="C81" s="4" t="s">
        <v>32</v>
      </c>
      <c r="D81" s="1079" t="s">
        <v>742</v>
      </c>
      <c r="E81" s="1080"/>
      <c r="F81" s="1079" t="s">
        <v>749</v>
      </c>
      <c r="G81" s="1080"/>
      <c r="H81" s="4" t="s">
        <v>24</v>
      </c>
      <c r="I81" s="4" t="s">
        <v>19</v>
      </c>
      <c r="J81" s="4" t="s">
        <v>33</v>
      </c>
      <c r="K81" s="5">
        <v>11850</v>
      </c>
      <c r="L81" s="6">
        <v>6021</v>
      </c>
      <c r="M81" s="9"/>
      <c r="N81" s="8">
        <v>71348850</v>
      </c>
    </row>
    <row r="82" spans="2:14" ht="39.6">
      <c r="B82" s="4">
        <v>2023</v>
      </c>
      <c r="C82" s="4" t="s">
        <v>32</v>
      </c>
      <c r="D82" s="1079" t="s">
        <v>742</v>
      </c>
      <c r="E82" s="1080"/>
      <c r="F82" s="1079" t="s">
        <v>749</v>
      </c>
      <c r="G82" s="1080"/>
      <c r="H82" s="4" t="s">
        <v>25</v>
      </c>
      <c r="I82" s="4" t="s">
        <v>292</v>
      </c>
      <c r="J82" s="4" t="s">
        <v>752</v>
      </c>
      <c r="K82" s="5">
        <v>0</v>
      </c>
      <c r="L82" s="6">
        <v>9</v>
      </c>
      <c r="M82" s="9"/>
      <c r="N82" s="11">
        <v>0</v>
      </c>
    </row>
    <row r="83" spans="2:14" ht="26.4">
      <c r="B83" s="4">
        <v>2023</v>
      </c>
      <c r="C83" s="4" t="s">
        <v>32</v>
      </c>
      <c r="D83" s="1079" t="s">
        <v>742</v>
      </c>
      <c r="E83" s="1080"/>
      <c r="F83" s="1079" t="s">
        <v>749</v>
      </c>
      <c r="G83" s="1080"/>
      <c r="H83" s="4" t="s">
        <v>25</v>
      </c>
      <c r="I83" s="4" t="s">
        <v>19</v>
      </c>
      <c r="J83" s="4" t="s">
        <v>33</v>
      </c>
      <c r="K83" s="5">
        <v>11850</v>
      </c>
      <c r="L83" s="6">
        <v>9118</v>
      </c>
      <c r="M83" s="9"/>
      <c r="N83" s="8">
        <v>108048300</v>
      </c>
    </row>
    <row r="84" spans="2:14" ht="39.6">
      <c r="B84" s="4">
        <v>2023</v>
      </c>
      <c r="C84" s="4" t="s">
        <v>32</v>
      </c>
      <c r="D84" s="1079" t="s">
        <v>742</v>
      </c>
      <c r="E84" s="1080"/>
      <c r="F84" s="1079" t="s">
        <v>749</v>
      </c>
      <c r="G84" s="1080"/>
      <c r="H84" s="4" t="s">
        <v>26</v>
      </c>
      <c r="I84" s="4" t="s">
        <v>292</v>
      </c>
      <c r="J84" s="4" t="s">
        <v>565</v>
      </c>
      <c r="K84" s="5">
        <v>0</v>
      </c>
      <c r="L84" s="6">
        <v>2</v>
      </c>
      <c r="M84" s="9"/>
      <c r="N84" s="11">
        <v>0</v>
      </c>
    </row>
    <row r="85" spans="2:14" ht="26.4">
      <c r="B85" s="4">
        <v>2023</v>
      </c>
      <c r="C85" s="4" t="s">
        <v>32</v>
      </c>
      <c r="D85" s="1079" t="s">
        <v>742</v>
      </c>
      <c r="E85" s="1080"/>
      <c r="F85" s="1079" t="s">
        <v>749</v>
      </c>
      <c r="G85" s="1080"/>
      <c r="H85" s="4" t="s">
        <v>26</v>
      </c>
      <c r="I85" s="4" t="s">
        <v>19</v>
      </c>
      <c r="J85" s="4" t="s">
        <v>33</v>
      </c>
      <c r="K85" s="5">
        <v>18550</v>
      </c>
      <c r="L85" s="6">
        <v>78932</v>
      </c>
      <c r="M85" s="9"/>
      <c r="N85" s="8">
        <v>1464188600</v>
      </c>
    </row>
    <row r="86" spans="2:14" ht="26.4">
      <c r="B86" s="4">
        <v>2023</v>
      </c>
      <c r="C86" s="4" t="s">
        <v>32</v>
      </c>
      <c r="D86" s="1079" t="s">
        <v>742</v>
      </c>
      <c r="E86" s="1080"/>
      <c r="F86" s="1079" t="s">
        <v>749</v>
      </c>
      <c r="G86" s="1080"/>
      <c r="H86" s="4" t="s">
        <v>27</v>
      </c>
      <c r="I86" s="4" t="s">
        <v>19</v>
      </c>
      <c r="J86" s="4" t="s">
        <v>33</v>
      </c>
      <c r="K86" s="5">
        <v>1100</v>
      </c>
      <c r="L86" s="6">
        <v>649</v>
      </c>
      <c r="M86" s="9"/>
      <c r="N86" s="8">
        <v>713900</v>
      </c>
    </row>
    <row r="87" spans="2:14" ht="66">
      <c r="B87" s="4">
        <v>2023</v>
      </c>
      <c r="C87" s="4" t="s">
        <v>32</v>
      </c>
      <c r="D87" s="1079" t="s">
        <v>742</v>
      </c>
      <c r="E87" s="1080"/>
      <c r="F87" s="1079" t="s">
        <v>749</v>
      </c>
      <c r="G87" s="1080"/>
      <c r="H87" s="4" t="s">
        <v>745</v>
      </c>
      <c r="I87" s="4" t="s">
        <v>19</v>
      </c>
      <c r="J87" s="4" t="s">
        <v>33</v>
      </c>
      <c r="K87" s="5">
        <v>37100</v>
      </c>
      <c r="L87" s="6">
        <v>1183</v>
      </c>
      <c r="M87" s="9"/>
      <c r="N87" s="8">
        <v>43889300</v>
      </c>
    </row>
    <row r="88" spans="2:14" ht="66">
      <c r="B88" s="4">
        <v>2023</v>
      </c>
      <c r="C88" s="4" t="s">
        <v>32</v>
      </c>
      <c r="D88" s="1079" t="s">
        <v>742</v>
      </c>
      <c r="E88" s="1080"/>
      <c r="F88" s="1079" t="s">
        <v>749</v>
      </c>
      <c r="G88" s="1080"/>
      <c r="H88" s="4" t="s">
        <v>746</v>
      </c>
      <c r="I88" s="4" t="s">
        <v>19</v>
      </c>
      <c r="J88" s="4" t="s">
        <v>33</v>
      </c>
      <c r="K88" s="5">
        <v>74250</v>
      </c>
      <c r="L88" s="6">
        <v>80</v>
      </c>
      <c r="M88" s="9"/>
      <c r="N88" s="8">
        <v>5940000</v>
      </c>
    </row>
    <row r="89" spans="2:14">
      <c r="B89" s="12" t="s">
        <v>28</v>
      </c>
      <c r="C89" s="12" t="s">
        <v>28</v>
      </c>
      <c r="D89" s="1083" t="s">
        <v>28</v>
      </c>
      <c r="E89" s="1080"/>
      <c r="F89" s="1083" t="s">
        <v>29</v>
      </c>
      <c r="G89" s="1080"/>
      <c r="H89" s="12" t="s">
        <v>28</v>
      </c>
      <c r="I89" s="12" t="s">
        <v>28</v>
      </c>
      <c r="J89" s="12" t="s">
        <v>28</v>
      </c>
      <c r="K89" s="12" t="s">
        <v>28</v>
      </c>
      <c r="L89" s="13">
        <v>207906</v>
      </c>
      <c r="M89" s="12"/>
      <c r="N89" s="14">
        <v>1978742600</v>
      </c>
    </row>
    <row r="90" spans="2:14">
      <c r="B90" s="15" t="s">
        <v>28</v>
      </c>
      <c r="C90" s="15" t="s">
        <v>29</v>
      </c>
      <c r="D90" s="1084" t="s">
        <v>28</v>
      </c>
      <c r="E90" s="1080"/>
      <c r="F90" s="1084" t="s">
        <v>28</v>
      </c>
      <c r="G90" s="1080"/>
      <c r="H90" s="15" t="s">
        <v>28</v>
      </c>
      <c r="I90" s="15" t="s">
        <v>28</v>
      </c>
      <c r="J90" s="15" t="s">
        <v>28</v>
      </c>
      <c r="K90" s="15" t="s">
        <v>28</v>
      </c>
      <c r="L90" s="16">
        <v>548727</v>
      </c>
      <c r="M90" s="15"/>
      <c r="N90" s="17">
        <v>3077210500</v>
      </c>
    </row>
    <row r="91" spans="2:14">
      <c r="B91" s="18" t="s">
        <v>29</v>
      </c>
      <c r="C91" s="18" t="s">
        <v>28</v>
      </c>
      <c r="D91" s="1085" t="s">
        <v>28</v>
      </c>
      <c r="E91" s="1080"/>
      <c r="F91" s="1085" t="s">
        <v>28</v>
      </c>
      <c r="G91" s="1080"/>
      <c r="H91" s="18" t="s">
        <v>28</v>
      </c>
      <c r="I91" s="18" t="s">
        <v>28</v>
      </c>
      <c r="J91" s="18" t="s">
        <v>28</v>
      </c>
      <c r="K91" s="18" t="s">
        <v>28</v>
      </c>
      <c r="L91" s="19">
        <v>1157352</v>
      </c>
      <c r="M91" s="18"/>
      <c r="N91" s="20">
        <v>6451468900</v>
      </c>
    </row>
    <row r="92" spans="2:14" ht="0" hidden="1" customHeight="1"/>
    <row r="93" spans="2:14" ht="0" hidden="1" customHeight="1"/>
  </sheetData>
  <mergeCells count="170">
    <mergeCell ref="D91:E91"/>
    <mergeCell ref="F91:G91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6"/>
  <sheetViews>
    <sheetView showGridLines="0" workbookViewId="0">
      <selection activeCell="G96" sqref="G96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2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4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3">
        <v>2023</v>
      </c>
      <c r="C11" s="4" t="s">
        <v>16</v>
      </c>
      <c r="D11" s="1079" t="s">
        <v>4</v>
      </c>
      <c r="E11" s="1080"/>
      <c r="F11" s="1079" t="s">
        <v>17</v>
      </c>
      <c r="G11" s="1080"/>
      <c r="H11" s="4" t="s">
        <v>18</v>
      </c>
      <c r="I11" s="4" t="s">
        <v>19</v>
      </c>
      <c r="J11" s="4" t="s">
        <v>20</v>
      </c>
      <c r="K11" s="5">
        <v>4710</v>
      </c>
      <c r="L11" s="6">
        <v>334281</v>
      </c>
      <c r="M11" s="7">
        <v>1163</v>
      </c>
      <c r="N11" s="8">
        <v>1568985780</v>
      </c>
    </row>
    <row r="12" spans="2:17" ht="26.4">
      <c r="B12" s="3">
        <v>2023</v>
      </c>
      <c r="C12" s="4" t="s">
        <v>16</v>
      </c>
      <c r="D12" s="1079" t="s">
        <v>4</v>
      </c>
      <c r="E12" s="1080"/>
      <c r="F12" s="1079" t="s">
        <v>17</v>
      </c>
      <c r="G12" s="1080"/>
      <c r="H12" s="4" t="s">
        <v>18</v>
      </c>
      <c r="I12" s="4" t="s">
        <v>21</v>
      </c>
      <c r="J12" s="4" t="s">
        <v>20</v>
      </c>
      <c r="K12" s="5">
        <v>1507</v>
      </c>
      <c r="L12" s="6">
        <v>15900</v>
      </c>
      <c r="M12" s="9"/>
      <c r="N12" s="8">
        <v>23961300</v>
      </c>
    </row>
    <row r="13" spans="2:17" ht="39.6">
      <c r="B13" s="3">
        <v>2023</v>
      </c>
      <c r="C13" s="4" t="s">
        <v>16</v>
      </c>
      <c r="D13" s="1079" t="s">
        <v>4</v>
      </c>
      <c r="E13" s="1080"/>
      <c r="F13" s="1079" t="s">
        <v>17</v>
      </c>
      <c r="G13" s="1080"/>
      <c r="H13" s="4" t="s">
        <v>22</v>
      </c>
      <c r="I13" s="4" t="s">
        <v>19</v>
      </c>
      <c r="J13" s="4" t="s">
        <v>20</v>
      </c>
      <c r="K13" s="5">
        <v>7060</v>
      </c>
      <c r="L13" s="6">
        <v>1332</v>
      </c>
      <c r="M13" s="7">
        <v>5</v>
      </c>
      <c r="N13" s="8">
        <v>9368620</v>
      </c>
    </row>
    <row r="14" spans="2:17" ht="39.6">
      <c r="B14" s="3">
        <v>2023</v>
      </c>
      <c r="C14" s="4" t="s">
        <v>16</v>
      </c>
      <c r="D14" s="1079" t="s">
        <v>4</v>
      </c>
      <c r="E14" s="1080"/>
      <c r="F14" s="1079" t="s">
        <v>17</v>
      </c>
      <c r="G14" s="1080"/>
      <c r="H14" s="4" t="s">
        <v>22</v>
      </c>
      <c r="I14" s="4" t="s">
        <v>21</v>
      </c>
      <c r="J14" s="4" t="s">
        <v>20</v>
      </c>
      <c r="K14" s="5">
        <v>2259</v>
      </c>
      <c r="L14" s="6">
        <v>43</v>
      </c>
      <c r="M14" s="9"/>
      <c r="N14" s="8">
        <v>97137</v>
      </c>
    </row>
    <row r="15" spans="2:17" ht="26.4">
      <c r="B15" s="3">
        <v>2023</v>
      </c>
      <c r="C15" s="4" t="s">
        <v>16</v>
      </c>
      <c r="D15" s="1079" t="s">
        <v>4</v>
      </c>
      <c r="E15" s="1080"/>
      <c r="F15" s="1079" t="s">
        <v>17</v>
      </c>
      <c r="G15" s="1080"/>
      <c r="H15" s="4" t="s">
        <v>23</v>
      </c>
      <c r="I15" s="4" t="s">
        <v>19</v>
      </c>
      <c r="J15" s="4" t="s">
        <v>20</v>
      </c>
      <c r="K15" s="5">
        <v>10360</v>
      </c>
      <c r="L15" s="6">
        <v>4675</v>
      </c>
      <c r="M15" s="7">
        <v>30</v>
      </c>
      <c r="N15" s="8">
        <v>48122200</v>
      </c>
    </row>
    <row r="16" spans="2:17" ht="26.4">
      <c r="B16" s="3">
        <v>2023</v>
      </c>
      <c r="C16" s="4" t="s">
        <v>16</v>
      </c>
      <c r="D16" s="1079" t="s">
        <v>4</v>
      </c>
      <c r="E16" s="1080"/>
      <c r="F16" s="1079" t="s">
        <v>17</v>
      </c>
      <c r="G16" s="1080"/>
      <c r="H16" s="4" t="s">
        <v>23</v>
      </c>
      <c r="I16" s="4" t="s">
        <v>21</v>
      </c>
      <c r="J16" s="4" t="s">
        <v>20</v>
      </c>
      <c r="K16" s="5">
        <v>3315</v>
      </c>
      <c r="L16" s="6">
        <v>11</v>
      </c>
      <c r="M16" s="9"/>
      <c r="N16" s="8">
        <v>36465</v>
      </c>
    </row>
    <row r="17" spans="2:14" ht="26.4">
      <c r="B17" s="3">
        <v>2023</v>
      </c>
      <c r="C17" s="4" t="s">
        <v>16</v>
      </c>
      <c r="D17" s="1079" t="s">
        <v>4</v>
      </c>
      <c r="E17" s="1080"/>
      <c r="F17" s="1079" t="s">
        <v>17</v>
      </c>
      <c r="G17" s="1080"/>
      <c r="H17" s="4" t="s">
        <v>24</v>
      </c>
      <c r="I17" s="4" t="s">
        <v>19</v>
      </c>
      <c r="J17" s="4" t="s">
        <v>20</v>
      </c>
      <c r="K17" s="5">
        <v>14130</v>
      </c>
      <c r="L17" s="6">
        <v>8068</v>
      </c>
      <c r="M17" s="7">
        <v>2</v>
      </c>
      <c r="N17" s="8">
        <v>113972580</v>
      </c>
    </row>
    <row r="18" spans="2:14" ht="26.4">
      <c r="B18" s="3">
        <v>2023</v>
      </c>
      <c r="C18" s="4" t="s">
        <v>16</v>
      </c>
      <c r="D18" s="1079" t="s">
        <v>4</v>
      </c>
      <c r="E18" s="1080"/>
      <c r="F18" s="1079" t="s">
        <v>17</v>
      </c>
      <c r="G18" s="1080"/>
      <c r="H18" s="4" t="s">
        <v>24</v>
      </c>
      <c r="I18" s="4" t="s">
        <v>21</v>
      </c>
      <c r="J18" s="4" t="s">
        <v>20</v>
      </c>
      <c r="K18" s="5">
        <v>4522</v>
      </c>
      <c r="L18" s="10">
        <v>0</v>
      </c>
      <c r="M18" s="9"/>
      <c r="N18" s="11">
        <v>0</v>
      </c>
    </row>
    <row r="19" spans="2:14" ht="26.4">
      <c r="B19" s="3">
        <v>2023</v>
      </c>
      <c r="C19" s="4" t="s">
        <v>16</v>
      </c>
      <c r="D19" s="1079" t="s">
        <v>4</v>
      </c>
      <c r="E19" s="1080"/>
      <c r="F19" s="1079" t="s">
        <v>17</v>
      </c>
      <c r="G19" s="1080"/>
      <c r="H19" s="4" t="s">
        <v>25</v>
      </c>
      <c r="I19" s="4" t="s">
        <v>19</v>
      </c>
      <c r="J19" s="4" t="s">
        <v>20</v>
      </c>
      <c r="K19" s="5">
        <v>10360</v>
      </c>
      <c r="L19" s="6">
        <v>14774</v>
      </c>
      <c r="M19" s="7">
        <v>97</v>
      </c>
      <c r="N19" s="8">
        <v>152053720</v>
      </c>
    </row>
    <row r="20" spans="2:14" ht="26.4">
      <c r="B20" s="3">
        <v>2023</v>
      </c>
      <c r="C20" s="4" t="s">
        <v>16</v>
      </c>
      <c r="D20" s="1079" t="s">
        <v>4</v>
      </c>
      <c r="E20" s="1080"/>
      <c r="F20" s="1079" t="s">
        <v>17</v>
      </c>
      <c r="G20" s="1080"/>
      <c r="H20" s="4" t="s">
        <v>25</v>
      </c>
      <c r="I20" s="4" t="s">
        <v>21</v>
      </c>
      <c r="J20" s="4" t="s">
        <v>20</v>
      </c>
      <c r="K20" s="5">
        <v>3315</v>
      </c>
      <c r="L20" s="6">
        <v>81</v>
      </c>
      <c r="M20" s="9"/>
      <c r="N20" s="8">
        <v>268515</v>
      </c>
    </row>
    <row r="21" spans="2:14" ht="26.4">
      <c r="B21" s="3">
        <v>2023</v>
      </c>
      <c r="C21" s="4" t="s">
        <v>16</v>
      </c>
      <c r="D21" s="1079" t="s">
        <v>4</v>
      </c>
      <c r="E21" s="1080"/>
      <c r="F21" s="1079" t="s">
        <v>17</v>
      </c>
      <c r="G21" s="1080"/>
      <c r="H21" s="4" t="s">
        <v>26</v>
      </c>
      <c r="I21" s="4" t="s">
        <v>19</v>
      </c>
      <c r="J21" s="4" t="s">
        <v>20</v>
      </c>
      <c r="K21" s="5">
        <v>19790</v>
      </c>
      <c r="L21" s="6">
        <v>51046</v>
      </c>
      <c r="M21" s="7">
        <v>18</v>
      </c>
      <c r="N21" s="8">
        <v>1009844120</v>
      </c>
    </row>
    <row r="22" spans="2:14" ht="26.4">
      <c r="B22" s="3">
        <v>2023</v>
      </c>
      <c r="C22" s="4" t="s">
        <v>16</v>
      </c>
      <c r="D22" s="1079" t="s">
        <v>4</v>
      </c>
      <c r="E22" s="1080"/>
      <c r="F22" s="1079" t="s">
        <v>17</v>
      </c>
      <c r="G22" s="1080"/>
      <c r="H22" s="4" t="s">
        <v>26</v>
      </c>
      <c r="I22" s="4" t="s">
        <v>21</v>
      </c>
      <c r="J22" s="4" t="s">
        <v>20</v>
      </c>
      <c r="K22" s="5">
        <v>6333</v>
      </c>
      <c r="L22" s="6">
        <v>147</v>
      </c>
      <c r="M22" s="9"/>
      <c r="N22" s="8">
        <v>930951</v>
      </c>
    </row>
    <row r="23" spans="2:14" ht="26.4">
      <c r="B23" s="3">
        <v>2023</v>
      </c>
      <c r="C23" s="4" t="s">
        <v>16</v>
      </c>
      <c r="D23" s="1079" t="s">
        <v>4</v>
      </c>
      <c r="E23" s="1080"/>
      <c r="F23" s="1079" t="s">
        <v>17</v>
      </c>
      <c r="G23" s="1080"/>
      <c r="H23" s="4" t="s">
        <v>27</v>
      </c>
      <c r="I23" s="4" t="s">
        <v>19</v>
      </c>
      <c r="J23" s="4" t="s">
        <v>20</v>
      </c>
      <c r="K23" s="5">
        <v>2350</v>
      </c>
      <c r="L23" s="6">
        <v>2219</v>
      </c>
      <c r="M23" s="7">
        <v>5</v>
      </c>
      <c r="N23" s="8">
        <v>5202900</v>
      </c>
    </row>
    <row r="24" spans="2:14" ht="26.4">
      <c r="B24" s="3">
        <v>2023</v>
      </c>
      <c r="C24" s="4" t="s">
        <v>16</v>
      </c>
      <c r="D24" s="1079" t="s">
        <v>4</v>
      </c>
      <c r="E24" s="1080"/>
      <c r="F24" s="1079" t="s">
        <v>17</v>
      </c>
      <c r="G24" s="1080"/>
      <c r="H24" s="4" t="s">
        <v>27</v>
      </c>
      <c r="I24" s="4" t="s">
        <v>21</v>
      </c>
      <c r="J24" s="4" t="s">
        <v>20</v>
      </c>
      <c r="K24" s="5">
        <v>752</v>
      </c>
      <c r="L24" s="6">
        <v>144</v>
      </c>
      <c r="M24" s="9"/>
      <c r="N24" s="8">
        <v>108288</v>
      </c>
    </row>
    <row r="25" spans="2:14">
      <c r="B25" s="12" t="s">
        <v>28</v>
      </c>
      <c r="C25" s="12" t="s">
        <v>28</v>
      </c>
      <c r="D25" s="1083" t="s">
        <v>28</v>
      </c>
      <c r="E25" s="1080"/>
      <c r="F25" s="1083" t="s">
        <v>29</v>
      </c>
      <c r="G25" s="1080"/>
      <c r="H25" s="12" t="s">
        <v>28</v>
      </c>
      <c r="I25" s="12" t="s">
        <v>28</v>
      </c>
      <c r="J25" s="12" t="s">
        <v>28</v>
      </c>
      <c r="K25" s="12" t="s">
        <v>28</v>
      </c>
      <c r="L25" s="13">
        <v>432721</v>
      </c>
      <c r="M25" s="13">
        <v>1320</v>
      </c>
      <c r="N25" s="14">
        <v>2932952576</v>
      </c>
    </row>
    <row r="26" spans="2:14" ht="26.4">
      <c r="B26" s="3">
        <v>2023</v>
      </c>
      <c r="C26" s="4" t="s">
        <v>16</v>
      </c>
      <c r="D26" s="1079" t="s">
        <v>4</v>
      </c>
      <c r="E26" s="1080"/>
      <c r="F26" s="1079" t="s">
        <v>30</v>
      </c>
      <c r="G26" s="1080"/>
      <c r="H26" s="4" t="s">
        <v>18</v>
      </c>
      <c r="I26" s="4" t="s">
        <v>19</v>
      </c>
      <c r="J26" s="4" t="s">
        <v>20</v>
      </c>
      <c r="K26" s="5">
        <v>1340</v>
      </c>
      <c r="L26" s="6">
        <v>72293</v>
      </c>
      <c r="M26" s="7">
        <v>763</v>
      </c>
      <c r="N26" s="8">
        <v>95850200</v>
      </c>
    </row>
    <row r="27" spans="2:14" ht="39.6">
      <c r="B27" s="3">
        <v>2023</v>
      </c>
      <c r="C27" s="4" t="s">
        <v>16</v>
      </c>
      <c r="D27" s="1079" t="s">
        <v>4</v>
      </c>
      <c r="E27" s="1080"/>
      <c r="F27" s="1079" t="s">
        <v>30</v>
      </c>
      <c r="G27" s="1080"/>
      <c r="H27" s="4" t="s">
        <v>22</v>
      </c>
      <c r="I27" s="4" t="s">
        <v>19</v>
      </c>
      <c r="J27" s="4" t="s">
        <v>20</v>
      </c>
      <c r="K27" s="5">
        <v>2020</v>
      </c>
      <c r="L27" s="6">
        <v>293</v>
      </c>
      <c r="M27" s="7">
        <v>0</v>
      </c>
      <c r="N27" s="8">
        <v>591860</v>
      </c>
    </row>
    <row r="28" spans="2:14" ht="26.4">
      <c r="B28" s="3">
        <v>2023</v>
      </c>
      <c r="C28" s="4" t="s">
        <v>16</v>
      </c>
      <c r="D28" s="1079" t="s">
        <v>4</v>
      </c>
      <c r="E28" s="1080"/>
      <c r="F28" s="1079" t="s">
        <v>30</v>
      </c>
      <c r="G28" s="1080"/>
      <c r="H28" s="4" t="s">
        <v>23</v>
      </c>
      <c r="I28" s="4" t="s">
        <v>19</v>
      </c>
      <c r="J28" s="4" t="s">
        <v>20</v>
      </c>
      <c r="K28" s="5">
        <v>2960</v>
      </c>
      <c r="L28" s="6">
        <v>1807</v>
      </c>
      <c r="M28" s="7">
        <v>1</v>
      </c>
      <c r="N28" s="8">
        <v>5345760</v>
      </c>
    </row>
    <row r="29" spans="2:14" ht="26.4">
      <c r="B29" s="3">
        <v>2023</v>
      </c>
      <c r="C29" s="4" t="s">
        <v>16</v>
      </c>
      <c r="D29" s="1079" t="s">
        <v>4</v>
      </c>
      <c r="E29" s="1080"/>
      <c r="F29" s="1079" t="s">
        <v>30</v>
      </c>
      <c r="G29" s="1080"/>
      <c r="H29" s="4" t="s">
        <v>24</v>
      </c>
      <c r="I29" s="4" t="s">
        <v>19</v>
      </c>
      <c r="J29" s="4" t="s">
        <v>20</v>
      </c>
      <c r="K29" s="5">
        <v>4040</v>
      </c>
      <c r="L29" s="6">
        <v>448</v>
      </c>
      <c r="M29" s="7">
        <v>0</v>
      </c>
      <c r="N29" s="8">
        <v>1809920</v>
      </c>
    </row>
    <row r="30" spans="2:14" ht="26.4">
      <c r="B30" s="3">
        <v>2023</v>
      </c>
      <c r="C30" s="4" t="s">
        <v>16</v>
      </c>
      <c r="D30" s="1079" t="s">
        <v>4</v>
      </c>
      <c r="E30" s="1080"/>
      <c r="F30" s="1079" t="s">
        <v>30</v>
      </c>
      <c r="G30" s="1080"/>
      <c r="H30" s="4" t="s">
        <v>25</v>
      </c>
      <c r="I30" s="4" t="s">
        <v>19</v>
      </c>
      <c r="J30" s="4" t="s">
        <v>20</v>
      </c>
      <c r="K30" s="5">
        <v>2960</v>
      </c>
      <c r="L30" s="6">
        <v>4643</v>
      </c>
      <c r="M30" s="7">
        <v>90</v>
      </c>
      <c r="N30" s="8">
        <v>13476880</v>
      </c>
    </row>
    <row r="31" spans="2:14" ht="26.4">
      <c r="B31" s="3">
        <v>2023</v>
      </c>
      <c r="C31" s="4" t="s">
        <v>16</v>
      </c>
      <c r="D31" s="1079" t="s">
        <v>4</v>
      </c>
      <c r="E31" s="1080"/>
      <c r="F31" s="1079" t="s">
        <v>30</v>
      </c>
      <c r="G31" s="1080"/>
      <c r="H31" s="4" t="s">
        <v>26</v>
      </c>
      <c r="I31" s="4" t="s">
        <v>19</v>
      </c>
      <c r="J31" s="4" t="s">
        <v>20</v>
      </c>
      <c r="K31" s="5">
        <v>5660</v>
      </c>
      <c r="L31" s="6">
        <v>17435</v>
      </c>
      <c r="M31" s="7">
        <v>10</v>
      </c>
      <c r="N31" s="8">
        <v>98625500</v>
      </c>
    </row>
    <row r="32" spans="2:14" ht="26.4">
      <c r="B32" s="3">
        <v>2023</v>
      </c>
      <c r="C32" s="4" t="s">
        <v>16</v>
      </c>
      <c r="D32" s="1079" t="s">
        <v>4</v>
      </c>
      <c r="E32" s="1080"/>
      <c r="F32" s="1079" t="s">
        <v>30</v>
      </c>
      <c r="G32" s="1080"/>
      <c r="H32" s="4" t="s">
        <v>27</v>
      </c>
      <c r="I32" s="4" t="s">
        <v>19</v>
      </c>
      <c r="J32" s="4" t="s">
        <v>20</v>
      </c>
      <c r="K32" s="5">
        <v>670</v>
      </c>
      <c r="L32" s="6">
        <v>567</v>
      </c>
      <c r="M32" s="7">
        <v>1</v>
      </c>
      <c r="N32" s="8">
        <v>379220</v>
      </c>
    </row>
    <row r="33" spans="2:14">
      <c r="B33" s="12" t="s">
        <v>28</v>
      </c>
      <c r="C33" s="12" t="s">
        <v>28</v>
      </c>
      <c r="D33" s="1083" t="s">
        <v>28</v>
      </c>
      <c r="E33" s="1080"/>
      <c r="F33" s="1083" t="s">
        <v>29</v>
      </c>
      <c r="G33" s="1080"/>
      <c r="H33" s="12" t="s">
        <v>28</v>
      </c>
      <c r="I33" s="12" t="s">
        <v>28</v>
      </c>
      <c r="J33" s="12" t="s">
        <v>28</v>
      </c>
      <c r="K33" s="12" t="s">
        <v>28</v>
      </c>
      <c r="L33" s="13">
        <v>97486</v>
      </c>
      <c r="M33" s="13">
        <v>865</v>
      </c>
      <c r="N33" s="14">
        <v>216079340</v>
      </c>
    </row>
    <row r="34" spans="2:14" ht="26.4">
      <c r="B34" s="3">
        <v>2023</v>
      </c>
      <c r="C34" s="4" t="s">
        <v>16</v>
      </c>
      <c r="D34" s="1079" t="s">
        <v>4</v>
      </c>
      <c r="E34" s="1080"/>
      <c r="F34" s="1079" t="s">
        <v>31</v>
      </c>
      <c r="G34" s="1080"/>
      <c r="H34" s="4" t="s">
        <v>18</v>
      </c>
      <c r="I34" s="4" t="s">
        <v>19</v>
      </c>
      <c r="J34" s="4" t="s">
        <v>20</v>
      </c>
      <c r="K34" s="5">
        <v>2350</v>
      </c>
      <c r="L34" s="6">
        <v>98686</v>
      </c>
      <c r="M34" s="7">
        <v>202</v>
      </c>
      <c r="N34" s="8">
        <v>231437400</v>
      </c>
    </row>
    <row r="35" spans="2:14" ht="39.6">
      <c r="B35" s="3">
        <v>2023</v>
      </c>
      <c r="C35" s="4" t="s">
        <v>16</v>
      </c>
      <c r="D35" s="1079" t="s">
        <v>4</v>
      </c>
      <c r="E35" s="1080"/>
      <c r="F35" s="1079" t="s">
        <v>31</v>
      </c>
      <c r="G35" s="1080"/>
      <c r="H35" s="4" t="s">
        <v>22</v>
      </c>
      <c r="I35" s="4" t="s">
        <v>19</v>
      </c>
      <c r="J35" s="4" t="s">
        <v>20</v>
      </c>
      <c r="K35" s="5">
        <v>3530</v>
      </c>
      <c r="L35" s="6">
        <v>329</v>
      </c>
      <c r="M35" s="7">
        <v>0</v>
      </c>
      <c r="N35" s="8">
        <v>1161370</v>
      </c>
    </row>
    <row r="36" spans="2:14" ht="26.4">
      <c r="B36" s="3">
        <v>2023</v>
      </c>
      <c r="C36" s="4" t="s">
        <v>16</v>
      </c>
      <c r="D36" s="1079" t="s">
        <v>4</v>
      </c>
      <c r="E36" s="1080"/>
      <c r="F36" s="1079" t="s">
        <v>31</v>
      </c>
      <c r="G36" s="1080"/>
      <c r="H36" s="4" t="s">
        <v>23</v>
      </c>
      <c r="I36" s="4" t="s">
        <v>19</v>
      </c>
      <c r="J36" s="4" t="s">
        <v>20</v>
      </c>
      <c r="K36" s="5">
        <v>5180</v>
      </c>
      <c r="L36" s="6">
        <v>1799</v>
      </c>
      <c r="M36" s="7">
        <v>4</v>
      </c>
      <c r="N36" s="8">
        <v>9298100</v>
      </c>
    </row>
    <row r="37" spans="2:14" ht="26.4">
      <c r="B37" s="3">
        <v>2023</v>
      </c>
      <c r="C37" s="4" t="s">
        <v>16</v>
      </c>
      <c r="D37" s="1079" t="s">
        <v>4</v>
      </c>
      <c r="E37" s="1080"/>
      <c r="F37" s="1079" t="s">
        <v>31</v>
      </c>
      <c r="G37" s="1080"/>
      <c r="H37" s="4" t="s">
        <v>24</v>
      </c>
      <c r="I37" s="4" t="s">
        <v>19</v>
      </c>
      <c r="J37" s="4" t="s">
        <v>20</v>
      </c>
      <c r="K37" s="5">
        <v>7060</v>
      </c>
      <c r="L37" s="6">
        <v>213</v>
      </c>
      <c r="M37" s="7">
        <v>0</v>
      </c>
      <c r="N37" s="8">
        <v>1503780</v>
      </c>
    </row>
    <row r="38" spans="2:14" ht="26.4">
      <c r="B38" s="3">
        <v>2023</v>
      </c>
      <c r="C38" s="4" t="s">
        <v>16</v>
      </c>
      <c r="D38" s="1079" t="s">
        <v>4</v>
      </c>
      <c r="E38" s="1080"/>
      <c r="F38" s="1079" t="s">
        <v>31</v>
      </c>
      <c r="G38" s="1080"/>
      <c r="H38" s="4" t="s">
        <v>25</v>
      </c>
      <c r="I38" s="4" t="s">
        <v>19</v>
      </c>
      <c r="J38" s="4" t="s">
        <v>20</v>
      </c>
      <c r="K38" s="5">
        <v>5180</v>
      </c>
      <c r="L38" s="6">
        <v>2906</v>
      </c>
      <c r="M38" s="7">
        <v>12</v>
      </c>
      <c r="N38" s="8">
        <v>14990920</v>
      </c>
    </row>
    <row r="39" spans="2:14" ht="26.4">
      <c r="B39" s="3">
        <v>2023</v>
      </c>
      <c r="C39" s="4" t="s">
        <v>16</v>
      </c>
      <c r="D39" s="1079" t="s">
        <v>4</v>
      </c>
      <c r="E39" s="1080"/>
      <c r="F39" s="1079" t="s">
        <v>31</v>
      </c>
      <c r="G39" s="1080"/>
      <c r="H39" s="4" t="s">
        <v>26</v>
      </c>
      <c r="I39" s="4" t="s">
        <v>19</v>
      </c>
      <c r="J39" s="4" t="s">
        <v>20</v>
      </c>
      <c r="K39" s="5">
        <v>9890</v>
      </c>
      <c r="L39" s="6">
        <v>6787</v>
      </c>
      <c r="M39" s="7">
        <v>1</v>
      </c>
      <c r="N39" s="8">
        <v>67113540</v>
      </c>
    </row>
    <row r="40" spans="2:14" ht="26.4">
      <c r="B40" s="3">
        <v>2023</v>
      </c>
      <c r="C40" s="4" t="s">
        <v>16</v>
      </c>
      <c r="D40" s="1079" t="s">
        <v>4</v>
      </c>
      <c r="E40" s="1080"/>
      <c r="F40" s="1079" t="s">
        <v>31</v>
      </c>
      <c r="G40" s="1080"/>
      <c r="H40" s="4" t="s">
        <v>27</v>
      </c>
      <c r="I40" s="4" t="s">
        <v>19</v>
      </c>
      <c r="J40" s="4" t="s">
        <v>20</v>
      </c>
      <c r="K40" s="5">
        <v>1170</v>
      </c>
      <c r="L40" s="6">
        <v>1034</v>
      </c>
      <c r="M40" s="7">
        <v>0</v>
      </c>
      <c r="N40" s="8">
        <v>1209780</v>
      </c>
    </row>
    <row r="41" spans="2:14">
      <c r="B41" s="12" t="s">
        <v>28</v>
      </c>
      <c r="C41" s="12" t="s">
        <v>28</v>
      </c>
      <c r="D41" s="1083" t="s">
        <v>28</v>
      </c>
      <c r="E41" s="1080"/>
      <c r="F41" s="1083" t="s">
        <v>29</v>
      </c>
      <c r="G41" s="1080"/>
      <c r="H41" s="12" t="s">
        <v>28</v>
      </c>
      <c r="I41" s="12" t="s">
        <v>28</v>
      </c>
      <c r="J41" s="12" t="s">
        <v>28</v>
      </c>
      <c r="K41" s="12" t="s">
        <v>28</v>
      </c>
      <c r="L41" s="13">
        <v>111754</v>
      </c>
      <c r="M41" s="13">
        <v>219</v>
      </c>
      <c r="N41" s="14">
        <v>326714890</v>
      </c>
    </row>
    <row r="42" spans="2:14">
      <c r="B42" s="15" t="s">
        <v>28</v>
      </c>
      <c r="C42" s="15" t="s">
        <v>29</v>
      </c>
      <c r="D42" s="1084" t="s">
        <v>28</v>
      </c>
      <c r="E42" s="1080"/>
      <c r="F42" s="1084" t="s">
        <v>28</v>
      </c>
      <c r="G42" s="1080"/>
      <c r="H42" s="15" t="s">
        <v>28</v>
      </c>
      <c r="I42" s="15" t="s">
        <v>28</v>
      </c>
      <c r="J42" s="15" t="s">
        <v>28</v>
      </c>
      <c r="K42" s="15" t="s">
        <v>28</v>
      </c>
      <c r="L42" s="16">
        <v>641961</v>
      </c>
      <c r="M42" s="16">
        <v>2404</v>
      </c>
      <c r="N42" s="17">
        <v>3475746806</v>
      </c>
    </row>
    <row r="43" spans="2:14" ht="26.4">
      <c r="B43" s="3">
        <v>2023</v>
      </c>
      <c r="C43" s="4" t="s">
        <v>32</v>
      </c>
      <c r="D43" s="1079" t="s">
        <v>4</v>
      </c>
      <c r="E43" s="1080"/>
      <c r="F43" s="1079" t="s">
        <v>17</v>
      </c>
      <c r="G43" s="1080"/>
      <c r="H43" s="4" t="s">
        <v>18</v>
      </c>
      <c r="I43" s="4" t="s">
        <v>19</v>
      </c>
      <c r="J43" s="4" t="s">
        <v>33</v>
      </c>
      <c r="K43" s="5">
        <v>4710</v>
      </c>
      <c r="L43" s="6">
        <v>264650</v>
      </c>
      <c r="M43" s="7">
        <v>1313</v>
      </c>
      <c r="N43" s="8">
        <v>1240317270</v>
      </c>
    </row>
    <row r="44" spans="2:14" ht="26.4">
      <c r="B44" s="3">
        <v>2023</v>
      </c>
      <c r="C44" s="4" t="s">
        <v>32</v>
      </c>
      <c r="D44" s="1079" t="s">
        <v>4</v>
      </c>
      <c r="E44" s="1080"/>
      <c r="F44" s="1079" t="s">
        <v>17</v>
      </c>
      <c r="G44" s="1080"/>
      <c r="H44" s="4" t="s">
        <v>18</v>
      </c>
      <c r="I44" s="4" t="s">
        <v>21</v>
      </c>
      <c r="J44" s="4" t="s">
        <v>33</v>
      </c>
      <c r="K44" s="5">
        <v>1507</v>
      </c>
      <c r="L44" s="6">
        <v>10925</v>
      </c>
      <c r="M44" s="9"/>
      <c r="N44" s="8">
        <v>16463975</v>
      </c>
    </row>
    <row r="45" spans="2:14" ht="39.6">
      <c r="B45" s="3">
        <v>2023</v>
      </c>
      <c r="C45" s="4" t="s">
        <v>32</v>
      </c>
      <c r="D45" s="1079" t="s">
        <v>4</v>
      </c>
      <c r="E45" s="1080"/>
      <c r="F45" s="1079" t="s">
        <v>17</v>
      </c>
      <c r="G45" s="1080"/>
      <c r="H45" s="4" t="s">
        <v>22</v>
      </c>
      <c r="I45" s="4" t="s">
        <v>19</v>
      </c>
      <c r="J45" s="4" t="s">
        <v>33</v>
      </c>
      <c r="K45" s="5">
        <v>7060</v>
      </c>
      <c r="L45" s="6">
        <v>1088</v>
      </c>
      <c r="M45" s="7">
        <v>5</v>
      </c>
      <c r="N45" s="8">
        <v>7645980</v>
      </c>
    </row>
    <row r="46" spans="2:14" ht="39.6">
      <c r="B46" s="3">
        <v>2023</v>
      </c>
      <c r="C46" s="4" t="s">
        <v>32</v>
      </c>
      <c r="D46" s="1079" t="s">
        <v>4</v>
      </c>
      <c r="E46" s="1080"/>
      <c r="F46" s="1079" t="s">
        <v>17</v>
      </c>
      <c r="G46" s="1080"/>
      <c r="H46" s="4" t="s">
        <v>22</v>
      </c>
      <c r="I46" s="4" t="s">
        <v>21</v>
      </c>
      <c r="J46" s="4" t="s">
        <v>33</v>
      </c>
      <c r="K46" s="5">
        <v>2259</v>
      </c>
      <c r="L46" s="6">
        <v>37</v>
      </c>
      <c r="M46" s="9"/>
      <c r="N46" s="8">
        <v>83583</v>
      </c>
    </row>
    <row r="47" spans="2:14" ht="26.4">
      <c r="B47" s="3">
        <v>2023</v>
      </c>
      <c r="C47" s="4" t="s">
        <v>32</v>
      </c>
      <c r="D47" s="1079" t="s">
        <v>4</v>
      </c>
      <c r="E47" s="1080"/>
      <c r="F47" s="1079" t="s">
        <v>17</v>
      </c>
      <c r="G47" s="1080"/>
      <c r="H47" s="4" t="s">
        <v>23</v>
      </c>
      <c r="I47" s="4" t="s">
        <v>19</v>
      </c>
      <c r="J47" s="4" t="s">
        <v>33</v>
      </c>
      <c r="K47" s="5">
        <v>10360</v>
      </c>
      <c r="L47" s="6">
        <v>3444</v>
      </c>
      <c r="M47" s="7">
        <v>68</v>
      </c>
      <c r="N47" s="8">
        <v>34975360</v>
      </c>
    </row>
    <row r="48" spans="2:14" ht="26.4">
      <c r="B48" s="3">
        <v>2023</v>
      </c>
      <c r="C48" s="4" t="s">
        <v>32</v>
      </c>
      <c r="D48" s="1079" t="s">
        <v>4</v>
      </c>
      <c r="E48" s="1080"/>
      <c r="F48" s="1079" t="s">
        <v>17</v>
      </c>
      <c r="G48" s="1080"/>
      <c r="H48" s="4" t="s">
        <v>23</v>
      </c>
      <c r="I48" s="4" t="s">
        <v>21</v>
      </c>
      <c r="J48" s="4" t="s">
        <v>33</v>
      </c>
      <c r="K48" s="5">
        <v>3315</v>
      </c>
      <c r="L48" s="6">
        <v>3</v>
      </c>
      <c r="M48" s="9"/>
      <c r="N48" s="8">
        <v>9945</v>
      </c>
    </row>
    <row r="49" spans="2:14" ht="26.4">
      <c r="B49" s="3">
        <v>2023</v>
      </c>
      <c r="C49" s="4" t="s">
        <v>32</v>
      </c>
      <c r="D49" s="1079" t="s">
        <v>4</v>
      </c>
      <c r="E49" s="1080"/>
      <c r="F49" s="1079" t="s">
        <v>17</v>
      </c>
      <c r="G49" s="1080"/>
      <c r="H49" s="4" t="s">
        <v>24</v>
      </c>
      <c r="I49" s="4" t="s">
        <v>19</v>
      </c>
      <c r="J49" s="4" t="s">
        <v>33</v>
      </c>
      <c r="K49" s="5">
        <v>14130</v>
      </c>
      <c r="L49" s="6">
        <v>6909</v>
      </c>
      <c r="M49" s="7">
        <v>1</v>
      </c>
      <c r="N49" s="8">
        <v>97610040</v>
      </c>
    </row>
    <row r="50" spans="2:14" ht="26.4">
      <c r="B50" s="3">
        <v>2023</v>
      </c>
      <c r="C50" s="4" t="s">
        <v>32</v>
      </c>
      <c r="D50" s="1079" t="s">
        <v>4</v>
      </c>
      <c r="E50" s="1080"/>
      <c r="F50" s="1079" t="s">
        <v>17</v>
      </c>
      <c r="G50" s="1080"/>
      <c r="H50" s="4" t="s">
        <v>24</v>
      </c>
      <c r="I50" s="4" t="s">
        <v>21</v>
      </c>
      <c r="J50" s="4" t="s">
        <v>33</v>
      </c>
      <c r="K50" s="5">
        <v>4522</v>
      </c>
      <c r="L50" s="10">
        <v>0</v>
      </c>
      <c r="M50" s="9"/>
      <c r="N50" s="11">
        <v>0</v>
      </c>
    </row>
    <row r="51" spans="2:14" ht="26.4">
      <c r="B51" s="3">
        <v>2023</v>
      </c>
      <c r="C51" s="4" t="s">
        <v>32</v>
      </c>
      <c r="D51" s="1079" t="s">
        <v>4</v>
      </c>
      <c r="E51" s="1080"/>
      <c r="F51" s="1079" t="s">
        <v>17</v>
      </c>
      <c r="G51" s="1080"/>
      <c r="H51" s="4" t="s">
        <v>25</v>
      </c>
      <c r="I51" s="4" t="s">
        <v>19</v>
      </c>
      <c r="J51" s="4" t="s">
        <v>33</v>
      </c>
      <c r="K51" s="5">
        <v>10360</v>
      </c>
      <c r="L51" s="6">
        <v>13527</v>
      </c>
      <c r="M51" s="7">
        <v>314</v>
      </c>
      <c r="N51" s="8">
        <v>136886680</v>
      </c>
    </row>
    <row r="52" spans="2:14" ht="26.4">
      <c r="B52" s="3">
        <v>2023</v>
      </c>
      <c r="C52" s="4" t="s">
        <v>32</v>
      </c>
      <c r="D52" s="1079" t="s">
        <v>4</v>
      </c>
      <c r="E52" s="1080"/>
      <c r="F52" s="1079" t="s">
        <v>17</v>
      </c>
      <c r="G52" s="1080"/>
      <c r="H52" s="4" t="s">
        <v>25</v>
      </c>
      <c r="I52" s="4" t="s">
        <v>21</v>
      </c>
      <c r="J52" s="4" t="s">
        <v>33</v>
      </c>
      <c r="K52" s="5">
        <v>3315</v>
      </c>
      <c r="L52" s="6">
        <v>81</v>
      </c>
      <c r="M52" s="9"/>
      <c r="N52" s="8">
        <v>268515</v>
      </c>
    </row>
    <row r="53" spans="2:14" ht="26.4">
      <c r="B53" s="3">
        <v>2023</v>
      </c>
      <c r="C53" s="4" t="s">
        <v>32</v>
      </c>
      <c r="D53" s="1079" t="s">
        <v>4</v>
      </c>
      <c r="E53" s="1080"/>
      <c r="F53" s="1079" t="s">
        <v>17</v>
      </c>
      <c r="G53" s="1080"/>
      <c r="H53" s="4" t="s">
        <v>26</v>
      </c>
      <c r="I53" s="4" t="s">
        <v>19</v>
      </c>
      <c r="J53" s="4" t="s">
        <v>33</v>
      </c>
      <c r="K53" s="5">
        <v>19790</v>
      </c>
      <c r="L53" s="6">
        <v>44966</v>
      </c>
      <c r="M53" s="7">
        <v>68</v>
      </c>
      <c r="N53" s="8">
        <v>888531420</v>
      </c>
    </row>
    <row r="54" spans="2:14" ht="26.4">
      <c r="B54" s="3">
        <v>2023</v>
      </c>
      <c r="C54" s="4" t="s">
        <v>32</v>
      </c>
      <c r="D54" s="1079" t="s">
        <v>4</v>
      </c>
      <c r="E54" s="1080"/>
      <c r="F54" s="1079" t="s">
        <v>17</v>
      </c>
      <c r="G54" s="1080"/>
      <c r="H54" s="4" t="s">
        <v>26</v>
      </c>
      <c r="I54" s="4" t="s">
        <v>21</v>
      </c>
      <c r="J54" s="4" t="s">
        <v>33</v>
      </c>
      <c r="K54" s="5">
        <v>6333</v>
      </c>
      <c r="L54" s="6">
        <v>99</v>
      </c>
      <c r="M54" s="9"/>
      <c r="N54" s="8">
        <v>626967</v>
      </c>
    </row>
    <row r="55" spans="2:14" ht="26.4">
      <c r="B55" s="3">
        <v>2023</v>
      </c>
      <c r="C55" s="4" t="s">
        <v>32</v>
      </c>
      <c r="D55" s="1079" t="s">
        <v>4</v>
      </c>
      <c r="E55" s="1080"/>
      <c r="F55" s="1079" t="s">
        <v>17</v>
      </c>
      <c r="G55" s="1080"/>
      <c r="H55" s="4" t="s">
        <v>27</v>
      </c>
      <c r="I55" s="4" t="s">
        <v>19</v>
      </c>
      <c r="J55" s="4" t="s">
        <v>33</v>
      </c>
      <c r="K55" s="5">
        <v>2350</v>
      </c>
      <c r="L55" s="6">
        <v>1567</v>
      </c>
      <c r="M55" s="7">
        <v>13</v>
      </c>
      <c r="N55" s="8">
        <v>3651900</v>
      </c>
    </row>
    <row r="56" spans="2:14" ht="26.4">
      <c r="B56" s="3">
        <v>2023</v>
      </c>
      <c r="C56" s="4" t="s">
        <v>32</v>
      </c>
      <c r="D56" s="1079" t="s">
        <v>4</v>
      </c>
      <c r="E56" s="1080"/>
      <c r="F56" s="1079" t="s">
        <v>17</v>
      </c>
      <c r="G56" s="1080"/>
      <c r="H56" s="4" t="s">
        <v>27</v>
      </c>
      <c r="I56" s="4" t="s">
        <v>21</v>
      </c>
      <c r="J56" s="4" t="s">
        <v>33</v>
      </c>
      <c r="K56" s="5">
        <v>752</v>
      </c>
      <c r="L56" s="6">
        <v>70</v>
      </c>
      <c r="M56" s="9"/>
      <c r="N56" s="8">
        <v>52640</v>
      </c>
    </row>
    <row r="57" spans="2:14">
      <c r="B57" s="12" t="s">
        <v>28</v>
      </c>
      <c r="C57" s="12" t="s">
        <v>28</v>
      </c>
      <c r="D57" s="1083" t="s">
        <v>28</v>
      </c>
      <c r="E57" s="1080"/>
      <c r="F57" s="1083" t="s">
        <v>29</v>
      </c>
      <c r="G57" s="1080"/>
      <c r="H57" s="12" t="s">
        <v>28</v>
      </c>
      <c r="I57" s="12" t="s">
        <v>28</v>
      </c>
      <c r="J57" s="12" t="s">
        <v>28</v>
      </c>
      <c r="K57" s="12" t="s">
        <v>28</v>
      </c>
      <c r="L57" s="13">
        <v>347366</v>
      </c>
      <c r="M57" s="13">
        <v>1782</v>
      </c>
      <c r="N57" s="14">
        <v>2427124275</v>
      </c>
    </row>
    <row r="58" spans="2:14" ht="26.4">
      <c r="B58" s="3">
        <v>2023</v>
      </c>
      <c r="C58" s="4" t="s">
        <v>32</v>
      </c>
      <c r="D58" s="1079" t="s">
        <v>4</v>
      </c>
      <c r="E58" s="1080"/>
      <c r="F58" s="1079" t="s">
        <v>30</v>
      </c>
      <c r="G58" s="1080"/>
      <c r="H58" s="4" t="s">
        <v>18</v>
      </c>
      <c r="I58" s="4" t="s">
        <v>19</v>
      </c>
      <c r="J58" s="4" t="s">
        <v>33</v>
      </c>
      <c r="K58" s="5">
        <v>1340</v>
      </c>
      <c r="L58" s="6">
        <v>62571</v>
      </c>
      <c r="M58" s="7">
        <v>1148</v>
      </c>
      <c r="N58" s="8">
        <v>82306820</v>
      </c>
    </row>
    <row r="59" spans="2:14" ht="39.6">
      <c r="B59" s="3">
        <v>2023</v>
      </c>
      <c r="C59" s="4" t="s">
        <v>32</v>
      </c>
      <c r="D59" s="1079" t="s">
        <v>4</v>
      </c>
      <c r="E59" s="1080"/>
      <c r="F59" s="1079" t="s">
        <v>30</v>
      </c>
      <c r="G59" s="1080"/>
      <c r="H59" s="4" t="s">
        <v>22</v>
      </c>
      <c r="I59" s="4" t="s">
        <v>19</v>
      </c>
      <c r="J59" s="4" t="s">
        <v>33</v>
      </c>
      <c r="K59" s="5">
        <v>2020</v>
      </c>
      <c r="L59" s="6">
        <v>299</v>
      </c>
      <c r="M59" s="7">
        <v>4</v>
      </c>
      <c r="N59" s="8">
        <v>595900</v>
      </c>
    </row>
    <row r="60" spans="2:14" ht="26.4">
      <c r="B60" s="3">
        <v>2023</v>
      </c>
      <c r="C60" s="4" t="s">
        <v>32</v>
      </c>
      <c r="D60" s="1079" t="s">
        <v>4</v>
      </c>
      <c r="E60" s="1080"/>
      <c r="F60" s="1079" t="s">
        <v>30</v>
      </c>
      <c r="G60" s="1080"/>
      <c r="H60" s="4" t="s">
        <v>23</v>
      </c>
      <c r="I60" s="4" t="s">
        <v>19</v>
      </c>
      <c r="J60" s="4" t="s">
        <v>33</v>
      </c>
      <c r="K60" s="5">
        <v>2960</v>
      </c>
      <c r="L60" s="6">
        <v>1715</v>
      </c>
      <c r="M60" s="7">
        <v>18</v>
      </c>
      <c r="N60" s="8">
        <v>5023120</v>
      </c>
    </row>
    <row r="61" spans="2:14" ht="26.4">
      <c r="B61" s="3">
        <v>2023</v>
      </c>
      <c r="C61" s="4" t="s">
        <v>32</v>
      </c>
      <c r="D61" s="1079" t="s">
        <v>4</v>
      </c>
      <c r="E61" s="1080"/>
      <c r="F61" s="1079" t="s">
        <v>30</v>
      </c>
      <c r="G61" s="1080"/>
      <c r="H61" s="4" t="s">
        <v>24</v>
      </c>
      <c r="I61" s="4" t="s">
        <v>19</v>
      </c>
      <c r="J61" s="4" t="s">
        <v>33</v>
      </c>
      <c r="K61" s="5">
        <v>4040</v>
      </c>
      <c r="L61" s="6">
        <v>482</v>
      </c>
      <c r="M61" s="7">
        <v>1</v>
      </c>
      <c r="N61" s="8">
        <v>1943240</v>
      </c>
    </row>
    <row r="62" spans="2:14" ht="26.4">
      <c r="B62" s="3">
        <v>2023</v>
      </c>
      <c r="C62" s="4" t="s">
        <v>32</v>
      </c>
      <c r="D62" s="1079" t="s">
        <v>4</v>
      </c>
      <c r="E62" s="1080"/>
      <c r="F62" s="1079" t="s">
        <v>30</v>
      </c>
      <c r="G62" s="1080"/>
      <c r="H62" s="4" t="s">
        <v>25</v>
      </c>
      <c r="I62" s="4" t="s">
        <v>19</v>
      </c>
      <c r="J62" s="4" t="s">
        <v>33</v>
      </c>
      <c r="K62" s="5">
        <v>2960</v>
      </c>
      <c r="L62" s="6">
        <v>4950</v>
      </c>
      <c r="M62" s="7">
        <v>250</v>
      </c>
      <c r="N62" s="8">
        <v>13912000</v>
      </c>
    </row>
    <row r="63" spans="2:14" ht="26.4">
      <c r="B63" s="3">
        <v>2023</v>
      </c>
      <c r="C63" s="4" t="s">
        <v>32</v>
      </c>
      <c r="D63" s="1079" t="s">
        <v>4</v>
      </c>
      <c r="E63" s="1080"/>
      <c r="F63" s="1079" t="s">
        <v>30</v>
      </c>
      <c r="G63" s="1080"/>
      <c r="H63" s="4" t="s">
        <v>26</v>
      </c>
      <c r="I63" s="4" t="s">
        <v>19</v>
      </c>
      <c r="J63" s="4" t="s">
        <v>33</v>
      </c>
      <c r="K63" s="5">
        <v>5660</v>
      </c>
      <c r="L63" s="6">
        <v>16352</v>
      </c>
      <c r="M63" s="7">
        <v>41</v>
      </c>
      <c r="N63" s="8">
        <v>92320260</v>
      </c>
    </row>
    <row r="64" spans="2:14" ht="26.4">
      <c r="B64" s="3">
        <v>2023</v>
      </c>
      <c r="C64" s="4" t="s">
        <v>32</v>
      </c>
      <c r="D64" s="1079" t="s">
        <v>4</v>
      </c>
      <c r="E64" s="1080"/>
      <c r="F64" s="1079" t="s">
        <v>30</v>
      </c>
      <c r="G64" s="1080"/>
      <c r="H64" s="4" t="s">
        <v>27</v>
      </c>
      <c r="I64" s="4" t="s">
        <v>19</v>
      </c>
      <c r="J64" s="4" t="s">
        <v>33</v>
      </c>
      <c r="K64" s="5">
        <v>670</v>
      </c>
      <c r="L64" s="6">
        <v>416</v>
      </c>
      <c r="M64" s="7">
        <v>2</v>
      </c>
      <c r="N64" s="8">
        <v>277380</v>
      </c>
    </row>
    <row r="65" spans="2:14">
      <c r="B65" s="12" t="s">
        <v>28</v>
      </c>
      <c r="C65" s="12" t="s">
        <v>28</v>
      </c>
      <c r="D65" s="1083" t="s">
        <v>28</v>
      </c>
      <c r="E65" s="1080"/>
      <c r="F65" s="1083" t="s">
        <v>29</v>
      </c>
      <c r="G65" s="1080"/>
      <c r="H65" s="12" t="s">
        <v>28</v>
      </c>
      <c r="I65" s="12" t="s">
        <v>28</v>
      </c>
      <c r="J65" s="12" t="s">
        <v>28</v>
      </c>
      <c r="K65" s="12" t="s">
        <v>28</v>
      </c>
      <c r="L65" s="13">
        <v>86785</v>
      </c>
      <c r="M65" s="13">
        <v>1464</v>
      </c>
      <c r="N65" s="14">
        <v>196378720</v>
      </c>
    </row>
    <row r="66" spans="2:14" ht="26.4">
      <c r="B66" s="3">
        <v>2023</v>
      </c>
      <c r="C66" s="4" t="s">
        <v>32</v>
      </c>
      <c r="D66" s="1079" t="s">
        <v>4</v>
      </c>
      <c r="E66" s="1080"/>
      <c r="F66" s="1079" t="s">
        <v>31</v>
      </c>
      <c r="G66" s="1080"/>
      <c r="H66" s="4" t="s">
        <v>18</v>
      </c>
      <c r="I66" s="4" t="s">
        <v>19</v>
      </c>
      <c r="J66" s="4" t="s">
        <v>33</v>
      </c>
      <c r="K66" s="5">
        <v>2350</v>
      </c>
      <c r="L66" s="6">
        <v>82412</v>
      </c>
      <c r="M66" s="7">
        <v>226</v>
      </c>
      <c r="N66" s="8">
        <v>193137100</v>
      </c>
    </row>
    <row r="67" spans="2:14" ht="39.6">
      <c r="B67" s="3">
        <v>2023</v>
      </c>
      <c r="C67" s="4" t="s">
        <v>32</v>
      </c>
      <c r="D67" s="1079" t="s">
        <v>4</v>
      </c>
      <c r="E67" s="1080"/>
      <c r="F67" s="1079" t="s">
        <v>31</v>
      </c>
      <c r="G67" s="1080"/>
      <c r="H67" s="4" t="s">
        <v>22</v>
      </c>
      <c r="I67" s="4" t="s">
        <v>19</v>
      </c>
      <c r="J67" s="4" t="s">
        <v>33</v>
      </c>
      <c r="K67" s="5">
        <v>3530</v>
      </c>
      <c r="L67" s="6">
        <v>311</v>
      </c>
      <c r="M67" s="7">
        <v>1</v>
      </c>
      <c r="N67" s="8">
        <v>1094300</v>
      </c>
    </row>
    <row r="68" spans="2:14" ht="26.4">
      <c r="B68" s="3">
        <v>2023</v>
      </c>
      <c r="C68" s="4" t="s">
        <v>32</v>
      </c>
      <c r="D68" s="1079" t="s">
        <v>4</v>
      </c>
      <c r="E68" s="1080"/>
      <c r="F68" s="1079" t="s">
        <v>31</v>
      </c>
      <c r="G68" s="1080"/>
      <c r="H68" s="4" t="s">
        <v>23</v>
      </c>
      <c r="I68" s="4" t="s">
        <v>19</v>
      </c>
      <c r="J68" s="4" t="s">
        <v>33</v>
      </c>
      <c r="K68" s="5">
        <v>5180</v>
      </c>
      <c r="L68" s="6">
        <v>1514</v>
      </c>
      <c r="M68" s="7">
        <v>10</v>
      </c>
      <c r="N68" s="8">
        <v>7790720</v>
      </c>
    </row>
    <row r="69" spans="2:14" ht="26.4">
      <c r="B69" s="3">
        <v>2023</v>
      </c>
      <c r="C69" s="4" t="s">
        <v>32</v>
      </c>
      <c r="D69" s="1079" t="s">
        <v>4</v>
      </c>
      <c r="E69" s="1080"/>
      <c r="F69" s="1079" t="s">
        <v>31</v>
      </c>
      <c r="G69" s="1080"/>
      <c r="H69" s="4" t="s">
        <v>24</v>
      </c>
      <c r="I69" s="4" t="s">
        <v>19</v>
      </c>
      <c r="J69" s="4" t="s">
        <v>33</v>
      </c>
      <c r="K69" s="5">
        <v>7060</v>
      </c>
      <c r="L69" s="6">
        <v>103</v>
      </c>
      <c r="M69" s="7">
        <v>0</v>
      </c>
      <c r="N69" s="8">
        <v>727180</v>
      </c>
    </row>
    <row r="70" spans="2:14" ht="26.4">
      <c r="B70" s="3">
        <v>2023</v>
      </c>
      <c r="C70" s="4" t="s">
        <v>32</v>
      </c>
      <c r="D70" s="1079" t="s">
        <v>4</v>
      </c>
      <c r="E70" s="1080"/>
      <c r="F70" s="1079" t="s">
        <v>31</v>
      </c>
      <c r="G70" s="1080"/>
      <c r="H70" s="4" t="s">
        <v>25</v>
      </c>
      <c r="I70" s="4" t="s">
        <v>19</v>
      </c>
      <c r="J70" s="4" t="s">
        <v>33</v>
      </c>
      <c r="K70" s="5">
        <v>5180</v>
      </c>
      <c r="L70" s="6">
        <v>2624</v>
      </c>
      <c r="M70" s="7">
        <v>75</v>
      </c>
      <c r="N70" s="8">
        <v>13203820</v>
      </c>
    </row>
    <row r="71" spans="2:14" ht="26.4">
      <c r="B71" s="3">
        <v>2023</v>
      </c>
      <c r="C71" s="4" t="s">
        <v>32</v>
      </c>
      <c r="D71" s="1079" t="s">
        <v>4</v>
      </c>
      <c r="E71" s="1080"/>
      <c r="F71" s="1079" t="s">
        <v>31</v>
      </c>
      <c r="G71" s="1080"/>
      <c r="H71" s="4" t="s">
        <v>26</v>
      </c>
      <c r="I71" s="4" t="s">
        <v>19</v>
      </c>
      <c r="J71" s="4" t="s">
        <v>33</v>
      </c>
      <c r="K71" s="5">
        <v>9890</v>
      </c>
      <c r="L71" s="6">
        <v>4451</v>
      </c>
      <c r="M71" s="7">
        <v>12</v>
      </c>
      <c r="N71" s="8">
        <v>43901710</v>
      </c>
    </row>
    <row r="72" spans="2:14" ht="26.4">
      <c r="B72" s="3">
        <v>2023</v>
      </c>
      <c r="C72" s="4" t="s">
        <v>32</v>
      </c>
      <c r="D72" s="1079" t="s">
        <v>4</v>
      </c>
      <c r="E72" s="1080"/>
      <c r="F72" s="1079" t="s">
        <v>31</v>
      </c>
      <c r="G72" s="1080"/>
      <c r="H72" s="4" t="s">
        <v>27</v>
      </c>
      <c r="I72" s="4" t="s">
        <v>19</v>
      </c>
      <c r="J72" s="4" t="s">
        <v>33</v>
      </c>
      <c r="K72" s="5">
        <v>1170</v>
      </c>
      <c r="L72" s="6">
        <v>703</v>
      </c>
      <c r="M72" s="7">
        <v>2</v>
      </c>
      <c r="N72" s="8">
        <v>820170</v>
      </c>
    </row>
    <row r="73" spans="2:14">
      <c r="B73" s="12" t="s">
        <v>28</v>
      </c>
      <c r="C73" s="12" t="s">
        <v>28</v>
      </c>
      <c r="D73" s="1083" t="s">
        <v>28</v>
      </c>
      <c r="E73" s="1080"/>
      <c r="F73" s="1083" t="s">
        <v>29</v>
      </c>
      <c r="G73" s="1080"/>
      <c r="H73" s="12" t="s">
        <v>28</v>
      </c>
      <c r="I73" s="12" t="s">
        <v>28</v>
      </c>
      <c r="J73" s="12" t="s">
        <v>28</v>
      </c>
      <c r="K73" s="12" t="s">
        <v>28</v>
      </c>
      <c r="L73" s="13">
        <v>92118</v>
      </c>
      <c r="M73" s="13">
        <v>326</v>
      </c>
      <c r="N73" s="14">
        <v>260675000</v>
      </c>
    </row>
    <row r="74" spans="2:14">
      <c r="B74" s="15" t="s">
        <v>28</v>
      </c>
      <c r="C74" s="15" t="s">
        <v>29</v>
      </c>
      <c r="D74" s="1084" t="s">
        <v>28</v>
      </c>
      <c r="E74" s="1080"/>
      <c r="F74" s="1084" t="s">
        <v>28</v>
      </c>
      <c r="G74" s="1080"/>
      <c r="H74" s="15" t="s">
        <v>28</v>
      </c>
      <c r="I74" s="15" t="s">
        <v>28</v>
      </c>
      <c r="J74" s="15" t="s">
        <v>28</v>
      </c>
      <c r="K74" s="15" t="s">
        <v>28</v>
      </c>
      <c r="L74" s="16">
        <v>526269</v>
      </c>
      <c r="M74" s="16">
        <v>3572</v>
      </c>
      <c r="N74" s="17">
        <v>2884177995</v>
      </c>
    </row>
    <row r="75" spans="2:14">
      <c r="B75" s="18" t="s">
        <v>29</v>
      </c>
      <c r="C75" s="18" t="s">
        <v>28</v>
      </c>
      <c r="D75" s="1085" t="s">
        <v>28</v>
      </c>
      <c r="E75" s="1080"/>
      <c r="F75" s="1085" t="s">
        <v>28</v>
      </c>
      <c r="G75" s="1080"/>
      <c r="H75" s="18" t="s">
        <v>28</v>
      </c>
      <c r="I75" s="18" t="s">
        <v>28</v>
      </c>
      <c r="J75" s="18" t="s">
        <v>28</v>
      </c>
      <c r="K75" s="18" t="s">
        <v>28</v>
      </c>
      <c r="L75" s="19">
        <v>1168230</v>
      </c>
      <c r="M75" s="19">
        <v>5976</v>
      </c>
      <c r="N75" s="20">
        <v>6359924801</v>
      </c>
    </row>
    <row r="76" spans="2:14" ht="0" hidden="1" customHeight="1"/>
  </sheetData>
  <mergeCells count="138">
    <mergeCell ref="D75:E75"/>
    <mergeCell ref="F75:G75"/>
    <mergeCell ref="D72:E72"/>
    <mergeCell ref="F72:G72"/>
    <mergeCell ref="D73:E73"/>
    <mergeCell ref="F73:G73"/>
    <mergeCell ref="D74:E74"/>
    <mergeCell ref="F74:G74"/>
    <mergeCell ref="D69:E69"/>
    <mergeCell ref="F69:G69"/>
    <mergeCell ref="D70:E70"/>
    <mergeCell ref="F70:G70"/>
    <mergeCell ref="D71:E71"/>
    <mergeCell ref="F71:G71"/>
    <mergeCell ref="D66:E66"/>
    <mergeCell ref="F66:G66"/>
    <mergeCell ref="D67:E67"/>
    <mergeCell ref="F67:G67"/>
    <mergeCell ref="D68:E68"/>
    <mergeCell ref="F68:G68"/>
    <mergeCell ref="D63:E63"/>
    <mergeCell ref="F63:G63"/>
    <mergeCell ref="D64:E64"/>
    <mergeCell ref="F64:G64"/>
    <mergeCell ref="D65:E65"/>
    <mergeCell ref="F65:G65"/>
    <mergeCell ref="D60:E60"/>
    <mergeCell ref="F60:G60"/>
    <mergeCell ref="D61:E61"/>
    <mergeCell ref="F61:G61"/>
    <mergeCell ref="D62:E62"/>
    <mergeCell ref="F62:G62"/>
    <mergeCell ref="D57:E57"/>
    <mergeCell ref="F57:G57"/>
    <mergeCell ref="D58:E58"/>
    <mergeCell ref="F58:G58"/>
    <mergeCell ref="D59:E59"/>
    <mergeCell ref="F59:G59"/>
    <mergeCell ref="D54:E54"/>
    <mergeCell ref="F54:G54"/>
    <mergeCell ref="D55:E55"/>
    <mergeCell ref="F55:G55"/>
    <mergeCell ref="D56:E56"/>
    <mergeCell ref="F56:G56"/>
    <mergeCell ref="D51:E51"/>
    <mergeCell ref="F51:G51"/>
    <mergeCell ref="D52:E52"/>
    <mergeCell ref="F52:G52"/>
    <mergeCell ref="D53:E53"/>
    <mergeCell ref="F53:G53"/>
    <mergeCell ref="D48:E48"/>
    <mergeCell ref="F48:G48"/>
    <mergeCell ref="D49:E49"/>
    <mergeCell ref="F49:G49"/>
    <mergeCell ref="D50:E50"/>
    <mergeCell ref="F50:G50"/>
    <mergeCell ref="D45:E45"/>
    <mergeCell ref="F45:G45"/>
    <mergeCell ref="D46:E46"/>
    <mergeCell ref="F46:G46"/>
    <mergeCell ref="D47:E47"/>
    <mergeCell ref="F47:G47"/>
    <mergeCell ref="D42:E42"/>
    <mergeCell ref="F42:G42"/>
    <mergeCell ref="D43:E43"/>
    <mergeCell ref="F43:G43"/>
    <mergeCell ref="D44:E44"/>
    <mergeCell ref="F44:G44"/>
    <mergeCell ref="D39:E39"/>
    <mergeCell ref="F39:G39"/>
    <mergeCell ref="D40:E40"/>
    <mergeCell ref="F40:G40"/>
    <mergeCell ref="D41:E41"/>
    <mergeCell ref="F41:G41"/>
    <mergeCell ref="D36:E36"/>
    <mergeCell ref="F36:G36"/>
    <mergeCell ref="D37:E37"/>
    <mergeCell ref="F37:G37"/>
    <mergeCell ref="D38:E38"/>
    <mergeCell ref="F38:G38"/>
    <mergeCell ref="D33:E33"/>
    <mergeCell ref="F33:G33"/>
    <mergeCell ref="D34:E34"/>
    <mergeCell ref="F34:G34"/>
    <mergeCell ref="D35:E35"/>
    <mergeCell ref="F35:G35"/>
    <mergeCell ref="D30:E30"/>
    <mergeCell ref="F30:G30"/>
    <mergeCell ref="D31:E31"/>
    <mergeCell ref="F31:G31"/>
    <mergeCell ref="D32:E32"/>
    <mergeCell ref="F32:G32"/>
    <mergeCell ref="D27:E27"/>
    <mergeCell ref="F27:G27"/>
    <mergeCell ref="D28:E28"/>
    <mergeCell ref="F28:G28"/>
    <mergeCell ref="D29:E29"/>
    <mergeCell ref="F29:G29"/>
    <mergeCell ref="D24:E24"/>
    <mergeCell ref="F24:G24"/>
    <mergeCell ref="D25:E25"/>
    <mergeCell ref="F25:G25"/>
    <mergeCell ref="D26:E26"/>
    <mergeCell ref="F26:G26"/>
    <mergeCell ref="D21:E21"/>
    <mergeCell ref="F21:G21"/>
    <mergeCell ref="D22:E22"/>
    <mergeCell ref="F22:G22"/>
    <mergeCell ref="D23:E23"/>
    <mergeCell ref="F23:G23"/>
    <mergeCell ref="D19:E19"/>
    <mergeCell ref="F19:G19"/>
    <mergeCell ref="D20:E20"/>
    <mergeCell ref="F20:G20"/>
    <mergeCell ref="D15:E15"/>
    <mergeCell ref="F15:G15"/>
    <mergeCell ref="D16:E16"/>
    <mergeCell ref="F16:G16"/>
    <mergeCell ref="D17:E17"/>
    <mergeCell ref="F17:G17"/>
    <mergeCell ref="D14:E14"/>
    <mergeCell ref="F14:G14"/>
    <mergeCell ref="B8:P8"/>
    <mergeCell ref="D10:E10"/>
    <mergeCell ref="F10:G10"/>
    <mergeCell ref="D11:E11"/>
    <mergeCell ref="F11:G11"/>
    <mergeCell ref="D18:E18"/>
    <mergeCell ref="F18:G18"/>
    <mergeCell ref="B2:D4"/>
    <mergeCell ref="E2:Q2"/>
    <mergeCell ref="E3:F3"/>
    <mergeCell ref="G3:Q3"/>
    <mergeCell ref="B6:P6"/>
    <mergeCell ref="D12:E12"/>
    <mergeCell ref="F12:G12"/>
    <mergeCell ref="D13:E13"/>
    <mergeCell ref="F13:G13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0"/>
  <sheetViews>
    <sheetView showGridLines="0" workbookViewId="0">
      <selection activeCell="J91" sqref="J9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741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753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52.8">
      <c r="B11" s="4">
        <v>2023</v>
      </c>
      <c r="C11" s="4" t="s">
        <v>16</v>
      </c>
      <c r="D11" s="1079" t="s">
        <v>753</v>
      </c>
      <c r="E11" s="1080"/>
      <c r="F11" s="1079" t="s">
        <v>754</v>
      </c>
      <c r="G11" s="1080"/>
      <c r="H11" s="4" t="s">
        <v>744</v>
      </c>
      <c r="I11" s="4" t="s">
        <v>292</v>
      </c>
      <c r="J11" s="4" t="s">
        <v>20</v>
      </c>
      <c r="K11" s="5">
        <v>0</v>
      </c>
      <c r="L11" s="6">
        <v>562</v>
      </c>
      <c r="M11" s="9"/>
      <c r="N11" s="11">
        <v>0</v>
      </c>
    </row>
    <row r="12" spans="2:17" ht="52.8">
      <c r="B12" s="4">
        <v>2023</v>
      </c>
      <c r="C12" s="4" t="s">
        <v>16</v>
      </c>
      <c r="D12" s="1079" t="s">
        <v>753</v>
      </c>
      <c r="E12" s="1080"/>
      <c r="F12" s="1079" t="s">
        <v>754</v>
      </c>
      <c r="G12" s="1080"/>
      <c r="H12" s="4" t="s">
        <v>744</v>
      </c>
      <c r="I12" s="4" t="s">
        <v>19</v>
      </c>
      <c r="J12" s="4" t="s">
        <v>20</v>
      </c>
      <c r="K12" s="5">
        <v>3050</v>
      </c>
      <c r="L12" s="6">
        <v>182213</v>
      </c>
      <c r="M12" s="9"/>
      <c r="N12" s="8">
        <v>555749650</v>
      </c>
    </row>
    <row r="13" spans="2:17" ht="39.6">
      <c r="B13" s="4">
        <v>2023</v>
      </c>
      <c r="C13" s="4" t="s">
        <v>16</v>
      </c>
      <c r="D13" s="1079" t="s">
        <v>753</v>
      </c>
      <c r="E13" s="1080"/>
      <c r="F13" s="1079" t="s">
        <v>754</v>
      </c>
      <c r="G13" s="1080"/>
      <c r="H13" s="4" t="s">
        <v>23</v>
      </c>
      <c r="I13" s="4" t="s">
        <v>292</v>
      </c>
      <c r="J13" s="4" t="s">
        <v>20</v>
      </c>
      <c r="K13" s="5">
        <v>0</v>
      </c>
      <c r="L13" s="6">
        <v>4</v>
      </c>
      <c r="M13" s="9"/>
      <c r="N13" s="11">
        <v>0</v>
      </c>
    </row>
    <row r="14" spans="2:17" ht="26.4">
      <c r="B14" s="4">
        <v>2023</v>
      </c>
      <c r="C14" s="4" t="s">
        <v>16</v>
      </c>
      <c r="D14" s="1079" t="s">
        <v>753</v>
      </c>
      <c r="E14" s="1080"/>
      <c r="F14" s="1079" t="s">
        <v>754</v>
      </c>
      <c r="G14" s="1080"/>
      <c r="H14" s="4" t="s">
        <v>23</v>
      </c>
      <c r="I14" s="4" t="s">
        <v>19</v>
      </c>
      <c r="J14" s="4" t="s">
        <v>20</v>
      </c>
      <c r="K14" s="5">
        <v>5550</v>
      </c>
      <c r="L14" s="6">
        <v>5366</v>
      </c>
      <c r="M14" s="9"/>
      <c r="N14" s="8">
        <v>29781300</v>
      </c>
    </row>
    <row r="15" spans="2:17" ht="39.6">
      <c r="B15" s="4">
        <v>2023</v>
      </c>
      <c r="C15" s="4" t="s">
        <v>16</v>
      </c>
      <c r="D15" s="1079" t="s">
        <v>753</v>
      </c>
      <c r="E15" s="1080"/>
      <c r="F15" s="1079" t="s">
        <v>754</v>
      </c>
      <c r="G15" s="1080"/>
      <c r="H15" s="4" t="s">
        <v>24</v>
      </c>
      <c r="I15" s="4" t="s">
        <v>292</v>
      </c>
      <c r="J15" s="4" t="s">
        <v>20</v>
      </c>
      <c r="K15" s="5">
        <v>0</v>
      </c>
      <c r="L15" s="10">
        <v>0</v>
      </c>
      <c r="M15" s="9"/>
      <c r="N15" s="11">
        <v>0</v>
      </c>
    </row>
    <row r="16" spans="2:17" ht="26.4">
      <c r="B16" s="4">
        <v>2023</v>
      </c>
      <c r="C16" s="4" t="s">
        <v>16</v>
      </c>
      <c r="D16" s="1079" t="s">
        <v>753</v>
      </c>
      <c r="E16" s="1080"/>
      <c r="F16" s="1079" t="s">
        <v>754</v>
      </c>
      <c r="G16" s="1080"/>
      <c r="H16" s="4" t="s">
        <v>24</v>
      </c>
      <c r="I16" s="4" t="s">
        <v>19</v>
      </c>
      <c r="J16" s="4" t="s">
        <v>20</v>
      </c>
      <c r="K16" s="5">
        <v>5550</v>
      </c>
      <c r="L16" s="6">
        <v>4239</v>
      </c>
      <c r="M16" s="9"/>
      <c r="N16" s="8">
        <v>23526450</v>
      </c>
    </row>
    <row r="17" spans="2:14" ht="79.2">
      <c r="B17" s="4">
        <v>2023</v>
      </c>
      <c r="C17" s="4" t="s">
        <v>16</v>
      </c>
      <c r="D17" s="1079" t="s">
        <v>753</v>
      </c>
      <c r="E17" s="1080"/>
      <c r="F17" s="1079" t="s">
        <v>754</v>
      </c>
      <c r="G17" s="1080"/>
      <c r="H17" s="4" t="s">
        <v>512</v>
      </c>
      <c r="I17" s="4" t="s">
        <v>292</v>
      </c>
      <c r="J17" s="4" t="s">
        <v>20</v>
      </c>
      <c r="K17" s="5">
        <v>0</v>
      </c>
      <c r="L17" s="6">
        <v>5</v>
      </c>
      <c r="M17" s="9"/>
      <c r="N17" s="11">
        <v>0</v>
      </c>
    </row>
    <row r="18" spans="2:14" ht="79.2">
      <c r="B18" s="4">
        <v>2023</v>
      </c>
      <c r="C18" s="4" t="s">
        <v>16</v>
      </c>
      <c r="D18" s="1079" t="s">
        <v>753</v>
      </c>
      <c r="E18" s="1080"/>
      <c r="F18" s="1079" t="s">
        <v>754</v>
      </c>
      <c r="G18" s="1080"/>
      <c r="H18" s="4" t="s">
        <v>512</v>
      </c>
      <c r="I18" s="4" t="s">
        <v>19</v>
      </c>
      <c r="J18" s="4" t="s">
        <v>20</v>
      </c>
      <c r="K18" s="5">
        <v>5550</v>
      </c>
      <c r="L18" s="6">
        <v>11342</v>
      </c>
      <c r="M18" s="9"/>
      <c r="N18" s="8">
        <v>62948100</v>
      </c>
    </row>
    <row r="19" spans="2:14" ht="39.6">
      <c r="B19" s="4">
        <v>2023</v>
      </c>
      <c r="C19" s="4" t="s">
        <v>16</v>
      </c>
      <c r="D19" s="1079" t="s">
        <v>753</v>
      </c>
      <c r="E19" s="1080"/>
      <c r="F19" s="1079" t="s">
        <v>754</v>
      </c>
      <c r="G19" s="1080"/>
      <c r="H19" s="4" t="s">
        <v>26</v>
      </c>
      <c r="I19" s="4" t="s">
        <v>292</v>
      </c>
      <c r="J19" s="4" t="s">
        <v>20</v>
      </c>
      <c r="K19" s="5">
        <v>0</v>
      </c>
      <c r="L19" s="6">
        <v>1</v>
      </c>
      <c r="M19" s="9"/>
      <c r="N19" s="11">
        <v>0</v>
      </c>
    </row>
    <row r="20" spans="2:14" ht="26.4">
      <c r="B20" s="4">
        <v>2023</v>
      </c>
      <c r="C20" s="4" t="s">
        <v>16</v>
      </c>
      <c r="D20" s="1079" t="s">
        <v>753</v>
      </c>
      <c r="E20" s="1080"/>
      <c r="F20" s="1079" t="s">
        <v>754</v>
      </c>
      <c r="G20" s="1080"/>
      <c r="H20" s="4" t="s">
        <v>26</v>
      </c>
      <c r="I20" s="4" t="s">
        <v>19</v>
      </c>
      <c r="J20" s="4" t="s">
        <v>20</v>
      </c>
      <c r="K20" s="5">
        <v>9850</v>
      </c>
      <c r="L20" s="6">
        <v>6006</v>
      </c>
      <c r="M20" s="9"/>
      <c r="N20" s="8">
        <v>59159100</v>
      </c>
    </row>
    <row r="21" spans="2:14" ht="39.6">
      <c r="B21" s="4">
        <v>2023</v>
      </c>
      <c r="C21" s="4" t="s">
        <v>16</v>
      </c>
      <c r="D21" s="1079" t="s">
        <v>753</v>
      </c>
      <c r="E21" s="1080"/>
      <c r="F21" s="1079" t="s">
        <v>754</v>
      </c>
      <c r="G21" s="1080"/>
      <c r="H21" s="4" t="s">
        <v>27</v>
      </c>
      <c r="I21" s="4" t="s">
        <v>292</v>
      </c>
      <c r="J21" s="4" t="s">
        <v>20</v>
      </c>
      <c r="K21" s="5">
        <v>0</v>
      </c>
      <c r="L21" s="10">
        <v>0</v>
      </c>
      <c r="M21" s="9"/>
      <c r="N21" s="11">
        <v>0</v>
      </c>
    </row>
    <row r="22" spans="2:14" ht="26.4">
      <c r="B22" s="4">
        <v>2023</v>
      </c>
      <c r="C22" s="4" t="s">
        <v>16</v>
      </c>
      <c r="D22" s="1079" t="s">
        <v>753</v>
      </c>
      <c r="E22" s="1080"/>
      <c r="F22" s="1079" t="s">
        <v>754</v>
      </c>
      <c r="G22" s="1080"/>
      <c r="H22" s="4" t="s">
        <v>27</v>
      </c>
      <c r="I22" s="4" t="s">
        <v>19</v>
      </c>
      <c r="J22" s="4" t="s">
        <v>20</v>
      </c>
      <c r="K22" s="5">
        <v>900</v>
      </c>
      <c r="L22" s="6">
        <v>1447</v>
      </c>
      <c r="M22" s="9"/>
      <c r="N22" s="8">
        <v>1302300</v>
      </c>
    </row>
    <row r="23" spans="2:14">
      <c r="B23" s="12" t="s">
        <v>28</v>
      </c>
      <c r="C23" s="12" t="s">
        <v>28</v>
      </c>
      <c r="D23" s="1083" t="s">
        <v>28</v>
      </c>
      <c r="E23" s="1080"/>
      <c r="F23" s="1083" t="s">
        <v>29</v>
      </c>
      <c r="G23" s="1080"/>
      <c r="H23" s="12" t="s">
        <v>28</v>
      </c>
      <c r="I23" s="12" t="s">
        <v>28</v>
      </c>
      <c r="J23" s="12" t="s">
        <v>28</v>
      </c>
      <c r="K23" s="12" t="s">
        <v>28</v>
      </c>
      <c r="L23" s="13">
        <v>211185</v>
      </c>
      <c r="M23" s="12"/>
      <c r="N23" s="14">
        <v>732466900</v>
      </c>
    </row>
    <row r="24" spans="2:14">
      <c r="B24" s="15" t="s">
        <v>28</v>
      </c>
      <c r="C24" s="15" t="s">
        <v>29</v>
      </c>
      <c r="D24" s="1084" t="s">
        <v>28</v>
      </c>
      <c r="E24" s="1080"/>
      <c r="F24" s="1084" t="s">
        <v>28</v>
      </c>
      <c r="G24" s="1080"/>
      <c r="H24" s="15" t="s">
        <v>28</v>
      </c>
      <c r="I24" s="15" t="s">
        <v>28</v>
      </c>
      <c r="J24" s="15" t="s">
        <v>28</v>
      </c>
      <c r="K24" s="15" t="s">
        <v>28</v>
      </c>
      <c r="L24" s="16">
        <v>211185</v>
      </c>
      <c r="M24" s="15"/>
      <c r="N24" s="17">
        <v>732466900</v>
      </c>
    </row>
    <row r="25" spans="2:14" ht="52.8">
      <c r="B25" s="4">
        <v>2023</v>
      </c>
      <c r="C25" s="4" t="s">
        <v>32</v>
      </c>
      <c r="D25" s="1079" t="s">
        <v>753</v>
      </c>
      <c r="E25" s="1080"/>
      <c r="F25" s="1079" t="s">
        <v>754</v>
      </c>
      <c r="G25" s="1080"/>
      <c r="H25" s="4" t="s">
        <v>744</v>
      </c>
      <c r="I25" s="4" t="s">
        <v>292</v>
      </c>
      <c r="J25" s="4" t="s">
        <v>33</v>
      </c>
      <c r="K25" s="5">
        <v>0</v>
      </c>
      <c r="L25" s="6">
        <v>511</v>
      </c>
      <c r="M25" s="9"/>
      <c r="N25" s="11">
        <v>0</v>
      </c>
    </row>
    <row r="26" spans="2:14" ht="52.8">
      <c r="B26" s="4">
        <v>2023</v>
      </c>
      <c r="C26" s="4" t="s">
        <v>32</v>
      </c>
      <c r="D26" s="1079" t="s">
        <v>753</v>
      </c>
      <c r="E26" s="1080"/>
      <c r="F26" s="1079" t="s">
        <v>754</v>
      </c>
      <c r="G26" s="1080"/>
      <c r="H26" s="4" t="s">
        <v>744</v>
      </c>
      <c r="I26" s="4" t="s">
        <v>19</v>
      </c>
      <c r="J26" s="4" t="s">
        <v>33</v>
      </c>
      <c r="K26" s="5">
        <v>3050</v>
      </c>
      <c r="L26" s="6">
        <v>174595</v>
      </c>
      <c r="M26" s="9"/>
      <c r="N26" s="8">
        <v>532514750</v>
      </c>
    </row>
    <row r="27" spans="2:14" ht="39.6">
      <c r="B27" s="4">
        <v>2023</v>
      </c>
      <c r="C27" s="4" t="s">
        <v>32</v>
      </c>
      <c r="D27" s="1079" t="s">
        <v>753</v>
      </c>
      <c r="E27" s="1080"/>
      <c r="F27" s="1079" t="s">
        <v>754</v>
      </c>
      <c r="G27" s="1080"/>
      <c r="H27" s="4" t="s">
        <v>23</v>
      </c>
      <c r="I27" s="4" t="s">
        <v>292</v>
      </c>
      <c r="J27" s="4" t="s">
        <v>33</v>
      </c>
      <c r="K27" s="5">
        <v>0</v>
      </c>
      <c r="L27" s="6">
        <v>4</v>
      </c>
      <c r="M27" s="9"/>
      <c r="N27" s="11">
        <v>0</v>
      </c>
    </row>
    <row r="28" spans="2:14" ht="26.4">
      <c r="B28" s="4">
        <v>2023</v>
      </c>
      <c r="C28" s="4" t="s">
        <v>32</v>
      </c>
      <c r="D28" s="1079" t="s">
        <v>753</v>
      </c>
      <c r="E28" s="1080"/>
      <c r="F28" s="1079" t="s">
        <v>754</v>
      </c>
      <c r="G28" s="1080"/>
      <c r="H28" s="4" t="s">
        <v>23</v>
      </c>
      <c r="I28" s="4" t="s">
        <v>19</v>
      </c>
      <c r="J28" s="4" t="s">
        <v>33</v>
      </c>
      <c r="K28" s="5">
        <v>5550</v>
      </c>
      <c r="L28" s="6">
        <v>4809</v>
      </c>
      <c r="M28" s="9"/>
      <c r="N28" s="8">
        <v>26689950</v>
      </c>
    </row>
    <row r="29" spans="2:14" ht="39.6">
      <c r="B29" s="4">
        <v>2023</v>
      </c>
      <c r="C29" s="4" t="s">
        <v>32</v>
      </c>
      <c r="D29" s="1079" t="s">
        <v>753</v>
      </c>
      <c r="E29" s="1080"/>
      <c r="F29" s="1079" t="s">
        <v>754</v>
      </c>
      <c r="G29" s="1080"/>
      <c r="H29" s="4" t="s">
        <v>24</v>
      </c>
      <c r="I29" s="4" t="s">
        <v>292</v>
      </c>
      <c r="J29" s="4" t="s">
        <v>33</v>
      </c>
      <c r="K29" s="5">
        <v>0</v>
      </c>
      <c r="L29" s="10">
        <v>0</v>
      </c>
      <c r="M29" s="9"/>
      <c r="N29" s="11">
        <v>0</v>
      </c>
    </row>
    <row r="30" spans="2:14" ht="26.4">
      <c r="B30" s="4">
        <v>2023</v>
      </c>
      <c r="C30" s="4" t="s">
        <v>32</v>
      </c>
      <c r="D30" s="1079" t="s">
        <v>753</v>
      </c>
      <c r="E30" s="1080"/>
      <c r="F30" s="1079" t="s">
        <v>754</v>
      </c>
      <c r="G30" s="1080"/>
      <c r="H30" s="4" t="s">
        <v>24</v>
      </c>
      <c r="I30" s="4" t="s">
        <v>19</v>
      </c>
      <c r="J30" s="4" t="s">
        <v>33</v>
      </c>
      <c r="K30" s="5">
        <v>5550</v>
      </c>
      <c r="L30" s="6">
        <v>3934</v>
      </c>
      <c r="M30" s="9"/>
      <c r="N30" s="8">
        <v>21833700</v>
      </c>
    </row>
    <row r="31" spans="2:14" ht="79.2">
      <c r="B31" s="4">
        <v>2023</v>
      </c>
      <c r="C31" s="4" t="s">
        <v>32</v>
      </c>
      <c r="D31" s="1079" t="s">
        <v>753</v>
      </c>
      <c r="E31" s="1080"/>
      <c r="F31" s="1079" t="s">
        <v>754</v>
      </c>
      <c r="G31" s="1080"/>
      <c r="H31" s="4" t="s">
        <v>512</v>
      </c>
      <c r="I31" s="4" t="s">
        <v>292</v>
      </c>
      <c r="J31" s="4" t="s">
        <v>33</v>
      </c>
      <c r="K31" s="5">
        <v>0</v>
      </c>
      <c r="L31" s="6">
        <v>6</v>
      </c>
      <c r="M31" s="9"/>
      <c r="N31" s="11">
        <v>0</v>
      </c>
    </row>
    <row r="32" spans="2:14" ht="79.2">
      <c r="B32" s="4">
        <v>2023</v>
      </c>
      <c r="C32" s="4" t="s">
        <v>32</v>
      </c>
      <c r="D32" s="1079" t="s">
        <v>753</v>
      </c>
      <c r="E32" s="1080"/>
      <c r="F32" s="1079" t="s">
        <v>754</v>
      </c>
      <c r="G32" s="1080"/>
      <c r="H32" s="4" t="s">
        <v>512</v>
      </c>
      <c r="I32" s="4" t="s">
        <v>19</v>
      </c>
      <c r="J32" s="4" t="s">
        <v>33</v>
      </c>
      <c r="K32" s="5">
        <v>5550</v>
      </c>
      <c r="L32" s="6">
        <v>10597</v>
      </c>
      <c r="M32" s="9"/>
      <c r="N32" s="8">
        <v>58813350</v>
      </c>
    </row>
    <row r="33" spans="2:14" ht="39.6">
      <c r="B33" s="4">
        <v>2023</v>
      </c>
      <c r="C33" s="4" t="s">
        <v>32</v>
      </c>
      <c r="D33" s="1079" t="s">
        <v>753</v>
      </c>
      <c r="E33" s="1080"/>
      <c r="F33" s="1079" t="s">
        <v>754</v>
      </c>
      <c r="G33" s="1080"/>
      <c r="H33" s="4" t="s">
        <v>26</v>
      </c>
      <c r="I33" s="4" t="s">
        <v>292</v>
      </c>
      <c r="J33" s="4" t="s">
        <v>33</v>
      </c>
      <c r="K33" s="5">
        <v>0</v>
      </c>
      <c r="L33" s="10">
        <v>0</v>
      </c>
      <c r="M33" s="9"/>
      <c r="N33" s="11">
        <v>0</v>
      </c>
    </row>
    <row r="34" spans="2:14" ht="26.4">
      <c r="B34" s="4">
        <v>2023</v>
      </c>
      <c r="C34" s="4" t="s">
        <v>32</v>
      </c>
      <c r="D34" s="1079" t="s">
        <v>753</v>
      </c>
      <c r="E34" s="1080"/>
      <c r="F34" s="1079" t="s">
        <v>754</v>
      </c>
      <c r="G34" s="1080"/>
      <c r="H34" s="4" t="s">
        <v>26</v>
      </c>
      <c r="I34" s="4" t="s">
        <v>19</v>
      </c>
      <c r="J34" s="4" t="s">
        <v>33</v>
      </c>
      <c r="K34" s="5">
        <v>9850</v>
      </c>
      <c r="L34" s="6">
        <v>6725</v>
      </c>
      <c r="M34" s="9"/>
      <c r="N34" s="8">
        <v>66241250</v>
      </c>
    </row>
    <row r="35" spans="2:14" ht="39.6">
      <c r="B35" s="4">
        <v>2023</v>
      </c>
      <c r="C35" s="4" t="s">
        <v>32</v>
      </c>
      <c r="D35" s="1079" t="s">
        <v>753</v>
      </c>
      <c r="E35" s="1080"/>
      <c r="F35" s="1079" t="s">
        <v>754</v>
      </c>
      <c r="G35" s="1080"/>
      <c r="H35" s="4" t="s">
        <v>27</v>
      </c>
      <c r="I35" s="4" t="s">
        <v>292</v>
      </c>
      <c r="J35" s="4" t="s">
        <v>33</v>
      </c>
      <c r="K35" s="5">
        <v>0</v>
      </c>
      <c r="L35" s="10">
        <v>0</v>
      </c>
      <c r="M35" s="9"/>
      <c r="N35" s="11">
        <v>0</v>
      </c>
    </row>
    <row r="36" spans="2:14" ht="26.4">
      <c r="B36" s="4">
        <v>2023</v>
      </c>
      <c r="C36" s="4" t="s">
        <v>32</v>
      </c>
      <c r="D36" s="1079" t="s">
        <v>753</v>
      </c>
      <c r="E36" s="1080"/>
      <c r="F36" s="1079" t="s">
        <v>754</v>
      </c>
      <c r="G36" s="1080"/>
      <c r="H36" s="4" t="s">
        <v>27</v>
      </c>
      <c r="I36" s="4" t="s">
        <v>19</v>
      </c>
      <c r="J36" s="4" t="s">
        <v>33</v>
      </c>
      <c r="K36" s="5">
        <v>900</v>
      </c>
      <c r="L36" s="6">
        <v>1243</v>
      </c>
      <c r="M36" s="9"/>
      <c r="N36" s="8">
        <v>1118700</v>
      </c>
    </row>
    <row r="37" spans="2:14">
      <c r="B37" s="12" t="s">
        <v>28</v>
      </c>
      <c r="C37" s="12" t="s">
        <v>28</v>
      </c>
      <c r="D37" s="1083" t="s">
        <v>28</v>
      </c>
      <c r="E37" s="1080"/>
      <c r="F37" s="1083" t="s">
        <v>29</v>
      </c>
      <c r="G37" s="1080"/>
      <c r="H37" s="12" t="s">
        <v>28</v>
      </c>
      <c r="I37" s="12" t="s">
        <v>28</v>
      </c>
      <c r="J37" s="12" t="s">
        <v>28</v>
      </c>
      <c r="K37" s="12" t="s">
        <v>28</v>
      </c>
      <c r="L37" s="13">
        <v>202424</v>
      </c>
      <c r="M37" s="12"/>
      <c r="N37" s="14">
        <v>707211700</v>
      </c>
    </row>
    <row r="38" spans="2:14">
      <c r="B38" s="15" t="s">
        <v>28</v>
      </c>
      <c r="C38" s="15" t="s">
        <v>29</v>
      </c>
      <c r="D38" s="1084" t="s">
        <v>28</v>
      </c>
      <c r="E38" s="1080"/>
      <c r="F38" s="1084" t="s">
        <v>28</v>
      </c>
      <c r="G38" s="1080"/>
      <c r="H38" s="15" t="s">
        <v>28</v>
      </c>
      <c r="I38" s="15" t="s">
        <v>28</v>
      </c>
      <c r="J38" s="15" t="s">
        <v>28</v>
      </c>
      <c r="K38" s="15" t="s">
        <v>28</v>
      </c>
      <c r="L38" s="16">
        <v>202424</v>
      </c>
      <c r="M38" s="15"/>
      <c r="N38" s="17">
        <v>707211700</v>
      </c>
    </row>
    <row r="39" spans="2:14">
      <c r="B39" s="18" t="s">
        <v>29</v>
      </c>
      <c r="C39" s="18" t="s">
        <v>28</v>
      </c>
      <c r="D39" s="1085" t="s">
        <v>28</v>
      </c>
      <c r="E39" s="1080"/>
      <c r="F39" s="1085" t="s">
        <v>28</v>
      </c>
      <c r="G39" s="1080"/>
      <c r="H39" s="18" t="s">
        <v>28</v>
      </c>
      <c r="I39" s="18" t="s">
        <v>28</v>
      </c>
      <c r="J39" s="18" t="s">
        <v>28</v>
      </c>
      <c r="K39" s="18" t="s">
        <v>28</v>
      </c>
      <c r="L39" s="19">
        <v>413609</v>
      </c>
      <c r="M39" s="18"/>
      <c r="N39" s="20">
        <v>1439678600</v>
      </c>
    </row>
    <row r="40" spans="2:14" ht="0" hidden="1" customHeight="1"/>
  </sheetData>
  <mergeCells count="66"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8:P8"/>
    <mergeCell ref="B2:D4"/>
    <mergeCell ref="E2:Q2"/>
    <mergeCell ref="E3:F3"/>
    <mergeCell ref="G3:Q3"/>
    <mergeCell ref="B6:P6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08"/>
  <sheetViews>
    <sheetView showGridLines="0" workbookViewId="0">
      <selection activeCell="J91" sqref="J9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741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755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39.6">
      <c r="B11" s="4">
        <v>2023</v>
      </c>
      <c r="C11" s="4" t="s">
        <v>16</v>
      </c>
      <c r="D11" s="1079" t="s">
        <v>755</v>
      </c>
      <c r="E11" s="1080"/>
      <c r="F11" s="1079" t="s">
        <v>756</v>
      </c>
      <c r="G11" s="1080"/>
      <c r="H11" s="4" t="s">
        <v>18</v>
      </c>
      <c r="I11" s="4" t="s">
        <v>292</v>
      </c>
      <c r="J11" s="4" t="s">
        <v>20</v>
      </c>
      <c r="K11" s="5">
        <v>0</v>
      </c>
      <c r="L11" s="6">
        <v>1327</v>
      </c>
      <c r="M11" s="9"/>
      <c r="N11" s="11">
        <v>0</v>
      </c>
    </row>
    <row r="12" spans="2:17" ht="26.4">
      <c r="B12" s="4">
        <v>2023</v>
      </c>
      <c r="C12" s="4" t="s">
        <v>16</v>
      </c>
      <c r="D12" s="1079" t="s">
        <v>755</v>
      </c>
      <c r="E12" s="1080"/>
      <c r="F12" s="1079" t="s">
        <v>756</v>
      </c>
      <c r="G12" s="1080"/>
      <c r="H12" s="4" t="s">
        <v>18</v>
      </c>
      <c r="I12" s="4" t="s">
        <v>19</v>
      </c>
      <c r="J12" s="4" t="s">
        <v>20</v>
      </c>
      <c r="K12" s="5">
        <v>2300</v>
      </c>
      <c r="L12" s="6">
        <v>331521</v>
      </c>
      <c r="M12" s="9"/>
      <c r="N12" s="8">
        <v>762498300</v>
      </c>
    </row>
    <row r="13" spans="2:17" ht="39.6">
      <c r="B13" s="4">
        <v>2023</v>
      </c>
      <c r="C13" s="4" t="s">
        <v>16</v>
      </c>
      <c r="D13" s="1079" t="s">
        <v>755</v>
      </c>
      <c r="E13" s="1080"/>
      <c r="F13" s="1079" t="s">
        <v>756</v>
      </c>
      <c r="G13" s="1080"/>
      <c r="H13" s="4" t="s">
        <v>22</v>
      </c>
      <c r="I13" s="4" t="s">
        <v>292</v>
      </c>
      <c r="J13" s="4" t="s">
        <v>757</v>
      </c>
      <c r="K13" s="5">
        <v>0</v>
      </c>
      <c r="L13" s="6">
        <v>4</v>
      </c>
      <c r="M13" s="9"/>
      <c r="N13" s="11">
        <v>0</v>
      </c>
    </row>
    <row r="14" spans="2:17" ht="39.6">
      <c r="B14" s="4">
        <v>2023</v>
      </c>
      <c r="C14" s="4" t="s">
        <v>16</v>
      </c>
      <c r="D14" s="1079" t="s">
        <v>755</v>
      </c>
      <c r="E14" s="1080"/>
      <c r="F14" s="1079" t="s">
        <v>756</v>
      </c>
      <c r="G14" s="1080"/>
      <c r="H14" s="4" t="s">
        <v>22</v>
      </c>
      <c r="I14" s="4" t="s">
        <v>19</v>
      </c>
      <c r="J14" s="4" t="s">
        <v>20</v>
      </c>
      <c r="K14" s="5">
        <v>2300</v>
      </c>
      <c r="L14" s="6">
        <v>732</v>
      </c>
      <c r="M14" s="9"/>
      <c r="N14" s="8">
        <v>1683600</v>
      </c>
    </row>
    <row r="15" spans="2:17" ht="39.6">
      <c r="B15" s="4">
        <v>2023</v>
      </c>
      <c r="C15" s="4" t="s">
        <v>16</v>
      </c>
      <c r="D15" s="1079" t="s">
        <v>755</v>
      </c>
      <c r="E15" s="1080"/>
      <c r="F15" s="1079" t="s">
        <v>756</v>
      </c>
      <c r="G15" s="1080"/>
      <c r="H15" s="4" t="s">
        <v>23</v>
      </c>
      <c r="I15" s="4" t="s">
        <v>292</v>
      </c>
      <c r="J15" s="4" t="s">
        <v>142</v>
      </c>
      <c r="K15" s="5">
        <v>0</v>
      </c>
      <c r="L15" s="6">
        <v>76</v>
      </c>
      <c r="M15" s="9"/>
      <c r="N15" s="11">
        <v>0</v>
      </c>
    </row>
    <row r="16" spans="2:17" ht="26.4">
      <c r="B16" s="4">
        <v>2023</v>
      </c>
      <c r="C16" s="4" t="s">
        <v>16</v>
      </c>
      <c r="D16" s="1079" t="s">
        <v>755</v>
      </c>
      <c r="E16" s="1080"/>
      <c r="F16" s="1079" t="s">
        <v>756</v>
      </c>
      <c r="G16" s="1080"/>
      <c r="H16" s="4" t="s">
        <v>23</v>
      </c>
      <c r="I16" s="4" t="s">
        <v>19</v>
      </c>
      <c r="J16" s="4" t="s">
        <v>20</v>
      </c>
      <c r="K16" s="5">
        <v>2300</v>
      </c>
      <c r="L16" s="6">
        <v>13368</v>
      </c>
      <c r="M16" s="9"/>
      <c r="N16" s="8">
        <v>30746400</v>
      </c>
    </row>
    <row r="17" spans="2:14" ht="26.4">
      <c r="B17" s="4">
        <v>2023</v>
      </c>
      <c r="C17" s="4" t="s">
        <v>16</v>
      </c>
      <c r="D17" s="1079" t="s">
        <v>755</v>
      </c>
      <c r="E17" s="1080"/>
      <c r="F17" s="1079" t="s">
        <v>756</v>
      </c>
      <c r="G17" s="1080"/>
      <c r="H17" s="4" t="s">
        <v>24</v>
      </c>
      <c r="I17" s="4" t="s">
        <v>19</v>
      </c>
      <c r="J17" s="4" t="s">
        <v>20</v>
      </c>
      <c r="K17" s="5">
        <v>2300</v>
      </c>
      <c r="L17" s="6">
        <v>2315</v>
      </c>
      <c r="M17" s="9"/>
      <c r="N17" s="8">
        <v>5324500</v>
      </c>
    </row>
    <row r="18" spans="2:14" ht="118.8">
      <c r="B18" s="4">
        <v>2023</v>
      </c>
      <c r="C18" s="4" t="s">
        <v>16</v>
      </c>
      <c r="D18" s="1079" t="s">
        <v>755</v>
      </c>
      <c r="E18" s="1080"/>
      <c r="F18" s="1079" t="s">
        <v>756</v>
      </c>
      <c r="G18" s="1080"/>
      <c r="H18" s="4" t="s">
        <v>758</v>
      </c>
      <c r="I18" s="4" t="s">
        <v>292</v>
      </c>
      <c r="J18" s="4" t="s">
        <v>76</v>
      </c>
      <c r="K18" s="5">
        <v>0</v>
      </c>
      <c r="L18" s="6">
        <v>95</v>
      </c>
      <c r="M18" s="9"/>
      <c r="N18" s="11">
        <v>0</v>
      </c>
    </row>
    <row r="19" spans="2:14" ht="118.8">
      <c r="B19" s="4">
        <v>2023</v>
      </c>
      <c r="C19" s="4" t="s">
        <v>16</v>
      </c>
      <c r="D19" s="1079" t="s">
        <v>755</v>
      </c>
      <c r="E19" s="1080"/>
      <c r="F19" s="1079" t="s">
        <v>756</v>
      </c>
      <c r="G19" s="1080"/>
      <c r="H19" s="4" t="s">
        <v>758</v>
      </c>
      <c r="I19" s="4" t="s">
        <v>19</v>
      </c>
      <c r="J19" s="4" t="s">
        <v>20</v>
      </c>
      <c r="K19" s="5">
        <v>7550</v>
      </c>
      <c r="L19" s="6">
        <v>17393</v>
      </c>
      <c r="M19" s="9"/>
      <c r="N19" s="8">
        <v>131317150</v>
      </c>
    </row>
    <row r="20" spans="2:14" ht="39.6">
      <c r="B20" s="4">
        <v>2023</v>
      </c>
      <c r="C20" s="4" t="s">
        <v>16</v>
      </c>
      <c r="D20" s="1079" t="s">
        <v>755</v>
      </c>
      <c r="E20" s="1080"/>
      <c r="F20" s="1079" t="s">
        <v>756</v>
      </c>
      <c r="G20" s="1080"/>
      <c r="H20" s="4" t="s">
        <v>26</v>
      </c>
      <c r="I20" s="4" t="s">
        <v>292</v>
      </c>
      <c r="J20" s="4" t="s">
        <v>69</v>
      </c>
      <c r="K20" s="5">
        <v>0</v>
      </c>
      <c r="L20" s="6">
        <v>22</v>
      </c>
      <c r="M20" s="9"/>
      <c r="N20" s="11">
        <v>0</v>
      </c>
    </row>
    <row r="21" spans="2:14" ht="26.4">
      <c r="B21" s="4">
        <v>2023</v>
      </c>
      <c r="C21" s="4" t="s">
        <v>16</v>
      </c>
      <c r="D21" s="1079" t="s">
        <v>755</v>
      </c>
      <c r="E21" s="1080"/>
      <c r="F21" s="1079" t="s">
        <v>756</v>
      </c>
      <c r="G21" s="1080"/>
      <c r="H21" s="4" t="s">
        <v>26</v>
      </c>
      <c r="I21" s="4" t="s">
        <v>19</v>
      </c>
      <c r="J21" s="4" t="s">
        <v>20</v>
      </c>
      <c r="K21" s="5">
        <v>12550</v>
      </c>
      <c r="L21" s="6">
        <v>33083</v>
      </c>
      <c r="M21" s="9"/>
      <c r="N21" s="8">
        <v>415191650</v>
      </c>
    </row>
    <row r="22" spans="2:14" ht="26.4">
      <c r="B22" s="4">
        <v>2023</v>
      </c>
      <c r="C22" s="4" t="s">
        <v>16</v>
      </c>
      <c r="D22" s="1079" t="s">
        <v>755</v>
      </c>
      <c r="E22" s="1080"/>
      <c r="F22" s="1079" t="s">
        <v>756</v>
      </c>
      <c r="G22" s="1080"/>
      <c r="H22" s="4" t="s">
        <v>27</v>
      </c>
      <c r="I22" s="4" t="s">
        <v>19</v>
      </c>
      <c r="J22" s="4" t="s">
        <v>20</v>
      </c>
      <c r="K22" s="5">
        <v>650</v>
      </c>
      <c r="L22" s="6">
        <v>2949</v>
      </c>
      <c r="M22" s="9"/>
      <c r="N22" s="8">
        <v>1916850</v>
      </c>
    </row>
    <row r="23" spans="2:14">
      <c r="B23" s="12" t="s">
        <v>28</v>
      </c>
      <c r="C23" s="12" t="s">
        <v>28</v>
      </c>
      <c r="D23" s="1083" t="s">
        <v>28</v>
      </c>
      <c r="E23" s="1080"/>
      <c r="F23" s="1083" t="s">
        <v>29</v>
      </c>
      <c r="G23" s="1080"/>
      <c r="H23" s="12" t="s">
        <v>28</v>
      </c>
      <c r="I23" s="12" t="s">
        <v>28</v>
      </c>
      <c r="J23" s="12" t="s">
        <v>28</v>
      </c>
      <c r="K23" s="12" t="s">
        <v>28</v>
      </c>
      <c r="L23" s="13">
        <v>402885</v>
      </c>
      <c r="M23" s="12"/>
      <c r="N23" s="14">
        <v>1348678450</v>
      </c>
    </row>
    <row r="24" spans="2:14" ht="39.6">
      <c r="B24" s="4">
        <v>2023</v>
      </c>
      <c r="C24" s="4" t="s">
        <v>16</v>
      </c>
      <c r="D24" s="1079" t="s">
        <v>755</v>
      </c>
      <c r="E24" s="1080"/>
      <c r="F24" s="1079" t="s">
        <v>759</v>
      </c>
      <c r="G24" s="1080"/>
      <c r="H24" s="4" t="s">
        <v>18</v>
      </c>
      <c r="I24" s="4" t="s">
        <v>292</v>
      </c>
      <c r="J24" s="4" t="s">
        <v>20</v>
      </c>
      <c r="K24" s="5">
        <v>0</v>
      </c>
      <c r="L24" s="6">
        <v>1561</v>
      </c>
      <c r="M24" s="9"/>
      <c r="N24" s="11">
        <v>0</v>
      </c>
    </row>
    <row r="25" spans="2:14" ht="26.4">
      <c r="B25" s="4">
        <v>2023</v>
      </c>
      <c r="C25" s="4" t="s">
        <v>16</v>
      </c>
      <c r="D25" s="1079" t="s">
        <v>755</v>
      </c>
      <c r="E25" s="1080"/>
      <c r="F25" s="1079" t="s">
        <v>759</v>
      </c>
      <c r="G25" s="1080"/>
      <c r="H25" s="4" t="s">
        <v>18</v>
      </c>
      <c r="I25" s="4" t="s">
        <v>19</v>
      </c>
      <c r="J25" s="4" t="s">
        <v>20</v>
      </c>
      <c r="K25" s="5">
        <v>0</v>
      </c>
      <c r="L25" s="6">
        <v>245568</v>
      </c>
      <c r="M25" s="9"/>
      <c r="N25" s="11">
        <v>0</v>
      </c>
    </row>
    <row r="26" spans="2:14" ht="39.6">
      <c r="B26" s="4">
        <v>2023</v>
      </c>
      <c r="C26" s="4" t="s">
        <v>16</v>
      </c>
      <c r="D26" s="1079" t="s">
        <v>755</v>
      </c>
      <c r="E26" s="1080"/>
      <c r="F26" s="1079" t="s">
        <v>759</v>
      </c>
      <c r="G26" s="1080"/>
      <c r="H26" s="4" t="s">
        <v>22</v>
      </c>
      <c r="I26" s="4" t="s">
        <v>292</v>
      </c>
      <c r="J26" s="4" t="s">
        <v>84</v>
      </c>
      <c r="K26" s="5">
        <v>0</v>
      </c>
      <c r="L26" s="6">
        <v>2</v>
      </c>
      <c r="M26" s="9"/>
      <c r="N26" s="11">
        <v>0</v>
      </c>
    </row>
    <row r="27" spans="2:14" ht="39.6">
      <c r="B27" s="4">
        <v>2023</v>
      </c>
      <c r="C27" s="4" t="s">
        <v>16</v>
      </c>
      <c r="D27" s="1079" t="s">
        <v>755</v>
      </c>
      <c r="E27" s="1080"/>
      <c r="F27" s="1079" t="s">
        <v>759</v>
      </c>
      <c r="G27" s="1080"/>
      <c r="H27" s="4" t="s">
        <v>22</v>
      </c>
      <c r="I27" s="4" t="s">
        <v>19</v>
      </c>
      <c r="J27" s="4" t="s">
        <v>20</v>
      </c>
      <c r="K27" s="5">
        <v>0</v>
      </c>
      <c r="L27" s="6">
        <v>705</v>
      </c>
      <c r="M27" s="9"/>
      <c r="N27" s="11">
        <v>0</v>
      </c>
    </row>
    <row r="28" spans="2:14" ht="39.6">
      <c r="B28" s="4">
        <v>2023</v>
      </c>
      <c r="C28" s="4" t="s">
        <v>16</v>
      </c>
      <c r="D28" s="1079" t="s">
        <v>755</v>
      </c>
      <c r="E28" s="1080"/>
      <c r="F28" s="1079" t="s">
        <v>759</v>
      </c>
      <c r="G28" s="1080"/>
      <c r="H28" s="4" t="s">
        <v>23</v>
      </c>
      <c r="I28" s="4" t="s">
        <v>292</v>
      </c>
      <c r="J28" s="4" t="s">
        <v>129</v>
      </c>
      <c r="K28" s="5">
        <v>0</v>
      </c>
      <c r="L28" s="6">
        <v>50</v>
      </c>
      <c r="M28" s="9"/>
      <c r="N28" s="11">
        <v>0</v>
      </c>
    </row>
    <row r="29" spans="2:14" ht="26.4">
      <c r="B29" s="4">
        <v>2023</v>
      </c>
      <c r="C29" s="4" t="s">
        <v>16</v>
      </c>
      <c r="D29" s="1079" t="s">
        <v>755</v>
      </c>
      <c r="E29" s="1080"/>
      <c r="F29" s="1079" t="s">
        <v>759</v>
      </c>
      <c r="G29" s="1080"/>
      <c r="H29" s="4" t="s">
        <v>23</v>
      </c>
      <c r="I29" s="4" t="s">
        <v>19</v>
      </c>
      <c r="J29" s="4" t="s">
        <v>20</v>
      </c>
      <c r="K29" s="5">
        <v>0</v>
      </c>
      <c r="L29" s="6">
        <v>8685</v>
      </c>
      <c r="M29" s="9"/>
      <c r="N29" s="11">
        <v>0</v>
      </c>
    </row>
    <row r="30" spans="2:14" ht="26.4">
      <c r="B30" s="4">
        <v>2023</v>
      </c>
      <c r="C30" s="4" t="s">
        <v>16</v>
      </c>
      <c r="D30" s="1079" t="s">
        <v>755</v>
      </c>
      <c r="E30" s="1080"/>
      <c r="F30" s="1079" t="s">
        <v>759</v>
      </c>
      <c r="G30" s="1080"/>
      <c r="H30" s="4" t="s">
        <v>24</v>
      </c>
      <c r="I30" s="4" t="s">
        <v>19</v>
      </c>
      <c r="J30" s="4" t="s">
        <v>20</v>
      </c>
      <c r="K30" s="5">
        <v>0</v>
      </c>
      <c r="L30" s="6">
        <v>1037</v>
      </c>
      <c r="M30" s="9"/>
      <c r="N30" s="11">
        <v>0</v>
      </c>
    </row>
    <row r="31" spans="2:14" ht="118.8">
      <c r="B31" s="4">
        <v>2023</v>
      </c>
      <c r="C31" s="4" t="s">
        <v>16</v>
      </c>
      <c r="D31" s="1079" t="s">
        <v>755</v>
      </c>
      <c r="E31" s="1080"/>
      <c r="F31" s="1079" t="s">
        <v>759</v>
      </c>
      <c r="G31" s="1080"/>
      <c r="H31" s="4" t="s">
        <v>758</v>
      </c>
      <c r="I31" s="4" t="s">
        <v>288</v>
      </c>
      <c r="J31" s="4" t="s">
        <v>20</v>
      </c>
      <c r="K31" s="5">
        <v>0</v>
      </c>
      <c r="L31" s="6">
        <v>3672</v>
      </c>
      <c r="M31" s="9"/>
      <c r="N31" s="11">
        <v>0</v>
      </c>
    </row>
    <row r="32" spans="2:14" ht="118.8">
      <c r="B32" s="4">
        <v>2023</v>
      </c>
      <c r="C32" s="4" t="s">
        <v>16</v>
      </c>
      <c r="D32" s="1079" t="s">
        <v>755</v>
      </c>
      <c r="E32" s="1080"/>
      <c r="F32" s="1079" t="s">
        <v>759</v>
      </c>
      <c r="G32" s="1080"/>
      <c r="H32" s="4" t="s">
        <v>758</v>
      </c>
      <c r="I32" s="4" t="s">
        <v>292</v>
      </c>
      <c r="J32" s="4" t="s">
        <v>20</v>
      </c>
      <c r="K32" s="5">
        <v>0</v>
      </c>
      <c r="L32" s="6">
        <v>109</v>
      </c>
      <c r="M32" s="9"/>
      <c r="N32" s="11">
        <v>0</v>
      </c>
    </row>
    <row r="33" spans="2:14" ht="118.8">
      <c r="B33" s="4">
        <v>2023</v>
      </c>
      <c r="C33" s="4" t="s">
        <v>16</v>
      </c>
      <c r="D33" s="1079" t="s">
        <v>755</v>
      </c>
      <c r="E33" s="1080"/>
      <c r="F33" s="1079" t="s">
        <v>759</v>
      </c>
      <c r="G33" s="1080"/>
      <c r="H33" s="4" t="s">
        <v>758</v>
      </c>
      <c r="I33" s="4" t="s">
        <v>19</v>
      </c>
      <c r="J33" s="4" t="s">
        <v>20</v>
      </c>
      <c r="K33" s="5">
        <v>6300</v>
      </c>
      <c r="L33" s="6">
        <v>8811</v>
      </c>
      <c r="M33" s="9"/>
      <c r="N33" s="8">
        <v>55509300</v>
      </c>
    </row>
    <row r="34" spans="2:14" ht="26.4">
      <c r="B34" s="4">
        <v>2023</v>
      </c>
      <c r="C34" s="4" t="s">
        <v>16</v>
      </c>
      <c r="D34" s="1079" t="s">
        <v>755</v>
      </c>
      <c r="E34" s="1080"/>
      <c r="F34" s="1079" t="s">
        <v>759</v>
      </c>
      <c r="G34" s="1080"/>
      <c r="H34" s="4" t="s">
        <v>26</v>
      </c>
      <c r="I34" s="4" t="s">
        <v>288</v>
      </c>
      <c r="J34" s="4" t="s">
        <v>20</v>
      </c>
      <c r="K34" s="5">
        <v>0</v>
      </c>
      <c r="L34" s="6">
        <v>4308</v>
      </c>
      <c r="M34" s="9"/>
      <c r="N34" s="11">
        <v>0</v>
      </c>
    </row>
    <row r="35" spans="2:14" ht="39.6">
      <c r="B35" s="4">
        <v>2023</v>
      </c>
      <c r="C35" s="4" t="s">
        <v>16</v>
      </c>
      <c r="D35" s="1079" t="s">
        <v>755</v>
      </c>
      <c r="E35" s="1080"/>
      <c r="F35" s="1079" t="s">
        <v>759</v>
      </c>
      <c r="G35" s="1080"/>
      <c r="H35" s="4" t="s">
        <v>26</v>
      </c>
      <c r="I35" s="4" t="s">
        <v>292</v>
      </c>
      <c r="J35" s="4" t="s">
        <v>142</v>
      </c>
      <c r="K35" s="5">
        <v>0</v>
      </c>
      <c r="L35" s="6">
        <v>26</v>
      </c>
      <c r="M35" s="9"/>
      <c r="N35" s="11">
        <v>0</v>
      </c>
    </row>
    <row r="36" spans="2:14" ht="26.4">
      <c r="B36" s="4">
        <v>2023</v>
      </c>
      <c r="C36" s="4" t="s">
        <v>16</v>
      </c>
      <c r="D36" s="1079" t="s">
        <v>755</v>
      </c>
      <c r="E36" s="1080"/>
      <c r="F36" s="1079" t="s">
        <v>759</v>
      </c>
      <c r="G36" s="1080"/>
      <c r="H36" s="4" t="s">
        <v>26</v>
      </c>
      <c r="I36" s="4" t="s">
        <v>19</v>
      </c>
      <c r="J36" s="4" t="s">
        <v>20</v>
      </c>
      <c r="K36" s="5">
        <v>10500</v>
      </c>
      <c r="L36" s="6">
        <v>16878</v>
      </c>
      <c r="M36" s="9"/>
      <c r="N36" s="8">
        <v>177219000</v>
      </c>
    </row>
    <row r="37" spans="2:14" ht="26.4">
      <c r="B37" s="4">
        <v>2023</v>
      </c>
      <c r="C37" s="4" t="s">
        <v>16</v>
      </c>
      <c r="D37" s="1079" t="s">
        <v>755</v>
      </c>
      <c r="E37" s="1080"/>
      <c r="F37" s="1079" t="s">
        <v>759</v>
      </c>
      <c r="G37" s="1080"/>
      <c r="H37" s="4" t="s">
        <v>27</v>
      </c>
      <c r="I37" s="4" t="s">
        <v>288</v>
      </c>
      <c r="J37" s="4" t="s">
        <v>20</v>
      </c>
      <c r="K37" s="5">
        <v>0</v>
      </c>
      <c r="L37" s="6">
        <v>230</v>
      </c>
      <c r="M37" s="9"/>
      <c r="N37" s="11">
        <v>0</v>
      </c>
    </row>
    <row r="38" spans="2:14" ht="39.6">
      <c r="B38" s="4">
        <v>2023</v>
      </c>
      <c r="C38" s="4" t="s">
        <v>16</v>
      </c>
      <c r="D38" s="1079" t="s">
        <v>755</v>
      </c>
      <c r="E38" s="1080"/>
      <c r="F38" s="1079" t="s">
        <v>759</v>
      </c>
      <c r="G38" s="1080"/>
      <c r="H38" s="4" t="s">
        <v>27</v>
      </c>
      <c r="I38" s="4" t="s">
        <v>292</v>
      </c>
      <c r="J38" s="4" t="s">
        <v>84</v>
      </c>
      <c r="K38" s="5">
        <v>0</v>
      </c>
      <c r="L38" s="6">
        <v>3</v>
      </c>
      <c r="M38" s="9"/>
      <c r="N38" s="11">
        <v>0</v>
      </c>
    </row>
    <row r="39" spans="2:14" ht="26.4">
      <c r="B39" s="4">
        <v>2023</v>
      </c>
      <c r="C39" s="4" t="s">
        <v>16</v>
      </c>
      <c r="D39" s="1079" t="s">
        <v>755</v>
      </c>
      <c r="E39" s="1080"/>
      <c r="F39" s="1079" t="s">
        <v>759</v>
      </c>
      <c r="G39" s="1080"/>
      <c r="H39" s="4" t="s">
        <v>27</v>
      </c>
      <c r="I39" s="4" t="s">
        <v>19</v>
      </c>
      <c r="J39" s="4" t="s">
        <v>20</v>
      </c>
      <c r="K39" s="5">
        <v>500</v>
      </c>
      <c r="L39" s="6">
        <v>888</v>
      </c>
      <c r="M39" s="9"/>
      <c r="N39" s="8">
        <v>444000</v>
      </c>
    </row>
    <row r="40" spans="2:14">
      <c r="B40" s="12" t="s">
        <v>28</v>
      </c>
      <c r="C40" s="12" t="s">
        <v>28</v>
      </c>
      <c r="D40" s="1083" t="s">
        <v>28</v>
      </c>
      <c r="E40" s="1080"/>
      <c r="F40" s="1083" t="s">
        <v>29</v>
      </c>
      <c r="G40" s="1080"/>
      <c r="H40" s="12" t="s">
        <v>28</v>
      </c>
      <c r="I40" s="12" t="s">
        <v>28</v>
      </c>
      <c r="J40" s="12" t="s">
        <v>28</v>
      </c>
      <c r="K40" s="12" t="s">
        <v>28</v>
      </c>
      <c r="L40" s="13">
        <v>292533</v>
      </c>
      <c r="M40" s="12"/>
      <c r="N40" s="14">
        <v>233172300</v>
      </c>
    </row>
    <row r="41" spans="2:14" ht="39.6">
      <c r="B41" s="4">
        <v>2023</v>
      </c>
      <c r="C41" s="4" t="s">
        <v>16</v>
      </c>
      <c r="D41" s="1079" t="s">
        <v>755</v>
      </c>
      <c r="E41" s="1080"/>
      <c r="F41" s="1079" t="s">
        <v>760</v>
      </c>
      <c r="G41" s="1080"/>
      <c r="H41" s="4" t="s">
        <v>18</v>
      </c>
      <c r="I41" s="4" t="s">
        <v>292</v>
      </c>
      <c r="J41" s="4" t="s">
        <v>20</v>
      </c>
      <c r="K41" s="5">
        <v>0</v>
      </c>
      <c r="L41" s="6">
        <v>1967</v>
      </c>
      <c r="M41" s="9"/>
      <c r="N41" s="11">
        <v>0</v>
      </c>
    </row>
    <row r="42" spans="2:14" ht="26.4">
      <c r="B42" s="4">
        <v>2023</v>
      </c>
      <c r="C42" s="4" t="s">
        <v>16</v>
      </c>
      <c r="D42" s="1079" t="s">
        <v>755</v>
      </c>
      <c r="E42" s="1080"/>
      <c r="F42" s="1079" t="s">
        <v>760</v>
      </c>
      <c r="G42" s="1080"/>
      <c r="H42" s="4" t="s">
        <v>18</v>
      </c>
      <c r="I42" s="4" t="s">
        <v>19</v>
      </c>
      <c r="J42" s="4" t="s">
        <v>20</v>
      </c>
      <c r="K42" s="5">
        <v>500</v>
      </c>
      <c r="L42" s="6">
        <v>187826</v>
      </c>
      <c r="M42" s="9"/>
      <c r="N42" s="8">
        <v>93913000</v>
      </c>
    </row>
    <row r="43" spans="2:14" ht="39.6">
      <c r="B43" s="4">
        <v>2023</v>
      </c>
      <c r="C43" s="4" t="s">
        <v>16</v>
      </c>
      <c r="D43" s="1079" t="s">
        <v>755</v>
      </c>
      <c r="E43" s="1080"/>
      <c r="F43" s="1079" t="s">
        <v>760</v>
      </c>
      <c r="G43" s="1080"/>
      <c r="H43" s="4" t="s">
        <v>22</v>
      </c>
      <c r="I43" s="4" t="s">
        <v>292</v>
      </c>
      <c r="J43" s="4" t="s">
        <v>490</v>
      </c>
      <c r="K43" s="5">
        <v>0</v>
      </c>
      <c r="L43" s="6">
        <v>5</v>
      </c>
      <c r="M43" s="9"/>
      <c r="N43" s="11">
        <v>0</v>
      </c>
    </row>
    <row r="44" spans="2:14" ht="39.6">
      <c r="B44" s="4">
        <v>2023</v>
      </c>
      <c r="C44" s="4" t="s">
        <v>16</v>
      </c>
      <c r="D44" s="1079" t="s">
        <v>755</v>
      </c>
      <c r="E44" s="1080"/>
      <c r="F44" s="1079" t="s">
        <v>760</v>
      </c>
      <c r="G44" s="1080"/>
      <c r="H44" s="4" t="s">
        <v>22</v>
      </c>
      <c r="I44" s="4" t="s">
        <v>19</v>
      </c>
      <c r="J44" s="4" t="s">
        <v>20</v>
      </c>
      <c r="K44" s="5">
        <v>500</v>
      </c>
      <c r="L44" s="6">
        <v>662</v>
      </c>
      <c r="M44" s="9"/>
      <c r="N44" s="8">
        <v>331000</v>
      </c>
    </row>
    <row r="45" spans="2:14" ht="39.6">
      <c r="B45" s="4">
        <v>2023</v>
      </c>
      <c r="C45" s="4" t="s">
        <v>16</v>
      </c>
      <c r="D45" s="1079" t="s">
        <v>755</v>
      </c>
      <c r="E45" s="1080"/>
      <c r="F45" s="1079" t="s">
        <v>760</v>
      </c>
      <c r="G45" s="1080"/>
      <c r="H45" s="4" t="s">
        <v>23</v>
      </c>
      <c r="I45" s="4" t="s">
        <v>292</v>
      </c>
      <c r="J45" s="4" t="s">
        <v>20</v>
      </c>
      <c r="K45" s="5">
        <v>0</v>
      </c>
      <c r="L45" s="6">
        <v>86</v>
      </c>
      <c r="M45" s="9"/>
      <c r="N45" s="11">
        <v>0</v>
      </c>
    </row>
    <row r="46" spans="2:14" ht="26.4">
      <c r="B46" s="4">
        <v>2023</v>
      </c>
      <c r="C46" s="4" t="s">
        <v>16</v>
      </c>
      <c r="D46" s="1079" t="s">
        <v>755</v>
      </c>
      <c r="E46" s="1080"/>
      <c r="F46" s="1079" t="s">
        <v>760</v>
      </c>
      <c r="G46" s="1080"/>
      <c r="H46" s="4" t="s">
        <v>23</v>
      </c>
      <c r="I46" s="4" t="s">
        <v>19</v>
      </c>
      <c r="J46" s="4" t="s">
        <v>20</v>
      </c>
      <c r="K46" s="5">
        <v>1900</v>
      </c>
      <c r="L46" s="6">
        <v>5356</v>
      </c>
      <c r="M46" s="9"/>
      <c r="N46" s="8">
        <v>10176400</v>
      </c>
    </row>
    <row r="47" spans="2:14" ht="26.4">
      <c r="B47" s="4">
        <v>2023</v>
      </c>
      <c r="C47" s="4" t="s">
        <v>16</v>
      </c>
      <c r="D47" s="1079" t="s">
        <v>755</v>
      </c>
      <c r="E47" s="1080"/>
      <c r="F47" s="1079" t="s">
        <v>760</v>
      </c>
      <c r="G47" s="1080"/>
      <c r="H47" s="4" t="s">
        <v>24</v>
      </c>
      <c r="I47" s="4" t="s">
        <v>19</v>
      </c>
      <c r="J47" s="4" t="s">
        <v>20</v>
      </c>
      <c r="K47" s="5">
        <v>1900</v>
      </c>
      <c r="L47" s="6">
        <v>1004</v>
      </c>
      <c r="M47" s="9"/>
      <c r="N47" s="8">
        <v>1907600</v>
      </c>
    </row>
    <row r="48" spans="2:14" ht="118.8">
      <c r="B48" s="4">
        <v>2023</v>
      </c>
      <c r="C48" s="4" t="s">
        <v>16</v>
      </c>
      <c r="D48" s="1079" t="s">
        <v>755</v>
      </c>
      <c r="E48" s="1080"/>
      <c r="F48" s="1079" t="s">
        <v>760</v>
      </c>
      <c r="G48" s="1080"/>
      <c r="H48" s="4" t="s">
        <v>758</v>
      </c>
      <c r="I48" s="4" t="s">
        <v>288</v>
      </c>
      <c r="J48" s="4" t="s">
        <v>20</v>
      </c>
      <c r="K48" s="5">
        <v>0</v>
      </c>
      <c r="L48" s="6">
        <v>3748</v>
      </c>
      <c r="M48" s="9"/>
      <c r="N48" s="11">
        <v>0</v>
      </c>
    </row>
    <row r="49" spans="2:14" ht="118.8">
      <c r="B49" s="4">
        <v>2023</v>
      </c>
      <c r="C49" s="4" t="s">
        <v>16</v>
      </c>
      <c r="D49" s="1079" t="s">
        <v>755</v>
      </c>
      <c r="E49" s="1080"/>
      <c r="F49" s="1079" t="s">
        <v>760</v>
      </c>
      <c r="G49" s="1080"/>
      <c r="H49" s="4" t="s">
        <v>758</v>
      </c>
      <c r="I49" s="4" t="s">
        <v>292</v>
      </c>
      <c r="J49" s="4" t="s">
        <v>20</v>
      </c>
      <c r="K49" s="5">
        <v>0</v>
      </c>
      <c r="L49" s="6">
        <v>100</v>
      </c>
      <c r="M49" s="9"/>
      <c r="N49" s="11">
        <v>0</v>
      </c>
    </row>
    <row r="50" spans="2:14" ht="118.8">
      <c r="B50" s="4">
        <v>2023</v>
      </c>
      <c r="C50" s="4" t="s">
        <v>16</v>
      </c>
      <c r="D50" s="1079" t="s">
        <v>755</v>
      </c>
      <c r="E50" s="1080"/>
      <c r="F50" s="1079" t="s">
        <v>760</v>
      </c>
      <c r="G50" s="1080"/>
      <c r="H50" s="4" t="s">
        <v>758</v>
      </c>
      <c r="I50" s="4" t="s">
        <v>19</v>
      </c>
      <c r="J50" s="4" t="s">
        <v>20</v>
      </c>
      <c r="K50" s="5">
        <v>6300</v>
      </c>
      <c r="L50" s="6">
        <v>5792</v>
      </c>
      <c r="M50" s="9"/>
      <c r="N50" s="8">
        <v>36489600</v>
      </c>
    </row>
    <row r="51" spans="2:14" ht="26.4">
      <c r="B51" s="4">
        <v>2023</v>
      </c>
      <c r="C51" s="4" t="s">
        <v>16</v>
      </c>
      <c r="D51" s="1079" t="s">
        <v>755</v>
      </c>
      <c r="E51" s="1080"/>
      <c r="F51" s="1079" t="s">
        <v>760</v>
      </c>
      <c r="G51" s="1080"/>
      <c r="H51" s="4" t="s">
        <v>26</v>
      </c>
      <c r="I51" s="4" t="s">
        <v>288</v>
      </c>
      <c r="J51" s="4" t="s">
        <v>20</v>
      </c>
      <c r="K51" s="5">
        <v>0</v>
      </c>
      <c r="L51" s="6">
        <v>4578</v>
      </c>
      <c r="M51" s="9"/>
      <c r="N51" s="11">
        <v>0</v>
      </c>
    </row>
    <row r="52" spans="2:14" ht="39.6">
      <c r="B52" s="4">
        <v>2023</v>
      </c>
      <c r="C52" s="4" t="s">
        <v>16</v>
      </c>
      <c r="D52" s="1079" t="s">
        <v>755</v>
      </c>
      <c r="E52" s="1080"/>
      <c r="F52" s="1079" t="s">
        <v>760</v>
      </c>
      <c r="G52" s="1080"/>
      <c r="H52" s="4" t="s">
        <v>26</v>
      </c>
      <c r="I52" s="4" t="s">
        <v>292</v>
      </c>
      <c r="J52" s="4" t="s">
        <v>142</v>
      </c>
      <c r="K52" s="5">
        <v>0</v>
      </c>
      <c r="L52" s="6">
        <v>33</v>
      </c>
      <c r="M52" s="9"/>
      <c r="N52" s="11">
        <v>0</v>
      </c>
    </row>
    <row r="53" spans="2:14" ht="26.4">
      <c r="B53" s="4">
        <v>2023</v>
      </c>
      <c r="C53" s="4" t="s">
        <v>16</v>
      </c>
      <c r="D53" s="1079" t="s">
        <v>755</v>
      </c>
      <c r="E53" s="1080"/>
      <c r="F53" s="1079" t="s">
        <v>760</v>
      </c>
      <c r="G53" s="1080"/>
      <c r="H53" s="4" t="s">
        <v>26</v>
      </c>
      <c r="I53" s="4" t="s">
        <v>19</v>
      </c>
      <c r="J53" s="4" t="s">
        <v>20</v>
      </c>
      <c r="K53" s="5">
        <v>10500</v>
      </c>
      <c r="L53" s="6">
        <v>6808</v>
      </c>
      <c r="M53" s="9"/>
      <c r="N53" s="8">
        <v>71484000</v>
      </c>
    </row>
    <row r="54" spans="2:14" ht="26.4">
      <c r="B54" s="4">
        <v>2023</v>
      </c>
      <c r="C54" s="4" t="s">
        <v>16</v>
      </c>
      <c r="D54" s="1079" t="s">
        <v>755</v>
      </c>
      <c r="E54" s="1080"/>
      <c r="F54" s="1079" t="s">
        <v>760</v>
      </c>
      <c r="G54" s="1080"/>
      <c r="H54" s="4" t="s">
        <v>27</v>
      </c>
      <c r="I54" s="4" t="s">
        <v>288</v>
      </c>
      <c r="J54" s="4" t="s">
        <v>20</v>
      </c>
      <c r="K54" s="5">
        <v>0</v>
      </c>
      <c r="L54" s="6">
        <v>250</v>
      </c>
      <c r="M54" s="9"/>
      <c r="N54" s="11">
        <v>0</v>
      </c>
    </row>
    <row r="55" spans="2:14" ht="39.6">
      <c r="B55" s="4">
        <v>2023</v>
      </c>
      <c r="C55" s="4" t="s">
        <v>16</v>
      </c>
      <c r="D55" s="1079" t="s">
        <v>755</v>
      </c>
      <c r="E55" s="1080"/>
      <c r="F55" s="1079" t="s">
        <v>760</v>
      </c>
      <c r="G55" s="1080"/>
      <c r="H55" s="4" t="s">
        <v>27</v>
      </c>
      <c r="I55" s="4" t="s">
        <v>292</v>
      </c>
      <c r="J55" s="4" t="s">
        <v>163</v>
      </c>
      <c r="K55" s="5">
        <v>0</v>
      </c>
      <c r="L55" s="6">
        <v>1</v>
      </c>
      <c r="M55" s="9"/>
      <c r="N55" s="11">
        <v>0</v>
      </c>
    </row>
    <row r="56" spans="2:14" ht="26.4">
      <c r="B56" s="4">
        <v>2023</v>
      </c>
      <c r="C56" s="4" t="s">
        <v>16</v>
      </c>
      <c r="D56" s="1079" t="s">
        <v>755</v>
      </c>
      <c r="E56" s="1080"/>
      <c r="F56" s="1079" t="s">
        <v>760</v>
      </c>
      <c r="G56" s="1080"/>
      <c r="H56" s="4" t="s">
        <v>27</v>
      </c>
      <c r="I56" s="4" t="s">
        <v>19</v>
      </c>
      <c r="J56" s="4" t="s">
        <v>20</v>
      </c>
      <c r="K56" s="5">
        <v>500</v>
      </c>
      <c r="L56" s="6">
        <v>677</v>
      </c>
      <c r="M56" s="9"/>
      <c r="N56" s="8">
        <v>338500</v>
      </c>
    </row>
    <row r="57" spans="2:14">
      <c r="B57" s="12" t="s">
        <v>28</v>
      </c>
      <c r="C57" s="12" t="s">
        <v>28</v>
      </c>
      <c r="D57" s="1083" t="s">
        <v>28</v>
      </c>
      <c r="E57" s="1080"/>
      <c r="F57" s="1083" t="s">
        <v>29</v>
      </c>
      <c r="G57" s="1080"/>
      <c r="H57" s="12" t="s">
        <v>28</v>
      </c>
      <c r="I57" s="12" t="s">
        <v>28</v>
      </c>
      <c r="J57" s="12" t="s">
        <v>28</v>
      </c>
      <c r="K57" s="12" t="s">
        <v>28</v>
      </c>
      <c r="L57" s="13">
        <v>218893</v>
      </c>
      <c r="M57" s="12"/>
      <c r="N57" s="14">
        <v>214640100</v>
      </c>
    </row>
    <row r="58" spans="2:14">
      <c r="B58" s="15" t="s">
        <v>28</v>
      </c>
      <c r="C58" s="15" t="s">
        <v>29</v>
      </c>
      <c r="D58" s="1084" t="s">
        <v>28</v>
      </c>
      <c r="E58" s="1080"/>
      <c r="F58" s="1084" t="s">
        <v>28</v>
      </c>
      <c r="G58" s="1080"/>
      <c r="H58" s="15" t="s">
        <v>28</v>
      </c>
      <c r="I58" s="15" t="s">
        <v>28</v>
      </c>
      <c r="J58" s="15" t="s">
        <v>28</v>
      </c>
      <c r="K58" s="15" t="s">
        <v>28</v>
      </c>
      <c r="L58" s="16">
        <v>914311</v>
      </c>
      <c r="M58" s="15"/>
      <c r="N58" s="17">
        <v>1796490850</v>
      </c>
    </row>
    <row r="59" spans="2:14" ht="39.6">
      <c r="B59" s="4">
        <v>2023</v>
      </c>
      <c r="C59" s="4" t="s">
        <v>32</v>
      </c>
      <c r="D59" s="1079" t="s">
        <v>755</v>
      </c>
      <c r="E59" s="1080"/>
      <c r="F59" s="1079" t="s">
        <v>756</v>
      </c>
      <c r="G59" s="1080"/>
      <c r="H59" s="4" t="s">
        <v>18</v>
      </c>
      <c r="I59" s="4" t="s">
        <v>292</v>
      </c>
      <c r="J59" s="4" t="s">
        <v>33</v>
      </c>
      <c r="K59" s="5">
        <v>0</v>
      </c>
      <c r="L59" s="6">
        <v>1599</v>
      </c>
      <c r="M59" s="9"/>
      <c r="N59" s="11">
        <v>0</v>
      </c>
    </row>
    <row r="60" spans="2:14" ht="26.4">
      <c r="B60" s="4">
        <v>2023</v>
      </c>
      <c r="C60" s="4" t="s">
        <v>32</v>
      </c>
      <c r="D60" s="1079" t="s">
        <v>755</v>
      </c>
      <c r="E60" s="1080"/>
      <c r="F60" s="1079" t="s">
        <v>756</v>
      </c>
      <c r="G60" s="1080"/>
      <c r="H60" s="4" t="s">
        <v>18</v>
      </c>
      <c r="I60" s="4" t="s">
        <v>19</v>
      </c>
      <c r="J60" s="4" t="s">
        <v>33</v>
      </c>
      <c r="K60" s="5">
        <v>2300</v>
      </c>
      <c r="L60" s="6">
        <v>290747</v>
      </c>
      <c r="M60" s="9"/>
      <c r="N60" s="8">
        <v>668718100</v>
      </c>
    </row>
    <row r="61" spans="2:14" ht="39.6">
      <c r="B61" s="4">
        <v>2023</v>
      </c>
      <c r="C61" s="4" t="s">
        <v>32</v>
      </c>
      <c r="D61" s="1079" t="s">
        <v>755</v>
      </c>
      <c r="E61" s="1080"/>
      <c r="F61" s="1079" t="s">
        <v>756</v>
      </c>
      <c r="G61" s="1080"/>
      <c r="H61" s="4" t="s">
        <v>22</v>
      </c>
      <c r="I61" s="4" t="s">
        <v>292</v>
      </c>
      <c r="J61" s="4" t="s">
        <v>761</v>
      </c>
      <c r="K61" s="5">
        <v>0</v>
      </c>
      <c r="L61" s="6">
        <v>2</v>
      </c>
      <c r="M61" s="9"/>
      <c r="N61" s="11">
        <v>0</v>
      </c>
    </row>
    <row r="62" spans="2:14" ht="39.6">
      <c r="B62" s="4">
        <v>2023</v>
      </c>
      <c r="C62" s="4" t="s">
        <v>32</v>
      </c>
      <c r="D62" s="1079" t="s">
        <v>755</v>
      </c>
      <c r="E62" s="1080"/>
      <c r="F62" s="1079" t="s">
        <v>756</v>
      </c>
      <c r="G62" s="1080"/>
      <c r="H62" s="4" t="s">
        <v>22</v>
      </c>
      <c r="I62" s="4" t="s">
        <v>19</v>
      </c>
      <c r="J62" s="4" t="s">
        <v>33</v>
      </c>
      <c r="K62" s="5">
        <v>2300</v>
      </c>
      <c r="L62" s="6">
        <v>842</v>
      </c>
      <c r="M62" s="9"/>
      <c r="N62" s="8">
        <v>1936600</v>
      </c>
    </row>
    <row r="63" spans="2:14" ht="39.6">
      <c r="B63" s="4">
        <v>2023</v>
      </c>
      <c r="C63" s="4" t="s">
        <v>32</v>
      </c>
      <c r="D63" s="1079" t="s">
        <v>755</v>
      </c>
      <c r="E63" s="1080"/>
      <c r="F63" s="1079" t="s">
        <v>756</v>
      </c>
      <c r="G63" s="1080"/>
      <c r="H63" s="4" t="s">
        <v>23</v>
      </c>
      <c r="I63" s="4" t="s">
        <v>292</v>
      </c>
      <c r="J63" s="4" t="s">
        <v>33</v>
      </c>
      <c r="K63" s="5">
        <v>0</v>
      </c>
      <c r="L63" s="6">
        <v>76</v>
      </c>
      <c r="M63" s="9"/>
      <c r="N63" s="11">
        <v>0</v>
      </c>
    </row>
    <row r="64" spans="2:14" ht="26.4">
      <c r="B64" s="4">
        <v>2023</v>
      </c>
      <c r="C64" s="4" t="s">
        <v>32</v>
      </c>
      <c r="D64" s="1079" t="s">
        <v>755</v>
      </c>
      <c r="E64" s="1080"/>
      <c r="F64" s="1079" t="s">
        <v>756</v>
      </c>
      <c r="G64" s="1080"/>
      <c r="H64" s="4" t="s">
        <v>23</v>
      </c>
      <c r="I64" s="4" t="s">
        <v>19</v>
      </c>
      <c r="J64" s="4" t="s">
        <v>33</v>
      </c>
      <c r="K64" s="5">
        <v>2300</v>
      </c>
      <c r="L64" s="6">
        <v>12123</v>
      </c>
      <c r="M64" s="9"/>
      <c r="N64" s="8">
        <v>27882900</v>
      </c>
    </row>
    <row r="65" spans="2:14" ht="26.4">
      <c r="B65" s="4">
        <v>2023</v>
      </c>
      <c r="C65" s="4" t="s">
        <v>32</v>
      </c>
      <c r="D65" s="1079" t="s">
        <v>755</v>
      </c>
      <c r="E65" s="1080"/>
      <c r="F65" s="1079" t="s">
        <v>756</v>
      </c>
      <c r="G65" s="1080"/>
      <c r="H65" s="4" t="s">
        <v>24</v>
      </c>
      <c r="I65" s="4" t="s">
        <v>19</v>
      </c>
      <c r="J65" s="4" t="s">
        <v>33</v>
      </c>
      <c r="K65" s="5">
        <v>2300</v>
      </c>
      <c r="L65" s="6">
        <v>2180</v>
      </c>
      <c r="M65" s="9"/>
      <c r="N65" s="8">
        <v>5014000</v>
      </c>
    </row>
    <row r="66" spans="2:14" ht="118.8">
      <c r="B66" s="4">
        <v>2023</v>
      </c>
      <c r="C66" s="4" t="s">
        <v>32</v>
      </c>
      <c r="D66" s="1079" t="s">
        <v>755</v>
      </c>
      <c r="E66" s="1080"/>
      <c r="F66" s="1079" t="s">
        <v>756</v>
      </c>
      <c r="G66" s="1080"/>
      <c r="H66" s="4" t="s">
        <v>758</v>
      </c>
      <c r="I66" s="4" t="s">
        <v>292</v>
      </c>
      <c r="J66" s="4" t="s">
        <v>33</v>
      </c>
      <c r="K66" s="5">
        <v>0</v>
      </c>
      <c r="L66" s="6">
        <v>199</v>
      </c>
      <c r="M66" s="9"/>
      <c r="N66" s="11">
        <v>0</v>
      </c>
    </row>
    <row r="67" spans="2:14" ht="118.8">
      <c r="B67" s="4">
        <v>2023</v>
      </c>
      <c r="C67" s="4" t="s">
        <v>32</v>
      </c>
      <c r="D67" s="1079" t="s">
        <v>755</v>
      </c>
      <c r="E67" s="1080"/>
      <c r="F67" s="1079" t="s">
        <v>756</v>
      </c>
      <c r="G67" s="1080"/>
      <c r="H67" s="4" t="s">
        <v>758</v>
      </c>
      <c r="I67" s="4" t="s">
        <v>19</v>
      </c>
      <c r="J67" s="4" t="s">
        <v>33</v>
      </c>
      <c r="K67" s="5">
        <v>7550</v>
      </c>
      <c r="L67" s="6">
        <v>16851</v>
      </c>
      <c r="M67" s="9"/>
      <c r="N67" s="8">
        <v>127225050</v>
      </c>
    </row>
    <row r="68" spans="2:14" ht="39.6">
      <c r="B68" s="4">
        <v>2023</v>
      </c>
      <c r="C68" s="4" t="s">
        <v>32</v>
      </c>
      <c r="D68" s="1079" t="s">
        <v>755</v>
      </c>
      <c r="E68" s="1080"/>
      <c r="F68" s="1079" t="s">
        <v>756</v>
      </c>
      <c r="G68" s="1080"/>
      <c r="H68" s="4" t="s">
        <v>26</v>
      </c>
      <c r="I68" s="4" t="s">
        <v>292</v>
      </c>
      <c r="J68" s="4" t="s">
        <v>663</v>
      </c>
      <c r="K68" s="5">
        <v>0</v>
      </c>
      <c r="L68" s="6">
        <v>21</v>
      </c>
      <c r="M68" s="9"/>
      <c r="N68" s="11">
        <v>0</v>
      </c>
    </row>
    <row r="69" spans="2:14" ht="26.4">
      <c r="B69" s="4">
        <v>2023</v>
      </c>
      <c r="C69" s="4" t="s">
        <v>32</v>
      </c>
      <c r="D69" s="1079" t="s">
        <v>755</v>
      </c>
      <c r="E69" s="1080"/>
      <c r="F69" s="1079" t="s">
        <v>756</v>
      </c>
      <c r="G69" s="1080"/>
      <c r="H69" s="4" t="s">
        <v>26</v>
      </c>
      <c r="I69" s="4" t="s">
        <v>19</v>
      </c>
      <c r="J69" s="4" t="s">
        <v>33</v>
      </c>
      <c r="K69" s="5">
        <v>12550</v>
      </c>
      <c r="L69" s="6">
        <v>29070</v>
      </c>
      <c r="M69" s="9"/>
      <c r="N69" s="8">
        <v>364828500</v>
      </c>
    </row>
    <row r="70" spans="2:14" ht="39.6">
      <c r="B70" s="4">
        <v>2023</v>
      </c>
      <c r="C70" s="4" t="s">
        <v>32</v>
      </c>
      <c r="D70" s="1079" t="s">
        <v>755</v>
      </c>
      <c r="E70" s="1080"/>
      <c r="F70" s="1079" t="s">
        <v>756</v>
      </c>
      <c r="G70" s="1080"/>
      <c r="H70" s="4" t="s">
        <v>27</v>
      </c>
      <c r="I70" s="4" t="s">
        <v>292</v>
      </c>
      <c r="J70" s="4" t="s">
        <v>249</v>
      </c>
      <c r="K70" s="5">
        <v>0</v>
      </c>
      <c r="L70" s="6">
        <v>1</v>
      </c>
      <c r="M70" s="9"/>
      <c r="N70" s="11">
        <v>0</v>
      </c>
    </row>
    <row r="71" spans="2:14" ht="26.4">
      <c r="B71" s="4">
        <v>2023</v>
      </c>
      <c r="C71" s="4" t="s">
        <v>32</v>
      </c>
      <c r="D71" s="1079" t="s">
        <v>755</v>
      </c>
      <c r="E71" s="1080"/>
      <c r="F71" s="1079" t="s">
        <v>756</v>
      </c>
      <c r="G71" s="1080"/>
      <c r="H71" s="4" t="s">
        <v>27</v>
      </c>
      <c r="I71" s="4" t="s">
        <v>19</v>
      </c>
      <c r="J71" s="4" t="s">
        <v>33</v>
      </c>
      <c r="K71" s="5">
        <v>650</v>
      </c>
      <c r="L71" s="6">
        <v>2440</v>
      </c>
      <c r="M71" s="9"/>
      <c r="N71" s="8">
        <v>1586000</v>
      </c>
    </row>
    <row r="72" spans="2:14">
      <c r="B72" s="12" t="s">
        <v>28</v>
      </c>
      <c r="C72" s="12" t="s">
        <v>28</v>
      </c>
      <c r="D72" s="1083" t="s">
        <v>28</v>
      </c>
      <c r="E72" s="1080"/>
      <c r="F72" s="1083" t="s">
        <v>29</v>
      </c>
      <c r="G72" s="1080"/>
      <c r="H72" s="12" t="s">
        <v>28</v>
      </c>
      <c r="I72" s="12" t="s">
        <v>28</v>
      </c>
      <c r="J72" s="12" t="s">
        <v>28</v>
      </c>
      <c r="K72" s="12" t="s">
        <v>28</v>
      </c>
      <c r="L72" s="13">
        <v>356151</v>
      </c>
      <c r="M72" s="12"/>
      <c r="N72" s="14">
        <v>1197191150</v>
      </c>
    </row>
    <row r="73" spans="2:14" ht="39.6">
      <c r="B73" s="4">
        <v>2023</v>
      </c>
      <c r="C73" s="4" t="s">
        <v>32</v>
      </c>
      <c r="D73" s="1079" t="s">
        <v>755</v>
      </c>
      <c r="E73" s="1080"/>
      <c r="F73" s="1079" t="s">
        <v>759</v>
      </c>
      <c r="G73" s="1080"/>
      <c r="H73" s="4" t="s">
        <v>18</v>
      </c>
      <c r="I73" s="4" t="s">
        <v>292</v>
      </c>
      <c r="J73" s="4" t="s">
        <v>33</v>
      </c>
      <c r="K73" s="5">
        <v>0</v>
      </c>
      <c r="L73" s="6">
        <v>1613</v>
      </c>
      <c r="M73" s="9"/>
      <c r="N73" s="11">
        <v>0</v>
      </c>
    </row>
    <row r="74" spans="2:14" ht="26.4">
      <c r="B74" s="4">
        <v>2023</v>
      </c>
      <c r="C74" s="4" t="s">
        <v>32</v>
      </c>
      <c r="D74" s="1079" t="s">
        <v>755</v>
      </c>
      <c r="E74" s="1080"/>
      <c r="F74" s="1079" t="s">
        <v>759</v>
      </c>
      <c r="G74" s="1080"/>
      <c r="H74" s="4" t="s">
        <v>18</v>
      </c>
      <c r="I74" s="4" t="s">
        <v>19</v>
      </c>
      <c r="J74" s="4" t="s">
        <v>33</v>
      </c>
      <c r="K74" s="5">
        <v>0</v>
      </c>
      <c r="L74" s="6">
        <v>226865</v>
      </c>
      <c r="M74" s="9"/>
      <c r="N74" s="11">
        <v>0</v>
      </c>
    </row>
    <row r="75" spans="2:14" ht="39.6">
      <c r="B75" s="4">
        <v>2023</v>
      </c>
      <c r="C75" s="4" t="s">
        <v>32</v>
      </c>
      <c r="D75" s="1079" t="s">
        <v>755</v>
      </c>
      <c r="E75" s="1080"/>
      <c r="F75" s="1079" t="s">
        <v>759</v>
      </c>
      <c r="G75" s="1080"/>
      <c r="H75" s="4" t="s">
        <v>22</v>
      </c>
      <c r="I75" s="4" t="s">
        <v>19</v>
      </c>
      <c r="J75" s="4" t="s">
        <v>33</v>
      </c>
      <c r="K75" s="5">
        <v>0</v>
      </c>
      <c r="L75" s="6">
        <v>722</v>
      </c>
      <c r="M75" s="9"/>
      <c r="N75" s="11">
        <v>0</v>
      </c>
    </row>
    <row r="76" spans="2:14" ht="39.6">
      <c r="B76" s="4">
        <v>2023</v>
      </c>
      <c r="C76" s="4" t="s">
        <v>32</v>
      </c>
      <c r="D76" s="1079" t="s">
        <v>755</v>
      </c>
      <c r="E76" s="1080"/>
      <c r="F76" s="1079" t="s">
        <v>759</v>
      </c>
      <c r="G76" s="1080"/>
      <c r="H76" s="4" t="s">
        <v>23</v>
      </c>
      <c r="I76" s="4" t="s">
        <v>292</v>
      </c>
      <c r="J76" s="4" t="s">
        <v>33</v>
      </c>
      <c r="K76" s="5">
        <v>0</v>
      </c>
      <c r="L76" s="6">
        <v>66</v>
      </c>
      <c r="M76" s="9"/>
      <c r="N76" s="11">
        <v>0</v>
      </c>
    </row>
    <row r="77" spans="2:14" ht="26.4">
      <c r="B77" s="4">
        <v>2023</v>
      </c>
      <c r="C77" s="4" t="s">
        <v>32</v>
      </c>
      <c r="D77" s="1079" t="s">
        <v>755</v>
      </c>
      <c r="E77" s="1080"/>
      <c r="F77" s="1079" t="s">
        <v>759</v>
      </c>
      <c r="G77" s="1080"/>
      <c r="H77" s="4" t="s">
        <v>23</v>
      </c>
      <c r="I77" s="4" t="s">
        <v>19</v>
      </c>
      <c r="J77" s="4" t="s">
        <v>33</v>
      </c>
      <c r="K77" s="5">
        <v>0</v>
      </c>
      <c r="L77" s="6">
        <v>8102</v>
      </c>
      <c r="M77" s="9"/>
      <c r="N77" s="11">
        <v>0</v>
      </c>
    </row>
    <row r="78" spans="2:14" ht="39.6">
      <c r="B78" s="4">
        <v>2023</v>
      </c>
      <c r="C78" s="4" t="s">
        <v>32</v>
      </c>
      <c r="D78" s="1079" t="s">
        <v>755</v>
      </c>
      <c r="E78" s="1080"/>
      <c r="F78" s="1079" t="s">
        <v>759</v>
      </c>
      <c r="G78" s="1080"/>
      <c r="H78" s="4" t="s">
        <v>24</v>
      </c>
      <c r="I78" s="4" t="s">
        <v>292</v>
      </c>
      <c r="J78" s="4" t="s">
        <v>259</v>
      </c>
      <c r="K78" s="5">
        <v>0</v>
      </c>
      <c r="L78" s="6">
        <v>1</v>
      </c>
      <c r="M78" s="9"/>
      <c r="N78" s="11">
        <v>0</v>
      </c>
    </row>
    <row r="79" spans="2:14" ht="26.4">
      <c r="B79" s="4">
        <v>2023</v>
      </c>
      <c r="C79" s="4" t="s">
        <v>32</v>
      </c>
      <c r="D79" s="1079" t="s">
        <v>755</v>
      </c>
      <c r="E79" s="1080"/>
      <c r="F79" s="1079" t="s">
        <v>759</v>
      </c>
      <c r="G79" s="1080"/>
      <c r="H79" s="4" t="s">
        <v>24</v>
      </c>
      <c r="I79" s="4" t="s">
        <v>19</v>
      </c>
      <c r="J79" s="4" t="s">
        <v>33</v>
      </c>
      <c r="K79" s="5">
        <v>0</v>
      </c>
      <c r="L79" s="6">
        <v>1078</v>
      </c>
      <c r="M79" s="9"/>
      <c r="N79" s="11">
        <v>0</v>
      </c>
    </row>
    <row r="80" spans="2:14" ht="118.8">
      <c r="B80" s="4">
        <v>2023</v>
      </c>
      <c r="C80" s="4" t="s">
        <v>32</v>
      </c>
      <c r="D80" s="1079" t="s">
        <v>755</v>
      </c>
      <c r="E80" s="1080"/>
      <c r="F80" s="1079" t="s">
        <v>759</v>
      </c>
      <c r="G80" s="1080"/>
      <c r="H80" s="4" t="s">
        <v>758</v>
      </c>
      <c r="I80" s="4" t="s">
        <v>288</v>
      </c>
      <c r="J80" s="4" t="s">
        <v>33</v>
      </c>
      <c r="K80" s="5">
        <v>0</v>
      </c>
      <c r="L80" s="6">
        <v>3573</v>
      </c>
      <c r="M80" s="9"/>
      <c r="N80" s="11">
        <v>0</v>
      </c>
    </row>
    <row r="81" spans="2:14" ht="118.8">
      <c r="B81" s="4">
        <v>2023</v>
      </c>
      <c r="C81" s="4" t="s">
        <v>32</v>
      </c>
      <c r="D81" s="1079" t="s">
        <v>755</v>
      </c>
      <c r="E81" s="1080"/>
      <c r="F81" s="1079" t="s">
        <v>759</v>
      </c>
      <c r="G81" s="1080"/>
      <c r="H81" s="4" t="s">
        <v>758</v>
      </c>
      <c r="I81" s="4" t="s">
        <v>292</v>
      </c>
      <c r="J81" s="4" t="s">
        <v>33</v>
      </c>
      <c r="K81" s="5">
        <v>0</v>
      </c>
      <c r="L81" s="6">
        <v>221</v>
      </c>
      <c r="M81" s="9"/>
      <c r="N81" s="11">
        <v>0</v>
      </c>
    </row>
    <row r="82" spans="2:14" ht="118.8">
      <c r="B82" s="4">
        <v>2023</v>
      </c>
      <c r="C82" s="4" t="s">
        <v>32</v>
      </c>
      <c r="D82" s="1079" t="s">
        <v>755</v>
      </c>
      <c r="E82" s="1080"/>
      <c r="F82" s="1079" t="s">
        <v>759</v>
      </c>
      <c r="G82" s="1080"/>
      <c r="H82" s="4" t="s">
        <v>758</v>
      </c>
      <c r="I82" s="4" t="s">
        <v>19</v>
      </c>
      <c r="J82" s="4" t="s">
        <v>33</v>
      </c>
      <c r="K82" s="5">
        <v>6300</v>
      </c>
      <c r="L82" s="6">
        <v>8522</v>
      </c>
      <c r="M82" s="9"/>
      <c r="N82" s="8">
        <v>53688600</v>
      </c>
    </row>
    <row r="83" spans="2:14" ht="26.4">
      <c r="B83" s="4">
        <v>2023</v>
      </c>
      <c r="C83" s="4" t="s">
        <v>32</v>
      </c>
      <c r="D83" s="1079" t="s">
        <v>755</v>
      </c>
      <c r="E83" s="1080"/>
      <c r="F83" s="1079" t="s">
        <v>759</v>
      </c>
      <c r="G83" s="1080"/>
      <c r="H83" s="4" t="s">
        <v>26</v>
      </c>
      <c r="I83" s="4" t="s">
        <v>288</v>
      </c>
      <c r="J83" s="4" t="s">
        <v>33</v>
      </c>
      <c r="K83" s="5">
        <v>0</v>
      </c>
      <c r="L83" s="6">
        <v>4553</v>
      </c>
      <c r="M83" s="9"/>
      <c r="N83" s="11">
        <v>0</v>
      </c>
    </row>
    <row r="84" spans="2:14" ht="39.6">
      <c r="B84" s="4">
        <v>2023</v>
      </c>
      <c r="C84" s="4" t="s">
        <v>32</v>
      </c>
      <c r="D84" s="1079" t="s">
        <v>755</v>
      </c>
      <c r="E84" s="1080"/>
      <c r="F84" s="1079" t="s">
        <v>759</v>
      </c>
      <c r="G84" s="1080"/>
      <c r="H84" s="4" t="s">
        <v>26</v>
      </c>
      <c r="I84" s="4" t="s">
        <v>292</v>
      </c>
      <c r="J84" s="4" t="s">
        <v>206</v>
      </c>
      <c r="K84" s="5">
        <v>0</v>
      </c>
      <c r="L84" s="6">
        <v>49</v>
      </c>
      <c r="M84" s="9"/>
      <c r="N84" s="11">
        <v>0</v>
      </c>
    </row>
    <row r="85" spans="2:14" ht="26.4">
      <c r="B85" s="4">
        <v>2023</v>
      </c>
      <c r="C85" s="4" t="s">
        <v>32</v>
      </c>
      <c r="D85" s="1079" t="s">
        <v>755</v>
      </c>
      <c r="E85" s="1080"/>
      <c r="F85" s="1079" t="s">
        <v>759</v>
      </c>
      <c r="G85" s="1080"/>
      <c r="H85" s="4" t="s">
        <v>26</v>
      </c>
      <c r="I85" s="4" t="s">
        <v>19</v>
      </c>
      <c r="J85" s="4" t="s">
        <v>33</v>
      </c>
      <c r="K85" s="5">
        <v>10500</v>
      </c>
      <c r="L85" s="6">
        <v>14726</v>
      </c>
      <c r="M85" s="9"/>
      <c r="N85" s="8">
        <v>154623000</v>
      </c>
    </row>
    <row r="86" spans="2:14" ht="26.4">
      <c r="B86" s="4">
        <v>2023</v>
      </c>
      <c r="C86" s="4" t="s">
        <v>32</v>
      </c>
      <c r="D86" s="1079" t="s">
        <v>755</v>
      </c>
      <c r="E86" s="1080"/>
      <c r="F86" s="1079" t="s">
        <v>759</v>
      </c>
      <c r="G86" s="1080"/>
      <c r="H86" s="4" t="s">
        <v>27</v>
      </c>
      <c r="I86" s="4" t="s">
        <v>288</v>
      </c>
      <c r="J86" s="4" t="s">
        <v>33</v>
      </c>
      <c r="K86" s="5">
        <v>0</v>
      </c>
      <c r="L86" s="6">
        <v>202</v>
      </c>
      <c r="M86" s="9"/>
      <c r="N86" s="11">
        <v>0</v>
      </c>
    </row>
    <row r="87" spans="2:14" ht="39.6">
      <c r="B87" s="4">
        <v>2023</v>
      </c>
      <c r="C87" s="4" t="s">
        <v>32</v>
      </c>
      <c r="D87" s="1079" t="s">
        <v>755</v>
      </c>
      <c r="E87" s="1080"/>
      <c r="F87" s="1079" t="s">
        <v>759</v>
      </c>
      <c r="G87" s="1080"/>
      <c r="H87" s="4" t="s">
        <v>27</v>
      </c>
      <c r="I87" s="4" t="s">
        <v>292</v>
      </c>
      <c r="J87" s="4" t="s">
        <v>762</v>
      </c>
      <c r="K87" s="5">
        <v>0</v>
      </c>
      <c r="L87" s="6">
        <v>9</v>
      </c>
      <c r="M87" s="9"/>
      <c r="N87" s="11">
        <v>0</v>
      </c>
    </row>
    <row r="88" spans="2:14" ht="26.4">
      <c r="B88" s="4">
        <v>2023</v>
      </c>
      <c r="C88" s="4" t="s">
        <v>32</v>
      </c>
      <c r="D88" s="1079" t="s">
        <v>755</v>
      </c>
      <c r="E88" s="1080"/>
      <c r="F88" s="1079" t="s">
        <v>759</v>
      </c>
      <c r="G88" s="1080"/>
      <c r="H88" s="4" t="s">
        <v>27</v>
      </c>
      <c r="I88" s="4" t="s">
        <v>19</v>
      </c>
      <c r="J88" s="4" t="s">
        <v>33</v>
      </c>
      <c r="K88" s="5">
        <v>500</v>
      </c>
      <c r="L88" s="6">
        <v>808</v>
      </c>
      <c r="M88" s="9"/>
      <c r="N88" s="8">
        <v>404000</v>
      </c>
    </row>
    <row r="89" spans="2:14">
      <c r="B89" s="12" t="s">
        <v>28</v>
      </c>
      <c r="C89" s="12" t="s">
        <v>28</v>
      </c>
      <c r="D89" s="1083" t="s">
        <v>28</v>
      </c>
      <c r="E89" s="1080"/>
      <c r="F89" s="1083" t="s">
        <v>29</v>
      </c>
      <c r="G89" s="1080"/>
      <c r="H89" s="12" t="s">
        <v>28</v>
      </c>
      <c r="I89" s="12" t="s">
        <v>28</v>
      </c>
      <c r="J89" s="12" t="s">
        <v>28</v>
      </c>
      <c r="K89" s="12" t="s">
        <v>28</v>
      </c>
      <c r="L89" s="13">
        <v>271110</v>
      </c>
      <c r="M89" s="12"/>
      <c r="N89" s="14">
        <v>208715600</v>
      </c>
    </row>
    <row r="90" spans="2:14" ht="39.6">
      <c r="B90" s="4">
        <v>2023</v>
      </c>
      <c r="C90" s="4" t="s">
        <v>32</v>
      </c>
      <c r="D90" s="1079" t="s">
        <v>755</v>
      </c>
      <c r="E90" s="1080"/>
      <c r="F90" s="1079" t="s">
        <v>760</v>
      </c>
      <c r="G90" s="1080"/>
      <c r="H90" s="4" t="s">
        <v>18</v>
      </c>
      <c r="I90" s="4" t="s">
        <v>292</v>
      </c>
      <c r="J90" s="4" t="s">
        <v>33</v>
      </c>
      <c r="K90" s="5">
        <v>0</v>
      </c>
      <c r="L90" s="6">
        <v>1866</v>
      </c>
      <c r="M90" s="9"/>
      <c r="N90" s="11">
        <v>0</v>
      </c>
    </row>
    <row r="91" spans="2:14" ht="26.4">
      <c r="B91" s="4">
        <v>2023</v>
      </c>
      <c r="C91" s="4" t="s">
        <v>32</v>
      </c>
      <c r="D91" s="1079" t="s">
        <v>755</v>
      </c>
      <c r="E91" s="1080"/>
      <c r="F91" s="1079" t="s">
        <v>760</v>
      </c>
      <c r="G91" s="1080"/>
      <c r="H91" s="4" t="s">
        <v>18</v>
      </c>
      <c r="I91" s="4" t="s">
        <v>19</v>
      </c>
      <c r="J91" s="4" t="s">
        <v>33</v>
      </c>
      <c r="K91" s="5">
        <v>500</v>
      </c>
      <c r="L91" s="6">
        <v>181548</v>
      </c>
      <c r="M91" s="9"/>
      <c r="N91" s="8">
        <v>90774000</v>
      </c>
    </row>
    <row r="92" spans="2:14" ht="39.6">
      <c r="B92" s="4">
        <v>2023</v>
      </c>
      <c r="C92" s="4" t="s">
        <v>32</v>
      </c>
      <c r="D92" s="1079" t="s">
        <v>755</v>
      </c>
      <c r="E92" s="1080"/>
      <c r="F92" s="1079" t="s">
        <v>760</v>
      </c>
      <c r="G92" s="1080"/>
      <c r="H92" s="4" t="s">
        <v>22</v>
      </c>
      <c r="I92" s="4" t="s">
        <v>292</v>
      </c>
      <c r="J92" s="4" t="s">
        <v>729</v>
      </c>
      <c r="K92" s="5">
        <v>0</v>
      </c>
      <c r="L92" s="6">
        <v>4</v>
      </c>
      <c r="M92" s="9"/>
      <c r="N92" s="11">
        <v>0</v>
      </c>
    </row>
    <row r="93" spans="2:14" ht="39.6">
      <c r="B93" s="4">
        <v>2023</v>
      </c>
      <c r="C93" s="4" t="s">
        <v>32</v>
      </c>
      <c r="D93" s="1079" t="s">
        <v>755</v>
      </c>
      <c r="E93" s="1080"/>
      <c r="F93" s="1079" t="s">
        <v>760</v>
      </c>
      <c r="G93" s="1080"/>
      <c r="H93" s="4" t="s">
        <v>22</v>
      </c>
      <c r="I93" s="4" t="s">
        <v>19</v>
      </c>
      <c r="J93" s="4" t="s">
        <v>33</v>
      </c>
      <c r="K93" s="5">
        <v>500</v>
      </c>
      <c r="L93" s="6">
        <v>793</v>
      </c>
      <c r="M93" s="9"/>
      <c r="N93" s="8">
        <v>396500</v>
      </c>
    </row>
    <row r="94" spans="2:14" ht="39.6">
      <c r="B94" s="4">
        <v>2023</v>
      </c>
      <c r="C94" s="4" t="s">
        <v>32</v>
      </c>
      <c r="D94" s="1079" t="s">
        <v>755</v>
      </c>
      <c r="E94" s="1080"/>
      <c r="F94" s="1079" t="s">
        <v>760</v>
      </c>
      <c r="G94" s="1080"/>
      <c r="H94" s="4" t="s">
        <v>23</v>
      </c>
      <c r="I94" s="4" t="s">
        <v>292</v>
      </c>
      <c r="J94" s="4" t="s">
        <v>33</v>
      </c>
      <c r="K94" s="5">
        <v>0</v>
      </c>
      <c r="L94" s="6">
        <v>130</v>
      </c>
      <c r="M94" s="9"/>
      <c r="N94" s="11">
        <v>0</v>
      </c>
    </row>
    <row r="95" spans="2:14" ht="26.4">
      <c r="B95" s="4">
        <v>2023</v>
      </c>
      <c r="C95" s="4" t="s">
        <v>32</v>
      </c>
      <c r="D95" s="1079" t="s">
        <v>755</v>
      </c>
      <c r="E95" s="1080"/>
      <c r="F95" s="1079" t="s">
        <v>760</v>
      </c>
      <c r="G95" s="1080"/>
      <c r="H95" s="4" t="s">
        <v>23</v>
      </c>
      <c r="I95" s="4" t="s">
        <v>19</v>
      </c>
      <c r="J95" s="4" t="s">
        <v>33</v>
      </c>
      <c r="K95" s="5">
        <v>1900</v>
      </c>
      <c r="L95" s="6">
        <v>4821</v>
      </c>
      <c r="M95" s="9"/>
      <c r="N95" s="8">
        <v>9159900</v>
      </c>
    </row>
    <row r="96" spans="2:14" ht="26.4">
      <c r="B96" s="4">
        <v>2023</v>
      </c>
      <c r="C96" s="4" t="s">
        <v>32</v>
      </c>
      <c r="D96" s="1079" t="s">
        <v>755</v>
      </c>
      <c r="E96" s="1080"/>
      <c r="F96" s="1079" t="s">
        <v>760</v>
      </c>
      <c r="G96" s="1080"/>
      <c r="H96" s="4" t="s">
        <v>24</v>
      </c>
      <c r="I96" s="4" t="s">
        <v>19</v>
      </c>
      <c r="J96" s="4" t="s">
        <v>33</v>
      </c>
      <c r="K96" s="5">
        <v>1900</v>
      </c>
      <c r="L96" s="6">
        <v>1112</v>
      </c>
      <c r="M96" s="9"/>
      <c r="N96" s="8">
        <v>2112800</v>
      </c>
    </row>
    <row r="97" spans="2:14" ht="118.8">
      <c r="B97" s="4">
        <v>2023</v>
      </c>
      <c r="C97" s="4" t="s">
        <v>32</v>
      </c>
      <c r="D97" s="1079" t="s">
        <v>755</v>
      </c>
      <c r="E97" s="1080"/>
      <c r="F97" s="1079" t="s">
        <v>760</v>
      </c>
      <c r="G97" s="1080"/>
      <c r="H97" s="4" t="s">
        <v>758</v>
      </c>
      <c r="I97" s="4" t="s">
        <v>288</v>
      </c>
      <c r="J97" s="4" t="s">
        <v>33</v>
      </c>
      <c r="K97" s="5">
        <v>0</v>
      </c>
      <c r="L97" s="6">
        <v>3761</v>
      </c>
      <c r="M97" s="9"/>
      <c r="N97" s="11">
        <v>0</v>
      </c>
    </row>
    <row r="98" spans="2:14" ht="118.8">
      <c r="B98" s="4">
        <v>2023</v>
      </c>
      <c r="C98" s="4" t="s">
        <v>32</v>
      </c>
      <c r="D98" s="1079" t="s">
        <v>755</v>
      </c>
      <c r="E98" s="1080"/>
      <c r="F98" s="1079" t="s">
        <v>760</v>
      </c>
      <c r="G98" s="1080"/>
      <c r="H98" s="4" t="s">
        <v>758</v>
      </c>
      <c r="I98" s="4" t="s">
        <v>292</v>
      </c>
      <c r="J98" s="4" t="s">
        <v>33</v>
      </c>
      <c r="K98" s="5">
        <v>0</v>
      </c>
      <c r="L98" s="6">
        <v>219</v>
      </c>
      <c r="M98" s="9"/>
      <c r="N98" s="11">
        <v>0</v>
      </c>
    </row>
    <row r="99" spans="2:14" ht="118.8">
      <c r="B99" s="4">
        <v>2023</v>
      </c>
      <c r="C99" s="4" t="s">
        <v>32</v>
      </c>
      <c r="D99" s="1079" t="s">
        <v>755</v>
      </c>
      <c r="E99" s="1080"/>
      <c r="F99" s="1079" t="s">
        <v>760</v>
      </c>
      <c r="G99" s="1080"/>
      <c r="H99" s="4" t="s">
        <v>758</v>
      </c>
      <c r="I99" s="4" t="s">
        <v>19</v>
      </c>
      <c r="J99" s="4" t="s">
        <v>33</v>
      </c>
      <c r="K99" s="5">
        <v>6300</v>
      </c>
      <c r="L99" s="6">
        <v>5356</v>
      </c>
      <c r="M99" s="9"/>
      <c r="N99" s="8">
        <v>33742800</v>
      </c>
    </row>
    <row r="100" spans="2:14" ht="26.4">
      <c r="B100" s="4">
        <v>2023</v>
      </c>
      <c r="C100" s="4" t="s">
        <v>32</v>
      </c>
      <c r="D100" s="1079" t="s">
        <v>755</v>
      </c>
      <c r="E100" s="1080"/>
      <c r="F100" s="1079" t="s">
        <v>760</v>
      </c>
      <c r="G100" s="1080"/>
      <c r="H100" s="4" t="s">
        <v>26</v>
      </c>
      <c r="I100" s="4" t="s">
        <v>288</v>
      </c>
      <c r="J100" s="4" t="s">
        <v>33</v>
      </c>
      <c r="K100" s="5">
        <v>0</v>
      </c>
      <c r="L100" s="6">
        <v>4673</v>
      </c>
      <c r="M100" s="9"/>
      <c r="N100" s="11">
        <v>0</v>
      </c>
    </row>
    <row r="101" spans="2:14" ht="39.6">
      <c r="B101" s="4">
        <v>2023</v>
      </c>
      <c r="C101" s="4" t="s">
        <v>32</v>
      </c>
      <c r="D101" s="1079" t="s">
        <v>755</v>
      </c>
      <c r="E101" s="1080"/>
      <c r="F101" s="1079" t="s">
        <v>760</v>
      </c>
      <c r="G101" s="1080"/>
      <c r="H101" s="4" t="s">
        <v>26</v>
      </c>
      <c r="I101" s="4" t="s">
        <v>292</v>
      </c>
      <c r="J101" s="4" t="s">
        <v>206</v>
      </c>
      <c r="K101" s="5">
        <v>0</v>
      </c>
      <c r="L101" s="6">
        <v>63</v>
      </c>
      <c r="M101" s="9"/>
      <c r="N101" s="11">
        <v>0</v>
      </c>
    </row>
    <row r="102" spans="2:14" ht="26.4">
      <c r="B102" s="4">
        <v>2023</v>
      </c>
      <c r="C102" s="4" t="s">
        <v>32</v>
      </c>
      <c r="D102" s="1079" t="s">
        <v>755</v>
      </c>
      <c r="E102" s="1080"/>
      <c r="F102" s="1079" t="s">
        <v>760</v>
      </c>
      <c r="G102" s="1080"/>
      <c r="H102" s="4" t="s">
        <v>26</v>
      </c>
      <c r="I102" s="4" t="s">
        <v>19</v>
      </c>
      <c r="J102" s="4" t="s">
        <v>33</v>
      </c>
      <c r="K102" s="5">
        <v>10500</v>
      </c>
      <c r="L102" s="6">
        <v>6921</v>
      </c>
      <c r="M102" s="9"/>
      <c r="N102" s="8">
        <v>72670500</v>
      </c>
    </row>
    <row r="103" spans="2:14" ht="26.4">
      <c r="B103" s="4">
        <v>2023</v>
      </c>
      <c r="C103" s="4" t="s">
        <v>32</v>
      </c>
      <c r="D103" s="1079" t="s">
        <v>755</v>
      </c>
      <c r="E103" s="1080"/>
      <c r="F103" s="1079" t="s">
        <v>760</v>
      </c>
      <c r="G103" s="1080"/>
      <c r="H103" s="4" t="s">
        <v>27</v>
      </c>
      <c r="I103" s="4" t="s">
        <v>288</v>
      </c>
      <c r="J103" s="4" t="s">
        <v>33</v>
      </c>
      <c r="K103" s="5">
        <v>0</v>
      </c>
      <c r="L103" s="6">
        <v>217</v>
      </c>
      <c r="M103" s="9"/>
      <c r="N103" s="11">
        <v>0</v>
      </c>
    </row>
    <row r="104" spans="2:14" ht="26.4">
      <c r="B104" s="4">
        <v>2023</v>
      </c>
      <c r="C104" s="4" t="s">
        <v>32</v>
      </c>
      <c r="D104" s="1079" t="s">
        <v>755</v>
      </c>
      <c r="E104" s="1080"/>
      <c r="F104" s="1079" t="s">
        <v>760</v>
      </c>
      <c r="G104" s="1080"/>
      <c r="H104" s="4" t="s">
        <v>27</v>
      </c>
      <c r="I104" s="4" t="s">
        <v>19</v>
      </c>
      <c r="J104" s="4" t="s">
        <v>33</v>
      </c>
      <c r="K104" s="5">
        <v>500</v>
      </c>
      <c r="L104" s="6">
        <v>677</v>
      </c>
      <c r="M104" s="9"/>
      <c r="N104" s="8">
        <v>338500</v>
      </c>
    </row>
    <row r="105" spans="2:14">
      <c r="B105" s="12" t="s">
        <v>28</v>
      </c>
      <c r="C105" s="12" t="s">
        <v>28</v>
      </c>
      <c r="D105" s="1083" t="s">
        <v>28</v>
      </c>
      <c r="E105" s="1080"/>
      <c r="F105" s="1083" t="s">
        <v>29</v>
      </c>
      <c r="G105" s="1080"/>
      <c r="H105" s="12" t="s">
        <v>28</v>
      </c>
      <c r="I105" s="12" t="s">
        <v>28</v>
      </c>
      <c r="J105" s="12" t="s">
        <v>28</v>
      </c>
      <c r="K105" s="12" t="s">
        <v>28</v>
      </c>
      <c r="L105" s="13">
        <v>212161</v>
      </c>
      <c r="M105" s="12"/>
      <c r="N105" s="14">
        <v>209195000</v>
      </c>
    </row>
    <row r="106" spans="2:14">
      <c r="B106" s="15" t="s">
        <v>28</v>
      </c>
      <c r="C106" s="15" t="s">
        <v>29</v>
      </c>
      <c r="D106" s="1084" t="s">
        <v>28</v>
      </c>
      <c r="E106" s="1080"/>
      <c r="F106" s="1084" t="s">
        <v>28</v>
      </c>
      <c r="G106" s="1080"/>
      <c r="H106" s="15" t="s">
        <v>28</v>
      </c>
      <c r="I106" s="15" t="s">
        <v>28</v>
      </c>
      <c r="J106" s="15" t="s">
        <v>28</v>
      </c>
      <c r="K106" s="15" t="s">
        <v>28</v>
      </c>
      <c r="L106" s="16">
        <v>839422</v>
      </c>
      <c r="M106" s="15"/>
      <c r="N106" s="17">
        <v>1615101750</v>
      </c>
    </row>
    <row r="107" spans="2:14">
      <c r="B107" s="18" t="s">
        <v>29</v>
      </c>
      <c r="C107" s="18" t="s">
        <v>28</v>
      </c>
      <c r="D107" s="1085" t="s">
        <v>28</v>
      </c>
      <c r="E107" s="1080"/>
      <c r="F107" s="1085" t="s">
        <v>28</v>
      </c>
      <c r="G107" s="1080"/>
      <c r="H107" s="18" t="s">
        <v>28</v>
      </c>
      <c r="I107" s="18" t="s">
        <v>28</v>
      </c>
      <c r="J107" s="18" t="s">
        <v>28</v>
      </c>
      <c r="K107" s="18" t="s">
        <v>28</v>
      </c>
      <c r="L107" s="19">
        <v>1753733</v>
      </c>
      <c r="M107" s="18"/>
      <c r="N107" s="20">
        <v>3411592600</v>
      </c>
    </row>
    <row r="108" spans="2:14" ht="0" hidden="1" customHeight="1"/>
  </sheetData>
  <mergeCells count="202">
    <mergeCell ref="D106:E106"/>
    <mergeCell ref="F106:G106"/>
    <mergeCell ref="D107:E107"/>
    <mergeCell ref="F107:G107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6"/>
  <sheetViews>
    <sheetView showGridLines="0" workbookViewId="0">
      <selection activeCell="J91" sqref="J9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741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763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763</v>
      </c>
      <c r="E11" s="1080"/>
      <c r="F11" s="1079" t="s">
        <v>764</v>
      </c>
      <c r="G11" s="1080"/>
      <c r="H11" s="4" t="s">
        <v>18</v>
      </c>
      <c r="I11" s="4" t="s">
        <v>19</v>
      </c>
      <c r="J11" s="4" t="s">
        <v>20</v>
      </c>
      <c r="K11" s="5">
        <v>1250</v>
      </c>
      <c r="L11" s="6">
        <v>256208</v>
      </c>
      <c r="M11" s="7">
        <v>1280</v>
      </c>
      <c r="N11" s="8">
        <v>318660000</v>
      </c>
    </row>
    <row r="12" spans="2:17" ht="39.6">
      <c r="B12" s="4">
        <v>2023</v>
      </c>
      <c r="C12" s="4" t="s">
        <v>16</v>
      </c>
      <c r="D12" s="1079" t="s">
        <v>763</v>
      </c>
      <c r="E12" s="1080"/>
      <c r="F12" s="1079" t="s">
        <v>764</v>
      </c>
      <c r="G12" s="1080"/>
      <c r="H12" s="4" t="s">
        <v>22</v>
      </c>
      <c r="I12" s="4" t="s">
        <v>19</v>
      </c>
      <c r="J12" s="4" t="s">
        <v>20</v>
      </c>
      <c r="K12" s="5">
        <v>1250</v>
      </c>
      <c r="L12" s="6">
        <v>1817</v>
      </c>
      <c r="M12" s="7">
        <v>3</v>
      </c>
      <c r="N12" s="8">
        <v>2267500</v>
      </c>
    </row>
    <row r="13" spans="2:17" ht="26.4">
      <c r="B13" s="4">
        <v>2023</v>
      </c>
      <c r="C13" s="4" t="s">
        <v>16</v>
      </c>
      <c r="D13" s="1079" t="s">
        <v>763</v>
      </c>
      <c r="E13" s="1080"/>
      <c r="F13" s="1079" t="s">
        <v>764</v>
      </c>
      <c r="G13" s="1080"/>
      <c r="H13" s="4" t="s">
        <v>23</v>
      </c>
      <c r="I13" s="4" t="s">
        <v>19</v>
      </c>
      <c r="J13" s="4" t="s">
        <v>20</v>
      </c>
      <c r="K13" s="5">
        <v>2250</v>
      </c>
      <c r="L13" s="6">
        <v>9864</v>
      </c>
      <c r="M13" s="7">
        <v>20</v>
      </c>
      <c r="N13" s="8">
        <v>22149000</v>
      </c>
    </row>
    <row r="14" spans="2:17" ht="26.4">
      <c r="B14" s="4">
        <v>2023</v>
      </c>
      <c r="C14" s="4" t="s">
        <v>16</v>
      </c>
      <c r="D14" s="1079" t="s">
        <v>763</v>
      </c>
      <c r="E14" s="1080"/>
      <c r="F14" s="1079" t="s">
        <v>764</v>
      </c>
      <c r="G14" s="1080"/>
      <c r="H14" s="4" t="s">
        <v>24</v>
      </c>
      <c r="I14" s="4" t="s">
        <v>19</v>
      </c>
      <c r="J14" s="4" t="s">
        <v>20</v>
      </c>
      <c r="K14" s="5">
        <v>4050</v>
      </c>
      <c r="L14" s="6">
        <v>45905</v>
      </c>
      <c r="M14" s="7">
        <v>0</v>
      </c>
      <c r="N14" s="8">
        <v>185915250</v>
      </c>
    </row>
    <row r="15" spans="2:17" ht="26.4">
      <c r="B15" s="4">
        <v>2023</v>
      </c>
      <c r="C15" s="4" t="s">
        <v>16</v>
      </c>
      <c r="D15" s="1079" t="s">
        <v>763</v>
      </c>
      <c r="E15" s="1080"/>
      <c r="F15" s="1079" t="s">
        <v>764</v>
      </c>
      <c r="G15" s="1080"/>
      <c r="H15" s="4" t="s">
        <v>25</v>
      </c>
      <c r="I15" s="4" t="s">
        <v>19</v>
      </c>
      <c r="J15" s="4" t="s">
        <v>20</v>
      </c>
      <c r="K15" s="5">
        <v>3800</v>
      </c>
      <c r="L15" s="6">
        <v>6152</v>
      </c>
      <c r="M15" s="7">
        <v>41</v>
      </c>
      <c r="N15" s="8">
        <v>23221800</v>
      </c>
    </row>
    <row r="16" spans="2:17" ht="26.4">
      <c r="B16" s="4">
        <v>2023</v>
      </c>
      <c r="C16" s="4" t="s">
        <v>16</v>
      </c>
      <c r="D16" s="1079" t="s">
        <v>763</v>
      </c>
      <c r="E16" s="1080"/>
      <c r="F16" s="1079" t="s">
        <v>764</v>
      </c>
      <c r="G16" s="1080"/>
      <c r="H16" s="4" t="s">
        <v>26</v>
      </c>
      <c r="I16" s="4" t="s">
        <v>19</v>
      </c>
      <c r="J16" s="4" t="s">
        <v>20</v>
      </c>
      <c r="K16" s="5">
        <v>5050</v>
      </c>
      <c r="L16" s="6">
        <v>6892</v>
      </c>
      <c r="M16" s="7">
        <v>1</v>
      </c>
      <c r="N16" s="8">
        <v>34799550</v>
      </c>
    </row>
    <row r="17" spans="2:14" ht="26.4">
      <c r="B17" s="4">
        <v>2023</v>
      </c>
      <c r="C17" s="4" t="s">
        <v>16</v>
      </c>
      <c r="D17" s="1079" t="s">
        <v>763</v>
      </c>
      <c r="E17" s="1080"/>
      <c r="F17" s="1079" t="s">
        <v>764</v>
      </c>
      <c r="G17" s="1080"/>
      <c r="H17" s="4" t="s">
        <v>27</v>
      </c>
      <c r="I17" s="4" t="s">
        <v>19</v>
      </c>
      <c r="J17" s="4" t="s">
        <v>20</v>
      </c>
      <c r="K17" s="5">
        <v>400</v>
      </c>
      <c r="L17" s="6">
        <v>1677</v>
      </c>
      <c r="M17" s="7">
        <v>0</v>
      </c>
      <c r="N17" s="8">
        <v>670800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328515</v>
      </c>
      <c r="M18" s="13">
        <v>1345</v>
      </c>
      <c r="N18" s="14">
        <v>587683900</v>
      </c>
    </row>
    <row r="19" spans="2:14" ht="26.4">
      <c r="B19" s="4">
        <v>2023</v>
      </c>
      <c r="C19" s="4" t="s">
        <v>16</v>
      </c>
      <c r="D19" s="1079" t="s">
        <v>763</v>
      </c>
      <c r="E19" s="1080"/>
      <c r="F19" s="1079" t="s">
        <v>765</v>
      </c>
      <c r="G19" s="1080"/>
      <c r="H19" s="4" t="s">
        <v>18</v>
      </c>
      <c r="I19" s="4" t="s">
        <v>19</v>
      </c>
      <c r="J19" s="4" t="s">
        <v>20</v>
      </c>
      <c r="K19" s="5">
        <v>2100</v>
      </c>
      <c r="L19" s="6">
        <v>98846</v>
      </c>
      <c r="M19" s="7">
        <v>568</v>
      </c>
      <c r="N19" s="8">
        <v>206383800</v>
      </c>
    </row>
    <row r="20" spans="2:14" ht="39.6">
      <c r="B20" s="4">
        <v>2023</v>
      </c>
      <c r="C20" s="4" t="s">
        <v>16</v>
      </c>
      <c r="D20" s="1079" t="s">
        <v>763</v>
      </c>
      <c r="E20" s="1080"/>
      <c r="F20" s="1079" t="s">
        <v>765</v>
      </c>
      <c r="G20" s="1080"/>
      <c r="H20" s="4" t="s">
        <v>22</v>
      </c>
      <c r="I20" s="4" t="s">
        <v>19</v>
      </c>
      <c r="J20" s="4" t="s">
        <v>20</v>
      </c>
      <c r="K20" s="5">
        <v>2100</v>
      </c>
      <c r="L20" s="6">
        <v>1009</v>
      </c>
      <c r="M20" s="7">
        <v>1</v>
      </c>
      <c r="N20" s="8">
        <v>2116800</v>
      </c>
    </row>
    <row r="21" spans="2:14" ht="26.4">
      <c r="B21" s="4">
        <v>2023</v>
      </c>
      <c r="C21" s="4" t="s">
        <v>16</v>
      </c>
      <c r="D21" s="1079" t="s">
        <v>763</v>
      </c>
      <c r="E21" s="1080"/>
      <c r="F21" s="1079" t="s">
        <v>765</v>
      </c>
      <c r="G21" s="1080"/>
      <c r="H21" s="4" t="s">
        <v>23</v>
      </c>
      <c r="I21" s="4" t="s">
        <v>19</v>
      </c>
      <c r="J21" s="4" t="s">
        <v>20</v>
      </c>
      <c r="K21" s="5">
        <v>3800</v>
      </c>
      <c r="L21" s="6">
        <v>1427</v>
      </c>
      <c r="M21" s="7">
        <v>20</v>
      </c>
      <c r="N21" s="8">
        <v>5346600</v>
      </c>
    </row>
    <row r="22" spans="2:14" ht="26.4">
      <c r="B22" s="4">
        <v>2023</v>
      </c>
      <c r="C22" s="4" t="s">
        <v>16</v>
      </c>
      <c r="D22" s="1079" t="s">
        <v>763</v>
      </c>
      <c r="E22" s="1080"/>
      <c r="F22" s="1079" t="s">
        <v>765</v>
      </c>
      <c r="G22" s="1080"/>
      <c r="H22" s="4" t="s">
        <v>24</v>
      </c>
      <c r="I22" s="4" t="s">
        <v>19</v>
      </c>
      <c r="J22" s="4" t="s">
        <v>20</v>
      </c>
      <c r="K22" s="5">
        <v>6700</v>
      </c>
      <c r="L22" s="6">
        <v>9813</v>
      </c>
      <c r="M22" s="7">
        <v>0</v>
      </c>
      <c r="N22" s="8">
        <v>65747100</v>
      </c>
    </row>
    <row r="23" spans="2:14" ht="26.4">
      <c r="B23" s="4">
        <v>2023</v>
      </c>
      <c r="C23" s="4" t="s">
        <v>16</v>
      </c>
      <c r="D23" s="1079" t="s">
        <v>763</v>
      </c>
      <c r="E23" s="1080"/>
      <c r="F23" s="1079" t="s">
        <v>765</v>
      </c>
      <c r="G23" s="1080"/>
      <c r="H23" s="4" t="s">
        <v>25</v>
      </c>
      <c r="I23" s="4" t="s">
        <v>19</v>
      </c>
      <c r="J23" s="4" t="s">
        <v>20</v>
      </c>
      <c r="K23" s="5">
        <v>6300</v>
      </c>
      <c r="L23" s="6">
        <v>8879</v>
      </c>
      <c r="M23" s="7">
        <v>34</v>
      </c>
      <c r="N23" s="8">
        <v>55723500</v>
      </c>
    </row>
    <row r="24" spans="2:14" ht="26.4">
      <c r="B24" s="4">
        <v>2023</v>
      </c>
      <c r="C24" s="4" t="s">
        <v>16</v>
      </c>
      <c r="D24" s="1079" t="s">
        <v>763</v>
      </c>
      <c r="E24" s="1080"/>
      <c r="F24" s="1079" t="s">
        <v>765</v>
      </c>
      <c r="G24" s="1080"/>
      <c r="H24" s="4" t="s">
        <v>26</v>
      </c>
      <c r="I24" s="4" t="s">
        <v>19</v>
      </c>
      <c r="J24" s="4" t="s">
        <v>20</v>
      </c>
      <c r="K24" s="5">
        <v>8400</v>
      </c>
      <c r="L24" s="6">
        <v>49335</v>
      </c>
      <c r="M24" s="7">
        <v>2</v>
      </c>
      <c r="N24" s="8">
        <v>414397200</v>
      </c>
    </row>
    <row r="25" spans="2:14" ht="26.4">
      <c r="B25" s="4">
        <v>2023</v>
      </c>
      <c r="C25" s="4" t="s">
        <v>16</v>
      </c>
      <c r="D25" s="1079" t="s">
        <v>763</v>
      </c>
      <c r="E25" s="1080"/>
      <c r="F25" s="1079" t="s">
        <v>765</v>
      </c>
      <c r="G25" s="1080"/>
      <c r="H25" s="4" t="s">
        <v>27</v>
      </c>
      <c r="I25" s="4" t="s">
        <v>19</v>
      </c>
      <c r="J25" s="4" t="s">
        <v>20</v>
      </c>
      <c r="K25" s="5">
        <v>650</v>
      </c>
      <c r="L25" s="6">
        <v>966</v>
      </c>
      <c r="M25" s="7">
        <v>0</v>
      </c>
      <c r="N25" s="8">
        <v>627900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170275</v>
      </c>
      <c r="M26" s="13">
        <v>625</v>
      </c>
      <c r="N26" s="14">
        <v>750342900</v>
      </c>
    </row>
    <row r="27" spans="2:14">
      <c r="B27" s="15" t="s">
        <v>28</v>
      </c>
      <c r="C27" s="15" t="s">
        <v>29</v>
      </c>
      <c r="D27" s="1084" t="s">
        <v>28</v>
      </c>
      <c r="E27" s="1080"/>
      <c r="F27" s="1084" t="s">
        <v>28</v>
      </c>
      <c r="G27" s="1080"/>
      <c r="H27" s="15" t="s">
        <v>28</v>
      </c>
      <c r="I27" s="15" t="s">
        <v>28</v>
      </c>
      <c r="J27" s="15" t="s">
        <v>28</v>
      </c>
      <c r="K27" s="15" t="s">
        <v>28</v>
      </c>
      <c r="L27" s="16">
        <v>498790</v>
      </c>
      <c r="M27" s="16">
        <v>1970</v>
      </c>
      <c r="N27" s="17">
        <v>1338026800</v>
      </c>
    </row>
    <row r="28" spans="2:14" ht="26.4">
      <c r="B28" s="4">
        <v>2023</v>
      </c>
      <c r="C28" s="4" t="s">
        <v>32</v>
      </c>
      <c r="D28" s="1079" t="s">
        <v>763</v>
      </c>
      <c r="E28" s="1080"/>
      <c r="F28" s="1079" t="s">
        <v>764</v>
      </c>
      <c r="G28" s="1080"/>
      <c r="H28" s="4" t="s">
        <v>18</v>
      </c>
      <c r="I28" s="4" t="s">
        <v>19</v>
      </c>
      <c r="J28" s="4" t="s">
        <v>33</v>
      </c>
      <c r="K28" s="5">
        <v>1250</v>
      </c>
      <c r="L28" s="6">
        <v>244308</v>
      </c>
      <c r="M28" s="7">
        <v>1214</v>
      </c>
      <c r="N28" s="8">
        <v>303867500</v>
      </c>
    </row>
    <row r="29" spans="2:14" ht="39.6">
      <c r="B29" s="4">
        <v>2023</v>
      </c>
      <c r="C29" s="4" t="s">
        <v>32</v>
      </c>
      <c r="D29" s="1079" t="s">
        <v>763</v>
      </c>
      <c r="E29" s="1080"/>
      <c r="F29" s="1079" t="s">
        <v>764</v>
      </c>
      <c r="G29" s="1080"/>
      <c r="H29" s="4" t="s">
        <v>22</v>
      </c>
      <c r="I29" s="4" t="s">
        <v>19</v>
      </c>
      <c r="J29" s="4" t="s">
        <v>33</v>
      </c>
      <c r="K29" s="5">
        <v>1250</v>
      </c>
      <c r="L29" s="6">
        <v>1837</v>
      </c>
      <c r="M29" s="7">
        <v>6</v>
      </c>
      <c r="N29" s="8">
        <v>2288750</v>
      </c>
    </row>
    <row r="30" spans="2:14" ht="26.4">
      <c r="B30" s="4">
        <v>2023</v>
      </c>
      <c r="C30" s="4" t="s">
        <v>32</v>
      </c>
      <c r="D30" s="1079" t="s">
        <v>763</v>
      </c>
      <c r="E30" s="1080"/>
      <c r="F30" s="1079" t="s">
        <v>764</v>
      </c>
      <c r="G30" s="1080"/>
      <c r="H30" s="4" t="s">
        <v>23</v>
      </c>
      <c r="I30" s="4" t="s">
        <v>19</v>
      </c>
      <c r="J30" s="4" t="s">
        <v>33</v>
      </c>
      <c r="K30" s="5">
        <v>2250</v>
      </c>
      <c r="L30" s="6">
        <v>5798</v>
      </c>
      <c r="M30" s="7">
        <v>17</v>
      </c>
      <c r="N30" s="8">
        <v>13007250</v>
      </c>
    </row>
    <row r="31" spans="2:14" ht="26.4">
      <c r="B31" s="4">
        <v>2023</v>
      </c>
      <c r="C31" s="4" t="s">
        <v>32</v>
      </c>
      <c r="D31" s="1079" t="s">
        <v>763</v>
      </c>
      <c r="E31" s="1080"/>
      <c r="F31" s="1079" t="s">
        <v>764</v>
      </c>
      <c r="G31" s="1080"/>
      <c r="H31" s="4" t="s">
        <v>24</v>
      </c>
      <c r="I31" s="4" t="s">
        <v>19</v>
      </c>
      <c r="J31" s="4" t="s">
        <v>33</v>
      </c>
      <c r="K31" s="5">
        <v>4050</v>
      </c>
      <c r="L31" s="6">
        <v>6368</v>
      </c>
      <c r="M31" s="7">
        <v>0</v>
      </c>
      <c r="N31" s="8">
        <v>25790400</v>
      </c>
    </row>
    <row r="32" spans="2:14" ht="26.4">
      <c r="B32" s="4">
        <v>2023</v>
      </c>
      <c r="C32" s="4" t="s">
        <v>32</v>
      </c>
      <c r="D32" s="1079" t="s">
        <v>763</v>
      </c>
      <c r="E32" s="1080"/>
      <c r="F32" s="1079" t="s">
        <v>764</v>
      </c>
      <c r="G32" s="1080"/>
      <c r="H32" s="4" t="s">
        <v>25</v>
      </c>
      <c r="I32" s="4" t="s">
        <v>19</v>
      </c>
      <c r="J32" s="4" t="s">
        <v>33</v>
      </c>
      <c r="K32" s="5">
        <v>3800</v>
      </c>
      <c r="L32" s="6">
        <v>9269</v>
      </c>
      <c r="M32" s="7">
        <v>25</v>
      </c>
      <c r="N32" s="8">
        <v>35127200</v>
      </c>
    </row>
    <row r="33" spans="2:14" ht="26.4">
      <c r="B33" s="4">
        <v>2023</v>
      </c>
      <c r="C33" s="4" t="s">
        <v>32</v>
      </c>
      <c r="D33" s="1079" t="s">
        <v>763</v>
      </c>
      <c r="E33" s="1080"/>
      <c r="F33" s="1079" t="s">
        <v>764</v>
      </c>
      <c r="G33" s="1080"/>
      <c r="H33" s="4" t="s">
        <v>26</v>
      </c>
      <c r="I33" s="4" t="s">
        <v>19</v>
      </c>
      <c r="J33" s="4" t="s">
        <v>33</v>
      </c>
      <c r="K33" s="5">
        <v>5050</v>
      </c>
      <c r="L33" s="6">
        <v>44531</v>
      </c>
      <c r="M33" s="7">
        <v>0</v>
      </c>
      <c r="N33" s="8">
        <v>224881550</v>
      </c>
    </row>
    <row r="34" spans="2:14" ht="26.4">
      <c r="B34" s="4">
        <v>2023</v>
      </c>
      <c r="C34" s="4" t="s">
        <v>32</v>
      </c>
      <c r="D34" s="1079" t="s">
        <v>763</v>
      </c>
      <c r="E34" s="1080"/>
      <c r="F34" s="1079" t="s">
        <v>764</v>
      </c>
      <c r="G34" s="1080"/>
      <c r="H34" s="4" t="s">
        <v>27</v>
      </c>
      <c r="I34" s="4" t="s">
        <v>19</v>
      </c>
      <c r="J34" s="4" t="s">
        <v>33</v>
      </c>
      <c r="K34" s="5">
        <v>400</v>
      </c>
      <c r="L34" s="6">
        <v>1455</v>
      </c>
      <c r="M34" s="7">
        <v>4</v>
      </c>
      <c r="N34" s="8">
        <v>580400</v>
      </c>
    </row>
    <row r="35" spans="2:14">
      <c r="B35" s="12" t="s">
        <v>28</v>
      </c>
      <c r="C35" s="12" t="s">
        <v>28</v>
      </c>
      <c r="D35" s="1083" t="s">
        <v>28</v>
      </c>
      <c r="E35" s="1080"/>
      <c r="F35" s="1083" t="s">
        <v>29</v>
      </c>
      <c r="G35" s="1080"/>
      <c r="H35" s="12" t="s">
        <v>28</v>
      </c>
      <c r="I35" s="12" t="s">
        <v>28</v>
      </c>
      <c r="J35" s="12" t="s">
        <v>28</v>
      </c>
      <c r="K35" s="12" t="s">
        <v>28</v>
      </c>
      <c r="L35" s="13">
        <v>313566</v>
      </c>
      <c r="M35" s="13">
        <v>1266</v>
      </c>
      <c r="N35" s="14">
        <v>605543050</v>
      </c>
    </row>
    <row r="36" spans="2:14" ht="26.4">
      <c r="B36" s="4">
        <v>2023</v>
      </c>
      <c r="C36" s="4" t="s">
        <v>32</v>
      </c>
      <c r="D36" s="1079" t="s">
        <v>763</v>
      </c>
      <c r="E36" s="1080"/>
      <c r="F36" s="1079" t="s">
        <v>765</v>
      </c>
      <c r="G36" s="1080"/>
      <c r="H36" s="4" t="s">
        <v>18</v>
      </c>
      <c r="I36" s="4" t="s">
        <v>19</v>
      </c>
      <c r="J36" s="4" t="s">
        <v>33</v>
      </c>
      <c r="K36" s="5">
        <v>2100</v>
      </c>
      <c r="L36" s="6">
        <v>104673</v>
      </c>
      <c r="M36" s="7">
        <v>533</v>
      </c>
      <c r="N36" s="8">
        <v>218694000</v>
      </c>
    </row>
    <row r="37" spans="2:14" ht="39.6">
      <c r="B37" s="4">
        <v>2023</v>
      </c>
      <c r="C37" s="4" t="s">
        <v>32</v>
      </c>
      <c r="D37" s="1079" t="s">
        <v>763</v>
      </c>
      <c r="E37" s="1080"/>
      <c r="F37" s="1079" t="s">
        <v>765</v>
      </c>
      <c r="G37" s="1080"/>
      <c r="H37" s="4" t="s">
        <v>22</v>
      </c>
      <c r="I37" s="4" t="s">
        <v>19</v>
      </c>
      <c r="J37" s="4" t="s">
        <v>33</v>
      </c>
      <c r="K37" s="5">
        <v>2100</v>
      </c>
      <c r="L37" s="6">
        <v>1079</v>
      </c>
      <c r="M37" s="7">
        <v>3</v>
      </c>
      <c r="N37" s="8">
        <v>2259600</v>
      </c>
    </row>
    <row r="38" spans="2:14" ht="26.4">
      <c r="B38" s="4">
        <v>2023</v>
      </c>
      <c r="C38" s="4" t="s">
        <v>32</v>
      </c>
      <c r="D38" s="1079" t="s">
        <v>763</v>
      </c>
      <c r="E38" s="1080"/>
      <c r="F38" s="1079" t="s">
        <v>765</v>
      </c>
      <c r="G38" s="1080"/>
      <c r="H38" s="4" t="s">
        <v>23</v>
      </c>
      <c r="I38" s="4" t="s">
        <v>19</v>
      </c>
      <c r="J38" s="4" t="s">
        <v>33</v>
      </c>
      <c r="K38" s="5">
        <v>3800</v>
      </c>
      <c r="L38" s="6">
        <v>1224</v>
      </c>
      <c r="M38" s="7">
        <v>14</v>
      </c>
      <c r="N38" s="8">
        <v>4598000</v>
      </c>
    </row>
    <row r="39" spans="2:14" ht="26.4">
      <c r="B39" s="4">
        <v>2023</v>
      </c>
      <c r="C39" s="4" t="s">
        <v>32</v>
      </c>
      <c r="D39" s="1079" t="s">
        <v>763</v>
      </c>
      <c r="E39" s="1080"/>
      <c r="F39" s="1079" t="s">
        <v>765</v>
      </c>
      <c r="G39" s="1080"/>
      <c r="H39" s="4" t="s">
        <v>24</v>
      </c>
      <c r="I39" s="4" t="s">
        <v>19</v>
      </c>
      <c r="J39" s="4" t="s">
        <v>33</v>
      </c>
      <c r="K39" s="5">
        <v>6700</v>
      </c>
      <c r="L39" s="6">
        <v>9104</v>
      </c>
      <c r="M39" s="7">
        <v>0</v>
      </c>
      <c r="N39" s="8">
        <v>60996800</v>
      </c>
    </row>
    <row r="40" spans="2:14" ht="26.4">
      <c r="B40" s="4">
        <v>2023</v>
      </c>
      <c r="C40" s="4" t="s">
        <v>32</v>
      </c>
      <c r="D40" s="1079" t="s">
        <v>763</v>
      </c>
      <c r="E40" s="1080"/>
      <c r="F40" s="1079" t="s">
        <v>765</v>
      </c>
      <c r="G40" s="1080"/>
      <c r="H40" s="4" t="s">
        <v>25</v>
      </c>
      <c r="I40" s="4" t="s">
        <v>19</v>
      </c>
      <c r="J40" s="4" t="s">
        <v>33</v>
      </c>
      <c r="K40" s="5">
        <v>6300</v>
      </c>
      <c r="L40" s="6">
        <v>8277</v>
      </c>
      <c r="M40" s="7">
        <v>28</v>
      </c>
      <c r="N40" s="8">
        <v>51968700</v>
      </c>
    </row>
    <row r="41" spans="2:14" ht="26.4">
      <c r="B41" s="4">
        <v>2023</v>
      </c>
      <c r="C41" s="4" t="s">
        <v>32</v>
      </c>
      <c r="D41" s="1079" t="s">
        <v>763</v>
      </c>
      <c r="E41" s="1080"/>
      <c r="F41" s="1079" t="s">
        <v>765</v>
      </c>
      <c r="G41" s="1080"/>
      <c r="H41" s="4" t="s">
        <v>26</v>
      </c>
      <c r="I41" s="4" t="s">
        <v>19</v>
      </c>
      <c r="J41" s="4" t="s">
        <v>33</v>
      </c>
      <c r="K41" s="5">
        <v>8400</v>
      </c>
      <c r="L41" s="6">
        <v>46824</v>
      </c>
      <c r="M41" s="7">
        <v>5</v>
      </c>
      <c r="N41" s="8">
        <v>393279600</v>
      </c>
    </row>
    <row r="42" spans="2:14" ht="26.4">
      <c r="B42" s="4">
        <v>2023</v>
      </c>
      <c r="C42" s="4" t="s">
        <v>32</v>
      </c>
      <c r="D42" s="1079" t="s">
        <v>763</v>
      </c>
      <c r="E42" s="1080"/>
      <c r="F42" s="1079" t="s">
        <v>765</v>
      </c>
      <c r="G42" s="1080"/>
      <c r="H42" s="4" t="s">
        <v>27</v>
      </c>
      <c r="I42" s="4" t="s">
        <v>19</v>
      </c>
      <c r="J42" s="4" t="s">
        <v>33</v>
      </c>
      <c r="K42" s="5">
        <v>650</v>
      </c>
      <c r="L42" s="6">
        <v>782</v>
      </c>
      <c r="M42" s="7">
        <v>0</v>
      </c>
      <c r="N42" s="8">
        <v>508300</v>
      </c>
    </row>
    <row r="43" spans="2:14">
      <c r="B43" s="12" t="s">
        <v>28</v>
      </c>
      <c r="C43" s="12" t="s">
        <v>28</v>
      </c>
      <c r="D43" s="1083" t="s">
        <v>28</v>
      </c>
      <c r="E43" s="1080"/>
      <c r="F43" s="1083" t="s">
        <v>29</v>
      </c>
      <c r="G43" s="1080"/>
      <c r="H43" s="12" t="s">
        <v>28</v>
      </c>
      <c r="I43" s="12" t="s">
        <v>28</v>
      </c>
      <c r="J43" s="12" t="s">
        <v>28</v>
      </c>
      <c r="K43" s="12" t="s">
        <v>28</v>
      </c>
      <c r="L43" s="13">
        <v>171963</v>
      </c>
      <c r="M43" s="13">
        <v>583</v>
      </c>
      <c r="N43" s="14">
        <v>732305000</v>
      </c>
    </row>
    <row r="44" spans="2:14">
      <c r="B44" s="15" t="s">
        <v>28</v>
      </c>
      <c r="C44" s="15" t="s">
        <v>29</v>
      </c>
      <c r="D44" s="1084" t="s">
        <v>28</v>
      </c>
      <c r="E44" s="1080"/>
      <c r="F44" s="1084" t="s">
        <v>28</v>
      </c>
      <c r="G44" s="1080"/>
      <c r="H44" s="15" t="s">
        <v>28</v>
      </c>
      <c r="I44" s="15" t="s">
        <v>28</v>
      </c>
      <c r="J44" s="15" t="s">
        <v>28</v>
      </c>
      <c r="K44" s="15" t="s">
        <v>28</v>
      </c>
      <c r="L44" s="16">
        <v>485529</v>
      </c>
      <c r="M44" s="16">
        <v>1849</v>
      </c>
      <c r="N44" s="17">
        <v>1337848050</v>
      </c>
    </row>
    <row r="45" spans="2:14">
      <c r="B45" s="18" t="s">
        <v>29</v>
      </c>
      <c r="C45" s="18" t="s">
        <v>28</v>
      </c>
      <c r="D45" s="1085" t="s">
        <v>28</v>
      </c>
      <c r="E45" s="1080"/>
      <c r="F45" s="1085" t="s">
        <v>28</v>
      </c>
      <c r="G45" s="1080"/>
      <c r="H45" s="18" t="s">
        <v>28</v>
      </c>
      <c r="I45" s="18" t="s">
        <v>28</v>
      </c>
      <c r="J45" s="18" t="s">
        <v>28</v>
      </c>
      <c r="K45" s="18" t="s">
        <v>28</v>
      </c>
      <c r="L45" s="19">
        <v>984319</v>
      </c>
      <c r="M45" s="19">
        <v>3819</v>
      </c>
      <c r="N45" s="20">
        <v>2675874850</v>
      </c>
    </row>
    <row r="46" spans="2:14" ht="0" hidden="1" customHeight="1"/>
  </sheetData>
  <mergeCells count="78"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8:P8"/>
    <mergeCell ref="B2:D4"/>
    <mergeCell ref="E2:Q2"/>
    <mergeCell ref="E3:F3"/>
    <mergeCell ref="G3:Q3"/>
    <mergeCell ref="B6:P6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60"/>
  <sheetViews>
    <sheetView showGridLines="0" topLeftCell="A50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766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767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52.8">
      <c r="B11" s="4">
        <v>2023</v>
      </c>
      <c r="C11" s="4" t="s">
        <v>16</v>
      </c>
      <c r="D11" s="1079" t="s">
        <v>767</v>
      </c>
      <c r="E11" s="1080"/>
      <c r="F11" s="1079" t="s">
        <v>768</v>
      </c>
      <c r="G11" s="1080"/>
      <c r="H11" s="4" t="s">
        <v>744</v>
      </c>
      <c r="I11" s="4" t="s">
        <v>288</v>
      </c>
      <c r="J11" s="4" t="s">
        <v>20</v>
      </c>
      <c r="K11" s="9" t="s">
        <v>50</v>
      </c>
      <c r="L11" s="6">
        <v>1093</v>
      </c>
      <c r="M11" s="9"/>
      <c r="N11" s="4"/>
    </row>
    <row r="12" spans="2:17" ht="26.4">
      <c r="B12" s="4">
        <v>2023</v>
      </c>
      <c r="C12" s="4" t="s">
        <v>16</v>
      </c>
      <c r="D12" s="1079" t="s">
        <v>767</v>
      </c>
      <c r="E12" s="1080"/>
      <c r="F12" s="1079" t="s">
        <v>768</v>
      </c>
      <c r="G12" s="1080"/>
      <c r="H12" s="4" t="s">
        <v>23</v>
      </c>
      <c r="I12" s="4" t="s">
        <v>288</v>
      </c>
      <c r="J12" s="4" t="s">
        <v>151</v>
      </c>
      <c r="K12" s="9" t="s">
        <v>50</v>
      </c>
      <c r="L12" s="6">
        <v>13</v>
      </c>
      <c r="M12" s="9"/>
      <c r="N12" s="4"/>
    </row>
    <row r="13" spans="2:17" ht="118.8">
      <c r="B13" s="4">
        <v>2023</v>
      </c>
      <c r="C13" s="4" t="s">
        <v>16</v>
      </c>
      <c r="D13" s="1079" t="s">
        <v>767</v>
      </c>
      <c r="E13" s="1080"/>
      <c r="F13" s="1079" t="s">
        <v>768</v>
      </c>
      <c r="G13" s="1080"/>
      <c r="H13" s="4" t="s">
        <v>758</v>
      </c>
      <c r="I13" s="4" t="s">
        <v>288</v>
      </c>
      <c r="J13" s="4" t="s">
        <v>66</v>
      </c>
      <c r="K13" s="9" t="s">
        <v>50</v>
      </c>
      <c r="L13" s="6">
        <v>13</v>
      </c>
      <c r="M13" s="9"/>
      <c r="N13" s="4"/>
    </row>
    <row r="14" spans="2:17" ht="26.4">
      <c r="B14" s="4">
        <v>2023</v>
      </c>
      <c r="C14" s="4" t="s">
        <v>16</v>
      </c>
      <c r="D14" s="1079" t="s">
        <v>767</v>
      </c>
      <c r="E14" s="1080"/>
      <c r="F14" s="1079" t="s">
        <v>768</v>
      </c>
      <c r="G14" s="1080"/>
      <c r="H14" s="4" t="s">
        <v>26</v>
      </c>
      <c r="I14" s="4" t="s">
        <v>288</v>
      </c>
      <c r="J14" s="4" t="s">
        <v>386</v>
      </c>
      <c r="K14" s="9" t="s">
        <v>50</v>
      </c>
      <c r="L14" s="6">
        <v>18</v>
      </c>
      <c r="M14" s="9"/>
      <c r="N14" s="4"/>
    </row>
    <row r="15" spans="2:17" ht="26.4">
      <c r="B15" s="4">
        <v>2023</v>
      </c>
      <c r="C15" s="4" t="s">
        <v>16</v>
      </c>
      <c r="D15" s="1079" t="s">
        <v>767</v>
      </c>
      <c r="E15" s="1080"/>
      <c r="F15" s="1079" t="s">
        <v>768</v>
      </c>
      <c r="G15" s="1080"/>
      <c r="H15" s="4" t="s">
        <v>27</v>
      </c>
      <c r="I15" s="4" t="s">
        <v>288</v>
      </c>
      <c r="J15" s="4" t="s">
        <v>769</v>
      </c>
      <c r="K15" s="9" t="s">
        <v>50</v>
      </c>
      <c r="L15" s="6">
        <v>10</v>
      </c>
      <c r="M15" s="9"/>
      <c r="N15" s="4"/>
    </row>
    <row r="16" spans="2:17" ht="52.8">
      <c r="B16" s="4">
        <v>2023</v>
      </c>
      <c r="C16" s="4" t="s">
        <v>16</v>
      </c>
      <c r="D16" s="1079" t="s">
        <v>767</v>
      </c>
      <c r="E16" s="1080"/>
      <c r="F16" s="1079" t="s">
        <v>768</v>
      </c>
      <c r="G16" s="1080"/>
      <c r="H16" s="4" t="s">
        <v>744</v>
      </c>
      <c r="I16" s="4" t="s">
        <v>19</v>
      </c>
      <c r="J16" s="4" t="s">
        <v>20</v>
      </c>
      <c r="K16" s="5">
        <v>1300</v>
      </c>
      <c r="L16" s="6">
        <v>231648</v>
      </c>
      <c r="M16" s="9"/>
      <c r="N16" s="8">
        <v>301142400</v>
      </c>
    </row>
    <row r="17" spans="2:14" ht="26.4">
      <c r="B17" s="4">
        <v>2023</v>
      </c>
      <c r="C17" s="4" t="s">
        <v>16</v>
      </c>
      <c r="D17" s="1079" t="s">
        <v>767</v>
      </c>
      <c r="E17" s="1080"/>
      <c r="F17" s="1079" t="s">
        <v>768</v>
      </c>
      <c r="G17" s="1080"/>
      <c r="H17" s="4" t="s">
        <v>23</v>
      </c>
      <c r="I17" s="4" t="s">
        <v>19</v>
      </c>
      <c r="J17" s="4" t="s">
        <v>20</v>
      </c>
      <c r="K17" s="5">
        <v>2350</v>
      </c>
      <c r="L17" s="6">
        <v>14599</v>
      </c>
      <c r="M17" s="9"/>
      <c r="N17" s="8">
        <v>34307650</v>
      </c>
    </row>
    <row r="18" spans="2:14" ht="26.4">
      <c r="B18" s="4">
        <v>2023</v>
      </c>
      <c r="C18" s="4" t="s">
        <v>16</v>
      </c>
      <c r="D18" s="1079" t="s">
        <v>767</v>
      </c>
      <c r="E18" s="1080"/>
      <c r="F18" s="1079" t="s">
        <v>768</v>
      </c>
      <c r="G18" s="1080"/>
      <c r="H18" s="4" t="s">
        <v>24</v>
      </c>
      <c r="I18" s="4" t="s">
        <v>19</v>
      </c>
      <c r="J18" s="4" t="s">
        <v>20</v>
      </c>
      <c r="K18" s="5">
        <v>4150</v>
      </c>
      <c r="L18" s="6">
        <v>4207</v>
      </c>
      <c r="M18" s="9"/>
      <c r="N18" s="8">
        <v>17459050</v>
      </c>
    </row>
    <row r="19" spans="2:14" ht="118.8">
      <c r="B19" s="4">
        <v>2023</v>
      </c>
      <c r="C19" s="4" t="s">
        <v>16</v>
      </c>
      <c r="D19" s="1079" t="s">
        <v>767</v>
      </c>
      <c r="E19" s="1080"/>
      <c r="F19" s="1079" t="s">
        <v>768</v>
      </c>
      <c r="G19" s="1080"/>
      <c r="H19" s="4" t="s">
        <v>758</v>
      </c>
      <c r="I19" s="4" t="s">
        <v>19</v>
      </c>
      <c r="J19" s="4" t="s">
        <v>20</v>
      </c>
      <c r="K19" s="5">
        <v>3900</v>
      </c>
      <c r="L19" s="6">
        <v>9841</v>
      </c>
      <c r="M19" s="9"/>
      <c r="N19" s="8">
        <v>38379900</v>
      </c>
    </row>
    <row r="20" spans="2:14" ht="26.4">
      <c r="B20" s="4">
        <v>2023</v>
      </c>
      <c r="C20" s="4" t="s">
        <v>16</v>
      </c>
      <c r="D20" s="1079" t="s">
        <v>767</v>
      </c>
      <c r="E20" s="1080"/>
      <c r="F20" s="1079" t="s">
        <v>768</v>
      </c>
      <c r="G20" s="1080"/>
      <c r="H20" s="4" t="s">
        <v>26</v>
      </c>
      <c r="I20" s="4" t="s">
        <v>19</v>
      </c>
      <c r="J20" s="4" t="s">
        <v>20</v>
      </c>
      <c r="K20" s="5">
        <v>6550</v>
      </c>
      <c r="L20" s="6">
        <v>10131</v>
      </c>
      <c r="M20" s="9"/>
      <c r="N20" s="8">
        <v>66358050</v>
      </c>
    </row>
    <row r="21" spans="2:14" ht="26.4">
      <c r="B21" s="4">
        <v>2023</v>
      </c>
      <c r="C21" s="4" t="s">
        <v>16</v>
      </c>
      <c r="D21" s="1079" t="s">
        <v>767</v>
      </c>
      <c r="E21" s="1080"/>
      <c r="F21" s="1079" t="s">
        <v>768</v>
      </c>
      <c r="G21" s="1080"/>
      <c r="H21" s="4" t="s">
        <v>27</v>
      </c>
      <c r="I21" s="4" t="s">
        <v>19</v>
      </c>
      <c r="J21" s="4" t="s">
        <v>20</v>
      </c>
      <c r="K21" s="5">
        <v>350</v>
      </c>
      <c r="L21" s="6">
        <v>881</v>
      </c>
      <c r="M21" s="9"/>
      <c r="N21" s="8">
        <v>308350</v>
      </c>
    </row>
    <row r="22" spans="2:14">
      <c r="B22" s="12" t="s">
        <v>28</v>
      </c>
      <c r="C22" s="12" t="s">
        <v>28</v>
      </c>
      <c r="D22" s="1083" t="s">
        <v>28</v>
      </c>
      <c r="E22" s="1080"/>
      <c r="F22" s="1083" t="s">
        <v>29</v>
      </c>
      <c r="G22" s="1080"/>
      <c r="H22" s="12" t="s">
        <v>28</v>
      </c>
      <c r="I22" s="12" t="s">
        <v>28</v>
      </c>
      <c r="J22" s="12" t="s">
        <v>28</v>
      </c>
      <c r="K22" s="12" t="s">
        <v>28</v>
      </c>
      <c r="L22" s="13">
        <v>272454</v>
      </c>
      <c r="M22" s="12"/>
      <c r="N22" s="14">
        <v>457955400</v>
      </c>
    </row>
    <row r="23" spans="2:14" ht="52.8">
      <c r="B23" s="4">
        <v>2023</v>
      </c>
      <c r="C23" s="4" t="s">
        <v>16</v>
      </c>
      <c r="D23" s="1079" t="s">
        <v>767</v>
      </c>
      <c r="E23" s="1080"/>
      <c r="F23" s="1079" t="s">
        <v>770</v>
      </c>
      <c r="G23" s="1080"/>
      <c r="H23" s="4" t="s">
        <v>744</v>
      </c>
      <c r="I23" s="4" t="s">
        <v>288</v>
      </c>
      <c r="J23" s="4" t="s">
        <v>20</v>
      </c>
      <c r="K23" s="9" t="s">
        <v>50</v>
      </c>
      <c r="L23" s="6">
        <v>1442</v>
      </c>
      <c r="M23" s="9"/>
      <c r="N23" s="4"/>
    </row>
    <row r="24" spans="2:14" ht="26.4">
      <c r="B24" s="4">
        <v>2023</v>
      </c>
      <c r="C24" s="4" t="s">
        <v>16</v>
      </c>
      <c r="D24" s="1079" t="s">
        <v>767</v>
      </c>
      <c r="E24" s="1080"/>
      <c r="F24" s="1079" t="s">
        <v>770</v>
      </c>
      <c r="G24" s="1080"/>
      <c r="H24" s="4" t="s">
        <v>23</v>
      </c>
      <c r="I24" s="4" t="s">
        <v>288</v>
      </c>
      <c r="J24" s="4" t="s">
        <v>72</v>
      </c>
      <c r="K24" s="9" t="s">
        <v>50</v>
      </c>
      <c r="L24" s="6">
        <v>63</v>
      </c>
      <c r="M24" s="9"/>
      <c r="N24" s="4"/>
    </row>
    <row r="25" spans="2:14" ht="118.8">
      <c r="B25" s="4">
        <v>2023</v>
      </c>
      <c r="C25" s="4" t="s">
        <v>16</v>
      </c>
      <c r="D25" s="1079" t="s">
        <v>767</v>
      </c>
      <c r="E25" s="1080"/>
      <c r="F25" s="1079" t="s">
        <v>770</v>
      </c>
      <c r="G25" s="1080"/>
      <c r="H25" s="4" t="s">
        <v>758</v>
      </c>
      <c r="I25" s="4" t="s">
        <v>288</v>
      </c>
      <c r="J25" s="4" t="s">
        <v>80</v>
      </c>
      <c r="K25" s="9" t="s">
        <v>50</v>
      </c>
      <c r="L25" s="6">
        <v>37</v>
      </c>
      <c r="M25" s="9"/>
      <c r="N25" s="4"/>
    </row>
    <row r="26" spans="2:14" ht="26.4">
      <c r="B26" s="4">
        <v>2023</v>
      </c>
      <c r="C26" s="4" t="s">
        <v>16</v>
      </c>
      <c r="D26" s="1079" t="s">
        <v>767</v>
      </c>
      <c r="E26" s="1080"/>
      <c r="F26" s="1079" t="s">
        <v>770</v>
      </c>
      <c r="G26" s="1080"/>
      <c r="H26" s="4" t="s">
        <v>26</v>
      </c>
      <c r="I26" s="4" t="s">
        <v>288</v>
      </c>
      <c r="J26" s="4" t="s">
        <v>771</v>
      </c>
      <c r="K26" s="9" t="s">
        <v>50</v>
      </c>
      <c r="L26" s="6">
        <v>2</v>
      </c>
      <c r="M26" s="9"/>
      <c r="N26" s="4"/>
    </row>
    <row r="27" spans="2:14" ht="52.8">
      <c r="B27" s="4">
        <v>2023</v>
      </c>
      <c r="C27" s="4" t="s">
        <v>16</v>
      </c>
      <c r="D27" s="1079" t="s">
        <v>767</v>
      </c>
      <c r="E27" s="1080"/>
      <c r="F27" s="1079" t="s">
        <v>770</v>
      </c>
      <c r="G27" s="1080"/>
      <c r="H27" s="4" t="s">
        <v>744</v>
      </c>
      <c r="I27" s="4" t="s">
        <v>19</v>
      </c>
      <c r="J27" s="4" t="s">
        <v>20</v>
      </c>
      <c r="K27" s="5">
        <v>1950</v>
      </c>
      <c r="L27" s="6">
        <v>220320</v>
      </c>
      <c r="M27" s="9"/>
      <c r="N27" s="8">
        <v>429624000</v>
      </c>
    </row>
    <row r="28" spans="2:14" ht="26.4">
      <c r="B28" s="4">
        <v>2023</v>
      </c>
      <c r="C28" s="4" t="s">
        <v>16</v>
      </c>
      <c r="D28" s="1079" t="s">
        <v>767</v>
      </c>
      <c r="E28" s="1080"/>
      <c r="F28" s="1079" t="s">
        <v>770</v>
      </c>
      <c r="G28" s="1080"/>
      <c r="H28" s="4" t="s">
        <v>23</v>
      </c>
      <c r="I28" s="4" t="s">
        <v>19</v>
      </c>
      <c r="J28" s="4" t="s">
        <v>20</v>
      </c>
      <c r="K28" s="5">
        <v>3500</v>
      </c>
      <c r="L28" s="6">
        <v>15781</v>
      </c>
      <c r="M28" s="9"/>
      <c r="N28" s="8">
        <v>55233500</v>
      </c>
    </row>
    <row r="29" spans="2:14" ht="26.4">
      <c r="B29" s="4">
        <v>2023</v>
      </c>
      <c r="C29" s="4" t="s">
        <v>16</v>
      </c>
      <c r="D29" s="1079" t="s">
        <v>767</v>
      </c>
      <c r="E29" s="1080"/>
      <c r="F29" s="1079" t="s">
        <v>770</v>
      </c>
      <c r="G29" s="1080"/>
      <c r="H29" s="4" t="s">
        <v>24</v>
      </c>
      <c r="I29" s="4" t="s">
        <v>19</v>
      </c>
      <c r="J29" s="4" t="s">
        <v>20</v>
      </c>
      <c r="K29" s="5">
        <v>6250</v>
      </c>
      <c r="L29" s="6">
        <v>4694</v>
      </c>
      <c r="M29" s="9"/>
      <c r="N29" s="8">
        <v>29337500</v>
      </c>
    </row>
    <row r="30" spans="2:14" ht="118.8">
      <c r="B30" s="4">
        <v>2023</v>
      </c>
      <c r="C30" s="4" t="s">
        <v>16</v>
      </c>
      <c r="D30" s="1079" t="s">
        <v>767</v>
      </c>
      <c r="E30" s="1080"/>
      <c r="F30" s="1079" t="s">
        <v>770</v>
      </c>
      <c r="G30" s="1080"/>
      <c r="H30" s="4" t="s">
        <v>758</v>
      </c>
      <c r="I30" s="4" t="s">
        <v>19</v>
      </c>
      <c r="J30" s="4" t="s">
        <v>20</v>
      </c>
      <c r="K30" s="5">
        <v>5900</v>
      </c>
      <c r="L30" s="6">
        <v>19969</v>
      </c>
      <c r="M30" s="9"/>
      <c r="N30" s="8">
        <v>117817100</v>
      </c>
    </row>
    <row r="31" spans="2:14" ht="26.4">
      <c r="B31" s="4">
        <v>2023</v>
      </c>
      <c r="C31" s="4" t="s">
        <v>16</v>
      </c>
      <c r="D31" s="1079" t="s">
        <v>767</v>
      </c>
      <c r="E31" s="1080"/>
      <c r="F31" s="1079" t="s">
        <v>770</v>
      </c>
      <c r="G31" s="1080"/>
      <c r="H31" s="4" t="s">
        <v>26</v>
      </c>
      <c r="I31" s="4" t="s">
        <v>19</v>
      </c>
      <c r="J31" s="4" t="s">
        <v>20</v>
      </c>
      <c r="K31" s="5">
        <v>9800</v>
      </c>
      <c r="L31" s="6">
        <v>34727</v>
      </c>
      <c r="M31" s="9"/>
      <c r="N31" s="8">
        <v>340324600</v>
      </c>
    </row>
    <row r="32" spans="2:14" ht="26.4">
      <c r="B32" s="4">
        <v>2023</v>
      </c>
      <c r="C32" s="4" t="s">
        <v>16</v>
      </c>
      <c r="D32" s="1079" t="s">
        <v>767</v>
      </c>
      <c r="E32" s="1080"/>
      <c r="F32" s="1079" t="s">
        <v>770</v>
      </c>
      <c r="G32" s="1080"/>
      <c r="H32" s="4" t="s">
        <v>27</v>
      </c>
      <c r="I32" s="4" t="s">
        <v>19</v>
      </c>
      <c r="J32" s="4" t="s">
        <v>20</v>
      </c>
      <c r="K32" s="5">
        <v>550</v>
      </c>
      <c r="L32" s="6">
        <v>1008</v>
      </c>
      <c r="M32" s="9"/>
      <c r="N32" s="8">
        <v>554400</v>
      </c>
    </row>
    <row r="33" spans="2:14">
      <c r="B33" s="12" t="s">
        <v>28</v>
      </c>
      <c r="C33" s="12" t="s">
        <v>28</v>
      </c>
      <c r="D33" s="1083" t="s">
        <v>28</v>
      </c>
      <c r="E33" s="1080"/>
      <c r="F33" s="1083" t="s">
        <v>29</v>
      </c>
      <c r="G33" s="1080"/>
      <c r="H33" s="12" t="s">
        <v>28</v>
      </c>
      <c r="I33" s="12" t="s">
        <v>28</v>
      </c>
      <c r="J33" s="12" t="s">
        <v>28</v>
      </c>
      <c r="K33" s="12" t="s">
        <v>28</v>
      </c>
      <c r="L33" s="13">
        <v>298043</v>
      </c>
      <c r="M33" s="12"/>
      <c r="N33" s="14">
        <v>972891100</v>
      </c>
    </row>
    <row r="34" spans="2:14">
      <c r="B34" s="15" t="s">
        <v>28</v>
      </c>
      <c r="C34" s="15" t="s">
        <v>29</v>
      </c>
      <c r="D34" s="1084" t="s">
        <v>28</v>
      </c>
      <c r="E34" s="1080"/>
      <c r="F34" s="1084" t="s">
        <v>28</v>
      </c>
      <c r="G34" s="1080"/>
      <c r="H34" s="15" t="s">
        <v>28</v>
      </c>
      <c r="I34" s="15" t="s">
        <v>28</v>
      </c>
      <c r="J34" s="15" t="s">
        <v>28</v>
      </c>
      <c r="K34" s="15" t="s">
        <v>28</v>
      </c>
      <c r="L34" s="16">
        <v>570497</v>
      </c>
      <c r="M34" s="15"/>
      <c r="N34" s="17">
        <v>1430846500</v>
      </c>
    </row>
    <row r="35" spans="2:14" ht="52.8">
      <c r="B35" s="4">
        <v>2023</v>
      </c>
      <c r="C35" s="4" t="s">
        <v>32</v>
      </c>
      <c r="D35" s="1079" t="s">
        <v>767</v>
      </c>
      <c r="E35" s="1080"/>
      <c r="F35" s="1079" t="s">
        <v>768</v>
      </c>
      <c r="G35" s="1080"/>
      <c r="H35" s="4" t="s">
        <v>744</v>
      </c>
      <c r="I35" s="4" t="s">
        <v>288</v>
      </c>
      <c r="J35" s="4" t="s">
        <v>33</v>
      </c>
      <c r="K35" s="9" t="s">
        <v>50</v>
      </c>
      <c r="L35" s="6">
        <v>993</v>
      </c>
      <c r="M35" s="9"/>
      <c r="N35" s="4"/>
    </row>
    <row r="36" spans="2:14" ht="26.4">
      <c r="B36" s="4">
        <v>2023</v>
      </c>
      <c r="C36" s="4" t="s">
        <v>32</v>
      </c>
      <c r="D36" s="1079" t="s">
        <v>767</v>
      </c>
      <c r="E36" s="1080"/>
      <c r="F36" s="1079" t="s">
        <v>768</v>
      </c>
      <c r="G36" s="1080"/>
      <c r="H36" s="4" t="s">
        <v>23</v>
      </c>
      <c r="I36" s="4" t="s">
        <v>288</v>
      </c>
      <c r="J36" s="4" t="s">
        <v>200</v>
      </c>
      <c r="K36" s="9" t="s">
        <v>50</v>
      </c>
      <c r="L36" s="6">
        <v>18</v>
      </c>
      <c r="M36" s="9"/>
      <c r="N36" s="4"/>
    </row>
    <row r="37" spans="2:14" ht="118.8">
      <c r="B37" s="4">
        <v>2023</v>
      </c>
      <c r="C37" s="4" t="s">
        <v>32</v>
      </c>
      <c r="D37" s="1079" t="s">
        <v>767</v>
      </c>
      <c r="E37" s="1080"/>
      <c r="F37" s="1079" t="s">
        <v>768</v>
      </c>
      <c r="G37" s="1080"/>
      <c r="H37" s="4" t="s">
        <v>758</v>
      </c>
      <c r="I37" s="4" t="s">
        <v>288</v>
      </c>
      <c r="J37" s="4" t="s">
        <v>200</v>
      </c>
      <c r="K37" s="9" t="s">
        <v>50</v>
      </c>
      <c r="L37" s="6">
        <v>55</v>
      </c>
      <c r="M37" s="9"/>
      <c r="N37" s="4"/>
    </row>
    <row r="38" spans="2:14" ht="26.4">
      <c r="B38" s="4">
        <v>2023</v>
      </c>
      <c r="C38" s="4" t="s">
        <v>32</v>
      </c>
      <c r="D38" s="1079" t="s">
        <v>767</v>
      </c>
      <c r="E38" s="1080"/>
      <c r="F38" s="1079" t="s">
        <v>768</v>
      </c>
      <c r="G38" s="1080"/>
      <c r="H38" s="4" t="s">
        <v>26</v>
      </c>
      <c r="I38" s="4" t="s">
        <v>288</v>
      </c>
      <c r="J38" s="4" t="s">
        <v>33</v>
      </c>
      <c r="K38" s="9" t="s">
        <v>50</v>
      </c>
      <c r="L38" s="6">
        <v>74</v>
      </c>
      <c r="M38" s="9"/>
      <c r="N38" s="4"/>
    </row>
    <row r="39" spans="2:14" ht="52.8">
      <c r="B39" s="4">
        <v>2023</v>
      </c>
      <c r="C39" s="4" t="s">
        <v>32</v>
      </c>
      <c r="D39" s="1079" t="s">
        <v>767</v>
      </c>
      <c r="E39" s="1080"/>
      <c r="F39" s="1079" t="s">
        <v>768</v>
      </c>
      <c r="G39" s="1080"/>
      <c r="H39" s="4" t="s">
        <v>744</v>
      </c>
      <c r="I39" s="4" t="s">
        <v>19</v>
      </c>
      <c r="J39" s="4" t="s">
        <v>33</v>
      </c>
      <c r="K39" s="5">
        <v>1300</v>
      </c>
      <c r="L39" s="6">
        <v>207186</v>
      </c>
      <c r="M39" s="9"/>
      <c r="N39" s="8">
        <v>269341800</v>
      </c>
    </row>
    <row r="40" spans="2:14" ht="26.4">
      <c r="B40" s="4">
        <v>2023</v>
      </c>
      <c r="C40" s="4" t="s">
        <v>32</v>
      </c>
      <c r="D40" s="1079" t="s">
        <v>767</v>
      </c>
      <c r="E40" s="1080"/>
      <c r="F40" s="1079" t="s">
        <v>768</v>
      </c>
      <c r="G40" s="1080"/>
      <c r="H40" s="4" t="s">
        <v>23</v>
      </c>
      <c r="I40" s="4" t="s">
        <v>19</v>
      </c>
      <c r="J40" s="4" t="s">
        <v>33</v>
      </c>
      <c r="K40" s="5">
        <v>2350</v>
      </c>
      <c r="L40" s="6">
        <v>13337</v>
      </c>
      <c r="M40" s="9"/>
      <c r="N40" s="8">
        <v>31341950</v>
      </c>
    </row>
    <row r="41" spans="2:14" ht="26.4">
      <c r="B41" s="4">
        <v>2023</v>
      </c>
      <c r="C41" s="4" t="s">
        <v>32</v>
      </c>
      <c r="D41" s="1079" t="s">
        <v>767</v>
      </c>
      <c r="E41" s="1080"/>
      <c r="F41" s="1079" t="s">
        <v>768</v>
      </c>
      <c r="G41" s="1080"/>
      <c r="H41" s="4" t="s">
        <v>24</v>
      </c>
      <c r="I41" s="4" t="s">
        <v>19</v>
      </c>
      <c r="J41" s="4" t="s">
        <v>33</v>
      </c>
      <c r="K41" s="5">
        <v>4150</v>
      </c>
      <c r="L41" s="6">
        <v>3992</v>
      </c>
      <c r="M41" s="9"/>
      <c r="N41" s="8">
        <v>16566800</v>
      </c>
    </row>
    <row r="42" spans="2:14" ht="118.8">
      <c r="B42" s="4">
        <v>2023</v>
      </c>
      <c r="C42" s="4" t="s">
        <v>32</v>
      </c>
      <c r="D42" s="1079" t="s">
        <v>767</v>
      </c>
      <c r="E42" s="1080"/>
      <c r="F42" s="1079" t="s">
        <v>768</v>
      </c>
      <c r="G42" s="1080"/>
      <c r="H42" s="4" t="s">
        <v>758</v>
      </c>
      <c r="I42" s="4" t="s">
        <v>19</v>
      </c>
      <c r="J42" s="4" t="s">
        <v>33</v>
      </c>
      <c r="K42" s="5">
        <v>3900</v>
      </c>
      <c r="L42" s="6">
        <v>8947</v>
      </c>
      <c r="M42" s="9"/>
      <c r="N42" s="8">
        <v>34893300</v>
      </c>
    </row>
    <row r="43" spans="2:14" ht="26.4">
      <c r="B43" s="4">
        <v>2023</v>
      </c>
      <c r="C43" s="4" t="s">
        <v>32</v>
      </c>
      <c r="D43" s="1079" t="s">
        <v>767</v>
      </c>
      <c r="E43" s="1080"/>
      <c r="F43" s="1079" t="s">
        <v>768</v>
      </c>
      <c r="G43" s="1080"/>
      <c r="H43" s="4" t="s">
        <v>26</v>
      </c>
      <c r="I43" s="4" t="s">
        <v>19</v>
      </c>
      <c r="J43" s="4" t="s">
        <v>33</v>
      </c>
      <c r="K43" s="5">
        <v>6550</v>
      </c>
      <c r="L43" s="6">
        <v>9544</v>
      </c>
      <c r="M43" s="9"/>
      <c r="N43" s="8">
        <v>62513200</v>
      </c>
    </row>
    <row r="44" spans="2:14" ht="26.4">
      <c r="B44" s="4">
        <v>2023</v>
      </c>
      <c r="C44" s="4" t="s">
        <v>32</v>
      </c>
      <c r="D44" s="1079" t="s">
        <v>767</v>
      </c>
      <c r="E44" s="1080"/>
      <c r="F44" s="1079" t="s">
        <v>768</v>
      </c>
      <c r="G44" s="1080"/>
      <c r="H44" s="4" t="s">
        <v>27</v>
      </c>
      <c r="I44" s="4" t="s">
        <v>19</v>
      </c>
      <c r="J44" s="4" t="s">
        <v>33</v>
      </c>
      <c r="K44" s="5">
        <v>350</v>
      </c>
      <c r="L44" s="6">
        <v>820</v>
      </c>
      <c r="M44" s="9"/>
      <c r="N44" s="8">
        <v>287000</v>
      </c>
    </row>
    <row r="45" spans="2:14">
      <c r="B45" s="12" t="s">
        <v>28</v>
      </c>
      <c r="C45" s="12" t="s">
        <v>28</v>
      </c>
      <c r="D45" s="1083" t="s">
        <v>28</v>
      </c>
      <c r="E45" s="1080"/>
      <c r="F45" s="1083" t="s">
        <v>29</v>
      </c>
      <c r="G45" s="1080"/>
      <c r="H45" s="12" t="s">
        <v>28</v>
      </c>
      <c r="I45" s="12" t="s">
        <v>28</v>
      </c>
      <c r="J45" s="12" t="s">
        <v>28</v>
      </c>
      <c r="K45" s="12" t="s">
        <v>28</v>
      </c>
      <c r="L45" s="13">
        <v>244966</v>
      </c>
      <c r="M45" s="12"/>
      <c r="N45" s="14">
        <v>414944050</v>
      </c>
    </row>
    <row r="46" spans="2:14" ht="52.8">
      <c r="B46" s="4">
        <v>2023</v>
      </c>
      <c r="C46" s="4" t="s">
        <v>32</v>
      </c>
      <c r="D46" s="1079" t="s">
        <v>767</v>
      </c>
      <c r="E46" s="1080"/>
      <c r="F46" s="1079" t="s">
        <v>770</v>
      </c>
      <c r="G46" s="1080"/>
      <c r="H46" s="4" t="s">
        <v>744</v>
      </c>
      <c r="I46" s="4" t="s">
        <v>288</v>
      </c>
      <c r="J46" s="4" t="s">
        <v>33</v>
      </c>
      <c r="K46" s="9" t="s">
        <v>50</v>
      </c>
      <c r="L46" s="6">
        <v>1195</v>
      </c>
      <c r="M46" s="9"/>
      <c r="N46" s="4"/>
    </row>
    <row r="47" spans="2:14" ht="26.4">
      <c r="B47" s="4">
        <v>2023</v>
      </c>
      <c r="C47" s="4" t="s">
        <v>32</v>
      </c>
      <c r="D47" s="1079" t="s">
        <v>767</v>
      </c>
      <c r="E47" s="1080"/>
      <c r="F47" s="1079" t="s">
        <v>770</v>
      </c>
      <c r="G47" s="1080"/>
      <c r="H47" s="4" t="s">
        <v>23</v>
      </c>
      <c r="I47" s="4" t="s">
        <v>288</v>
      </c>
      <c r="J47" s="4" t="s">
        <v>33</v>
      </c>
      <c r="K47" s="9" t="s">
        <v>50</v>
      </c>
      <c r="L47" s="6">
        <v>57</v>
      </c>
      <c r="M47" s="9"/>
      <c r="N47" s="4"/>
    </row>
    <row r="48" spans="2:14" ht="118.8">
      <c r="B48" s="4">
        <v>2023</v>
      </c>
      <c r="C48" s="4" t="s">
        <v>32</v>
      </c>
      <c r="D48" s="1079" t="s">
        <v>767</v>
      </c>
      <c r="E48" s="1080"/>
      <c r="F48" s="1079" t="s">
        <v>770</v>
      </c>
      <c r="G48" s="1080"/>
      <c r="H48" s="4" t="s">
        <v>758</v>
      </c>
      <c r="I48" s="4" t="s">
        <v>288</v>
      </c>
      <c r="J48" s="4" t="s">
        <v>772</v>
      </c>
      <c r="K48" s="9" t="s">
        <v>50</v>
      </c>
      <c r="L48" s="6">
        <v>24</v>
      </c>
      <c r="M48" s="9"/>
      <c r="N48" s="4"/>
    </row>
    <row r="49" spans="2:14" ht="26.4">
      <c r="B49" s="4">
        <v>2023</v>
      </c>
      <c r="C49" s="4" t="s">
        <v>32</v>
      </c>
      <c r="D49" s="1079" t="s">
        <v>767</v>
      </c>
      <c r="E49" s="1080"/>
      <c r="F49" s="1079" t="s">
        <v>770</v>
      </c>
      <c r="G49" s="1080"/>
      <c r="H49" s="4" t="s">
        <v>26</v>
      </c>
      <c r="I49" s="4" t="s">
        <v>288</v>
      </c>
      <c r="J49" s="4" t="s">
        <v>278</v>
      </c>
      <c r="K49" s="9" t="s">
        <v>50</v>
      </c>
      <c r="L49" s="6">
        <v>1</v>
      </c>
      <c r="M49" s="9"/>
      <c r="N49" s="4"/>
    </row>
    <row r="50" spans="2:14" ht="26.4">
      <c r="B50" s="4">
        <v>2023</v>
      </c>
      <c r="C50" s="4" t="s">
        <v>32</v>
      </c>
      <c r="D50" s="1079" t="s">
        <v>767</v>
      </c>
      <c r="E50" s="1080"/>
      <c r="F50" s="1079" t="s">
        <v>770</v>
      </c>
      <c r="G50" s="1080"/>
      <c r="H50" s="4" t="s">
        <v>27</v>
      </c>
      <c r="I50" s="4" t="s">
        <v>288</v>
      </c>
      <c r="J50" s="4" t="s">
        <v>773</v>
      </c>
      <c r="K50" s="9" t="s">
        <v>50</v>
      </c>
      <c r="L50" s="6">
        <v>15</v>
      </c>
      <c r="M50" s="9"/>
      <c r="N50" s="4"/>
    </row>
    <row r="51" spans="2:14" ht="52.8">
      <c r="B51" s="4">
        <v>2023</v>
      </c>
      <c r="C51" s="4" t="s">
        <v>32</v>
      </c>
      <c r="D51" s="1079" t="s">
        <v>767</v>
      </c>
      <c r="E51" s="1080"/>
      <c r="F51" s="1079" t="s">
        <v>770</v>
      </c>
      <c r="G51" s="1080"/>
      <c r="H51" s="4" t="s">
        <v>744</v>
      </c>
      <c r="I51" s="4" t="s">
        <v>19</v>
      </c>
      <c r="J51" s="4" t="s">
        <v>33</v>
      </c>
      <c r="K51" s="5">
        <v>1950</v>
      </c>
      <c r="L51" s="6">
        <v>204635</v>
      </c>
      <c r="M51" s="9"/>
      <c r="N51" s="8">
        <v>399038250</v>
      </c>
    </row>
    <row r="52" spans="2:14" ht="26.4">
      <c r="B52" s="4">
        <v>2023</v>
      </c>
      <c r="C52" s="4" t="s">
        <v>32</v>
      </c>
      <c r="D52" s="1079" t="s">
        <v>767</v>
      </c>
      <c r="E52" s="1080"/>
      <c r="F52" s="1079" t="s">
        <v>770</v>
      </c>
      <c r="G52" s="1080"/>
      <c r="H52" s="4" t="s">
        <v>23</v>
      </c>
      <c r="I52" s="4" t="s">
        <v>19</v>
      </c>
      <c r="J52" s="4" t="s">
        <v>33</v>
      </c>
      <c r="K52" s="5">
        <v>3500</v>
      </c>
      <c r="L52" s="6">
        <v>14447</v>
      </c>
      <c r="M52" s="9"/>
      <c r="N52" s="8">
        <v>50564500</v>
      </c>
    </row>
    <row r="53" spans="2:14" ht="26.4">
      <c r="B53" s="4">
        <v>2023</v>
      </c>
      <c r="C53" s="4" t="s">
        <v>32</v>
      </c>
      <c r="D53" s="1079" t="s">
        <v>767</v>
      </c>
      <c r="E53" s="1080"/>
      <c r="F53" s="1079" t="s">
        <v>770</v>
      </c>
      <c r="G53" s="1080"/>
      <c r="H53" s="4" t="s">
        <v>24</v>
      </c>
      <c r="I53" s="4" t="s">
        <v>19</v>
      </c>
      <c r="J53" s="4" t="s">
        <v>33</v>
      </c>
      <c r="K53" s="5">
        <v>6250</v>
      </c>
      <c r="L53" s="6">
        <v>4598</v>
      </c>
      <c r="M53" s="9"/>
      <c r="N53" s="8">
        <v>28737500</v>
      </c>
    </row>
    <row r="54" spans="2:14" ht="118.8">
      <c r="B54" s="4">
        <v>2023</v>
      </c>
      <c r="C54" s="4" t="s">
        <v>32</v>
      </c>
      <c r="D54" s="1079" t="s">
        <v>767</v>
      </c>
      <c r="E54" s="1080"/>
      <c r="F54" s="1079" t="s">
        <v>770</v>
      </c>
      <c r="G54" s="1080"/>
      <c r="H54" s="4" t="s">
        <v>758</v>
      </c>
      <c r="I54" s="4" t="s">
        <v>19</v>
      </c>
      <c r="J54" s="4" t="s">
        <v>33</v>
      </c>
      <c r="K54" s="5">
        <v>5900</v>
      </c>
      <c r="L54" s="6">
        <v>17818</v>
      </c>
      <c r="M54" s="9"/>
      <c r="N54" s="8">
        <v>105126200</v>
      </c>
    </row>
    <row r="55" spans="2:14" ht="26.4">
      <c r="B55" s="4">
        <v>2023</v>
      </c>
      <c r="C55" s="4" t="s">
        <v>32</v>
      </c>
      <c r="D55" s="1079" t="s">
        <v>767</v>
      </c>
      <c r="E55" s="1080"/>
      <c r="F55" s="1079" t="s">
        <v>770</v>
      </c>
      <c r="G55" s="1080"/>
      <c r="H55" s="4" t="s">
        <v>26</v>
      </c>
      <c r="I55" s="4" t="s">
        <v>19</v>
      </c>
      <c r="J55" s="4" t="s">
        <v>33</v>
      </c>
      <c r="K55" s="5">
        <v>9800</v>
      </c>
      <c r="L55" s="6">
        <v>31704</v>
      </c>
      <c r="M55" s="9"/>
      <c r="N55" s="8">
        <v>310699200</v>
      </c>
    </row>
    <row r="56" spans="2:14" ht="26.4">
      <c r="B56" s="4">
        <v>2023</v>
      </c>
      <c r="C56" s="4" t="s">
        <v>32</v>
      </c>
      <c r="D56" s="1079" t="s">
        <v>767</v>
      </c>
      <c r="E56" s="1080"/>
      <c r="F56" s="1079" t="s">
        <v>770</v>
      </c>
      <c r="G56" s="1080"/>
      <c r="H56" s="4" t="s">
        <v>27</v>
      </c>
      <c r="I56" s="4" t="s">
        <v>19</v>
      </c>
      <c r="J56" s="4" t="s">
        <v>33</v>
      </c>
      <c r="K56" s="5">
        <v>550</v>
      </c>
      <c r="L56" s="6">
        <v>1113</v>
      </c>
      <c r="M56" s="9"/>
      <c r="N56" s="8">
        <v>612150</v>
      </c>
    </row>
    <row r="57" spans="2:14">
      <c r="B57" s="12" t="s">
        <v>28</v>
      </c>
      <c r="C57" s="12" t="s">
        <v>28</v>
      </c>
      <c r="D57" s="1083" t="s">
        <v>28</v>
      </c>
      <c r="E57" s="1080"/>
      <c r="F57" s="1083" t="s">
        <v>29</v>
      </c>
      <c r="G57" s="1080"/>
      <c r="H57" s="12" t="s">
        <v>28</v>
      </c>
      <c r="I57" s="12" t="s">
        <v>28</v>
      </c>
      <c r="J57" s="12" t="s">
        <v>28</v>
      </c>
      <c r="K57" s="12" t="s">
        <v>28</v>
      </c>
      <c r="L57" s="13">
        <v>275607</v>
      </c>
      <c r="M57" s="12"/>
      <c r="N57" s="14">
        <v>894777800</v>
      </c>
    </row>
    <row r="58" spans="2:14">
      <c r="B58" s="15" t="s">
        <v>28</v>
      </c>
      <c r="C58" s="15" t="s">
        <v>29</v>
      </c>
      <c r="D58" s="1084" t="s">
        <v>28</v>
      </c>
      <c r="E58" s="1080"/>
      <c r="F58" s="1084" t="s">
        <v>28</v>
      </c>
      <c r="G58" s="1080"/>
      <c r="H58" s="15" t="s">
        <v>28</v>
      </c>
      <c r="I58" s="15" t="s">
        <v>28</v>
      </c>
      <c r="J58" s="15" t="s">
        <v>28</v>
      </c>
      <c r="K58" s="15" t="s">
        <v>28</v>
      </c>
      <c r="L58" s="16">
        <v>520573</v>
      </c>
      <c r="M58" s="15"/>
      <c r="N58" s="17">
        <v>1309721850</v>
      </c>
    </row>
    <row r="59" spans="2:14">
      <c r="B59" s="18" t="s">
        <v>29</v>
      </c>
      <c r="C59" s="18" t="s">
        <v>28</v>
      </c>
      <c r="D59" s="1085" t="s">
        <v>28</v>
      </c>
      <c r="E59" s="1080"/>
      <c r="F59" s="1085" t="s">
        <v>28</v>
      </c>
      <c r="G59" s="1080"/>
      <c r="H59" s="18" t="s">
        <v>28</v>
      </c>
      <c r="I59" s="18" t="s">
        <v>28</v>
      </c>
      <c r="J59" s="18" t="s">
        <v>28</v>
      </c>
      <c r="K59" s="18" t="s">
        <v>28</v>
      </c>
      <c r="L59" s="19">
        <v>1091070</v>
      </c>
      <c r="M59" s="18"/>
      <c r="N59" s="20">
        <v>2740568350</v>
      </c>
    </row>
    <row r="60" spans="2:14" ht="0" hidden="1" customHeight="1"/>
  </sheetData>
  <mergeCells count="106">
    <mergeCell ref="D58:E58"/>
    <mergeCell ref="F58:G58"/>
    <mergeCell ref="D59:E59"/>
    <mergeCell ref="F59:G59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62"/>
  <sheetViews>
    <sheetView showGridLines="0" topLeftCell="A8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766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774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52.8">
      <c r="B11" s="4">
        <v>2023</v>
      </c>
      <c r="C11" s="4" t="s">
        <v>16</v>
      </c>
      <c r="D11" s="1079" t="s">
        <v>774</v>
      </c>
      <c r="E11" s="1080"/>
      <c r="F11" s="1079" t="s">
        <v>775</v>
      </c>
      <c r="G11" s="1080"/>
      <c r="H11" s="4" t="s">
        <v>744</v>
      </c>
      <c r="I11" s="4" t="s">
        <v>292</v>
      </c>
      <c r="J11" s="4" t="s">
        <v>20</v>
      </c>
      <c r="K11" s="9" t="s">
        <v>50</v>
      </c>
      <c r="L11" s="6">
        <v>877</v>
      </c>
      <c r="M11" s="9"/>
      <c r="N11" s="4"/>
    </row>
    <row r="12" spans="2:17" ht="39.6">
      <c r="B12" s="4">
        <v>2023</v>
      </c>
      <c r="C12" s="4" t="s">
        <v>16</v>
      </c>
      <c r="D12" s="1079" t="s">
        <v>774</v>
      </c>
      <c r="E12" s="1080"/>
      <c r="F12" s="1079" t="s">
        <v>775</v>
      </c>
      <c r="G12" s="1080"/>
      <c r="H12" s="4" t="s">
        <v>23</v>
      </c>
      <c r="I12" s="4" t="s">
        <v>292</v>
      </c>
      <c r="J12" s="4" t="s">
        <v>76</v>
      </c>
      <c r="K12" s="9" t="s">
        <v>50</v>
      </c>
      <c r="L12" s="6">
        <v>61</v>
      </c>
      <c r="M12" s="9"/>
      <c r="N12" s="4"/>
    </row>
    <row r="13" spans="2:17" ht="39.6">
      <c r="B13" s="4">
        <v>2023</v>
      </c>
      <c r="C13" s="4" t="s">
        <v>16</v>
      </c>
      <c r="D13" s="1079" t="s">
        <v>774</v>
      </c>
      <c r="E13" s="1080"/>
      <c r="F13" s="1079" t="s">
        <v>775</v>
      </c>
      <c r="G13" s="1080"/>
      <c r="H13" s="4" t="s">
        <v>24</v>
      </c>
      <c r="I13" s="4" t="s">
        <v>292</v>
      </c>
      <c r="J13" s="4" t="s">
        <v>181</v>
      </c>
      <c r="K13" s="9" t="s">
        <v>50</v>
      </c>
      <c r="L13" s="6">
        <v>2</v>
      </c>
      <c r="M13" s="9"/>
      <c r="N13" s="4"/>
    </row>
    <row r="14" spans="2:17" ht="118.8">
      <c r="B14" s="4">
        <v>2023</v>
      </c>
      <c r="C14" s="4" t="s">
        <v>16</v>
      </c>
      <c r="D14" s="1079" t="s">
        <v>774</v>
      </c>
      <c r="E14" s="1080"/>
      <c r="F14" s="1079" t="s">
        <v>775</v>
      </c>
      <c r="G14" s="1080"/>
      <c r="H14" s="4" t="s">
        <v>758</v>
      </c>
      <c r="I14" s="4" t="s">
        <v>292</v>
      </c>
      <c r="J14" s="4" t="s">
        <v>20</v>
      </c>
      <c r="K14" s="9" t="s">
        <v>50</v>
      </c>
      <c r="L14" s="6">
        <v>38</v>
      </c>
      <c r="M14" s="9"/>
      <c r="N14" s="4"/>
    </row>
    <row r="15" spans="2:17" ht="39.6">
      <c r="B15" s="4">
        <v>2023</v>
      </c>
      <c r="C15" s="4" t="s">
        <v>16</v>
      </c>
      <c r="D15" s="1079" t="s">
        <v>774</v>
      </c>
      <c r="E15" s="1080"/>
      <c r="F15" s="1079" t="s">
        <v>775</v>
      </c>
      <c r="G15" s="1080"/>
      <c r="H15" s="4" t="s">
        <v>26</v>
      </c>
      <c r="I15" s="4" t="s">
        <v>292</v>
      </c>
      <c r="J15" s="4" t="s">
        <v>439</v>
      </c>
      <c r="K15" s="9" t="s">
        <v>50</v>
      </c>
      <c r="L15" s="6">
        <v>8</v>
      </c>
      <c r="M15" s="9"/>
      <c r="N15" s="4"/>
    </row>
    <row r="16" spans="2:17" ht="39.6">
      <c r="B16" s="4">
        <v>2023</v>
      </c>
      <c r="C16" s="4" t="s">
        <v>16</v>
      </c>
      <c r="D16" s="1079" t="s">
        <v>774</v>
      </c>
      <c r="E16" s="1080"/>
      <c r="F16" s="1079" t="s">
        <v>775</v>
      </c>
      <c r="G16" s="1080"/>
      <c r="H16" s="4" t="s">
        <v>27</v>
      </c>
      <c r="I16" s="4" t="s">
        <v>292</v>
      </c>
      <c r="J16" s="4" t="s">
        <v>489</v>
      </c>
      <c r="K16" s="9" t="s">
        <v>50</v>
      </c>
      <c r="L16" s="6">
        <v>4</v>
      </c>
      <c r="M16" s="9"/>
      <c r="N16" s="4"/>
    </row>
    <row r="17" spans="2:14" ht="52.8">
      <c r="B17" s="4">
        <v>2023</v>
      </c>
      <c r="C17" s="4" t="s">
        <v>16</v>
      </c>
      <c r="D17" s="1079" t="s">
        <v>774</v>
      </c>
      <c r="E17" s="1080"/>
      <c r="F17" s="1079" t="s">
        <v>775</v>
      </c>
      <c r="G17" s="1080"/>
      <c r="H17" s="4" t="s">
        <v>744</v>
      </c>
      <c r="I17" s="4" t="s">
        <v>19</v>
      </c>
      <c r="J17" s="4" t="s">
        <v>20</v>
      </c>
      <c r="K17" s="5">
        <v>3100</v>
      </c>
      <c r="L17" s="6">
        <v>433590</v>
      </c>
      <c r="M17" s="9"/>
      <c r="N17" s="8">
        <v>1344129000</v>
      </c>
    </row>
    <row r="18" spans="2:14" ht="26.4">
      <c r="B18" s="4">
        <v>2023</v>
      </c>
      <c r="C18" s="4" t="s">
        <v>16</v>
      </c>
      <c r="D18" s="1079" t="s">
        <v>774</v>
      </c>
      <c r="E18" s="1080"/>
      <c r="F18" s="1079" t="s">
        <v>775</v>
      </c>
      <c r="G18" s="1080"/>
      <c r="H18" s="4" t="s">
        <v>23</v>
      </c>
      <c r="I18" s="4" t="s">
        <v>19</v>
      </c>
      <c r="J18" s="4" t="s">
        <v>20</v>
      </c>
      <c r="K18" s="5">
        <v>5600</v>
      </c>
      <c r="L18" s="6">
        <v>4895</v>
      </c>
      <c r="M18" s="9"/>
      <c r="N18" s="8">
        <v>27412000</v>
      </c>
    </row>
    <row r="19" spans="2:14" ht="26.4">
      <c r="B19" s="4">
        <v>2023</v>
      </c>
      <c r="C19" s="4" t="s">
        <v>16</v>
      </c>
      <c r="D19" s="1079" t="s">
        <v>774</v>
      </c>
      <c r="E19" s="1080"/>
      <c r="F19" s="1079" t="s">
        <v>775</v>
      </c>
      <c r="G19" s="1080"/>
      <c r="H19" s="4" t="s">
        <v>24</v>
      </c>
      <c r="I19" s="4" t="s">
        <v>19</v>
      </c>
      <c r="J19" s="4" t="s">
        <v>20</v>
      </c>
      <c r="K19" s="5">
        <v>9950</v>
      </c>
      <c r="L19" s="6">
        <v>5233</v>
      </c>
      <c r="M19" s="9"/>
      <c r="N19" s="8">
        <v>52068350</v>
      </c>
    </row>
    <row r="20" spans="2:14" ht="118.8">
      <c r="B20" s="4">
        <v>2023</v>
      </c>
      <c r="C20" s="4" t="s">
        <v>16</v>
      </c>
      <c r="D20" s="1079" t="s">
        <v>774</v>
      </c>
      <c r="E20" s="1080"/>
      <c r="F20" s="1079" t="s">
        <v>775</v>
      </c>
      <c r="G20" s="1080"/>
      <c r="H20" s="4" t="s">
        <v>758</v>
      </c>
      <c r="I20" s="4" t="s">
        <v>19</v>
      </c>
      <c r="J20" s="4" t="s">
        <v>20</v>
      </c>
      <c r="K20" s="5">
        <v>9300</v>
      </c>
      <c r="L20" s="6">
        <v>15188</v>
      </c>
      <c r="M20" s="9"/>
      <c r="N20" s="8">
        <v>141248400</v>
      </c>
    </row>
    <row r="21" spans="2:14" ht="26.4">
      <c r="B21" s="4">
        <v>2023</v>
      </c>
      <c r="C21" s="4" t="s">
        <v>16</v>
      </c>
      <c r="D21" s="1079" t="s">
        <v>774</v>
      </c>
      <c r="E21" s="1080"/>
      <c r="F21" s="1079" t="s">
        <v>775</v>
      </c>
      <c r="G21" s="1080"/>
      <c r="H21" s="4" t="s">
        <v>26</v>
      </c>
      <c r="I21" s="4" t="s">
        <v>19</v>
      </c>
      <c r="J21" s="4" t="s">
        <v>20</v>
      </c>
      <c r="K21" s="5">
        <v>15500</v>
      </c>
      <c r="L21" s="6">
        <v>52083</v>
      </c>
      <c r="M21" s="9"/>
      <c r="N21" s="8">
        <v>807286500</v>
      </c>
    </row>
    <row r="22" spans="2:14" ht="26.4">
      <c r="B22" s="4">
        <v>2023</v>
      </c>
      <c r="C22" s="4" t="s">
        <v>16</v>
      </c>
      <c r="D22" s="1079" t="s">
        <v>774</v>
      </c>
      <c r="E22" s="1080"/>
      <c r="F22" s="1079" t="s">
        <v>775</v>
      </c>
      <c r="G22" s="1080"/>
      <c r="H22" s="4" t="s">
        <v>27</v>
      </c>
      <c r="I22" s="4" t="s">
        <v>19</v>
      </c>
      <c r="J22" s="4" t="s">
        <v>20</v>
      </c>
      <c r="K22" s="5">
        <v>950</v>
      </c>
      <c r="L22" s="6">
        <v>2948</v>
      </c>
      <c r="M22" s="9"/>
      <c r="N22" s="8">
        <v>2800600</v>
      </c>
    </row>
    <row r="23" spans="2:14">
      <c r="B23" s="12" t="s">
        <v>28</v>
      </c>
      <c r="C23" s="12" t="s">
        <v>28</v>
      </c>
      <c r="D23" s="1083" t="s">
        <v>28</v>
      </c>
      <c r="E23" s="1080"/>
      <c r="F23" s="1083" t="s">
        <v>29</v>
      </c>
      <c r="G23" s="1080"/>
      <c r="H23" s="12" t="s">
        <v>28</v>
      </c>
      <c r="I23" s="12" t="s">
        <v>28</v>
      </c>
      <c r="J23" s="12" t="s">
        <v>28</v>
      </c>
      <c r="K23" s="12" t="s">
        <v>28</v>
      </c>
      <c r="L23" s="13">
        <v>514927</v>
      </c>
      <c r="M23" s="12"/>
      <c r="N23" s="14">
        <v>2374944850</v>
      </c>
    </row>
    <row r="24" spans="2:14" ht="52.8">
      <c r="B24" s="4">
        <v>2023</v>
      </c>
      <c r="C24" s="4" t="s">
        <v>16</v>
      </c>
      <c r="D24" s="1079" t="s">
        <v>774</v>
      </c>
      <c r="E24" s="1080"/>
      <c r="F24" s="1079" t="s">
        <v>776</v>
      </c>
      <c r="G24" s="1080"/>
      <c r="H24" s="4" t="s">
        <v>744</v>
      </c>
      <c r="I24" s="4" t="s">
        <v>292</v>
      </c>
      <c r="J24" s="4" t="s">
        <v>20</v>
      </c>
      <c r="K24" s="9" t="s">
        <v>50</v>
      </c>
      <c r="L24" s="6">
        <v>316</v>
      </c>
      <c r="M24" s="9"/>
      <c r="N24" s="4"/>
    </row>
    <row r="25" spans="2:14" ht="39.6">
      <c r="B25" s="4">
        <v>2023</v>
      </c>
      <c r="C25" s="4" t="s">
        <v>16</v>
      </c>
      <c r="D25" s="1079" t="s">
        <v>774</v>
      </c>
      <c r="E25" s="1080"/>
      <c r="F25" s="1079" t="s">
        <v>776</v>
      </c>
      <c r="G25" s="1080"/>
      <c r="H25" s="4" t="s">
        <v>23</v>
      </c>
      <c r="I25" s="4" t="s">
        <v>292</v>
      </c>
      <c r="J25" s="4" t="s">
        <v>163</v>
      </c>
      <c r="K25" s="9" t="s">
        <v>50</v>
      </c>
      <c r="L25" s="6">
        <v>2</v>
      </c>
      <c r="M25" s="9"/>
      <c r="N25" s="4"/>
    </row>
    <row r="26" spans="2:14" ht="118.8">
      <c r="B26" s="4">
        <v>2023</v>
      </c>
      <c r="C26" s="4" t="s">
        <v>16</v>
      </c>
      <c r="D26" s="1079" t="s">
        <v>774</v>
      </c>
      <c r="E26" s="1080"/>
      <c r="F26" s="1079" t="s">
        <v>776</v>
      </c>
      <c r="G26" s="1080"/>
      <c r="H26" s="4" t="s">
        <v>758</v>
      </c>
      <c r="I26" s="4" t="s">
        <v>292</v>
      </c>
      <c r="J26" s="4" t="s">
        <v>106</v>
      </c>
      <c r="K26" s="9" t="s">
        <v>50</v>
      </c>
      <c r="L26" s="6">
        <v>26</v>
      </c>
      <c r="M26" s="9"/>
      <c r="N26" s="4"/>
    </row>
    <row r="27" spans="2:14" ht="39.6">
      <c r="B27" s="4">
        <v>2023</v>
      </c>
      <c r="C27" s="4" t="s">
        <v>16</v>
      </c>
      <c r="D27" s="1079" t="s">
        <v>774</v>
      </c>
      <c r="E27" s="1080"/>
      <c r="F27" s="1079" t="s">
        <v>776</v>
      </c>
      <c r="G27" s="1080"/>
      <c r="H27" s="4" t="s">
        <v>26</v>
      </c>
      <c r="I27" s="4" t="s">
        <v>292</v>
      </c>
      <c r="J27" s="4" t="s">
        <v>777</v>
      </c>
      <c r="K27" s="9" t="s">
        <v>50</v>
      </c>
      <c r="L27" s="6">
        <v>4</v>
      </c>
      <c r="M27" s="9"/>
      <c r="N27" s="4"/>
    </row>
    <row r="28" spans="2:14" ht="39.6">
      <c r="B28" s="4">
        <v>2023</v>
      </c>
      <c r="C28" s="4" t="s">
        <v>16</v>
      </c>
      <c r="D28" s="1079" t="s">
        <v>774</v>
      </c>
      <c r="E28" s="1080"/>
      <c r="F28" s="1079" t="s">
        <v>776</v>
      </c>
      <c r="G28" s="1080"/>
      <c r="H28" s="4" t="s">
        <v>27</v>
      </c>
      <c r="I28" s="4" t="s">
        <v>292</v>
      </c>
      <c r="J28" s="4" t="s">
        <v>179</v>
      </c>
      <c r="K28" s="9" t="s">
        <v>50</v>
      </c>
      <c r="L28" s="6">
        <v>30</v>
      </c>
      <c r="M28" s="9"/>
      <c r="N28" s="4"/>
    </row>
    <row r="29" spans="2:14" ht="52.8">
      <c r="B29" s="4">
        <v>2023</v>
      </c>
      <c r="C29" s="4" t="s">
        <v>16</v>
      </c>
      <c r="D29" s="1079" t="s">
        <v>774</v>
      </c>
      <c r="E29" s="1080"/>
      <c r="F29" s="1079" t="s">
        <v>776</v>
      </c>
      <c r="G29" s="1080"/>
      <c r="H29" s="4" t="s">
        <v>744</v>
      </c>
      <c r="I29" s="4" t="s">
        <v>19</v>
      </c>
      <c r="J29" s="4" t="s">
        <v>20</v>
      </c>
      <c r="K29" s="5">
        <v>450</v>
      </c>
      <c r="L29" s="6">
        <v>117782</v>
      </c>
      <c r="M29" s="9"/>
      <c r="N29" s="8">
        <v>53001900</v>
      </c>
    </row>
    <row r="30" spans="2:14" ht="26.4">
      <c r="B30" s="4">
        <v>2023</v>
      </c>
      <c r="C30" s="4" t="s">
        <v>16</v>
      </c>
      <c r="D30" s="1079" t="s">
        <v>774</v>
      </c>
      <c r="E30" s="1080"/>
      <c r="F30" s="1079" t="s">
        <v>776</v>
      </c>
      <c r="G30" s="1080"/>
      <c r="H30" s="4" t="s">
        <v>23</v>
      </c>
      <c r="I30" s="4" t="s">
        <v>19</v>
      </c>
      <c r="J30" s="4" t="s">
        <v>20</v>
      </c>
      <c r="K30" s="5">
        <v>800</v>
      </c>
      <c r="L30" s="6">
        <v>1456</v>
      </c>
      <c r="M30" s="9"/>
      <c r="N30" s="8">
        <v>1164800</v>
      </c>
    </row>
    <row r="31" spans="2:14" ht="26.4">
      <c r="B31" s="4">
        <v>2023</v>
      </c>
      <c r="C31" s="4" t="s">
        <v>16</v>
      </c>
      <c r="D31" s="1079" t="s">
        <v>774</v>
      </c>
      <c r="E31" s="1080"/>
      <c r="F31" s="1079" t="s">
        <v>776</v>
      </c>
      <c r="G31" s="1080"/>
      <c r="H31" s="4" t="s">
        <v>24</v>
      </c>
      <c r="I31" s="4" t="s">
        <v>19</v>
      </c>
      <c r="J31" s="4" t="s">
        <v>20</v>
      </c>
      <c r="K31" s="5">
        <v>1400</v>
      </c>
      <c r="L31" s="6">
        <v>422</v>
      </c>
      <c r="M31" s="9"/>
      <c r="N31" s="8">
        <v>590800</v>
      </c>
    </row>
    <row r="32" spans="2:14" ht="118.8">
      <c r="B32" s="4">
        <v>2023</v>
      </c>
      <c r="C32" s="4" t="s">
        <v>16</v>
      </c>
      <c r="D32" s="1079" t="s">
        <v>774</v>
      </c>
      <c r="E32" s="1080"/>
      <c r="F32" s="1079" t="s">
        <v>776</v>
      </c>
      <c r="G32" s="1080"/>
      <c r="H32" s="4" t="s">
        <v>758</v>
      </c>
      <c r="I32" s="4" t="s">
        <v>19</v>
      </c>
      <c r="J32" s="4" t="s">
        <v>20</v>
      </c>
      <c r="K32" s="5">
        <v>1300</v>
      </c>
      <c r="L32" s="6">
        <v>6147</v>
      </c>
      <c r="M32" s="9"/>
      <c r="N32" s="8">
        <v>7991100</v>
      </c>
    </row>
    <row r="33" spans="2:14" ht="26.4">
      <c r="B33" s="4">
        <v>2023</v>
      </c>
      <c r="C33" s="4" t="s">
        <v>16</v>
      </c>
      <c r="D33" s="1079" t="s">
        <v>774</v>
      </c>
      <c r="E33" s="1080"/>
      <c r="F33" s="1079" t="s">
        <v>776</v>
      </c>
      <c r="G33" s="1080"/>
      <c r="H33" s="4" t="s">
        <v>26</v>
      </c>
      <c r="I33" s="4" t="s">
        <v>19</v>
      </c>
      <c r="J33" s="4" t="s">
        <v>20</v>
      </c>
      <c r="K33" s="5">
        <v>2150</v>
      </c>
      <c r="L33" s="6">
        <v>17945</v>
      </c>
      <c r="M33" s="9"/>
      <c r="N33" s="8">
        <v>38581750</v>
      </c>
    </row>
    <row r="34" spans="2:14" ht="26.4">
      <c r="B34" s="4">
        <v>2023</v>
      </c>
      <c r="C34" s="4" t="s">
        <v>16</v>
      </c>
      <c r="D34" s="1079" t="s">
        <v>774</v>
      </c>
      <c r="E34" s="1080"/>
      <c r="F34" s="1079" t="s">
        <v>776</v>
      </c>
      <c r="G34" s="1080"/>
      <c r="H34" s="4" t="s">
        <v>27</v>
      </c>
      <c r="I34" s="4" t="s">
        <v>19</v>
      </c>
      <c r="J34" s="4" t="s">
        <v>20</v>
      </c>
      <c r="K34" s="5">
        <v>100</v>
      </c>
      <c r="L34" s="6">
        <v>739</v>
      </c>
      <c r="M34" s="9"/>
      <c r="N34" s="8">
        <v>73900</v>
      </c>
    </row>
    <row r="35" spans="2:14">
      <c r="B35" s="12" t="s">
        <v>28</v>
      </c>
      <c r="C35" s="12" t="s">
        <v>28</v>
      </c>
      <c r="D35" s="1083" t="s">
        <v>28</v>
      </c>
      <c r="E35" s="1080"/>
      <c r="F35" s="1083" t="s">
        <v>29</v>
      </c>
      <c r="G35" s="1080"/>
      <c r="H35" s="12" t="s">
        <v>28</v>
      </c>
      <c r="I35" s="12" t="s">
        <v>28</v>
      </c>
      <c r="J35" s="12" t="s">
        <v>28</v>
      </c>
      <c r="K35" s="12" t="s">
        <v>28</v>
      </c>
      <c r="L35" s="13">
        <v>144869</v>
      </c>
      <c r="M35" s="12"/>
      <c r="N35" s="14">
        <v>101404250</v>
      </c>
    </row>
    <row r="36" spans="2:14">
      <c r="B36" s="15" t="s">
        <v>28</v>
      </c>
      <c r="C36" s="15" t="s">
        <v>29</v>
      </c>
      <c r="D36" s="1084" t="s">
        <v>28</v>
      </c>
      <c r="E36" s="1080"/>
      <c r="F36" s="1084" t="s">
        <v>28</v>
      </c>
      <c r="G36" s="1080"/>
      <c r="H36" s="15" t="s">
        <v>28</v>
      </c>
      <c r="I36" s="15" t="s">
        <v>28</v>
      </c>
      <c r="J36" s="15" t="s">
        <v>28</v>
      </c>
      <c r="K36" s="15" t="s">
        <v>28</v>
      </c>
      <c r="L36" s="16">
        <v>659796</v>
      </c>
      <c r="M36" s="15"/>
      <c r="N36" s="17">
        <v>2476349100</v>
      </c>
    </row>
    <row r="37" spans="2:14" ht="52.8">
      <c r="B37" s="4">
        <v>2023</v>
      </c>
      <c r="C37" s="4" t="s">
        <v>32</v>
      </c>
      <c r="D37" s="1079" t="s">
        <v>774</v>
      </c>
      <c r="E37" s="1080"/>
      <c r="F37" s="1079" t="s">
        <v>775</v>
      </c>
      <c r="G37" s="1080"/>
      <c r="H37" s="4" t="s">
        <v>744</v>
      </c>
      <c r="I37" s="4" t="s">
        <v>292</v>
      </c>
      <c r="J37" s="4" t="s">
        <v>33</v>
      </c>
      <c r="K37" s="9" t="s">
        <v>50</v>
      </c>
      <c r="L37" s="6">
        <v>998</v>
      </c>
      <c r="M37" s="9"/>
      <c r="N37" s="4"/>
    </row>
    <row r="38" spans="2:14" ht="39.6">
      <c r="B38" s="4">
        <v>2023</v>
      </c>
      <c r="C38" s="4" t="s">
        <v>32</v>
      </c>
      <c r="D38" s="1079" t="s">
        <v>774</v>
      </c>
      <c r="E38" s="1080"/>
      <c r="F38" s="1079" t="s">
        <v>775</v>
      </c>
      <c r="G38" s="1080"/>
      <c r="H38" s="4" t="s">
        <v>23</v>
      </c>
      <c r="I38" s="4" t="s">
        <v>292</v>
      </c>
      <c r="J38" s="4" t="s">
        <v>33</v>
      </c>
      <c r="K38" s="9" t="s">
        <v>50</v>
      </c>
      <c r="L38" s="6">
        <v>96</v>
      </c>
      <c r="M38" s="9"/>
      <c r="N38" s="4"/>
    </row>
    <row r="39" spans="2:14" ht="39.6">
      <c r="B39" s="4">
        <v>2023</v>
      </c>
      <c r="C39" s="4" t="s">
        <v>32</v>
      </c>
      <c r="D39" s="1079" t="s">
        <v>774</v>
      </c>
      <c r="E39" s="1080"/>
      <c r="F39" s="1079" t="s">
        <v>775</v>
      </c>
      <c r="G39" s="1080"/>
      <c r="H39" s="4" t="s">
        <v>24</v>
      </c>
      <c r="I39" s="4" t="s">
        <v>292</v>
      </c>
      <c r="J39" s="4" t="s">
        <v>572</v>
      </c>
      <c r="K39" s="9" t="s">
        <v>50</v>
      </c>
      <c r="L39" s="6">
        <v>3</v>
      </c>
      <c r="M39" s="9"/>
      <c r="N39" s="4"/>
    </row>
    <row r="40" spans="2:14" ht="118.8">
      <c r="B40" s="4">
        <v>2023</v>
      </c>
      <c r="C40" s="4" t="s">
        <v>32</v>
      </c>
      <c r="D40" s="1079" t="s">
        <v>774</v>
      </c>
      <c r="E40" s="1080"/>
      <c r="F40" s="1079" t="s">
        <v>775</v>
      </c>
      <c r="G40" s="1080"/>
      <c r="H40" s="4" t="s">
        <v>758</v>
      </c>
      <c r="I40" s="4" t="s">
        <v>292</v>
      </c>
      <c r="J40" s="4" t="s">
        <v>33</v>
      </c>
      <c r="K40" s="9" t="s">
        <v>50</v>
      </c>
      <c r="L40" s="6">
        <v>182</v>
      </c>
      <c r="M40" s="9"/>
      <c r="N40" s="4"/>
    </row>
    <row r="41" spans="2:14" ht="39.6">
      <c r="B41" s="4">
        <v>2023</v>
      </c>
      <c r="C41" s="4" t="s">
        <v>32</v>
      </c>
      <c r="D41" s="1079" t="s">
        <v>774</v>
      </c>
      <c r="E41" s="1080"/>
      <c r="F41" s="1079" t="s">
        <v>775</v>
      </c>
      <c r="G41" s="1080"/>
      <c r="H41" s="4" t="s">
        <v>26</v>
      </c>
      <c r="I41" s="4" t="s">
        <v>292</v>
      </c>
      <c r="J41" s="4" t="s">
        <v>202</v>
      </c>
      <c r="K41" s="9" t="s">
        <v>50</v>
      </c>
      <c r="L41" s="6">
        <v>31</v>
      </c>
      <c r="M41" s="9"/>
      <c r="N41" s="4"/>
    </row>
    <row r="42" spans="2:14" ht="39.6">
      <c r="B42" s="4">
        <v>2023</v>
      </c>
      <c r="C42" s="4" t="s">
        <v>32</v>
      </c>
      <c r="D42" s="1079" t="s">
        <v>774</v>
      </c>
      <c r="E42" s="1080"/>
      <c r="F42" s="1079" t="s">
        <v>775</v>
      </c>
      <c r="G42" s="1080"/>
      <c r="H42" s="4" t="s">
        <v>27</v>
      </c>
      <c r="I42" s="4" t="s">
        <v>292</v>
      </c>
      <c r="J42" s="4" t="s">
        <v>210</v>
      </c>
      <c r="K42" s="9" t="s">
        <v>50</v>
      </c>
      <c r="L42" s="6">
        <v>6</v>
      </c>
      <c r="M42" s="9"/>
      <c r="N42" s="4"/>
    </row>
    <row r="43" spans="2:14" ht="52.8">
      <c r="B43" s="4">
        <v>2023</v>
      </c>
      <c r="C43" s="4" t="s">
        <v>32</v>
      </c>
      <c r="D43" s="1079" t="s">
        <v>774</v>
      </c>
      <c r="E43" s="1080"/>
      <c r="F43" s="1079" t="s">
        <v>775</v>
      </c>
      <c r="G43" s="1080"/>
      <c r="H43" s="4" t="s">
        <v>744</v>
      </c>
      <c r="I43" s="4" t="s">
        <v>19</v>
      </c>
      <c r="J43" s="4" t="s">
        <v>33</v>
      </c>
      <c r="K43" s="5">
        <v>3100</v>
      </c>
      <c r="L43" s="6">
        <v>358224</v>
      </c>
      <c r="M43" s="9"/>
      <c r="N43" s="8">
        <v>1110494400</v>
      </c>
    </row>
    <row r="44" spans="2:14" ht="26.4">
      <c r="B44" s="4">
        <v>2023</v>
      </c>
      <c r="C44" s="4" t="s">
        <v>32</v>
      </c>
      <c r="D44" s="1079" t="s">
        <v>774</v>
      </c>
      <c r="E44" s="1080"/>
      <c r="F44" s="1079" t="s">
        <v>775</v>
      </c>
      <c r="G44" s="1080"/>
      <c r="H44" s="4" t="s">
        <v>23</v>
      </c>
      <c r="I44" s="4" t="s">
        <v>19</v>
      </c>
      <c r="J44" s="4" t="s">
        <v>33</v>
      </c>
      <c r="K44" s="5">
        <v>5600</v>
      </c>
      <c r="L44" s="6">
        <v>3655</v>
      </c>
      <c r="M44" s="9"/>
      <c r="N44" s="8">
        <v>20468000</v>
      </c>
    </row>
    <row r="45" spans="2:14" ht="26.4">
      <c r="B45" s="4">
        <v>2023</v>
      </c>
      <c r="C45" s="4" t="s">
        <v>32</v>
      </c>
      <c r="D45" s="1079" t="s">
        <v>774</v>
      </c>
      <c r="E45" s="1080"/>
      <c r="F45" s="1079" t="s">
        <v>775</v>
      </c>
      <c r="G45" s="1080"/>
      <c r="H45" s="4" t="s">
        <v>24</v>
      </c>
      <c r="I45" s="4" t="s">
        <v>19</v>
      </c>
      <c r="J45" s="4" t="s">
        <v>33</v>
      </c>
      <c r="K45" s="5">
        <v>9950</v>
      </c>
      <c r="L45" s="6">
        <v>5182</v>
      </c>
      <c r="M45" s="9"/>
      <c r="N45" s="8">
        <v>51560900</v>
      </c>
    </row>
    <row r="46" spans="2:14" ht="118.8">
      <c r="B46" s="4">
        <v>2023</v>
      </c>
      <c r="C46" s="4" t="s">
        <v>32</v>
      </c>
      <c r="D46" s="1079" t="s">
        <v>774</v>
      </c>
      <c r="E46" s="1080"/>
      <c r="F46" s="1079" t="s">
        <v>775</v>
      </c>
      <c r="G46" s="1080"/>
      <c r="H46" s="4" t="s">
        <v>758</v>
      </c>
      <c r="I46" s="4" t="s">
        <v>19</v>
      </c>
      <c r="J46" s="4" t="s">
        <v>33</v>
      </c>
      <c r="K46" s="5">
        <v>9300</v>
      </c>
      <c r="L46" s="6">
        <v>15543</v>
      </c>
      <c r="M46" s="9"/>
      <c r="N46" s="8">
        <v>144549900</v>
      </c>
    </row>
    <row r="47" spans="2:14" ht="26.4">
      <c r="B47" s="4">
        <v>2023</v>
      </c>
      <c r="C47" s="4" t="s">
        <v>32</v>
      </c>
      <c r="D47" s="1079" t="s">
        <v>774</v>
      </c>
      <c r="E47" s="1080"/>
      <c r="F47" s="1079" t="s">
        <v>775</v>
      </c>
      <c r="G47" s="1080"/>
      <c r="H47" s="4" t="s">
        <v>26</v>
      </c>
      <c r="I47" s="4" t="s">
        <v>19</v>
      </c>
      <c r="J47" s="4" t="s">
        <v>33</v>
      </c>
      <c r="K47" s="5">
        <v>15500</v>
      </c>
      <c r="L47" s="6">
        <v>53838</v>
      </c>
      <c r="M47" s="9"/>
      <c r="N47" s="8">
        <v>834489000</v>
      </c>
    </row>
    <row r="48" spans="2:14" ht="26.4">
      <c r="B48" s="4">
        <v>2023</v>
      </c>
      <c r="C48" s="4" t="s">
        <v>32</v>
      </c>
      <c r="D48" s="1079" t="s">
        <v>774</v>
      </c>
      <c r="E48" s="1080"/>
      <c r="F48" s="1079" t="s">
        <v>775</v>
      </c>
      <c r="G48" s="1080"/>
      <c r="H48" s="4" t="s">
        <v>27</v>
      </c>
      <c r="I48" s="4" t="s">
        <v>19</v>
      </c>
      <c r="J48" s="4" t="s">
        <v>33</v>
      </c>
      <c r="K48" s="5">
        <v>950</v>
      </c>
      <c r="L48" s="6">
        <v>2209</v>
      </c>
      <c r="M48" s="9"/>
      <c r="N48" s="8">
        <v>2098550</v>
      </c>
    </row>
    <row r="49" spans="2:14">
      <c r="B49" s="12" t="s">
        <v>28</v>
      </c>
      <c r="C49" s="12" t="s">
        <v>28</v>
      </c>
      <c r="D49" s="1083" t="s">
        <v>28</v>
      </c>
      <c r="E49" s="1080"/>
      <c r="F49" s="1083" t="s">
        <v>29</v>
      </c>
      <c r="G49" s="1080"/>
      <c r="H49" s="12" t="s">
        <v>28</v>
      </c>
      <c r="I49" s="12" t="s">
        <v>28</v>
      </c>
      <c r="J49" s="12" t="s">
        <v>28</v>
      </c>
      <c r="K49" s="12" t="s">
        <v>28</v>
      </c>
      <c r="L49" s="13">
        <v>439967</v>
      </c>
      <c r="M49" s="12"/>
      <c r="N49" s="14">
        <v>2163660750</v>
      </c>
    </row>
    <row r="50" spans="2:14" ht="52.8">
      <c r="B50" s="4">
        <v>2023</v>
      </c>
      <c r="C50" s="4" t="s">
        <v>32</v>
      </c>
      <c r="D50" s="1079" t="s">
        <v>774</v>
      </c>
      <c r="E50" s="1080"/>
      <c r="F50" s="1079" t="s">
        <v>776</v>
      </c>
      <c r="G50" s="1080"/>
      <c r="H50" s="4" t="s">
        <v>744</v>
      </c>
      <c r="I50" s="4" t="s">
        <v>292</v>
      </c>
      <c r="J50" s="4" t="s">
        <v>33</v>
      </c>
      <c r="K50" s="9" t="s">
        <v>50</v>
      </c>
      <c r="L50" s="6">
        <v>293</v>
      </c>
      <c r="M50" s="9"/>
      <c r="N50" s="4"/>
    </row>
    <row r="51" spans="2:14" ht="39.6">
      <c r="B51" s="4">
        <v>2023</v>
      </c>
      <c r="C51" s="4" t="s">
        <v>32</v>
      </c>
      <c r="D51" s="1079" t="s">
        <v>774</v>
      </c>
      <c r="E51" s="1080"/>
      <c r="F51" s="1079" t="s">
        <v>776</v>
      </c>
      <c r="G51" s="1080"/>
      <c r="H51" s="4" t="s">
        <v>23</v>
      </c>
      <c r="I51" s="4" t="s">
        <v>292</v>
      </c>
      <c r="J51" s="4" t="s">
        <v>259</v>
      </c>
      <c r="K51" s="9" t="s">
        <v>50</v>
      </c>
      <c r="L51" s="6">
        <v>1</v>
      </c>
      <c r="M51" s="9"/>
      <c r="N51" s="4"/>
    </row>
    <row r="52" spans="2:14" ht="118.8">
      <c r="B52" s="4">
        <v>2023</v>
      </c>
      <c r="C52" s="4" t="s">
        <v>32</v>
      </c>
      <c r="D52" s="1079" t="s">
        <v>774</v>
      </c>
      <c r="E52" s="1080"/>
      <c r="F52" s="1079" t="s">
        <v>776</v>
      </c>
      <c r="G52" s="1080"/>
      <c r="H52" s="4" t="s">
        <v>758</v>
      </c>
      <c r="I52" s="4" t="s">
        <v>292</v>
      </c>
      <c r="J52" s="4" t="s">
        <v>254</v>
      </c>
      <c r="K52" s="9" t="s">
        <v>50</v>
      </c>
      <c r="L52" s="6">
        <v>26</v>
      </c>
      <c r="M52" s="9"/>
      <c r="N52" s="4"/>
    </row>
    <row r="53" spans="2:14" ht="52.8">
      <c r="B53" s="4">
        <v>2023</v>
      </c>
      <c r="C53" s="4" t="s">
        <v>32</v>
      </c>
      <c r="D53" s="1079" t="s">
        <v>774</v>
      </c>
      <c r="E53" s="1080"/>
      <c r="F53" s="1079" t="s">
        <v>776</v>
      </c>
      <c r="G53" s="1080"/>
      <c r="H53" s="4" t="s">
        <v>744</v>
      </c>
      <c r="I53" s="4" t="s">
        <v>19</v>
      </c>
      <c r="J53" s="4" t="s">
        <v>33</v>
      </c>
      <c r="K53" s="5">
        <v>450</v>
      </c>
      <c r="L53" s="6">
        <v>93141</v>
      </c>
      <c r="M53" s="9"/>
      <c r="N53" s="8">
        <v>41913450</v>
      </c>
    </row>
    <row r="54" spans="2:14" ht="26.4">
      <c r="B54" s="4">
        <v>2023</v>
      </c>
      <c r="C54" s="4" t="s">
        <v>32</v>
      </c>
      <c r="D54" s="1079" t="s">
        <v>774</v>
      </c>
      <c r="E54" s="1080"/>
      <c r="F54" s="1079" t="s">
        <v>776</v>
      </c>
      <c r="G54" s="1080"/>
      <c r="H54" s="4" t="s">
        <v>23</v>
      </c>
      <c r="I54" s="4" t="s">
        <v>19</v>
      </c>
      <c r="J54" s="4" t="s">
        <v>33</v>
      </c>
      <c r="K54" s="5">
        <v>800</v>
      </c>
      <c r="L54" s="6">
        <v>1070</v>
      </c>
      <c r="M54" s="9"/>
      <c r="N54" s="8">
        <v>856000</v>
      </c>
    </row>
    <row r="55" spans="2:14" ht="26.4">
      <c r="B55" s="4">
        <v>2023</v>
      </c>
      <c r="C55" s="4" t="s">
        <v>32</v>
      </c>
      <c r="D55" s="1079" t="s">
        <v>774</v>
      </c>
      <c r="E55" s="1080"/>
      <c r="F55" s="1079" t="s">
        <v>776</v>
      </c>
      <c r="G55" s="1080"/>
      <c r="H55" s="4" t="s">
        <v>24</v>
      </c>
      <c r="I55" s="4" t="s">
        <v>19</v>
      </c>
      <c r="J55" s="4" t="s">
        <v>33</v>
      </c>
      <c r="K55" s="5">
        <v>1400</v>
      </c>
      <c r="L55" s="6">
        <v>346</v>
      </c>
      <c r="M55" s="9"/>
      <c r="N55" s="8">
        <v>484400</v>
      </c>
    </row>
    <row r="56" spans="2:14" ht="118.8">
      <c r="B56" s="4">
        <v>2023</v>
      </c>
      <c r="C56" s="4" t="s">
        <v>32</v>
      </c>
      <c r="D56" s="1079" t="s">
        <v>774</v>
      </c>
      <c r="E56" s="1080"/>
      <c r="F56" s="1079" t="s">
        <v>776</v>
      </c>
      <c r="G56" s="1080"/>
      <c r="H56" s="4" t="s">
        <v>758</v>
      </c>
      <c r="I56" s="4" t="s">
        <v>19</v>
      </c>
      <c r="J56" s="4" t="s">
        <v>33</v>
      </c>
      <c r="K56" s="5">
        <v>1300</v>
      </c>
      <c r="L56" s="6">
        <v>5109</v>
      </c>
      <c r="M56" s="9"/>
      <c r="N56" s="8">
        <v>6641700</v>
      </c>
    </row>
    <row r="57" spans="2:14" ht="26.4">
      <c r="B57" s="4">
        <v>2023</v>
      </c>
      <c r="C57" s="4" t="s">
        <v>32</v>
      </c>
      <c r="D57" s="1079" t="s">
        <v>774</v>
      </c>
      <c r="E57" s="1080"/>
      <c r="F57" s="1079" t="s">
        <v>776</v>
      </c>
      <c r="G57" s="1080"/>
      <c r="H57" s="4" t="s">
        <v>26</v>
      </c>
      <c r="I57" s="4" t="s">
        <v>19</v>
      </c>
      <c r="J57" s="4" t="s">
        <v>33</v>
      </c>
      <c r="K57" s="5">
        <v>2150</v>
      </c>
      <c r="L57" s="6">
        <v>13962</v>
      </c>
      <c r="M57" s="9"/>
      <c r="N57" s="8">
        <v>30018300</v>
      </c>
    </row>
    <row r="58" spans="2:14" ht="26.4">
      <c r="B58" s="4">
        <v>2023</v>
      </c>
      <c r="C58" s="4" t="s">
        <v>32</v>
      </c>
      <c r="D58" s="1079" t="s">
        <v>774</v>
      </c>
      <c r="E58" s="1080"/>
      <c r="F58" s="1079" t="s">
        <v>776</v>
      </c>
      <c r="G58" s="1080"/>
      <c r="H58" s="4" t="s">
        <v>27</v>
      </c>
      <c r="I58" s="4" t="s">
        <v>19</v>
      </c>
      <c r="J58" s="4" t="s">
        <v>33</v>
      </c>
      <c r="K58" s="5">
        <v>100</v>
      </c>
      <c r="L58" s="6">
        <v>603</v>
      </c>
      <c r="M58" s="9"/>
      <c r="N58" s="8">
        <v>60300</v>
      </c>
    </row>
    <row r="59" spans="2:14">
      <c r="B59" s="12" t="s">
        <v>28</v>
      </c>
      <c r="C59" s="12" t="s">
        <v>28</v>
      </c>
      <c r="D59" s="1083" t="s">
        <v>28</v>
      </c>
      <c r="E59" s="1080"/>
      <c r="F59" s="1083" t="s">
        <v>29</v>
      </c>
      <c r="G59" s="1080"/>
      <c r="H59" s="12" t="s">
        <v>28</v>
      </c>
      <c r="I59" s="12" t="s">
        <v>28</v>
      </c>
      <c r="J59" s="12" t="s">
        <v>28</v>
      </c>
      <c r="K59" s="12" t="s">
        <v>28</v>
      </c>
      <c r="L59" s="13">
        <v>114551</v>
      </c>
      <c r="M59" s="12"/>
      <c r="N59" s="14">
        <v>79974150</v>
      </c>
    </row>
    <row r="60" spans="2:14">
      <c r="B60" s="15" t="s">
        <v>28</v>
      </c>
      <c r="C60" s="15" t="s">
        <v>29</v>
      </c>
      <c r="D60" s="1084" t="s">
        <v>28</v>
      </c>
      <c r="E60" s="1080"/>
      <c r="F60" s="1084" t="s">
        <v>28</v>
      </c>
      <c r="G60" s="1080"/>
      <c r="H60" s="15" t="s">
        <v>28</v>
      </c>
      <c r="I60" s="15" t="s">
        <v>28</v>
      </c>
      <c r="J60" s="15" t="s">
        <v>28</v>
      </c>
      <c r="K60" s="15" t="s">
        <v>28</v>
      </c>
      <c r="L60" s="16">
        <v>554518</v>
      </c>
      <c r="M60" s="15"/>
      <c r="N60" s="17">
        <v>2243634900</v>
      </c>
    </row>
    <row r="61" spans="2:14">
      <c r="B61" s="18" t="s">
        <v>29</v>
      </c>
      <c r="C61" s="18" t="s">
        <v>28</v>
      </c>
      <c r="D61" s="1085" t="s">
        <v>28</v>
      </c>
      <c r="E61" s="1080"/>
      <c r="F61" s="1085" t="s">
        <v>28</v>
      </c>
      <c r="G61" s="1080"/>
      <c r="H61" s="18" t="s">
        <v>28</v>
      </c>
      <c r="I61" s="18" t="s">
        <v>28</v>
      </c>
      <c r="J61" s="18" t="s">
        <v>28</v>
      </c>
      <c r="K61" s="18" t="s">
        <v>28</v>
      </c>
      <c r="L61" s="19">
        <v>1214314</v>
      </c>
      <c r="M61" s="18"/>
      <c r="N61" s="20">
        <v>4719984000</v>
      </c>
    </row>
    <row r="62" spans="2:14" ht="0" hidden="1" customHeight="1"/>
  </sheetData>
  <mergeCells count="110">
    <mergeCell ref="D61:E61"/>
    <mergeCell ref="F61:G61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6"/>
  <sheetViews>
    <sheetView showGridLines="0" topLeftCell="A2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766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778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52.8">
      <c r="B11" s="4">
        <v>2023</v>
      </c>
      <c r="C11" s="4" t="s">
        <v>16</v>
      </c>
      <c r="D11" s="1079" t="s">
        <v>778</v>
      </c>
      <c r="E11" s="1080"/>
      <c r="F11" s="1079" t="s">
        <v>779</v>
      </c>
      <c r="G11" s="1080"/>
      <c r="H11" s="4" t="s">
        <v>744</v>
      </c>
      <c r="I11" s="4" t="s">
        <v>19</v>
      </c>
      <c r="J11" s="4" t="s">
        <v>20</v>
      </c>
      <c r="K11" s="5">
        <v>2600</v>
      </c>
      <c r="L11" s="6">
        <v>120438</v>
      </c>
      <c r="M11" s="7">
        <v>562</v>
      </c>
      <c r="N11" s="8">
        <v>311677600</v>
      </c>
    </row>
    <row r="12" spans="2:17" ht="26.4">
      <c r="B12" s="4">
        <v>2023</v>
      </c>
      <c r="C12" s="4" t="s">
        <v>16</v>
      </c>
      <c r="D12" s="1079" t="s">
        <v>778</v>
      </c>
      <c r="E12" s="1080"/>
      <c r="F12" s="1079" t="s">
        <v>779</v>
      </c>
      <c r="G12" s="1080"/>
      <c r="H12" s="4" t="s">
        <v>23</v>
      </c>
      <c r="I12" s="4" t="s">
        <v>19</v>
      </c>
      <c r="J12" s="4" t="s">
        <v>20</v>
      </c>
      <c r="K12" s="5">
        <v>4700</v>
      </c>
      <c r="L12" s="6">
        <v>1858</v>
      </c>
      <c r="M12" s="7">
        <v>44</v>
      </c>
      <c r="N12" s="8">
        <v>8525800</v>
      </c>
    </row>
    <row r="13" spans="2:17" ht="26.4">
      <c r="B13" s="4">
        <v>2023</v>
      </c>
      <c r="C13" s="4" t="s">
        <v>16</v>
      </c>
      <c r="D13" s="1079" t="s">
        <v>778</v>
      </c>
      <c r="E13" s="1080"/>
      <c r="F13" s="1079" t="s">
        <v>779</v>
      </c>
      <c r="G13" s="1080"/>
      <c r="H13" s="4" t="s">
        <v>24</v>
      </c>
      <c r="I13" s="4" t="s">
        <v>19</v>
      </c>
      <c r="J13" s="4" t="s">
        <v>20</v>
      </c>
      <c r="K13" s="5">
        <v>8350</v>
      </c>
      <c r="L13" s="6">
        <v>9955</v>
      </c>
      <c r="M13" s="7">
        <v>0</v>
      </c>
      <c r="N13" s="8">
        <v>83124250</v>
      </c>
    </row>
    <row r="14" spans="2:17" ht="26.4">
      <c r="B14" s="4">
        <v>2023</v>
      </c>
      <c r="C14" s="4" t="s">
        <v>16</v>
      </c>
      <c r="D14" s="1079" t="s">
        <v>778</v>
      </c>
      <c r="E14" s="1080"/>
      <c r="F14" s="1079" t="s">
        <v>779</v>
      </c>
      <c r="G14" s="1080"/>
      <c r="H14" s="4" t="s">
        <v>25</v>
      </c>
      <c r="I14" s="4" t="s">
        <v>19</v>
      </c>
      <c r="J14" s="4" t="s">
        <v>20</v>
      </c>
      <c r="K14" s="5">
        <v>7800</v>
      </c>
      <c r="L14" s="6">
        <v>10472</v>
      </c>
      <c r="M14" s="7">
        <v>35</v>
      </c>
      <c r="N14" s="8">
        <v>81408600</v>
      </c>
    </row>
    <row r="15" spans="2:17" ht="26.4">
      <c r="B15" s="4">
        <v>2023</v>
      </c>
      <c r="C15" s="4" t="s">
        <v>16</v>
      </c>
      <c r="D15" s="1079" t="s">
        <v>778</v>
      </c>
      <c r="E15" s="1080"/>
      <c r="F15" s="1079" t="s">
        <v>779</v>
      </c>
      <c r="G15" s="1080"/>
      <c r="H15" s="4" t="s">
        <v>26</v>
      </c>
      <c r="I15" s="4" t="s">
        <v>19</v>
      </c>
      <c r="J15" s="4" t="s">
        <v>20</v>
      </c>
      <c r="K15" s="5">
        <v>10400</v>
      </c>
      <c r="L15" s="6">
        <v>63830</v>
      </c>
      <c r="M15" s="7">
        <v>2</v>
      </c>
      <c r="N15" s="8">
        <v>663811200</v>
      </c>
    </row>
    <row r="16" spans="2:17" ht="26.4">
      <c r="B16" s="4">
        <v>2023</v>
      </c>
      <c r="C16" s="4" t="s">
        <v>16</v>
      </c>
      <c r="D16" s="1079" t="s">
        <v>778</v>
      </c>
      <c r="E16" s="1080"/>
      <c r="F16" s="1079" t="s">
        <v>779</v>
      </c>
      <c r="G16" s="1080"/>
      <c r="H16" s="4" t="s">
        <v>27</v>
      </c>
      <c r="I16" s="4" t="s">
        <v>19</v>
      </c>
      <c r="J16" s="4" t="s">
        <v>20</v>
      </c>
      <c r="K16" s="5">
        <v>800</v>
      </c>
      <c r="L16" s="6">
        <v>1201</v>
      </c>
      <c r="M16" s="7">
        <v>0</v>
      </c>
      <c r="N16" s="8">
        <v>960800</v>
      </c>
    </row>
    <row r="17" spans="2:14" ht="66">
      <c r="B17" s="4">
        <v>2023</v>
      </c>
      <c r="C17" s="4" t="s">
        <v>16</v>
      </c>
      <c r="D17" s="1079" t="s">
        <v>778</v>
      </c>
      <c r="E17" s="1080"/>
      <c r="F17" s="1079" t="s">
        <v>779</v>
      </c>
      <c r="G17" s="1080"/>
      <c r="H17" s="4" t="s">
        <v>745</v>
      </c>
      <c r="I17" s="4" t="s">
        <v>19</v>
      </c>
      <c r="J17" s="4" t="s">
        <v>20</v>
      </c>
      <c r="K17" s="5">
        <v>20850</v>
      </c>
      <c r="L17" s="6">
        <v>715</v>
      </c>
      <c r="M17" s="7">
        <v>0</v>
      </c>
      <c r="N17" s="8">
        <v>14907750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208469</v>
      </c>
      <c r="M18" s="13">
        <v>643</v>
      </c>
      <c r="N18" s="14">
        <v>1164416000</v>
      </c>
    </row>
    <row r="19" spans="2:14" ht="52.8">
      <c r="B19" s="4">
        <v>2023</v>
      </c>
      <c r="C19" s="4" t="s">
        <v>16</v>
      </c>
      <c r="D19" s="1079" t="s">
        <v>778</v>
      </c>
      <c r="E19" s="1080"/>
      <c r="F19" s="1079" t="s">
        <v>780</v>
      </c>
      <c r="G19" s="1080"/>
      <c r="H19" s="4" t="s">
        <v>744</v>
      </c>
      <c r="I19" s="4" t="s">
        <v>19</v>
      </c>
      <c r="J19" s="4" t="s">
        <v>20</v>
      </c>
      <c r="K19" s="5">
        <v>2600</v>
      </c>
      <c r="L19" s="6">
        <v>112121</v>
      </c>
      <c r="M19" s="7">
        <v>369</v>
      </c>
      <c r="N19" s="8">
        <v>290555200</v>
      </c>
    </row>
    <row r="20" spans="2:14" ht="26.4">
      <c r="B20" s="4">
        <v>2023</v>
      </c>
      <c r="C20" s="4" t="s">
        <v>16</v>
      </c>
      <c r="D20" s="1079" t="s">
        <v>778</v>
      </c>
      <c r="E20" s="1080"/>
      <c r="F20" s="1079" t="s">
        <v>780</v>
      </c>
      <c r="G20" s="1080"/>
      <c r="H20" s="4" t="s">
        <v>23</v>
      </c>
      <c r="I20" s="4" t="s">
        <v>19</v>
      </c>
      <c r="J20" s="4" t="s">
        <v>20</v>
      </c>
      <c r="K20" s="5">
        <v>4700</v>
      </c>
      <c r="L20" s="6">
        <v>1679</v>
      </c>
      <c r="M20" s="7">
        <v>12</v>
      </c>
      <c r="N20" s="8">
        <v>7834900</v>
      </c>
    </row>
    <row r="21" spans="2:14" ht="26.4">
      <c r="B21" s="4">
        <v>2023</v>
      </c>
      <c r="C21" s="4" t="s">
        <v>16</v>
      </c>
      <c r="D21" s="1079" t="s">
        <v>778</v>
      </c>
      <c r="E21" s="1080"/>
      <c r="F21" s="1079" t="s">
        <v>780</v>
      </c>
      <c r="G21" s="1080"/>
      <c r="H21" s="4" t="s">
        <v>24</v>
      </c>
      <c r="I21" s="4" t="s">
        <v>19</v>
      </c>
      <c r="J21" s="4" t="s">
        <v>20</v>
      </c>
      <c r="K21" s="5">
        <v>8350</v>
      </c>
      <c r="L21" s="6">
        <v>9954</v>
      </c>
      <c r="M21" s="7">
        <v>0</v>
      </c>
      <c r="N21" s="8">
        <v>83115900</v>
      </c>
    </row>
    <row r="22" spans="2:14" ht="26.4">
      <c r="B22" s="4">
        <v>2023</v>
      </c>
      <c r="C22" s="4" t="s">
        <v>16</v>
      </c>
      <c r="D22" s="1079" t="s">
        <v>778</v>
      </c>
      <c r="E22" s="1080"/>
      <c r="F22" s="1079" t="s">
        <v>780</v>
      </c>
      <c r="G22" s="1080"/>
      <c r="H22" s="4" t="s">
        <v>25</v>
      </c>
      <c r="I22" s="4" t="s">
        <v>19</v>
      </c>
      <c r="J22" s="4" t="s">
        <v>20</v>
      </c>
      <c r="K22" s="5">
        <v>7800</v>
      </c>
      <c r="L22" s="6">
        <v>9718</v>
      </c>
      <c r="M22" s="7">
        <v>33</v>
      </c>
      <c r="N22" s="8">
        <v>75543000</v>
      </c>
    </row>
    <row r="23" spans="2:14" ht="26.4">
      <c r="B23" s="4">
        <v>2023</v>
      </c>
      <c r="C23" s="4" t="s">
        <v>16</v>
      </c>
      <c r="D23" s="1079" t="s">
        <v>778</v>
      </c>
      <c r="E23" s="1080"/>
      <c r="F23" s="1079" t="s">
        <v>780</v>
      </c>
      <c r="G23" s="1080"/>
      <c r="H23" s="4" t="s">
        <v>26</v>
      </c>
      <c r="I23" s="4" t="s">
        <v>19</v>
      </c>
      <c r="J23" s="4" t="s">
        <v>20</v>
      </c>
      <c r="K23" s="5">
        <v>10400</v>
      </c>
      <c r="L23" s="6">
        <v>56094</v>
      </c>
      <c r="M23" s="7">
        <v>2</v>
      </c>
      <c r="N23" s="8">
        <v>583356800</v>
      </c>
    </row>
    <row r="24" spans="2:14" ht="26.4">
      <c r="B24" s="4">
        <v>2023</v>
      </c>
      <c r="C24" s="4" t="s">
        <v>16</v>
      </c>
      <c r="D24" s="1079" t="s">
        <v>778</v>
      </c>
      <c r="E24" s="1080"/>
      <c r="F24" s="1079" t="s">
        <v>780</v>
      </c>
      <c r="G24" s="1080"/>
      <c r="H24" s="4" t="s">
        <v>27</v>
      </c>
      <c r="I24" s="4" t="s">
        <v>19</v>
      </c>
      <c r="J24" s="4" t="s">
        <v>20</v>
      </c>
      <c r="K24" s="5">
        <v>800</v>
      </c>
      <c r="L24" s="6">
        <v>1096</v>
      </c>
      <c r="M24" s="7">
        <v>0</v>
      </c>
      <c r="N24" s="8">
        <v>876800</v>
      </c>
    </row>
    <row r="25" spans="2:14" ht="66">
      <c r="B25" s="4">
        <v>2023</v>
      </c>
      <c r="C25" s="4" t="s">
        <v>16</v>
      </c>
      <c r="D25" s="1079" t="s">
        <v>778</v>
      </c>
      <c r="E25" s="1080"/>
      <c r="F25" s="1079" t="s">
        <v>780</v>
      </c>
      <c r="G25" s="1080"/>
      <c r="H25" s="4" t="s">
        <v>745</v>
      </c>
      <c r="I25" s="4" t="s">
        <v>19</v>
      </c>
      <c r="J25" s="4" t="s">
        <v>20</v>
      </c>
      <c r="K25" s="5">
        <v>20850</v>
      </c>
      <c r="L25" s="6">
        <v>655</v>
      </c>
      <c r="M25" s="7">
        <v>0</v>
      </c>
      <c r="N25" s="8">
        <v>13656750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191317</v>
      </c>
      <c r="M26" s="13">
        <v>416</v>
      </c>
      <c r="N26" s="14">
        <v>1054939350</v>
      </c>
    </row>
    <row r="27" spans="2:14">
      <c r="B27" s="15" t="s">
        <v>28</v>
      </c>
      <c r="C27" s="15" t="s">
        <v>29</v>
      </c>
      <c r="D27" s="1084" t="s">
        <v>28</v>
      </c>
      <c r="E27" s="1080"/>
      <c r="F27" s="1084" t="s">
        <v>28</v>
      </c>
      <c r="G27" s="1080"/>
      <c r="H27" s="15" t="s">
        <v>28</v>
      </c>
      <c r="I27" s="15" t="s">
        <v>28</v>
      </c>
      <c r="J27" s="15" t="s">
        <v>28</v>
      </c>
      <c r="K27" s="15" t="s">
        <v>28</v>
      </c>
      <c r="L27" s="16">
        <v>399786</v>
      </c>
      <c r="M27" s="16">
        <v>1059</v>
      </c>
      <c r="N27" s="17">
        <v>2219355350</v>
      </c>
    </row>
    <row r="28" spans="2:14" ht="52.8">
      <c r="B28" s="4">
        <v>2023</v>
      </c>
      <c r="C28" s="4" t="s">
        <v>32</v>
      </c>
      <c r="D28" s="1079" t="s">
        <v>778</v>
      </c>
      <c r="E28" s="1080"/>
      <c r="F28" s="1079" t="s">
        <v>779</v>
      </c>
      <c r="G28" s="1080"/>
      <c r="H28" s="4" t="s">
        <v>744</v>
      </c>
      <c r="I28" s="4" t="s">
        <v>19</v>
      </c>
      <c r="J28" s="4" t="s">
        <v>33</v>
      </c>
      <c r="K28" s="5">
        <v>2600</v>
      </c>
      <c r="L28" s="6">
        <v>128308</v>
      </c>
      <c r="M28" s="7">
        <v>498</v>
      </c>
      <c r="N28" s="8">
        <v>332306000</v>
      </c>
    </row>
    <row r="29" spans="2:14" ht="26.4">
      <c r="B29" s="4">
        <v>2023</v>
      </c>
      <c r="C29" s="4" t="s">
        <v>32</v>
      </c>
      <c r="D29" s="1079" t="s">
        <v>778</v>
      </c>
      <c r="E29" s="1080"/>
      <c r="F29" s="1079" t="s">
        <v>779</v>
      </c>
      <c r="G29" s="1080"/>
      <c r="H29" s="4" t="s">
        <v>23</v>
      </c>
      <c r="I29" s="4" t="s">
        <v>19</v>
      </c>
      <c r="J29" s="4" t="s">
        <v>33</v>
      </c>
      <c r="K29" s="5">
        <v>4700</v>
      </c>
      <c r="L29" s="6">
        <v>1537</v>
      </c>
      <c r="M29" s="7">
        <v>32</v>
      </c>
      <c r="N29" s="8">
        <v>7073500</v>
      </c>
    </row>
    <row r="30" spans="2:14" ht="26.4">
      <c r="B30" s="4">
        <v>2023</v>
      </c>
      <c r="C30" s="4" t="s">
        <v>32</v>
      </c>
      <c r="D30" s="1079" t="s">
        <v>778</v>
      </c>
      <c r="E30" s="1080"/>
      <c r="F30" s="1079" t="s">
        <v>779</v>
      </c>
      <c r="G30" s="1080"/>
      <c r="H30" s="4" t="s">
        <v>24</v>
      </c>
      <c r="I30" s="4" t="s">
        <v>19</v>
      </c>
      <c r="J30" s="4" t="s">
        <v>33</v>
      </c>
      <c r="K30" s="5">
        <v>8350</v>
      </c>
      <c r="L30" s="6">
        <v>9285</v>
      </c>
      <c r="M30" s="7">
        <v>0</v>
      </c>
      <c r="N30" s="8">
        <v>77529750</v>
      </c>
    </row>
    <row r="31" spans="2:14" ht="26.4">
      <c r="B31" s="4">
        <v>2023</v>
      </c>
      <c r="C31" s="4" t="s">
        <v>32</v>
      </c>
      <c r="D31" s="1079" t="s">
        <v>778</v>
      </c>
      <c r="E31" s="1080"/>
      <c r="F31" s="1079" t="s">
        <v>779</v>
      </c>
      <c r="G31" s="1080"/>
      <c r="H31" s="4" t="s">
        <v>25</v>
      </c>
      <c r="I31" s="4" t="s">
        <v>19</v>
      </c>
      <c r="J31" s="4" t="s">
        <v>33</v>
      </c>
      <c r="K31" s="5">
        <v>7800</v>
      </c>
      <c r="L31" s="6">
        <v>9983</v>
      </c>
      <c r="M31" s="7">
        <v>35</v>
      </c>
      <c r="N31" s="8">
        <v>77594400</v>
      </c>
    </row>
    <row r="32" spans="2:14" ht="26.4">
      <c r="B32" s="4">
        <v>2023</v>
      </c>
      <c r="C32" s="4" t="s">
        <v>32</v>
      </c>
      <c r="D32" s="1079" t="s">
        <v>778</v>
      </c>
      <c r="E32" s="1080"/>
      <c r="F32" s="1079" t="s">
        <v>779</v>
      </c>
      <c r="G32" s="1080"/>
      <c r="H32" s="4" t="s">
        <v>26</v>
      </c>
      <c r="I32" s="4" t="s">
        <v>19</v>
      </c>
      <c r="J32" s="4" t="s">
        <v>33</v>
      </c>
      <c r="K32" s="5">
        <v>10400</v>
      </c>
      <c r="L32" s="6">
        <v>57358</v>
      </c>
      <c r="M32" s="7">
        <v>6</v>
      </c>
      <c r="N32" s="8">
        <v>596460800</v>
      </c>
    </row>
    <row r="33" spans="2:14" ht="26.4">
      <c r="B33" s="4">
        <v>2023</v>
      </c>
      <c r="C33" s="4" t="s">
        <v>32</v>
      </c>
      <c r="D33" s="1079" t="s">
        <v>778</v>
      </c>
      <c r="E33" s="1080"/>
      <c r="F33" s="1079" t="s">
        <v>779</v>
      </c>
      <c r="G33" s="1080"/>
      <c r="H33" s="4" t="s">
        <v>27</v>
      </c>
      <c r="I33" s="4" t="s">
        <v>19</v>
      </c>
      <c r="J33" s="4" t="s">
        <v>33</v>
      </c>
      <c r="K33" s="5">
        <v>800</v>
      </c>
      <c r="L33" s="6">
        <v>929</v>
      </c>
      <c r="M33" s="7">
        <v>0</v>
      </c>
      <c r="N33" s="8">
        <v>743200</v>
      </c>
    </row>
    <row r="34" spans="2:14" ht="66">
      <c r="B34" s="4">
        <v>2023</v>
      </c>
      <c r="C34" s="4" t="s">
        <v>32</v>
      </c>
      <c r="D34" s="1079" t="s">
        <v>778</v>
      </c>
      <c r="E34" s="1080"/>
      <c r="F34" s="1079" t="s">
        <v>779</v>
      </c>
      <c r="G34" s="1080"/>
      <c r="H34" s="4" t="s">
        <v>745</v>
      </c>
      <c r="I34" s="4" t="s">
        <v>19</v>
      </c>
      <c r="J34" s="4" t="s">
        <v>33</v>
      </c>
      <c r="K34" s="5">
        <v>20850</v>
      </c>
      <c r="L34" s="6">
        <v>564</v>
      </c>
      <c r="M34" s="7">
        <v>0</v>
      </c>
      <c r="N34" s="8">
        <v>11759400</v>
      </c>
    </row>
    <row r="35" spans="2:14">
      <c r="B35" s="12" t="s">
        <v>28</v>
      </c>
      <c r="C35" s="12" t="s">
        <v>28</v>
      </c>
      <c r="D35" s="1083" t="s">
        <v>28</v>
      </c>
      <c r="E35" s="1080"/>
      <c r="F35" s="1083" t="s">
        <v>29</v>
      </c>
      <c r="G35" s="1080"/>
      <c r="H35" s="12" t="s">
        <v>28</v>
      </c>
      <c r="I35" s="12" t="s">
        <v>28</v>
      </c>
      <c r="J35" s="12" t="s">
        <v>28</v>
      </c>
      <c r="K35" s="12" t="s">
        <v>28</v>
      </c>
      <c r="L35" s="13">
        <v>207964</v>
      </c>
      <c r="M35" s="13">
        <v>571</v>
      </c>
      <c r="N35" s="14">
        <v>1103467050</v>
      </c>
    </row>
    <row r="36" spans="2:14" ht="52.8">
      <c r="B36" s="4">
        <v>2023</v>
      </c>
      <c r="C36" s="4" t="s">
        <v>32</v>
      </c>
      <c r="D36" s="1079" t="s">
        <v>778</v>
      </c>
      <c r="E36" s="1080"/>
      <c r="F36" s="1079" t="s">
        <v>780</v>
      </c>
      <c r="G36" s="1080"/>
      <c r="H36" s="4" t="s">
        <v>744</v>
      </c>
      <c r="I36" s="4" t="s">
        <v>19</v>
      </c>
      <c r="J36" s="4" t="s">
        <v>33</v>
      </c>
      <c r="K36" s="5">
        <v>2600</v>
      </c>
      <c r="L36" s="6">
        <v>120727</v>
      </c>
      <c r="M36" s="7">
        <v>335</v>
      </c>
      <c r="N36" s="8">
        <v>313019200</v>
      </c>
    </row>
    <row r="37" spans="2:14" ht="26.4">
      <c r="B37" s="4">
        <v>2023</v>
      </c>
      <c r="C37" s="4" t="s">
        <v>32</v>
      </c>
      <c r="D37" s="1079" t="s">
        <v>778</v>
      </c>
      <c r="E37" s="1080"/>
      <c r="F37" s="1079" t="s">
        <v>780</v>
      </c>
      <c r="G37" s="1080"/>
      <c r="H37" s="4" t="s">
        <v>23</v>
      </c>
      <c r="I37" s="4" t="s">
        <v>19</v>
      </c>
      <c r="J37" s="4" t="s">
        <v>33</v>
      </c>
      <c r="K37" s="5">
        <v>4700</v>
      </c>
      <c r="L37" s="6">
        <v>1347</v>
      </c>
      <c r="M37" s="7">
        <v>10</v>
      </c>
      <c r="N37" s="8">
        <v>6283900</v>
      </c>
    </row>
    <row r="38" spans="2:14" ht="26.4">
      <c r="B38" s="4">
        <v>2023</v>
      </c>
      <c r="C38" s="4" t="s">
        <v>32</v>
      </c>
      <c r="D38" s="1079" t="s">
        <v>778</v>
      </c>
      <c r="E38" s="1080"/>
      <c r="F38" s="1079" t="s">
        <v>780</v>
      </c>
      <c r="G38" s="1080"/>
      <c r="H38" s="4" t="s">
        <v>24</v>
      </c>
      <c r="I38" s="4" t="s">
        <v>19</v>
      </c>
      <c r="J38" s="4" t="s">
        <v>33</v>
      </c>
      <c r="K38" s="5">
        <v>8350</v>
      </c>
      <c r="L38" s="6">
        <v>9275</v>
      </c>
      <c r="M38" s="7">
        <v>0</v>
      </c>
      <c r="N38" s="8">
        <v>77446250</v>
      </c>
    </row>
    <row r="39" spans="2:14" ht="26.4">
      <c r="B39" s="4">
        <v>2023</v>
      </c>
      <c r="C39" s="4" t="s">
        <v>32</v>
      </c>
      <c r="D39" s="1079" t="s">
        <v>778</v>
      </c>
      <c r="E39" s="1080"/>
      <c r="F39" s="1079" t="s">
        <v>780</v>
      </c>
      <c r="G39" s="1080"/>
      <c r="H39" s="4" t="s">
        <v>25</v>
      </c>
      <c r="I39" s="4" t="s">
        <v>19</v>
      </c>
      <c r="J39" s="4" t="s">
        <v>33</v>
      </c>
      <c r="K39" s="5">
        <v>7800</v>
      </c>
      <c r="L39" s="6">
        <v>9003</v>
      </c>
      <c r="M39" s="7">
        <v>37</v>
      </c>
      <c r="N39" s="8">
        <v>69934800</v>
      </c>
    </row>
    <row r="40" spans="2:14" ht="26.4">
      <c r="B40" s="4">
        <v>2023</v>
      </c>
      <c r="C40" s="4" t="s">
        <v>32</v>
      </c>
      <c r="D40" s="1079" t="s">
        <v>778</v>
      </c>
      <c r="E40" s="1080"/>
      <c r="F40" s="1079" t="s">
        <v>780</v>
      </c>
      <c r="G40" s="1080"/>
      <c r="H40" s="4" t="s">
        <v>26</v>
      </c>
      <c r="I40" s="4" t="s">
        <v>19</v>
      </c>
      <c r="J40" s="4" t="s">
        <v>33</v>
      </c>
      <c r="K40" s="5">
        <v>10400</v>
      </c>
      <c r="L40" s="6">
        <v>50371</v>
      </c>
      <c r="M40" s="7">
        <v>3</v>
      </c>
      <c r="N40" s="8">
        <v>523827200</v>
      </c>
    </row>
    <row r="41" spans="2:14" ht="26.4">
      <c r="B41" s="4">
        <v>2023</v>
      </c>
      <c r="C41" s="4" t="s">
        <v>32</v>
      </c>
      <c r="D41" s="1079" t="s">
        <v>778</v>
      </c>
      <c r="E41" s="1080"/>
      <c r="F41" s="1079" t="s">
        <v>780</v>
      </c>
      <c r="G41" s="1080"/>
      <c r="H41" s="4" t="s">
        <v>27</v>
      </c>
      <c r="I41" s="4" t="s">
        <v>19</v>
      </c>
      <c r="J41" s="4" t="s">
        <v>33</v>
      </c>
      <c r="K41" s="5">
        <v>800</v>
      </c>
      <c r="L41" s="6">
        <v>909</v>
      </c>
      <c r="M41" s="7">
        <v>0</v>
      </c>
      <c r="N41" s="8">
        <v>727200</v>
      </c>
    </row>
    <row r="42" spans="2:14" ht="66">
      <c r="B42" s="4">
        <v>2023</v>
      </c>
      <c r="C42" s="4" t="s">
        <v>32</v>
      </c>
      <c r="D42" s="1079" t="s">
        <v>778</v>
      </c>
      <c r="E42" s="1080"/>
      <c r="F42" s="1079" t="s">
        <v>780</v>
      </c>
      <c r="G42" s="1080"/>
      <c r="H42" s="4" t="s">
        <v>745</v>
      </c>
      <c r="I42" s="4" t="s">
        <v>19</v>
      </c>
      <c r="J42" s="4" t="s">
        <v>33</v>
      </c>
      <c r="K42" s="5">
        <v>20850</v>
      </c>
      <c r="L42" s="6">
        <v>529</v>
      </c>
      <c r="M42" s="7">
        <v>0</v>
      </c>
      <c r="N42" s="8">
        <v>11029650</v>
      </c>
    </row>
    <row r="43" spans="2:14">
      <c r="B43" s="12" t="s">
        <v>28</v>
      </c>
      <c r="C43" s="12" t="s">
        <v>28</v>
      </c>
      <c r="D43" s="1083" t="s">
        <v>28</v>
      </c>
      <c r="E43" s="1080"/>
      <c r="F43" s="1083" t="s">
        <v>29</v>
      </c>
      <c r="G43" s="1080"/>
      <c r="H43" s="12" t="s">
        <v>28</v>
      </c>
      <c r="I43" s="12" t="s">
        <v>28</v>
      </c>
      <c r="J43" s="12" t="s">
        <v>28</v>
      </c>
      <c r="K43" s="12" t="s">
        <v>28</v>
      </c>
      <c r="L43" s="13">
        <v>192161</v>
      </c>
      <c r="M43" s="13">
        <v>385</v>
      </c>
      <c r="N43" s="14">
        <v>1002268200</v>
      </c>
    </row>
    <row r="44" spans="2:14">
      <c r="B44" s="15" t="s">
        <v>28</v>
      </c>
      <c r="C44" s="15" t="s">
        <v>29</v>
      </c>
      <c r="D44" s="1084" t="s">
        <v>28</v>
      </c>
      <c r="E44" s="1080"/>
      <c r="F44" s="1084" t="s">
        <v>28</v>
      </c>
      <c r="G44" s="1080"/>
      <c r="H44" s="15" t="s">
        <v>28</v>
      </c>
      <c r="I44" s="15" t="s">
        <v>28</v>
      </c>
      <c r="J44" s="15" t="s">
        <v>28</v>
      </c>
      <c r="K44" s="15" t="s">
        <v>28</v>
      </c>
      <c r="L44" s="16">
        <v>400125</v>
      </c>
      <c r="M44" s="16">
        <v>956</v>
      </c>
      <c r="N44" s="17">
        <v>2105735250</v>
      </c>
    </row>
    <row r="45" spans="2:14">
      <c r="B45" s="18" t="s">
        <v>29</v>
      </c>
      <c r="C45" s="18" t="s">
        <v>28</v>
      </c>
      <c r="D45" s="1085" t="s">
        <v>28</v>
      </c>
      <c r="E45" s="1080"/>
      <c r="F45" s="1085" t="s">
        <v>28</v>
      </c>
      <c r="G45" s="1080"/>
      <c r="H45" s="18" t="s">
        <v>28</v>
      </c>
      <c r="I45" s="18" t="s">
        <v>28</v>
      </c>
      <c r="J45" s="18" t="s">
        <v>28</v>
      </c>
      <c r="K45" s="18" t="s">
        <v>28</v>
      </c>
      <c r="L45" s="19">
        <v>799911</v>
      </c>
      <c r="M45" s="19">
        <v>2015</v>
      </c>
      <c r="N45" s="20">
        <v>4325090600</v>
      </c>
    </row>
    <row r="46" spans="2:14" ht="0" hidden="1" customHeight="1"/>
  </sheetData>
  <mergeCells count="78"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8:P8"/>
    <mergeCell ref="B2:D4"/>
    <mergeCell ref="E2:Q2"/>
    <mergeCell ref="E3:F3"/>
    <mergeCell ref="G3:Q3"/>
    <mergeCell ref="B6:P6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07"/>
  <sheetViews>
    <sheetView showGridLines="0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766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781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52.8">
      <c r="B11" s="4">
        <v>2023</v>
      </c>
      <c r="C11" s="4" t="s">
        <v>16</v>
      </c>
      <c r="D11" s="1079" t="s">
        <v>781</v>
      </c>
      <c r="E11" s="1080"/>
      <c r="F11" s="1079" t="s">
        <v>782</v>
      </c>
      <c r="G11" s="1080"/>
      <c r="H11" s="4" t="s">
        <v>744</v>
      </c>
      <c r="I11" s="4" t="s">
        <v>19</v>
      </c>
      <c r="J11" s="4" t="s">
        <v>20</v>
      </c>
      <c r="K11" s="5">
        <v>1150</v>
      </c>
      <c r="L11" s="6">
        <v>61179</v>
      </c>
      <c r="M11" s="7">
        <v>4124</v>
      </c>
      <c r="N11" s="8">
        <v>65613250</v>
      </c>
    </row>
    <row r="12" spans="2:17" ht="26.4">
      <c r="B12" s="4">
        <v>2023</v>
      </c>
      <c r="C12" s="4" t="s">
        <v>16</v>
      </c>
      <c r="D12" s="1079" t="s">
        <v>781</v>
      </c>
      <c r="E12" s="1080"/>
      <c r="F12" s="1079" t="s">
        <v>782</v>
      </c>
      <c r="G12" s="1080"/>
      <c r="H12" s="4" t="s">
        <v>23</v>
      </c>
      <c r="I12" s="4" t="s">
        <v>19</v>
      </c>
      <c r="J12" s="4" t="s">
        <v>20</v>
      </c>
      <c r="K12" s="5">
        <v>2100</v>
      </c>
      <c r="L12" s="6">
        <v>3916</v>
      </c>
      <c r="M12" s="7">
        <v>464</v>
      </c>
      <c r="N12" s="8">
        <v>7249200</v>
      </c>
    </row>
    <row r="13" spans="2:17" ht="26.4">
      <c r="B13" s="4">
        <v>2023</v>
      </c>
      <c r="C13" s="4" t="s">
        <v>16</v>
      </c>
      <c r="D13" s="1079" t="s">
        <v>781</v>
      </c>
      <c r="E13" s="1080"/>
      <c r="F13" s="1079" t="s">
        <v>782</v>
      </c>
      <c r="G13" s="1080"/>
      <c r="H13" s="4" t="s">
        <v>24</v>
      </c>
      <c r="I13" s="4" t="s">
        <v>19</v>
      </c>
      <c r="J13" s="4" t="s">
        <v>72</v>
      </c>
      <c r="K13" s="5">
        <v>3750</v>
      </c>
      <c r="L13" s="6">
        <v>26</v>
      </c>
      <c r="M13" s="7">
        <v>1</v>
      </c>
      <c r="N13" s="8">
        <v>93750</v>
      </c>
    </row>
    <row r="14" spans="2:17" ht="118.8">
      <c r="B14" s="4">
        <v>2023</v>
      </c>
      <c r="C14" s="4" t="s">
        <v>16</v>
      </c>
      <c r="D14" s="1079" t="s">
        <v>781</v>
      </c>
      <c r="E14" s="1080"/>
      <c r="F14" s="1079" t="s">
        <v>782</v>
      </c>
      <c r="G14" s="1080"/>
      <c r="H14" s="4" t="s">
        <v>758</v>
      </c>
      <c r="I14" s="4" t="s">
        <v>19</v>
      </c>
      <c r="J14" s="4" t="s">
        <v>20</v>
      </c>
      <c r="K14" s="5">
        <v>3500</v>
      </c>
      <c r="L14" s="6">
        <v>3981</v>
      </c>
      <c r="M14" s="7">
        <v>237</v>
      </c>
      <c r="N14" s="8">
        <v>13104000</v>
      </c>
    </row>
    <row r="15" spans="2:17" ht="26.4">
      <c r="B15" s="4">
        <v>2023</v>
      </c>
      <c r="C15" s="4" t="s">
        <v>16</v>
      </c>
      <c r="D15" s="1079" t="s">
        <v>781</v>
      </c>
      <c r="E15" s="1080"/>
      <c r="F15" s="1079" t="s">
        <v>782</v>
      </c>
      <c r="G15" s="1080"/>
      <c r="H15" s="4" t="s">
        <v>26</v>
      </c>
      <c r="I15" s="4" t="s">
        <v>19</v>
      </c>
      <c r="J15" s="4" t="s">
        <v>20</v>
      </c>
      <c r="K15" s="5">
        <v>4650</v>
      </c>
      <c r="L15" s="6">
        <v>13846</v>
      </c>
      <c r="M15" s="7">
        <v>872</v>
      </c>
      <c r="N15" s="8">
        <v>60329100</v>
      </c>
    </row>
    <row r="16" spans="2:17" ht="26.4">
      <c r="B16" s="4">
        <v>2023</v>
      </c>
      <c r="C16" s="4" t="s">
        <v>16</v>
      </c>
      <c r="D16" s="1079" t="s">
        <v>781</v>
      </c>
      <c r="E16" s="1080"/>
      <c r="F16" s="1079" t="s">
        <v>782</v>
      </c>
      <c r="G16" s="1080"/>
      <c r="H16" s="4" t="s">
        <v>27</v>
      </c>
      <c r="I16" s="4" t="s">
        <v>19</v>
      </c>
      <c r="J16" s="4" t="s">
        <v>20</v>
      </c>
      <c r="K16" s="5">
        <v>300</v>
      </c>
      <c r="L16" s="6">
        <v>157</v>
      </c>
      <c r="M16" s="7">
        <v>2</v>
      </c>
      <c r="N16" s="8">
        <v>46500</v>
      </c>
    </row>
    <row r="17" spans="2:14">
      <c r="B17" s="12" t="s">
        <v>28</v>
      </c>
      <c r="C17" s="12" t="s">
        <v>28</v>
      </c>
      <c r="D17" s="1083" t="s">
        <v>28</v>
      </c>
      <c r="E17" s="1080"/>
      <c r="F17" s="1083" t="s">
        <v>29</v>
      </c>
      <c r="G17" s="1080"/>
      <c r="H17" s="12" t="s">
        <v>28</v>
      </c>
      <c r="I17" s="12" t="s">
        <v>28</v>
      </c>
      <c r="J17" s="12" t="s">
        <v>28</v>
      </c>
      <c r="K17" s="12" t="s">
        <v>28</v>
      </c>
      <c r="L17" s="13">
        <v>83105</v>
      </c>
      <c r="M17" s="13">
        <v>5700</v>
      </c>
      <c r="N17" s="14">
        <v>146435800</v>
      </c>
    </row>
    <row r="18" spans="2:14" ht="52.8">
      <c r="B18" s="4">
        <v>2023</v>
      </c>
      <c r="C18" s="4" t="s">
        <v>16</v>
      </c>
      <c r="D18" s="1079" t="s">
        <v>781</v>
      </c>
      <c r="E18" s="1080"/>
      <c r="F18" s="1079" t="s">
        <v>783</v>
      </c>
      <c r="G18" s="1080"/>
      <c r="H18" s="4" t="s">
        <v>744</v>
      </c>
      <c r="I18" s="4" t="s">
        <v>19</v>
      </c>
      <c r="J18" s="4" t="s">
        <v>20</v>
      </c>
      <c r="K18" s="5">
        <v>1150</v>
      </c>
      <c r="L18" s="6">
        <v>61422</v>
      </c>
      <c r="M18" s="9"/>
      <c r="N18" s="8">
        <v>70635300</v>
      </c>
    </row>
    <row r="19" spans="2:14" ht="26.4">
      <c r="B19" s="4">
        <v>2023</v>
      </c>
      <c r="C19" s="4" t="s">
        <v>16</v>
      </c>
      <c r="D19" s="1079" t="s">
        <v>781</v>
      </c>
      <c r="E19" s="1080"/>
      <c r="F19" s="1079" t="s">
        <v>783</v>
      </c>
      <c r="G19" s="1080"/>
      <c r="H19" s="4" t="s">
        <v>23</v>
      </c>
      <c r="I19" s="4" t="s">
        <v>19</v>
      </c>
      <c r="J19" s="4" t="s">
        <v>20</v>
      </c>
      <c r="K19" s="5">
        <v>2100</v>
      </c>
      <c r="L19" s="6">
        <v>3922</v>
      </c>
      <c r="M19" s="9"/>
      <c r="N19" s="8">
        <v>8236200</v>
      </c>
    </row>
    <row r="20" spans="2:14" ht="26.4">
      <c r="B20" s="4">
        <v>2023</v>
      </c>
      <c r="C20" s="4" t="s">
        <v>16</v>
      </c>
      <c r="D20" s="1079" t="s">
        <v>781</v>
      </c>
      <c r="E20" s="1080"/>
      <c r="F20" s="1079" t="s">
        <v>783</v>
      </c>
      <c r="G20" s="1080"/>
      <c r="H20" s="4" t="s">
        <v>24</v>
      </c>
      <c r="I20" s="4" t="s">
        <v>19</v>
      </c>
      <c r="J20" s="4" t="s">
        <v>76</v>
      </c>
      <c r="K20" s="5">
        <v>3750</v>
      </c>
      <c r="L20" s="6">
        <v>31</v>
      </c>
      <c r="M20" s="9"/>
      <c r="N20" s="8">
        <v>116250</v>
      </c>
    </row>
    <row r="21" spans="2:14" ht="118.8">
      <c r="B21" s="4">
        <v>2023</v>
      </c>
      <c r="C21" s="4" t="s">
        <v>16</v>
      </c>
      <c r="D21" s="1079" t="s">
        <v>781</v>
      </c>
      <c r="E21" s="1080"/>
      <c r="F21" s="1079" t="s">
        <v>783</v>
      </c>
      <c r="G21" s="1080"/>
      <c r="H21" s="4" t="s">
        <v>758</v>
      </c>
      <c r="I21" s="4" t="s">
        <v>19</v>
      </c>
      <c r="J21" s="4" t="s">
        <v>20</v>
      </c>
      <c r="K21" s="5">
        <v>3500</v>
      </c>
      <c r="L21" s="6">
        <v>3720</v>
      </c>
      <c r="M21" s="9"/>
      <c r="N21" s="8">
        <v>13020000</v>
      </c>
    </row>
    <row r="22" spans="2:14" ht="26.4">
      <c r="B22" s="4">
        <v>2023</v>
      </c>
      <c r="C22" s="4" t="s">
        <v>16</v>
      </c>
      <c r="D22" s="1079" t="s">
        <v>781</v>
      </c>
      <c r="E22" s="1080"/>
      <c r="F22" s="1079" t="s">
        <v>783</v>
      </c>
      <c r="G22" s="1080"/>
      <c r="H22" s="4" t="s">
        <v>26</v>
      </c>
      <c r="I22" s="4" t="s">
        <v>19</v>
      </c>
      <c r="J22" s="4" t="s">
        <v>20</v>
      </c>
      <c r="K22" s="5">
        <v>4650</v>
      </c>
      <c r="L22" s="6">
        <v>13584</v>
      </c>
      <c r="M22" s="9"/>
      <c r="N22" s="8">
        <v>63165600</v>
      </c>
    </row>
    <row r="23" spans="2:14" ht="26.4">
      <c r="B23" s="4">
        <v>2023</v>
      </c>
      <c r="C23" s="4" t="s">
        <v>16</v>
      </c>
      <c r="D23" s="1079" t="s">
        <v>781</v>
      </c>
      <c r="E23" s="1080"/>
      <c r="F23" s="1079" t="s">
        <v>783</v>
      </c>
      <c r="G23" s="1080"/>
      <c r="H23" s="4" t="s">
        <v>27</v>
      </c>
      <c r="I23" s="4" t="s">
        <v>19</v>
      </c>
      <c r="J23" s="4" t="s">
        <v>20</v>
      </c>
      <c r="K23" s="5">
        <v>300</v>
      </c>
      <c r="L23" s="6">
        <v>154</v>
      </c>
      <c r="M23" s="9"/>
      <c r="N23" s="8">
        <v>46200</v>
      </c>
    </row>
    <row r="24" spans="2:14">
      <c r="B24" s="12" t="s">
        <v>28</v>
      </c>
      <c r="C24" s="12" t="s">
        <v>28</v>
      </c>
      <c r="D24" s="1083" t="s">
        <v>28</v>
      </c>
      <c r="E24" s="1080"/>
      <c r="F24" s="1083" t="s">
        <v>29</v>
      </c>
      <c r="G24" s="1080"/>
      <c r="H24" s="12" t="s">
        <v>28</v>
      </c>
      <c r="I24" s="12" t="s">
        <v>28</v>
      </c>
      <c r="J24" s="12" t="s">
        <v>28</v>
      </c>
      <c r="K24" s="12" t="s">
        <v>28</v>
      </c>
      <c r="L24" s="13">
        <v>82833</v>
      </c>
      <c r="M24" s="12"/>
      <c r="N24" s="14">
        <v>155219550</v>
      </c>
    </row>
    <row r="25" spans="2:14" ht="52.8">
      <c r="B25" s="4">
        <v>2023</v>
      </c>
      <c r="C25" s="4" t="s">
        <v>16</v>
      </c>
      <c r="D25" s="1079" t="s">
        <v>781</v>
      </c>
      <c r="E25" s="1080"/>
      <c r="F25" s="1079" t="s">
        <v>784</v>
      </c>
      <c r="G25" s="1080"/>
      <c r="H25" s="4" t="s">
        <v>744</v>
      </c>
      <c r="I25" s="4" t="s">
        <v>19</v>
      </c>
      <c r="J25" s="4" t="s">
        <v>20</v>
      </c>
      <c r="K25" s="5">
        <v>500</v>
      </c>
      <c r="L25" s="6">
        <v>7508</v>
      </c>
      <c r="M25" s="7">
        <v>51</v>
      </c>
      <c r="N25" s="8">
        <v>3728500</v>
      </c>
    </row>
    <row r="26" spans="2:14" ht="26.4">
      <c r="B26" s="4">
        <v>2023</v>
      </c>
      <c r="C26" s="4" t="s">
        <v>16</v>
      </c>
      <c r="D26" s="1079" t="s">
        <v>781</v>
      </c>
      <c r="E26" s="1080"/>
      <c r="F26" s="1079" t="s">
        <v>784</v>
      </c>
      <c r="G26" s="1080"/>
      <c r="H26" s="4" t="s">
        <v>23</v>
      </c>
      <c r="I26" s="4" t="s">
        <v>19</v>
      </c>
      <c r="J26" s="4" t="s">
        <v>20</v>
      </c>
      <c r="K26" s="5">
        <v>950</v>
      </c>
      <c r="L26" s="6">
        <v>77</v>
      </c>
      <c r="M26" s="7">
        <v>0</v>
      </c>
      <c r="N26" s="8">
        <v>73150</v>
      </c>
    </row>
    <row r="27" spans="2:14" ht="26.4">
      <c r="B27" s="4">
        <v>2023</v>
      </c>
      <c r="C27" s="4" t="s">
        <v>16</v>
      </c>
      <c r="D27" s="1079" t="s">
        <v>781</v>
      </c>
      <c r="E27" s="1080"/>
      <c r="F27" s="1079" t="s">
        <v>784</v>
      </c>
      <c r="G27" s="1080"/>
      <c r="H27" s="4" t="s">
        <v>24</v>
      </c>
      <c r="I27" s="4" t="s">
        <v>19</v>
      </c>
      <c r="J27" s="4" t="s">
        <v>20</v>
      </c>
      <c r="K27" s="5">
        <v>1700</v>
      </c>
      <c r="L27" s="6">
        <v>3</v>
      </c>
      <c r="M27" s="7">
        <v>0</v>
      </c>
      <c r="N27" s="8">
        <v>5100</v>
      </c>
    </row>
    <row r="28" spans="2:14" ht="118.8">
      <c r="B28" s="4">
        <v>2023</v>
      </c>
      <c r="C28" s="4" t="s">
        <v>16</v>
      </c>
      <c r="D28" s="1079" t="s">
        <v>781</v>
      </c>
      <c r="E28" s="1080"/>
      <c r="F28" s="1079" t="s">
        <v>784</v>
      </c>
      <c r="G28" s="1080"/>
      <c r="H28" s="4" t="s">
        <v>758</v>
      </c>
      <c r="I28" s="4" t="s">
        <v>19</v>
      </c>
      <c r="J28" s="4" t="s">
        <v>20</v>
      </c>
      <c r="K28" s="5">
        <v>1600</v>
      </c>
      <c r="L28" s="6">
        <v>240</v>
      </c>
      <c r="M28" s="7">
        <v>0</v>
      </c>
      <c r="N28" s="8">
        <v>384000</v>
      </c>
    </row>
    <row r="29" spans="2:14" ht="26.4">
      <c r="B29" s="4">
        <v>2023</v>
      </c>
      <c r="C29" s="4" t="s">
        <v>16</v>
      </c>
      <c r="D29" s="1079" t="s">
        <v>781</v>
      </c>
      <c r="E29" s="1080"/>
      <c r="F29" s="1079" t="s">
        <v>784</v>
      </c>
      <c r="G29" s="1080"/>
      <c r="H29" s="4" t="s">
        <v>26</v>
      </c>
      <c r="I29" s="4" t="s">
        <v>19</v>
      </c>
      <c r="J29" s="4" t="s">
        <v>20</v>
      </c>
      <c r="K29" s="5">
        <v>2150</v>
      </c>
      <c r="L29" s="6">
        <v>95</v>
      </c>
      <c r="M29" s="7">
        <v>0</v>
      </c>
      <c r="N29" s="8">
        <v>204250</v>
      </c>
    </row>
    <row r="30" spans="2:14" ht="26.4">
      <c r="B30" s="4">
        <v>2023</v>
      </c>
      <c r="C30" s="4" t="s">
        <v>16</v>
      </c>
      <c r="D30" s="1079" t="s">
        <v>781</v>
      </c>
      <c r="E30" s="1080"/>
      <c r="F30" s="1079" t="s">
        <v>784</v>
      </c>
      <c r="G30" s="1080"/>
      <c r="H30" s="4" t="s">
        <v>27</v>
      </c>
      <c r="I30" s="4" t="s">
        <v>19</v>
      </c>
      <c r="J30" s="4" t="s">
        <v>20</v>
      </c>
      <c r="K30" s="5">
        <v>150</v>
      </c>
      <c r="L30" s="6">
        <v>14</v>
      </c>
      <c r="M30" s="7">
        <v>0</v>
      </c>
      <c r="N30" s="8">
        <v>2100</v>
      </c>
    </row>
    <row r="31" spans="2:14">
      <c r="B31" s="12" t="s">
        <v>28</v>
      </c>
      <c r="C31" s="12" t="s">
        <v>28</v>
      </c>
      <c r="D31" s="1083" t="s">
        <v>28</v>
      </c>
      <c r="E31" s="1080"/>
      <c r="F31" s="1083" t="s">
        <v>29</v>
      </c>
      <c r="G31" s="1080"/>
      <c r="H31" s="12" t="s">
        <v>28</v>
      </c>
      <c r="I31" s="12" t="s">
        <v>28</v>
      </c>
      <c r="J31" s="12" t="s">
        <v>28</v>
      </c>
      <c r="K31" s="12" t="s">
        <v>28</v>
      </c>
      <c r="L31" s="13">
        <v>7937</v>
      </c>
      <c r="M31" s="13">
        <v>51</v>
      </c>
      <c r="N31" s="14">
        <v>4397100</v>
      </c>
    </row>
    <row r="32" spans="2:14" ht="52.8">
      <c r="B32" s="4">
        <v>2023</v>
      </c>
      <c r="C32" s="4" t="s">
        <v>16</v>
      </c>
      <c r="D32" s="1079" t="s">
        <v>781</v>
      </c>
      <c r="E32" s="1080"/>
      <c r="F32" s="1079" t="s">
        <v>785</v>
      </c>
      <c r="G32" s="1080"/>
      <c r="H32" s="4" t="s">
        <v>744</v>
      </c>
      <c r="I32" s="4" t="s">
        <v>19</v>
      </c>
      <c r="J32" s="4" t="s">
        <v>20</v>
      </c>
      <c r="K32" s="5">
        <v>700</v>
      </c>
      <c r="L32" s="6">
        <v>91564</v>
      </c>
      <c r="M32" s="7">
        <v>14639</v>
      </c>
      <c r="N32" s="8">
        <v>53847500</v>
      </c>
    </row>
    <row r="33" spans="2:14" ht="26.4">
      <c r="B33" s="4">
        <v>2023</v>
      </c>
      <c r="C33" s="4" t="s">
        <v>16</v>
      </c>
      <c r="D33" s="1079" t="s">
        <v>781</v>
      </c>
      <c r="E33" s="1080"/>
      <c r="F33" s="1079" t="s">
        <v>785</v>
      </c>
      <c r="G33" s="1080"/>
      <c r="H33" s="4" t="s">
        <v>23</v>
      </c>
      <c r="I33" s="4" t="s">
        <v>19</v>
      </c>
      <c r="J33" s="4" t="s">
        <v>20</v>
      </c>
      <c r="K33" s="5">
        <v>1300</v>
      </c>
      <c r="L33" s="6">
        <v>1894</v>
      </c>
      <c r="M33" s="7">
        <v>461</v>
      </c>
      <c r="N33" s="8">
        <v>1862900</v>
      </c>
    </row>
    <row r="34" spans="2:14" ht="26.4">
      <c r="B34" s="4">
        <v>2023</v>
      </c>
      <c r="C34" s="4" t="s">
        <v>16</v>
      </c>
      <c r="D34" s="1079" t="s">
        <v>781</v>
      </c>
      <c r="E34" s="1080"/>
      <c r="F34" s="1079" t="s">
        <v>785</v>
      </c>
      <c r="G34" s="1080"/>
      <c r="H34" s="4" t="s">
        <v>24</v>
      </c>
      <c r="I34" s="4" t="s">
        <v>19</v>
      </c>
      <c r="J34" s="4" t="s">
        <v>459</v>
      </c>
      <c r="K34" s="5">
        <v>2300</v>
      </c>
      <c r="L34" s="6">
        <v>3</v>
      </c>
      <c r="M34" s="7">
        <v>0</v>
      </c>
      <c r="N34" s="8">
        <v>6900</v>
      </c>
    </row>
    <row r="35" spans="2:14" ht="118.8">
      <c r="B35" s="4">
        <v>2023</v>
      </c>
      <c r="C35" s="4" t="s">
        <v>16</v>
      </c>
      <c r="D35" s="1079" t="s">
        <v>781</v>
      </c>
      <c r="E35" s="1080"/>
      <c r="F35" s="1079" t="s">
        <v>785</v>
      </c>
      <c r="G35" s="1080"/>
      <c r="H35" s="4" t="s">
        <v>758</v>
      </c>
      <c r="I35" s="4" t="s">
        <v>19</v>
      </c>
      <c r="J35" s="4" t="s">
        <v>20</v>
      </c>
      <c r="K35" s="5">
        <v>2150</v>
      </c>
      <c r="L35" s="6">
        <v>4337</v>
      </c>
      <c r="M35" s="7">
        <v>857</v>
      </c>
      <c r="N35" s="8">
        <v>7482000</v>
      </c>
    </row>
    <row r="36" spans="2:14" ht="26.4">
      <c r="B36" s="4">
        <v>2023</v>
      </c>
      <c r="C36" s="4" t="s">
        <v>16</v>
      </c>
      <c r="D36" s="1079" t="s">
        <v>781</v>
      </c>
      <c r="E36" s="1080"/>
      <c r="F36" s="1079" t="s">
        <v>785</v>
      </c>
      <c r="G36" s="1080"/>
      <c r="H36" s="4" t="s">
        <v>26</v>
      </c>
      <c r="I36" s="4" t="s">
        <v>19</v>
      </c>
      <c r="J36" s="4" t="s">
        <v>20</v>
      </c>
      <c r="K36" s="5">
        <v>2850</v>
      </c>
      <c r="L36" s="6">
        <v>11566</v>
      </c>
      <c r="M36" s="7">
        <v>2441</v>
      </c>
      <c r="N36" s="8">
        <v>26006250</v>
      </c>
    </row>
    <row r="37" spans="2:14" ht="26.4">
      <c r="B37" s="4">
        <v>2023</v>
      </c>
      <c r="C37" s="4" t="s">
        <v>16</v>
      </c>
      <c r="D37" s="1079" t="s">
        <v>781</v>
      </c>
      <c r="E37" s="1080"/>
      <c r="F37" s="1079" t="s">
        <v>785</v>
      </c>
      <c r="G37" s="1080"/>
      <c r="H37" s="4" t="s">
        <v>27</v>
      </c>
      <c r="I37" s="4" t="s">
        <v>19</v>
      </c>
      <c r="J37" s="4" t="s">
        <v>20</v>
      </c>
      <c r="K37" s="5">
        <v>200</v>
      </c>
      <c r="L37" s="6">
        <v>432</v>
      </c>
      <c r="M37" s="7">
        <v>40</v>
      </c>
      <c r="N37" s="8">
        <v>78400</v>
      </c>
    </row>
    <row r="38" spans="2:14">
      <c r="B38" s="12" t="s">
        <v>28</v>
      </c>
      <c r="C38" s="12" t="s">
        <v>28</v>
      </c>
      <c r="D38" s="1083" t="s">
        <v>28</v>
      </c>
      <c r="E38" s="1080"/>
      <c r="F38" s="1083" t="s">
        <v>29</v>
      </c>
      <c r="G38" s="1080"/>
      <c r="H38" s="12" t="s">
        <v>28</v>
      </c>
      <c r="I38" s="12" t="s">
        <v>28</v>
      </c>
      <c r="J38" s="12" t="s">
        <v>28</v>
      </c>
      <c r="K38" s="12" t="s">
        <v>28</v>
      </c>
      <c r="L38" s="13">
        <v>109796</v>
      </c>
      <c r="M38" s="13">
        <v>18438</v>
      </c>
      <c r="N38" s="14">
        <v>89283950</v>
      </c>
    </row>
    <row r="39" spans="2:14" ht="52.8">
      <c r="B39" s="4">
        <v>2023</v>
      </c>
      <c r="C39" s="4" t="s">
        <v>16</v>
      </c>
      <c r="D39" s="1079" t="s">
        <v>781</v>
      </c>
      <c r="E39" s="1080"/>
      <c r="F39" s="1079" t="s">
        <v>786</v>
      </c>
      <c r="G39" s="1080"/>
      <c r="H39" s="4" t="s">
        <v>744</v>
      </c>
      <c r="I39" s="4" t="s">
        <v>19</v>
      </c>
      <c r="J39" s="4" t="s">
        <v>20</v>
      </c>
      <c r="K39" s="5">
        <v>700</v>
      </c>
      <c r="L39" s="6">
        <v>68079</v>
      </c>
      <c r="M39" s="9"/>
      <c r="N39" s="8">
        <v>47655300</v>
      </c>
    </row>
    <row r="40" spans="2:14" ht="26.4">
      <c r="B40" s="4">
        <v>2023</v>
      </c>
      <c r="C40" s="4" t="s">
        <v>16</v>
      </c>
      <c r="D40" s="1079" t="s">
        <v>781</v>
      </c>
      <c r="E40" s="1080"/>
      <c r="F40" s="1079" t="s">
        <v>786</v>
      </c>
      <c r="G40" s="1080"/>
      <c r="H40" s="4" t="s">
        <v>23</v>
      </c>
      <c r="I40" s="4" t="s">
        <v>19</v>
      </c>
      <c r="J40" s="4" t="s">
        <v>20</v>
      </c>
      <c r="K40" s="5">
        <v>1300</v>
      </c>
      <c r="L40" s="6">
        <v>1637</v>
      </c>
      <c r="M40" s="9"/>
      <c r="N40" s="8">
        <v>2128100</v>
      </c>
    </row>
    <row r="41" spans="2:14" ht="26.4">
      <c r="B41" s="4">
        <v>2023</v>
      </c>
      <c r="C41" s="4" t="s">
        <v>16</v>
      </c>
      <c r="D41" s="1079" t="s">
        <v>781</v>
      </c>
      <c r="E41" s="1080"/>
      <c r="F41" s="1079" t="s">
        <v>786</v>
      </c>
      <c r="G41" s="1080"/>
      <c r="H41" s="4" t="s">
        <v>24</v>
      </c>
      <c r="I41" s="4" t="s">
        <v>19</v>
      </c>
      <c r="J41" s="4" t="s">
        <v>20</v>
      </c>
      <c r="K41" s="5">
        <v>2300</v>
      </c>
      <c r="L41" s="6">
        <v>5</v>
      </c>
      <c r="M41" s="9"/>
      <c r="N41" s="8">
        <v>11500</v>
      </c>
    </row>
    <row r="42" spans="2:14" ht="118.8">
      <c r="B42" s="4">
        <v>2023</v>
      </c>
      <c r="C42" s="4" t="s">
        <v>16</v>
      </c>
      <c r="D42" s="1079" t="s">
        <v>781</v>
      </c>
      <c r="E42" s="1080"/>
      <c r="F42" s="1079" t="s">
        <v>786</v>
      </c>
      <c r="G42" s="1080"/>
      <c r="H42" s="4" t="s">
        <v>758</v>
      </c>
      <c r="I42" s="4" t="s">
        <v>19</v>
      </c>
      <c r="J42" s="4" t="s">
        <v>20</v>
      </c>
      <c r="K42" s="5">
        <v>2150</v>
      </c>
      <c r="L42" s="6">
        <v>2872</v>
      </c>
      <c r="M42" s="9"/>
      <c r="N42" s="8">
        <v>6174800</v>
      </c>
    </row>
    <row r="43" spans="2:14" ht="26.4">
      <c r="B43" s="4">
        <v>2023</v>
      </c>
      <c r="C43" s="4" t="s">
        <v>16</v>
      </c>
      <c r="D43" s="1079" t="s">
        <v>781</v>
      </c>
      <c r="E43" s="1080"/>
      <c r="F43" s="1079" t="s">
        <v>786</v>
      </c>
      <c r="G43" s="1080"/>
      <c r="H43" s="4" t="s">
        <v>26</v>
      </c>
      <c r="I43" s="4" t="s">
        <v>19</v>
      </c>
      <c r="J43" s="4" t="s">
        <v>20</v>
      </c>
      <c r="K43" s="5">
        <v>2850</v>
      </c>
      <c r="L43" s="6">
        <v>10432</v>
      </c>
      <c r="M43" s="9"/>
      <c r="N43" s="8">
        <v>29731200</v>
      </c>
    </row>
    <row r="44" spans="2:14" ht="26.4">
      <c r="B44" s="4">
        <v>2023</v>
      </c>
      <c r="C44" s="4" t="s">
        <v>16</v>
      </c>
      <c r="D44" s="1079" t="s">
        <v>781</v>
      </c>
      <c r="E44" s="1080"/>
      <c r="F44" s="1079" t="s">
        <v>786</v>
      </c>
      <c r="G44" s="1080"/>
      <c r="H44" s="4" t="s">
        <v>27</v>
      </c>
      <c r="I44" s="4" t="s">
        <v>19</v>
      </c>
      <c r="J44" s="4" t="s">
        <v>20</v>
      </c>
      <c r="K44" s="5">
        <v>200</v>
      </c>
      <c r="L44" s="6">
        <v>347</v>
      </c>
      <c r="M44" s="9"/>
      <c r="N44" s="8">
        <v>69400</v>
      </c>
    </row>
    <row r="45" spans="2:14">
      <c r="B45" s="12" t="s">
        <v>28</v>
      </c>
      <c r="C45" s="12" t="s">
        <v>28</v>
      </c>
      <c r="D45" s="1083" t="s">
        <v>28</v>
      </c>
      <c r="E45" s="1080"/>
      <c r="F45" s="1083" t="s">
        <v>29</v>
      </c>
      <c r="G45" s="1080"/>
      <c r="H45" s="12" t="s">
        <v>28</v>
      </c>
      <c r="I45" s="12" t="s">
        <v>28</v>
      </c>
      <c r="J45" s="12" t="s">
        <v>28</v>
      </c>
      <c r="K45" s="12" t="s">
        <v>28</v>
      </c>
      <c r="L45" s="13">
        <v>83372</v>
      </c>
      <c r="M45" s="12"/>
      <c r="N45" s="14">
        <v>85770300</v>
      </c>
    </row>
    <row r="46" spans="2:14" ht="52.8">
      <c r="B46" s="4">
        <v>2023</v>
      </c>
      <c r="C46" s="4" t="s">
        <v>16</v>
      </c>
      <c r="D46" s="1079" t="s">
        <v>781</v>
      </c>
      <c r="E46" s="1080"/>
      <c r="F46" s="1079" t="s">
        <v>787</v>
      </c>
      <c r="G46" s="1080"/>
      <c r="H46" s="4" t="s">
        <v>744</v>
      </c>
      <c r="I46" s="4" t="s">
        <v>19</v>
      </c>
      <c r="J46" s="4" t="s">
        <v>20</v>
      </c>
      <c r="K46" s="5">
        <v>2500</v>
      </c>
      <c r="L46" s="6">
        <v>188480</v>
      </c>
      <c r="M46" s="7">
        <v>1073</v>
      </c>
      <c r="N46" s="8">
        <v>468517500</v>
      </c>
    </row>
    <row r="47" spans="2:14" ht="26.4">
      <c r="B47" s="4">
        <v>2023</v>
      </c>
      <c r="C47" s="4" t="s">
        <v>16</v>
      </c>
      <c r="D47" s="1079" t="s">
        <v>781</v>
      </c>
      <c r="E47" s="1080"/>
      <c r="F47" s="1079" t="s">
        <v>787</v>
      </c>
      <c r="G47" s="1080"/>
      <c r="H47" s="4" t="s">
        <v>23</v>
      </c>
      <c r="I47" s="4" t="s">
        <v>19</v>
      </c>
      <c r="J47" s="4" t="s">
        <v>20</v>
      </c>
      <c r="K47" s="5">
        <v>4500</v>
      </c>
      <c r="L47" s="6">
        <v>6116</v>
      </c>
      <c r="M47" s="7">
        <v>20</v>
      </c>
      <c r="N47" s="8">
        <v>27432000</v>
      </c>
    </row>
    <row r="48" spans="2:14" ht="26.4">
      <c r="B48" s="4">
        <v>2023</v>
      </c>
      <c r="C48" s="4" t="s">
        <v>16</v>
      </c>
      <c r="D48" s="1079" t="s">
        <v>781</v>
      </c>
      <c r="E48" s="1080"/>
      <c r="F48" s="1079" t="s">
        <v>787</v>
      </c>
      <c r="G48" s="1080"/>
      <c r="H48" s="4" t="s">
        <v>24</v>
      </c>
      <c r="I48" s="4" t="s">
        <v>19</v>
      </c>
      <c r="J48" s="4" t="s">
        <v>20</v>
      </c>
      <c r="K48" s="5">
        <v>8050</v>
      </c>
      <c r="L48" s="6">
        <v>2524</v>
      </c>
      <c r="M48" s="7">
        <v>0</v>
      </c>
      <c r="N48" s="8">
        <v>20318200</v>
      </c>
    </row>
    <row r="49" spans="2:14" ht="118.8">
      <c r="B49" s="4">
        <v>2023</v>
      </c>
      <c r="C49" s="4" t="s">
        <v>16</v>
      </c>
      <c r="D49" s="1079" t="s">
        <v>781</v>
      </c>
      <c r="E49" s="1080"/>
      <c r="F49" s="1079" t="s">
        <v>787</v>
      </c>
      <c r="G49" s="1080"/>
      <c r="H49" s="4" t="s">
        <v>758</v>
      </c>
      <c r="I49" s="4" t="s">
        <v>19</v>
      </c>
      <c r="J49" s="4" t="s">
        <v>20</v>
      </c>
      <c r="K49" s="5">
        <v>7550</v>
      </c>
      <c r="L49" s="6">
        <v>12687</v>
      </c>
      <c r="M49" s="7">
        <v>31</v>
      </c>
      <c r="N49" s="8">
        <v>95552800</v>
      </c>
    </row>
    <row r="50" spans="2:14" ht="26.4">
      <c r="B50" s="4">
        <v>2023</v>
      </c>
      <c r="C50" s="4" t="s">
        <v>16</v>
      </c>
      <c r="D50" s="1079" t="s">
        <v>781</v>
      </c>
      <c r="E50" s="1080"/>
      <c r="F50" s="1079" t="s">
        <v>787</v>
      </c>
      <c r="G50" s="1080"/>
      <c r="H50" s="4" t="s">
        <v>26</v>
      </c>
      <c r="I50" s="4" t="s">
        <v>19</v>
      </c>
      <c r="J50" s="4" t="s">
        <v>20</v>
      </c>
      <c r="K50" s="5">
        <v>10050</v>
      </c>
      <c r="L50" s="6">
        <v>32199</v>
      </c>
      <c r="M50" s="7">
        <v>0</v>
      </c>
      <c r="N50" s="8">
        <v>323599950</v>
      </c>
    </row>
    <row r="51" spans="2:14" ht="26.4">
      <c r="B51" s="4">
        <v>2023</v>
      </c>
      <c r="C51" s="4" t="s">
        <v>16</v>
      </c>
      <c r="D51" s="1079" t="s">
        <v>781</v>
      </c>
      <c r="E51" s="1080"/>
      <c r="F51" s="1079" t="s">
        <v>787</v>
      </c>
      <c r="G51" s="1080"/>
      <c r="H51" s="4" t="s">
        <v>27</v>
      </c>
      <c r="I51" s="4" t="s">
        <v>19</v>
      </c>
      <c r="J51" s="4" t="s">
        <v>20</v>
      </c>
      <c r="K51" s="5">
        <v>750</v>
      </c>
      <c r="L51" s="6">
        <v>1007</v>
      </c>
      <c r="M51" s="7">
        <v>3</v>
      </c>
      <c r="N51" s="8">
        <v>753000</v>
      </c>
    </row>
    <row r="52" spans="2:14">
      <c r="B52" s="12" t="s">
        <v>28</v>
      </c>
      <c r="C52" s="12" t="s">
        <v>28</v>
      </c>
      <c r="D52" s="1083" t="s">
        <v>28</v>
      </c>
      <c r="E52" s="1080"/>
      <c r="F52" s="1083" t="s">
        <v>29</v>
      </c>
      <c r="G52" s="1080"/>
      <c r="H52" s="12" t="s">
        <v>28</v>
      </c>
      <c r="I52" s="12" t="s">
        <v>28</v>
      </c>
      <c r="J52" s="12" t="s">
        <v>28</v>
      </c>
      <c r="K52" s="12" t="s">
        <v>28</v>
      </c>
      <c r="L52" s="13">
        <v>243013</v>
      </c>
      <c r="M52" s="13">
        <v>1127</v>
      </c>
      <c r="N52" s="14">
        <v>936173450</v>
      </c>
    </row>
    <row r="53" spans="2:14">
      <c r="B53" s="15" t="s">
        <v>28</v>
      </c>
      <c r="C53" s="15" t="s">
        <v>29</v>
      </c>
      <c r="D53" s="1084" t="s">
        <v>28</v>
      </c>
      <c r="E53" s="1080"/>
      <c r="F53" s="1084" t="s">
        <v>28</v>
      </c>
      <c r="G53" s="1080"/>
      <c r="H53" s="15" t="s">
        <v>28</v>
      </c>
      <c r="I53" s="15" t="s">
        <v>28</v>
      </c>
      <c r="J53" s="15" t="s">
        <v>28</v>
      </c>
      <c r="K53" s="15" t="s">
        <v>28</v>
      </c>
      <c r="L53" s="16">
        <v>610056</v>
      </c>
      <c r="M53" s="16">
        <v>25316</v>
      </c>
      <c r="N53" s="17">
        <v>1417280150</v>
      </c>
    </row>
    <row r="54" spans="2:14" ht="26.4">
      <c r="B54" s="4">
        <v>2023</v>
      </c>
      <c r="C54" s="4" t="s">
        <v>32</v>
      </c>
      <c r="D54" s="1079" t="s">
        <v>781</v>
      </c>
      <c r="E54" s="1080"/>
      <c r="F54" s="1079" t="s">
        <v>782</v>
      </c>
      <c r="G54" s="1080"/>
      <c r="H54" s="4" t="s">
        <v>24</v>
      </c>
      <c r="I54" s="4" t="s">
        <v>19</v>
      </c>
      <c r="J54" s="4" t="s">
        <v>268</v>
      </c>
      <c r="K54" s="5">
        <v>3750</v>
      </c>
      <c r="L54" s="6">
        <v>17</v>
      </c>
      <c r="M54" s="7">
        <v>1</v>
      </c>
      <c r="N54" s="8">
        <v>60000</v>
      </c>
    </row>
    <row r="55" spans="2:14" ht="52.8">
      <c r="B55" s="4">
        <v>2023</v>
      </c>
      <c r="C55" s="4" t="s">
        <v>32</v>
      </c>
      <c r="D55" s="1079" t="s">
        <v>781</v>
      </c>
      <c r="E55" s="1080"/>
      <c r="F55" s="1079" t="s">
        <v>782</v>
      </c>
      <c r="G55" s="1080"/>
      <c r="H55" s="4" t="s">
        <v>744</v>
      </c>
      <c r="I55" s="4" t="s">
        <v>19</v>
      </c>
      <c r="J55" s="4" t="s">
        <v>33</v>
      </c>
      <c r="K55" s="5">
        <v>1150</v>
      </c>
      <c r="L55" s="6">
        <v>58158</v>
      </c>
      <c r="M55" s="7">
        <v>4046</v>
      </c>
      <c r="N55" s="8">
        <v>62228800</v>
      </c>
    </row>
    <row r="56" spans="2:14" ht="26.4">
      <c r="B56" s="4">
        <v>2023</v>
      </c>
      <c r="C56" s="4" t="s">
        <v>32</v>
      </c>
      <c r="D56" s="1079" t="s">
        <v>781</v>
      </c>
      <c r="E56" s="1080"/>
      <c r="F56" s="1079" t="s">
        <v>782</v>
      </c>
      <c r="G56" s="1080"/>
      <c r="H56" s="4" t="s">
        <v>23</v>
      </c>
      <c r="I56" s="4" t="s">
        <v>19</v>
      </c>
      <c r="J56" s="4" t="s">
        <v>33</v>
      </c>
      <c r="K56" s="5">
        <v>2100</v>
      </c>
      <c r="L56" s="6">
        <v>3698</v>
      </c>
      <c r="M56" s="7">
        <v>409</v>
      </c>
      <c r="N56" s="8">
        <v>6906900</v>
      </c>
    </row>
    <row r="57" spans="2:14" ht="118.8">
      <c r="B57" s="4">
        <v>2023</v>
      </c>
      <c r="C57" s="4" t="s">
        <v>32</v>
      </c>
      <c r="D57" s="1079" t="s">
        <v>781</v>
      </c>
      <c r="E57" s="1080"/>
      <c r="F57" s="1079" t="s">
        <v>782</v>
      </c>
      <c r="G57" s="1080"/>
      <c r="H57" s="4" t="s">
        <v>758</v>
      </c>
      <c r="I57" s="4" t="s">
        <v>19</v>
      </c>
      <c r="J57" s="4" t="s">
        <v>33</v>
      </c>
      <c r="K57" s="5">
        <v>3500</v>
      </c>
      <c r="L57" s="6">
        <v>4035</v>
      </c>
      <c r="M57" s="7">
        <v>307</v>
      </c>
      <c r="N57" s="8">
        <v>13048000</v>
      </c>
    </row>
    <row r="58" spans="2:14" ht="26.4">
      <c r="B58" s="4">
        <v>2023</v>
      </c>
      <c r="C58" s="4" t="s">
        <v>32</v>
      </c>
      <c r="D58" s="1079" t="s">
        <v>781</v>
      </c>
      <c r="E58" s="1080"/>
      <c r="F58" s="1079" t="s">
        <v>782</v>
      </c>
      <c r="G58" s="1080"/>
      <c r="H58" s="4" t="s">
        <v>26</v>
      </c>
      <c r="I58" s="4" t="s">
        <v>19</v>
      </c>
      <c r="J58" s="4" t="s">
        <v>33</v>
      </c>
      <c r="K58" s="5">
        <v>4650</v>
      </c>
      <c r="L58" s="6">
        <v>11560</v>
      </c>
      <c r="M58" s="7">
        <v>788</v>
      </c>
      <c r="N58" s="8">
        <v>50089800</v>
      </c>
    </row>
    <row r="59" spans="2:14" ht="26.4">
      <c r="B59" s="4">
        <v>2023</v>
      </c>
      <c r="C59" s="4" t="s">
        <v>32</v>
      </c>
      <c r="D59" s="1079" t="s">
        <v>781</v>
      </c>
      <c r="E59" s="1080"/>
      <c r="F59" s="1079" t="s">
        <v>782</v>
      </c>
      <c r="G59" s="1080"/>
      <c r="H59" s="4" t="s">
        <v>27</v>
      </c>
      <c r="I59" s="4" t="s">
        <v>19</v>
      </c>
      <c r="J59" s="4" t="s">
        <v>33</v>
      </c>
      <c r="K59" s="5">
        <v>300</v>
      </c>
      <c r="L59" s="6">
        <v>159</v>
      </c>
      <c r="M59" s="7">
        <v>6</v>
      </c>
      <c r="N59" s="8">
        <v>45900</v>
      </c>
    </row>
    <row r="60" spans="2:14" ht="26.4">
      <c r="B60" s="4">
        <v>2023</v>
      </c>
      <c r="C60" s="4" t="s">
        <v>32</v>
      </c>
      <c r="D60" s="1079" t="s">
        <v>781</v>
      </c>
      <c r="E60" s="1080"/>
      <c r="F60" s="1079" t="s">
        <v>782</v>
      </c>
      <c r="G60" s="1080"/>
      <c r="H60" s="4" t="s">
        <v>24</v>
      </c>
      <c r="I60" s="4" t="s">
        <v>19</v>
      </c>
      <c r="J60" s="4" t="s">
        <v>788</v>
      </c>
      <c r="K60" s="5">
        <v>3700</v>
      </c>
      <c r="L60" s="6">
        <v>31</v>
      </c>
      <c r="M60" s="7">
        <v>0</v>
      </c>
      <c r="N60" s="8">
        <v>114700</v>
      </c>
    </row>
    <row r="61" spans="2:14">
      <c r="B61" s="12" t="s">
        <v>28</v>
      </c>
      <c r="C61" s="12" t="s">
        <v>28</v>
      </c>
      <c r="D61" s="1083" t="s">
        <v>28</v>
      </c>
      <c r="E61" s="1080"/>
      <c r="F61" s="1083" t="s">
        <v>29</v>
      </c>
      <c r="G61" s="1080"/>
      <c r="H61" s="12" t="s">
        <v>28</v>
      </c>
      <c r="I61" s="12" t="s">
        <v>28</v>
      </c>
      <c r="J61" s="12" t="s">
        <v>28</v>
      </c>
      <c r="K61" s="12" t="s">
        <v>28</v>
      </c>
      <c r="L61" s="13">
        <v>77658</v>
      </c>
      <c r="M61" s="13">
        <v>5557</v>
      </c>
      <c r="N61" s="14">
        <v>132494100</v>
      </c>
    </row>
    <row r="62" spans="2:14" ht="26.4">
      <c r="B62" s="4">
        <v>2023</v>
      </c>
      <c r="C62" s="4" t="s">
        <v>32</v>
      </c>
      <c r="D62" s="1079" t="s">
        <v>781</v>
      </c>
      <c r="E62" s="1080"/>
      <c r="F62" s="1079" t="s">
        <v>783</v>
      </c>
      <c r="G62" s="1080"/>
      <c r="H62" s="4" t="s">
        <v>24</v>
      </c>
      <c r="I62" s="4" t="s">
        <v>19</v>
      </c>
      <c r="J62" s="4" t="s">
        <v>268</v>
      </c>
      <c r="K62" s="5">
        <v>3750</v>
      </c>
      <c r="L62" s="6">
        <v>18</v>
      </c>
      <c r="M62" s="9"/>
      <c r="N62" s="8">
        <v>67500</v>
      </c>
    </row>
    <row r="63" spans="2:14" ht="52.8">
      <c r="B63" s="4">
        <v>2023</v>
      </c>
      <c r="C63" s="4" t="s">
        <v>32</v>
      </c>
      <c r="D63" s="1079" t="s">
        <v>781</v>
      </c>
      <c r="E63" s="1080"/>
      <c r="F63" s="1079" t="s">
        <v>783</v>
      </c>
      <c r="G63" s="1080"/>
      <c r="H63" s="4" t="s">
        <v>744</v>
      </c>
      <c r="I63" s="4" t="s">
        <v>19</v>
      </c>
      <c r="J63" s="4" t="s">
        <v>33</v>
      </c>
      <c r="K63" s="5">
        <v>1150</v>
      </c>
      <c r="L63" s="6">
        <v>58189</v>
      </c>
      <c r="M63" s="9"/>
      <c r="N63" s="8">
        <v>66917350</v>
      </c>
    </row>
    <row r="64" spans="2:14" ht="26.4">
      <c r="B64" s="4">
        <v>2023</v>
      </c>
      <c r="C64" s="4" t="s">
        <v>32</v>
      </c>
      <c r="D64" s="1079" t="s">
        <v>781</v>
      </c>
      <c r="E64" s="1080"/>
      <c r="F64" s="1079" t="s">
        <v>783</v>
      </c>
      <c r="G64" s="1080"/>
      <c r="H64" s="4" t="s">
        <v>23</v>
      </c>
      <c r="I64" s="4" t="s">
        <v>19</v>
      </c>
      <c r="J64" s="4" t="s">
        <v>33</v>
      </c>
      <c r="K64" s="5">
        <v>2100</v>
      </c>
      <c r="L64" s="6">
        <v>3656</v>
      </c>
      <c r="M64" s="9"/>
      <c r="N64" s="8">
        <v>7677600</v>
      </c>
    </row>
    <row r="65" spans="2:14" ht="118.8">
      <c r="B65" s="4">
        <v>2023</v>
      </c>
      <c r="C65" s="4" t="s">
        <v>32</v>
      </c>
      <c r="D65" s="1079" t="s">
        <v>781</v>
      </c>
      <c r="E65" s="1080"/>
      <c r="F65" s="1079" t="s">
        <v>783</v>
      </c>
      <c r="G65" s="1080"/>
      <c r="H65" s="4" t="s">
        <v>758</v>
      </c>
      <c r="I65" s="4" t="s">
        <v>19</v>
      </c>
      <c r="J65" s="4" t="s">
        <v>33</v>
      </c>
      <c r="K65" s="5">
        <v>3500</v>
      </c>
      <c r="L65" s="6">
        <v>3734</v>
      </c>
      <c r="M65" s="9"/>
      <c r="N65" s="8">
        <v>13069000</v>
      </c>
    </row>
    <row r="66" spans="2:14" ht="26.4">
      <c r="B66" s="4">
        <v>2023</v>
      </c>
      <c r="C66" s="4" t="s">
        <v>32</v>
      </c>
      <c r="D66" s="1079" t="s">
        <v>781</v>
      </c>
      <c r="E66" s="1080"/>
      <c r="F66" s="1079" t="s">
        <v>783</v>
      </c>
      <c r="G66" s="1080"/>
      <c r="H66" s="4" t="s">
        <v>26</v>
      </c>
      <c r="I66" s="4" t="s">
        <v>19</v>
      </c>
      <c r="J66" s="4" t="s">
        <v>33</v>
      </c>
      <c r="K66" s="5">
        <v>4650</v>
      </c>
      <c r="L66" s="6">
        <v>11547</v>
      </c>
      <c r="M66" s="9"/>
      <c r="N66" s="8">
        <v>53693550</v>
      </c>
    </row>
    <row r="67" spans="2:14" ht="26.4">
      <c r="B67" s="4">
        <v>2023</v>
      </c>
      <c r="C67" s="4" t="s">
        <v>32</v>
      </c>
      <c r="D67" s="1079" t="s">
        <v>781</v>
      </c>
      <c r="E67" s="1080"/>
      <c r="F67" s="1079" t="s">
        <v>783</v>
      </c>
      <c r="G67" s="1080"/>
      <c r="H67" s="4" t="s">
        <v>27</v>
      </c>
      <c r="I67" s="4" t="s">
        <v>19</v>
      </c>
      <c r="J67" s="4" t="s">
        <v>33</v>
      </c>
      <c r="K67" s="5">
        <v>300</v>
      </c>
      <c r="L67" s="6">
        <v>138</v>
      </c>
      <c r="M67" s="9"/>
      <c r="N67" s="8">
        <v>41400</v>
      </c>
    </row>
    <row r="68" spans="2:14" ht="26.4">
      <c r="B68" s="4">
        <v>2023</v>
      </c>
      <c r="C68" s="4" t="s">
        <v>32</v>
      </c>
      <c r="D68" s="1079" t="s">
        <v>781</v>
      </c>
      <c r="E68" s="1080"/>
      <c r="F68" s="1079" t="s">
        <v>783</v>
      </c>
      <c r="G68" s="1080"/>
      <c r="H68" s="4" t="s">
        <v>24</v>
      </c>
      <c r="I68" s="4" t="s">
        <v>19</v>
      </c>
      <c r="J68" s="4" t="s">
        <v>788</v>
      </c>
      <c r="K68" s="5">
        <v>3700</v>
      </c>
      <c r="L68" s="6">
        <v>33</v>
      </c>
      <c r="M68" s="9"/>
      <c r="N68" s="8">
        <v>122100</v>
      </c>
    </row>
    <row r="69" spans="2:14">
      <c r="B69" s="12" t="s">
        <v>28</v>
      </c>
      <c r="C69" s="12" t="s">
        <v>28</v>
      </c>
      <c r="D69" s="1083" t="s">
        <v>28</v>
      </c>
      <c r="E69" s="1080"/>
      <c r="F69" s="1083" t="s">
        <v>29</v>
      </c>
      <c r="G69" s="1080"/>
      <c r="H69" s="12" t="s">
        <v>28</v>
      </c>
      <c r="I69" s="12" t="s">
        <v>28</v>
      </c>
      <c r="J69" s="12" t="s">
        <v>28</v>
      </c>
      <c r="K69" s="12" t="s">
        <v>28</v>
      </c>
      <c r="L69" s="13">
        <v>77315</v>
      </c>
      <c r="M69" s="12"/>
      <c r="N69" s="14">
        <v>141588500</v>
      </c>
    </row>
    <row r="70" spans="2:14" ht="52.8">
      <c r="B70" s="4">
        <v>2023</v>
      </c>
      <c r="C70" s="4" t="s">
        <v>32</v>
      </c>
      <c r="D70" s="1079" t="s">
        <v>781</v>
      </c>
      <c r="E70" s="1080"/>
      <c r="F70" s="1079" t="s">
        <v>784</v>
      </c>
      <c r="G70" s="1080"/>
      <c r="H70" s="4" t="s">
        <v>744</v>
      </c>
      <c r="I70" s="4" t="s">
        <v>19</v>
      </c>
      <c r="J70" s="4" t="s">
        <v>33</v>
      </c>
      <c r="K70" s="5">
        <v>500</v>
      </c>
      <c r="L70" s="6">
        <v>7448</v>
      </c>
      <c r="M70" s="7">
        <v>45</v>
      </c>
      <c r="N70" s="8">
        <v>3701500</v>
      </c>
    </row>
    <row r="71" spans="2:14" ht="26.4">
      <c r="B71" s="4">
        <v>2023</v>
      </c>
      <c r="C71" s="4" t="s">
        <v>32</v>
      </c>
      <c r="D71" s="1079" t="s">
        <v>781</v>
      </c>
      <c r="E71" s="1080"/>
      <c r="F71" s="1079" t="s">
        <v>784</v>
      </c>
      <c r="G71" s="1080"/>
      <c r="H71" s="4" t="s">
        <v>23</v>
      </c>
      <c r="I71" s="4" t="s">
        <v>19</v>
      </c>
      <c r="J71" s="4" t="s">
        <v>33</v>
      </c>
      <c r="K71" s="5">
        <v>950</v>
      </c>
      <c r="L71" s="6">
        <v>103</v>
      </c>
      <c r="M71" s="7">
        <v>0</v>
      </c>
      <c r="N71" s="8">
        <v>97850</v>
      </c>
    </row>
    <row r="72" spans="2:14" ht="26.4">
      <c r="B72" s="4">
        <v>2023</v>
      </c>
      <c r="C72" s="4" t="s">
        <v>32</v>
      </c>
      <c r="D72" s="1079" t="s">
        <v>781</v>
      </c>
      <c r="E72" s="1080"/>
      <c r="F72" s="1079" t="s">
        <v>784</v>
      </c>
      <c r="G72" s="1080"/>
      <c r="H72" s="4" t="s">
        <v>24</v>
      </c>
      <c r="I72" s="4" t="s">
        <v>19</v>
      </c>
      <c r="J72" s="4" t="s">
        <v>33</v>
      </c>
      <c r="K72" s="5">
        <v>1700</v>
      </c>
      <c r="L72" s="10">
        <v>0</v>
      </c>
      <c r="M72" s="7">
        <v>0</v>
      </c>
      <c r="N72" s="11">
        <v>0</v>
      </c>
    </row>
    <row r="73" spans="2:14" ht="118.8">
      <c r="B73" s="4">
        <v>2023</v>
      </c>
      <c r="C73" s="4" t="s">
        <v>32</v>
      </c>
      <c r="D73" s="1079" t="s">
        <v>781</v>
      </c>
      <c r="E73" s="1080"/>
      <c r="F73" s="1079" t="s">
        <v>784</v>
      </c>
      <c r="G73" s="1080"/>
      <c r="H73" s="4" t="s">
        <v>758</v>
      </c>
      <c r="I73" s="4" t="s">
        <v>19</v>
      </c>
      <c r="J73" s="4" t="s">
        <v>33</v>
      </c>
      <c r="K73" s="5">
        <v>1600</v>
      </c>
      <c r="L73" s="6">
        <v>245</v>
      </c>
      <c r="M73" s="7">
        <v>0</v>
      </c>
      <c r="N73" s="8">
        <v>392000</v>
      </c>
    </row>
    <row r="74" spans="2:14" ht="26.4">
      <c r="B74" s="4">
        <v>2023</v>
      </c>
      <c r="C74" s="4" t="s">
        <v>32</v>
      </c>
      <c r="D74" s="1079" t="s">
        <v>781</v>
      </c>
      <c r="E74" s="1080"/>
      <c r="F74" s="1079" t="s">
        <v>784</v>
      </c>
      <c r="G74" s="1080"/>
      <c r="H74" s="4" t="s">
        <v>26</v>
      </c>
      <c r="I74" s="4" t="s">
        <v>19</v>
      </c>
      <c r="J74" s="4" t="s">
        <v>33</v>
      </c>
      <c r="K74" s="5">
        <v>2150</v>
      </c>
      <c r="L74" s="6">
        <v>94</v>
      </c>
      <c r="M74" s="7">
        <v>0</v>
      </c>
      <c r="N74" s="8">
        <v>202100</v>
      </c>
    </row>
    <row r="75" spans="2:14" ht="26.4">
      <c r="B75" s="4">
        <v>2023</v>
      </c>
      <c r="C75" s="4" t="s">
        <v>32</v>
      </c>
      <c r="D75" s="1079" t="s">
        <v>781</v>
      </c>
      <c r="E75" s="1080"/>
      <c r="F75" s="1079" t="s">
        <v>784</v>
      </c>
      <c r="G75" s="1080"/>
      <c r="H75" s="4" t="s">
        <v>27</v>
      </c>
      <c r="I75" s="4" t="s">
        <v>19</v>
      </c>
      <c r="J75" s="4" t="s">
        <v>33</v>
      </c>
      <c r="K75" s="5">
        <v>150</v>
      </c>
      <c r="L75" s="6">
        <v>24</v>
      </c>
      <c r="M75" s="7">
        <v>0</v>
      </c>
      <c r="N75" s="8">
        <v>3600</v>
      </c>
    </row>
    <row r="76" spans="2:14">
      <c r="B76" s="12" t="s">
        <v>28</v>
      </c>
      <c r="C76" s="12" t="s">
        <v>28</v>
      </c>
      <c r="D76" s="1083" t="s">
        <v>28</v>
      </c>
      <c r="E76" s="1080"/>
      <c r="F76" s="1083" t="s">
        <v>29</v>
      </c>
      <c r="G76" s="1080"/>
      <c r="H76" s="12" t="s">
        <v>28</v>
      </c>
      <c r="I76" s="12" t="s">
        <v>28</v>
      </c>
      <c r="J76" s="12" t="s">
        <v>28</v>
      </c>
      <c r="K76" s="12" t="s">
        <v>28</v>
      </c>
      <c r="L76" s="13">
        <v>7914</v>
      </c>
      <c r="M76" s="13">
        <v>45</v>
      </c>
      <c r="N76" s="14">
        <v>4397050</v>
      </c>
    </row>
    <row r="77" spans="2:14" ht="26.4">
      <c r="B77" s="4">
        <v>2023</v>
      </c>
      <c r="C77" s="4" t="s">
        <v>32</v>
      </c>
      <c r="D77" s="1079" t="s">
        <v>781</v>
      </c>
      <c r="E77" s="1080"/>
      <c r="F77" s="1079" t="s">
        <v>785</v>
      </c>
      <c r="G77" s="1080"/>
      <c r="H77" s="4" t="s">
        <v>23</v>
      </c>
      <c r="I77" s="4" t="s">
        <v>19</v>
      </c>
      <c r="J77" s="4" t="s">
        <v>268</v>
      </c>
      <c r="K77" s="5">
        <v>1300</v>
      </c>
      <c r="L77" s="6">
        <v>774</v>
      </c>
      <c r="M77" s="7">
        <v>214</v>
      </c>
      <c r="N77" s="8">
        <v>728000</v>
      </c>
    </row>
    <row r="78" spans="2:14" ht="26.4">
      <c r="B78" s="4">
        <v>2023</v>
      </c>
      <c r="C78" s="4" t="s">
        <v>32</v>
      </c>
      <c r="D78" s="1079" t="s">
        <v>781</v>
      </c>
      <c r="E78" s="1080"/>
      <c r="F78" s="1079" t="s">
        <v>785</v>
      </c>
      <c r="G78" s="1080"/>
      <c r="H78" s="4" t="s">
        <v>24</v>
      </c>
      <c r="I78" s="4" t="s">
        <v>19</v>
      </c>
      <c r="J78" s="4" t="s">
        <v>560</v>
      </c>
      <c r="K78" s="5">
        <v>2300</v>
      </c>
      <c r="L78" s="6">
        <v>4</v>
      </c>
      <c r="M78" s="7">
        <v>0</v>
      </c>
      <c r="N78" s="8">
        <v>9200</v>
      </c>
    </row>
    <row r="79" spans="2:14" ht="52.8">
      <c r="B79" s="4">
        <v>2023</v>
      </c>
      <c r="C79" s="4" t="s">
        <v>32</v>
      </c>
      <c r="D79" s="1079" t="s">
        <v>781</v>
      </c>
      <c r="E79" s="1080"/>
      <c r="F79" s="1079" t="s">
        <v>785</v>
      </c>
      <c r="G79" s="1080"/>
      <c r="H79" s="4" t="s">
        <v>744</v>
      </c>
      <c r="I79" s="4" t="s">
        <v>19</v>
      </c>
      <c r="J79" s="4" t="s">
        <v>33</v>
      </c>
      <c r="K79" s="5">
        <v>700</v>
      </c>
      <c r="L79" s="6">
        <v>84202</v>
      </c>
      <c r="M79" s="7">
        <v>12711</v>
      </c>
      <c r="N79" s="8">
        <v>50043700</v>
      </c>
    </row>
    <row r="80" spans="2:14" ht="118.8">
      <c r="B80" s="4">
        <v>2023</v>
      </c>
      <c r="C80" s="4" t="s">
        <v>32</v>
      </c>
      <c r="D80" s="1079" t="s">
        <v>781</v>
      </c>
      <c r="E80" s="1080"/>
      <c r="F80" s="1079" t="s">
        <v>785</v>
      </c>
      <c r="G80" s="1080"/>
      <c r="H80" s="4" t="s">
        <v>758</v>
      </c>
      <c r="I80" s="4" t="s">
        <v>19</v>
      </c>
      <c r="J80" s="4" t="s">
        <v>33</v>
      </c>
      <c r="K80" s="5">
        <v>2150</v>
      </c>
      <c r="L80" s="6">
        <v>4284</v>
      </c>
      <c r="M80" s="7">
        <v>1011</v>
      </c>
      <c r="N80" s="8">
        <v>7036950</v>
      </c>
    </row>
    <row r="81" spans="2:14" ht="26.4">
      <c r="B81" s="4">
        <v>2023</v>
      </c>
      <c r="C81" s="4" t="s">
        <v>32</v>
      </c>
      <c r="D81" s="1079" t="s">
        <v>781</v>
      </c>
      <c r="E81" s="1080"/>
      <c r="F81" s="1079" t="s">
        <v>785</v>
      </c>
      <c r="G81" s="1080"/>
      <c r="H81" s="4" t="s">
        <v>26</v>
      </c>
      <c r="I81" s="4" t="s">
        <v>19</v>
      </c>
      <c r="J81" s="4" t="s">
        <v>33</v>
      </c>
      <c r="K81" s="5">
        <v>2850</v>
      </c>
      <c r="L81" s="6">
        <v>9443</v>
      </c>
      <c r="M81" s="7">
        <v>1994</v>
      </c>
      <c r="N81" s="8">
        <v>21229650</v>
      </c>
    </row>
    <row r="82" spans="2:14" ht="26.4">
      <c r="B82" s="4">
        <v>2023</v>
      </c>
      <c r="C82" s="4" t="s">
        <v>32</v>
      </c>
      <c r="D82" s="1079" t="s">
        <v>781</v>
      </c>
      <c r="E82" s="1080"/>
      <c r="F82" s="1079" t="s">
        <v>785</v>
      </c>
      <c r="G82" s="1080"/>
      <c r="H82" s="4" t="s">
        <v>27</v>
      </c>
      <c r="I82" s="4" t="s">
        <v>19</v>
      </c>
      <c r="J82" s="4" t="s">
        <v>33</v>
      </c>
      <c r="K82" s="5">
        <v>200</v>
      </c>
      <c r="L82" s="6">
        <v>358</v>
      </c>
      <c r="M82" s="7">
        <v>30</v>
      </c>
      <c r="N82" s="8">
        <v>65600</v>
      </c>
    </row>
    <row r="83" spans="2:14" ht="26.4">
      <c r="B83" s="4">
        <v>2023</v>
      </c>
      <c r="C83" s="4" t="s">
        <v>32</v>
      </c>
      <c r="D83" s="1079" t="s">
        <v>781</v>
      </c>
      <c r="E83" s="1080"/>
      <c r="F83" s="1079" t="s">
        <v>785</v>
      </c>
      <c r="G83" s="1080"/>
      <c r="H83" s="4" t="s">
        <v>23</v>
      </c>
      <c r="I83" s="4" t="s">
        <v>19</v>
      </c>
      <c r="J83" s="4" t="s">
        <v>788</v>
      </c>
      <c r="K83" s="5">
        <v>1250</v>
      </c>
      <c r="L83" s="6">
        <v>1097</v>
      </c>
      <c r="M83" s="7">
        <v>294</v>
      </c>
      <c r="N83" s="8">
        <v>1003750</v>
      </c>
    </row>
    <row r="84" spans="2:14" ht="26.4">
      <c r="B84" s="4">
        <v>2023</v>
      </c>
      <c r="C84" s="4" t="s">
        <v>32</v>
      </c>
      <c r="D84" s="1079" t="s">
        <v>781</v>
      </c>
      <c r="E84" s="1080"/>
      <c r="F84" s="1079" t="s">
        <v>785</v>
      </c>
      <c r="G84" s="1080"/>
      <c r="H84" s="4" t="s">
        <v>24</v>
      </c>
      <c r="I84" s="4" t="s">
        <v>19</v>
      </c>
      <c r="J84" s="4" t="s">
        <v>789</v>
      </c>
      <c r="K84" s="5">
        <v>2250</v>
      </c>
      <c r="L84" s="6">
        <v>3</v>
      </c>
      <c r="M84" s="7">
        <v>0</v>
      </c>
      <c r="N84" s="8">
        <v>6750</v>
      </c>
    </row>
    <row r="85" spans="2:14">
      <c r="B85" s="12" t="s">
        <v>28</v>
      </c>
      <c r="C85" s="12" t="s">
        <v>28</v>
      </c>
      <c r="D85" s="1083" t="s">
        <v>28</v>
      </c>
      <c r="E85" s="1080"/>
      <c r="F85" s="1083" t="s">
        <v>29</v>
      </c>
      <c r="G85" s="1080"/>
      <c r="H85" s="12" t="s">
        <v>28</v>
      </c>
      <c r="I85" s="12" t="s">
        <v>28</v>
      </c>
      <c r="J85" s="12" t="s">
        <v>28</v>
      </c>
      <c r="K85" s="12" t="s">
        <v>28</v>
      </c>
      <c r="L85" s="13">
        <v>100165</v>
      </c>
      <c r="M85" s="13">
        <v>16254</v>
      </c>
      <c r="N85" s="14">
        <v>80123600</v>
      </c>
    </row>
    <row r="86" spans="2:14" ht="26.4">
      <c r="B86" s="4">
        <v>2023</v>
      </c>
      <c r="C86" s="4" t="s">
        <v>32</v>
      </c>
      <c r="D86" s="1079" t="s">
        <v>781</v>
      </c>
      <c r="E86" s="1080"/>
      <c r="F86" s="1079" t="s">
        <v>786</v>
      </c>
      <c r="G86" s="1080"/>
      <c r="H86" s="4" t="s">
        <v>23</v>
      </c>
      <c r="I86" s="4" t="s">
        <v>19</v>
      </c>
      <c r="J86" s="4" t="s">
        <v>268</v>
      </c>
      <c r="K86" s="5">
        <v>1300</v>
      </c>
      <c r="L86" s="6">
        <v>644</v>
      </c>
      <c r="M86" s="9"/>
      <c r="N86" s="8">
        <v>837200</v>
      </c>
    </row>
    <row r="87" spans="2:14" ht="26.4">
      <c r="B87" s="4">
        <v>2023</v>
      </c>
      <c r="C87" s="4" t="s">
        <v>32</v>
      </c>
      <c r="D87" s="1079" t="s">
        <v>781</v>
      </c>
      <c r="E87" s="1080"/>
      <c r="F87" s="1079" t="s">
        <v>786</v>
      </c>
      <c r="G87" s="1080"/>
      <c r="H87" s="4" t="s">
        <v>24</v>
      </c>
      <c r="I87" s="4" t="s">
        <v>19</v>
      </c>
      <c r="J87" s="4" t="s">
        <v>560</v>
      </c>
      <c r="K87" s="5">
        <v>2300</v>
      </c>
      <c r="L87" s="6">
        <v>4</v>
      </c>
      <c r="M87" s="9"/>
      <c r="N87" s="8">
        <v>9200</v>
      </c>
    </row>
    <row r="88" spans="2:14" ht="52.8">
      <c r="B88" s="4">
        <v>2023</v>
      </c>
      <c r="C88" s="4" t="s">
        <v>32</v>
      </c>
      <c r="D88" s="1079" t="s">
        <v>781</v>
      </c>
      <c r="E88" s="1080"/>
      <c r="F88" s="1079" t="s">
        <v>786</v>
      </c>
      <c r="G88" s="1080"/>
      <c r="H88" s="4" t="s">
        <v>744</v>
      </c>
      <c r="I88" s="4" t="s">
        <v>19</v>
      </c>
      <c r="J88" s="4" t="s">
        <v>33</v>
      </c>
      <c r="K88" s="5">
        <v>700</v>
      </c>
      <c r="L88" s="6">
        <v>62215</v>
      </c>
      <c r="M88" s="9"/>
      <c r="N88" s="8">
        <v>43550500</v>
      </c>
    </row>
    <row r="89" spans="2:14" ht="118.8">
      <c r="B89" s="4">
        <v>2023</v>
      </c>
      <c r="C89" s="4" t="s">
        <v>32</v>
      </c>
      <c r="D89" s="1079" t="s">
        <v>781</v>
      </c>
      <c r="E89" s="1080"/>
      <c r="F89" s="1079" t="s">
        <v>786</v>
      </c>
      <c r="G89" s="1080"/>
      <c r="H89" s="4" t="s">
        <v>758</v>
      </c>
      <c r="I89" s="4" t="s">
        <v>19</v>
      </c>
      <c r="J89" s="4" t="s">
        <v>33</v>
      </c>
      <c r="K89" s="5">
        <v>2150</v>
      </c>
      <c r="L89" s="6">
        <v>3084</v>
      </c>
      <c r="M89" s="9"/>
      <c r="N89" s="8">
        <v>6630600</v>
      </c>
    </row>
    <row r="90" spans="2:14" ht="26.4">
      <c r="B90" s="4">
        <v>2023</v>
      </c>
      <c r="C90" s="4" t="s">
        <v>32</v>
      </c>
      <c r="D90" s="1079" t="s">
        <v>781</v>
      </c>
      <c r="E90" s="1080"/>
      <c r="F90" s="1079" t="s">
        <v>786</v>
      </c>
      <c r="G90" s="1080"/>
      <c r="H90" s="4" t="s">
        <v>26</v>
      </c>
      <c r="I90" s="4" t="s">
        <v>19</v>
      </c>
      <c r="J90" s="4" t="s">
        <v>33</v>
      </c>
      <c r="K90" s="5">
        <v>2850</v>
      </c>
      <c r="L90" s="6">
        <v>8491</v>
      </c>
      <c r="M90" s="9"/>
      <c r="N90" s="8">
        <v>24199350</v>
      </c>
    </row>
    <row r="91" spans="2:14" ht="26.4">
      <c r="B91" s="4">
        <v>2023</v>
      </c>
      <c r="C91" s="4" t="s">
        <v>32</v>
      </c>
      <c r="D91" s="1079" t="s">
        <v>781</v>
      </c>
      <c r="E91" s="1080"/>
      <c r="F91" s="1079" t="s">
        <v>786</v>
      </c>
      <c r="G91" s="1080"/>
      <c r="H91" s="4" t="s">
        <v>27</v>
      </c>
      <c r="I91" s="4" t="s">
        <v>19</v>
      </c>
      <c r="J91" s="4" t="s">
        <v>33</v>
      </c>
      <c r="K91" s="5">
        <v>200</v>
      </c>
      <c r="L91" s="6">
        <v>262</v>
      </c>
      <c r="M91" s="9"/>
      <c r="N91" s="8">
        <v>52400</v>
      </c>
    </row>
    <row r="92" spans="2:14" ht="26.4">
      <c r="B92" s="4">
        <v>2023</v>
      </c>
      <c r="C92" s="4" t="s">
        <v>32</v>
      </c>
      <c r="D92" s="1079" t="s">
        <v>781</v>
      </c>
      <c r="E92" s="1080"/>
      <c r="F92" s="1079" t="s">
        <v>786</v>
      </c>
      <c r="G92" s="1080"/>
      <c r="H92" s="4" t="s">
        <v>23</v>
      </c>
      <c r="I92" s="4" t="s">
        <v>19</v>
      </c>
      <c r="J92" s="4" t="s">
        <v>788</v>
      </c>
      <c r="K92" s="5">
        <v>1250</v>
      </c>
      <c r="L92" s="6">
        <v>978</v>
      </c>
      <c r="M92" s="9"/>
      <c r="N92" s="8">
        <v>1222500</v>
      </c>
    </row>
    <row r="93" spans="2:14" ht="26.4">
      <c r="B93" s="4">
        <v>2023</v>
      </c>
      <c r="C93" s="4" t="s">
        <v>32</v>
      </c>
      <c r="D93" s="1079" t="s">
        <v>781</v>
      </c>
      <c r="E93" s="1080"/>
      <c r="F93" s="1079" t="s">
        <v>786</v>
      </c>
      <c r="G93" s="1080"/>
      <c r="H93" s="4" t="s">
        <v>24</v>
      </c>
      <c r="I93" s="4" t="s">
        <v>19</v>
      </c>
      <c r="J93" s="4" t="s">
        <v>789</v>
      </c>
      <c r="K93" s="5">
        <v>2250</v>
      </c>
      <c r="L93" s="6">
        <v>3</v>
      </c>
      <c r="M93" s="9"/>
      <c r="N93" s="8">
        <v>6750</v>
      </c>
    </row>
    <row r="94" spans="2:14">
      <c r="B94" s="12" t="s">
        <v>28</v>
      </c>
      <c r="C94" s="12" t="s">
        <v>28</v>
      </c>
      <c r="D94" s="1083" t="s">
        <v>28</v>
      </c>
      <c r="E94" s="1080"/>
      <c r="F94" s="1083" t="s">
        <v>29</v>
      </c>
      <c r="G94" s="1080"/>
      <c r="H94" s="12" t="s">
        <v>28</v>
      </c>
      <c r="I94" s="12" t="s">
        <v>28</v>
      </c>
      <c r="J94" s="12" t="s">
        <v>28</v>
      </c>
      <c r="K94" s="12" t="s">
        <v>28</v>
      </c>
      <c r="L94" s="13">
        <v>75681</v>
      </c>
      <c r="M94" s="12"/>
      <c r="N94" s="14">
        <v>76508500</v>
      </c>
    </row>
    <row r="95" spans="2:14" ht="26.4">
      <c r="B95" s="4">
        <v>2023</v>
      </c>
      <c r="C95" s="4" t="s">
        <v>32</v>
      </c>
      <c r="D95" s="1079" t="s">
        <v>781</v>
      </c>
      <c r="E95" s="1080"/>
      <c r="F95" s="1079" t="s">
        <v>787</v>
      </c>
      <c r="G95" s="1080"/>
      <c r="H95" s="4" t="s">
        <v>24</v>
      </c>
      <c r="I95" s="4" t="s">
        <v>19</v>
      </c>
      <c r="J95" s="4" t="s">
        <v>268</v>
      </c>
      <c r="K95" s="5">
        <v>8050</v>
      </c>
      <c r="L95" s="6">
        <v>872</v>
      </c>
      <c r="M95" s="7">
        <v>0</v>
      </c>
      <c r="N95" s="8">
        <v>7019600</v>
      </c>
    </row>
    <row r="96" spans="2:14" ht="118.8">
      <c r="B96" s="4">
        <v>2023</v>
      </c>
      <c r="C96" s="4" t="s">
        <v>32</v>
      </c>
      <c r="D96" s="1079" t="s">
        <v>781</v>
      </c>
      <c r="E96" s="1080"/>
      <c r="F96" s="1079" t="s">
        <v>787</v>
      </c>
      <c r="G96" s="1080"/>
      <c r="H96" s="4" t="s">
        <v>758</v>
      </c>
      <c r="I96" s="4" t="s">
        <v>19</v>
      </c>
      <c r="J96" s="4" t="s">
        <v>268</v>
      </c>
      <c r="K96" s="5">
        <v>7550</v>
      </c>
      <c r="L96" s="6">
        <v>4650</v>
      </c>
      <c r="M96" s="7">
        <v>16</v>
      </c>
      <c r="N96" s="8">
        <v>34986700</v>
      </c>
    </row>
    <row r="97" spans="2:14" ht="52.8">
      <c r="B97" s="4">
        <v>2023</v>
      </c>
      <c r="C97" s="4" t="s">
        <v>32</v>
      </c>
      <c r="D97" s="1079" t="s">
        <v>781</v>
      </c>
      <c r="E97" s="1080"/>
      <c r="F97" s="1079" t="s">
        <v>787</v>
      </c>
      <c r="G97" s="1080"/>
      <c r="H97" s="4" t="s">
        <v>744</v>
      </c>
      <c r="I97" s="4" t="s">
        <v>19</v>
      </c>
      <c r="J97" s="4" t="s">
        <v>33</v>
      </c>
      <c r="K97" s="5">
        <v>2500</v>
      </c>
      <c r="L97" s="6">
        <v>208915</v>
      </c>
      <c r="M97" s="7">
        <v>925</v>
      </c>
      <c r="N97" s="8">
        <v>519975000</v>
      </c>
    </row>
    <row r="98" spans="2:14" ht="26.4">
      <c r="B98" s="4">
        <v>2023</v>
      </c>
      <c r="C98" s="4" t="s">
        <v>32</v>
      </c>
      <c r="D98" s="1079" t="s">
        <v>781</v>
      </c>
      <c r="E98" s="1080"/>
      <c r="F98" s="1079" t="s">
        <v>787</v>
      </c>
      <c r="G98" s="1080"/>
      <c r="H98" s="4" t="s">
        <v>23</v>
      </c>
      <c r="I98" s="4" t="s">
        <v>19</v>
      </c>
      <c r="J98" s="4" t="s">
        <v>33</v>
      </c>
      <c r="K98" s="5">
        <v>4500</v>
      </c>
      <c r="L98" s="6">
        <v>6256</v>
      </c>
      <c r="M98" s="7">
        <v>27</v>
      </c>
      <c r="N98" s="8">
        <v>28030500</v>
      </c>
    </row>
    <row r="99" spans="2:14" ht="26.4">
      <c r="B99" s="4">
        <v>2023</v>
      </c>
      <c r="C99" s="4" t="s">
        <v>32</v>
      </c>
      <c r="D99" s="1079" t="s">
        <v>781</v>
      </c>
      <c r="E99" s="1080"/>
      <c r="F99" s="1079" t="s">
        <v>787</v>
      </c>
      <c r="G99" s="1080"/>
      <c r="H99" s="4" t="s">
        <v>26</v>
      </c>
      <c r="I99" s="4" t="s">
        <v>19</v>
      </c>
      <c r="J99" s="4" t="s">
        <v>33</v>
      </c>
      <c r="K99" s="5">
        <v>10050</v>
      </c>
      <c r="L99" s="6">
        <v>30359</v>
      </c>
      <c r="M99" s="7">
        <v>2</v>
      </c>
      <c r="N99" s="8">
        <v>305087850</v>
      </c>
    </row>
    <row r="100" spans="2:14" ht="26.4">
      <c r="B100" s="4">
        <v>2023</v>
      </c>
      <c r="C100" s="4" t="s">
        <v>32</v>
      </c>
      <c r="D100" s="1079" t="s">
        <v>781</v>
      </c>
      <c r="E100" s="1080"/>
      <c r="F100" s="1079" t="s">
        <v>787</v>
      </c>
      <c r="G100" s="1080"/>
      <c r="H100" s="4" t="s">
        <v>27</v>
      </c>
      <c r="I100" s="4" t="s">
        <v>19</v>
      </c>
      <c r="J100" s="4" t="s">
        <v>33</v>
      </c>
      <c r="K100" s="5">
        <v>750</v>
      </c>
      <c r="L100" s="6">
        <v>1216</v>
      </c>
      <c r="M100" s="7">
        <v>0</v>
      </c>
      <c r="N100" s="8">
        <v>912000</v>
      </c>
    </row>
    <row r="101" spans="2:14" ht="26.4">
      <c r="B101" s="4">
        <v>2023</v>
      </c>
      <c r="C101" s="4" t="s">
        <v>32</v>
      </c>
      <c r="D101" s="1079" t="s">
        <v>781</v>
      </c>
      <c r="E101" s="1080"/>
      <c r="F101" s="1079" t="s">
        <v>787</v>
      </c>
      <c r="G101" s="1080"/>
      <c r="H101" s="4" t="s">
        <v>24</v>
      </c>
      <c r="I101" s="4" t="s">
        <v>19</v>
      </c>
      <c r="J101" s="4" t="s">
        <v>788</v>
      </c>
      <c r="K101" s="5">
        <v>8000</v>
      </c>
      <c r="L101" s="6">
        <v>1592</v>
      </c>
      <c r="M101" s="7">
        <v>0</v>
      </c>
      <c r="N101" s="8">
        <v>12736000</v>
      </c>
    </row>
    <row r="102" spans="2:14" ht="118.8">
      <c r="B102" s="4">
        <v>2023</v>
      </c>
      <c r="C102" s="4" t="s">
        <v>32</v>
      </c>
      <c r="D102" s="1079" t="s">
        <v>781</v>
      </c>
      <c r="E102" s="1080"/>
      <c r="F102" s="1079" t="s">
        <v>787</v>
      </c>
      <c r="G102" s="1080"/>
      <c r="H102" s="4" t="s">
        <v>758</v>
      </c>
      <c r="I102" s="4" t="s">
        <v>19</v>
      </c>
      <c r="J102" s="4" t="s">
        <v>788</v>
      </c>
      <c r="K102" s="5">
        <v>7500</v>
      </c>
      <c r="L102" s="6">
        <v>7566</v>
      </c>
      <c r="M102" s="7">
        <v>19</v>
      </c>
      <c r="N102" s="8">
        <v>56602500</v>
      </c>
    </row>
    <row r="103" spans="2:14">
      <c r="B103" s="12" t="s">
        <v>28</v>
      </c>
      <c r="C103" s="12" t="s">
        <v>28</v>
      </c>
      <c r="D103" s="1083" t="s">
        <v>28</v>
      </c>
      <c r="E103" s="1080"/>
      <c r="F103" s="1083" t="s">
        <v>29</v>
      </c>
      <c r="G103" s="1080"/>
      <c r="H103" s="12" t="s">
        <v>28</v>
      </c>
      <c r="I103" s="12" t="s">
        <v>28</v>
      </c>
      <c r="J103" s="12" t="s">
        <v>28</v>
      </c>
      <c r="K103" s="12" t="s">
        <v>28</v>
      </c>
      <c r="L103" s="13">
        <v>261426</v>
      </c>
      <c r="M103" s="13">
        <v>989</v>
      </c>
      <c r="N103" s="14">
        <v>965350150</v>
      </c>
    </row>
    <row r="104" spans="2:14">
      <c r="B104" s="15" t="s">
        <v>28</v>
      </c>
      <c r="C104" s="15" t="s">
        <v>29</v>
      </c>
      <c r="D104" s="1084" t="s">
        <v>28</v>
      </c>
      <c r="E104" s="1080"/>
      <c r="F104" s="1084" t="s">
        <v>28</v>
      </c>
      <c r="G104" s="1080"/>
      <c r="H104" s="15" t="s">
        <v>28</v>
      </c>
      <c r="I104" s="15" t="s">
        <v>28</v>
      </c>
      <c r="J104" s="15" t="s">
        <v>28</v>
      </c>
      <c r="K104" s="15" t="s">
        <v>28</v>
      </c>
      <c r="L104" s="16">
        <v>600159</v>
      </c>
      <c r="M104" s="16">
        <v>22845</v>
      </c>
      <c r="N104" s="17">
        <v>1400461900</v>
      </c>
    </row>
    <row r="105" spans="2:14">
      <c r="B105" s="18" t="s">
        <v>29</v>
      </c>
      <c r="C105" s="18" t="s">
        <v>28</v>
      </c>
      <c r="D105" s="1085" t="s">
        <v>28</v>
      </c>
      <c r="E105" s="1080"/>
      <c r="F105" s="1085" t="s">
        <v>28</v>
      </c>
      <c r="G105" s="1080"/>
      <c r="H105" s="18" t="s">
        <v>28</v>
      </c>
      <c r="I105" s="18" t="s">
        <v>28</v>
      </c>
      <c r="J105" s="18" t="s">
        <v>28</v>
      </c>
      <c r="K105" s="18" t="s">
        <v>28</v>
      </c>
      <c r="L105" s="19">
        <v>1210215</v>
      </c>
      <c r="M105" s="19">
        <v>48161</v>
      </c>
      <c r="N105" s="20">
        <v>2817742050</v>
      </c>
    </row>
    <row r="106" spans="2:14" ht="0" hidden="1" customHeight="1"/>
    <row r="107" spans="2:14" ht="0" hidden="1" customHeight="1"/>
  </sheetData>
  <mergeCells count="198"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5:E15"/>
    <mergeCell ref="F15:G15"/>
    <mergeCell ref="D10:E10"/>
    <mergeCell ref="F10:G10"/>
    <mergeCell ref="D11:E11"/>
    <mergeCell ref="F11:G11"/>
    <mergeCell ref="D12:E12"/>
    <mergeCell ref="F12:G12"/>
    <mergeCell ref="D19:E19"/>
    <mergeCell ref="F19:G19"/>
    <mergeCell ref="B2:D4"/>
    <mergeCell ref="E2:Q2"/>
    <mergeCell ref="E3:F3"/>
    <mergeCell ref="G3:Q3"/>
    <mergeCell ref="B6:P6"/>
    <mergeCell ref="B8:P8"/>
    <mergeCell ref="D13:E13"/>
    <mergeCell ref="F13:G13"/>
    <mergeCell ref="D14:E14"/>
    <mergeCell ref="F14:G14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389"/>
  <sheetViews>
    <sheetView zoomScaleNormal="100" zoomScaleSheetLayoutView="50" workbookViewId="0">
      <selection activeCell="N19" sqref="N19"/>
    </sheetView>
  </sheetViews>
  <sheetFormatPr baseColWidth="10" defaultColWidth="11.44140625" defaultRowHeight="12.75" customHeight="1"/>
  <cols>
    <col min="1" max="1" width="8.77734375" style="136" customWidth="1"/>
    <col min="2" max="2" width="11.77734375" style="136" customWidth="1"/>
    <col min="3" max="3" width="25.77734375" style="136" hidden="1" customWidth="1"/>
    <col min="4" max="5" width="12.77734375" style="136" customWidth="1"/>
    <col min="6" max="6" width="7.77734375" style="136" customWidth="1"/>
    <col min="7" max="8" width="15.21875" style="136" bestFit="1" customWidth="1"/>
    <col min="9" max="9" width="15.44140625" style="136" customWidth="1"/>
    <col min="10" max="11" width="15.21875" style="136" bestFit="1" customWidth="1"/>
    <col min="12" max="12" width="16.77734375" style="152" customWidth="1"/>
    <col min="13" max="13" width="14.77734375" style="135" customWidth="1"/>
    <col min="14" max="14" width="19.5546875" style="135" bestFit="1" customWidth="1"/>
    <col min="15" max="15" width="13.77734375" style="136" bestFit="1" customWidth="1"/>
    <col min="16" max="16" width="14.44140625" style="136" customWidth="1"/>
    <col min="17" max="18" width="11.44140625" style="136"/>
    <col min="19" max="19" width="12.44140625" style="136" customWidth="1"/>
    <col min="20" max="20" width="12" style="136" bestFit="1" customWidth="1"/>
    <col min="21" max="256" width="11.44140625" style="136"/>
    <col min="257" max="257" width="8.77734375" style="136" customWidth="1"/>
    <col min="258" max="258" width="11.77734375" style="136" customWidth="1"/>
    <col min="259" max="259" width="0" style="136" hidden="1" customWidth="1"/>
    <col min="260" max="261" width="12.77734375" style="136" customWidth="1"/>
    <col min="262" max="262" width="7.77734375" style="136" customWidth="1"/>
    <col min="263" max="264" width="15.21875" style="136" bestFit="1" customWidth="1"/>
    <col min="265" max="265" width="15.44140625" style="136" customWidth="1"/>
    <col min="266" max="267" width="15.21875" style="136" bestFit="1" customWidth="1"/>
    <col min="268" max="268" width="16.77734375" style="136" customWidth="1"/>
    <col min="269" max="269" width="14.77734375" style="136" customWidth="1"/>
    <col min="270" max="270" width="19.5546875" style="136" bestFit="1" customWidth="1"/>
    <col min="271" max="271" width="13.77734375" style="136" bestFit="1" customWidth="1"/>
    <col min="272" max="272" width="14.44140625" style="136" customWidth="1"/>
    <col min="273" max="274" width="11.44140625" style="136"/>
    <col min="275" max="275" width="12.44140625" style="136" customWidth="1"/>
    <col min="276" max="276" width="12" style="136" bestFit="1" customWidth="1"/>
    <col min="277" max="512" width="11.44140625" style="136"/>
    <col min="513" max="513" width="8.77734375" style="136" customWidth="1"/>
    <col min="514" max="514" width="11.77734375" style="136" customWidth="1"/>
    <col min="515" max="515" width="0" style="136" hidden="1" customWidth="1"/>
    <col min="516" max="517" width="12.77734375" style="136" customWidth="1"/>
    <col min="518" max="518" width="7.77734375" style="136" customWidth="1"/>
    <col min="519" max="520" width="15.21875" style="136" bestFit="1" customWidth="1"/>
    <col min="521" max="521" width="15.44140625" style="136" customWidth="1"/>
    <col min="522" max="523" width="15.21875" style="136" bestFit="1" customWidth="1"/>
    <col min="524" max="524" width="16.77734375" style="136" customWidth="1"/>
    <col min="525" max="525" width="14.77734375" style="136" customWidth="1"/>
    <col min="526" max="526" width="19.5546875" style="136" bestFit="1" customWidth="1"/>
    <col min="527" max="527" width="13.77734375" style="136" bestFit="1" customWidth="1"/>
    <col min="528" max="528" width="14.44140625" style="136" customWidth="1"/>
    <col min="529" max="530" width="11.44140625" style="136"/>
    <col min="531" max="531" width="12.44140625" style="136" customWidth="1"/>
    <col min="532" max="532" width="12" style="136" bestFit="1" customWidth="1"/>
    <col min="533" max="768" width="11.44140625" style="136"/>
    <col min="769" max="769" width="8.77734375" style="136" customWidth="1"/>
    <col min="770" max="770" width="11.77734375" style="136" customWidth="1"/>
    <col min="771" max="771" width="0" style="136" hidden="1" customWidth="1"/>
    <col min="772" max="773" width="12.77734375" style="136" customWidth="1"/>
    <col min="774" max="774" width="7.77734375" style="136" customWidth="1"/>
    <col min="775" max="776" width="15.21875" style="136" bestFit="1" customWidth="1"/>
    <col min="777" max="777" width="15.44140625" style="136" customWidth="1"/>
    <col min="778" max="779" width="15.21875" style="136" bestFit="1" customWidth="1"/>
    <col min="780" max="780" width="16.77734375" style="136" customWidth="1"/>
    <col min="781" max="781" width="14.77734375" style="136" customWidth="1"/>
    <col min="782" max="782" width="19.5546875" style="136" bestFit="1" customWidth="1"/>
    <col min="783" max="783" width="13.77734375" style="136" bestFit="1" customWidth="1"/>
    <col min="784" max="784" width="14.44140625" style="136" customWidth="1"/>
    <col min="785" max="786" width="11.44140625" style="136"/>
    <col min="787" max="787" width="12.44140625" style="136" customWidth="1"/>
    <col min="788" max="788" width="12" style="136" bestFit="1" customWidth="1"/>
    <col min="789" max="1024" width="11.44140625" style="136"/>
    <col min="1025" max="1025" width="8.77734375" style="136" customWidth="1"/>
    <col min="1026" max="1026" width="11.77734375" style="136" customWidth="1"/>
    <col min="1027" max="1027" width="0" style="136" hidden="1" customWidth="1"/>
    <col min="1028" max="1029" width="12.77734375" style="136" customWidth="1"/>
    <col min="1030" max="1030" width="7.77734375" style="136" customWidth="1"/>
    <col min="1031" max="1032" width="15.21875" style="136" bestFit="1" customWidth="1"/>
    <col min="1033" max="1033" width="15.44140625" style="136" customWidth="1"/>
    <col min="1034" max="1035" width="15.21875" style="136" bestFit="1" customWidth="1"/>
    <col min="1036" max="1036" width="16.77734375" style="136" customWidth="1"/>
    <col min="1037" max="1037" width="14.77734375" style="136" customWidth="1"/>
    <col min="1038" max="1038" width="19.5546875" style="136" bestFit="1" customWidth="1"/>
    <col min="1039" max="1039" width="13.77734375" style="136" bestFit="1" customWidth="1"/>
    <col min="1040" max="1040" width="14.44140625" style="136" customWidth="1"/>
    <col min="1041" max="1042" width="11.44140625" style="136"/>
    <col min="1043" max="1043" width="12.44140625" style="136" customWidth="1"/>
    <col min="1044" max="1044" width="12" style="136" bestFit="1" customWidth="1"/>
    <col min="1045" max="1280" width="11.44140625" style="136"/>
    <col min="1281" max="1281" width="8.77734375" style="136" customWidth="1"/>
    <col min="1282" max="1282" width="11.77734375" style="136" customWidth="1"/>
    <col min="1283" max="1283" width="0" style="136" hidden="1" customWidth="1"/>
    <col min="1284" max="1285" width="12.77734375" style="136" customWidth="1"/>
    <col min="1286" max="1286" width="7.77734375" style="136" customWidth="1"/>
    <col min="1287" max="1288" width="15.21875" style="136" bestFit="1" customWidth="1"/>
    <col min="1289" max="1289" width="15.44140625" style="136" customWidth="1"/>
    <col min="1290" max="1291" width="15.21875" style="136" bestFit="1" customWidth="1"/>
    <col min="1292" max="1292" width="16.77734375" style="136" customWidth="1"/>
    <col min="1293" max="1293" width="14.77734375" style="136" customWidth="1"/>
    <col min="1294" max="1294" width="19.5546875" style="136" bestFit="1" customWidth="1"/>
    <col min="1295" max="1295" width="13.77734375" style="136" bestFit="1" customWidth="1"/>
    <col min="1296" max="1296" width="14.44140625" style="136" customWidth="1"/>
    <col min="1297" max="1298" width="11.44140625" style="136"/>
    <col min="1299" max="1299" width="12.44140625" style="136" customWidth="1"/>
    <col min="1300" max="1300" width="12" style="136" bestFit="1" customWidth="1"/>
    <col min="1301" max="1536" width="11.44140625" style="136"/>
    <col min="1537" max="1537" width="8.77734375" style="136" customWidth="1"/>
    <col min="1538" max="1538" width="11.77734375" style="136" customWidth="1"/>
    <col min="1539" max="1539" width="0" style="136" hidden="1" customWidth="1"/>
    <col min="1540" max="1541" width="12.77734375" style="136" customWidth="1"/>
    <col min="1542" max="1542" width="7.77734375" style="136" customWidth="1"/>
    <col min="1543" max="1544" width="15.21875" style="136" bestFit="1" customWidth="1"/>
    <col min="1545" max="1545" width="15.44140625" style="136" customWidth="1"/>
    <col min="1546" max="1547" width="15.21875" style="136" bestFit="1" customWidth="1"/>
    <col min="1548" max="1548" width="16.77734375" style="136" customWidth="1"/>
    <col min="1549" max="1549" width="14.77734375" style="136" customWidth="1"/>
    <col min="1550" max="1550" width="19.5546875" style="136" bestFit="1" customWidth="1"/>
    <col min="1551" max="1551" width="13.77734375" style="136" bestFit="1" customWidth="1"/>
    <col min="1552" max="1552" width="14.44140625" style="136" customWidth="1"/>
    <col min="1553" max="1554" width="11.44140625" style="136"/>
    <col min="1555" max="1555" width="12.44140625" style="136" customWidth="1"/>
    <col min="1556" max="1556" width="12" style="136" bestFit="1" customWidth="1"/>
    <col min="1557" max="1792" width="11.44140625" style="136"/>
    <col min="1793" max="1793" width="8.77734375" style="136" customWidth="1"/>
    <col min="1794" max="1794" width="11.77734375" style="136" customWidth="1"/>
    <col min="1795" max="1795" width="0" style="136" hidden="1" customWidth="1"/>
    <col min="1796" max="1797" width="12.77734375" style="136" customWidth="1"/>
    <col min="1798" max="1798" width="7.77734375" style="136" customWidth="1"/>
    <col min="1799" max="1800" width="15.21875" style="136" bestFit="1" customWidth="1"/>
    <col min="1801" max="1801" width="15.44140625" style="136" customWidth="1"/>
    <col min="1802" max="1803" width="15.21875" style="136" bestFit="1" customWidth="1"/>
    <col min="1804" max="1804" width="16.77734375" style="136" customWidth="1"/>
    <col min="1805" max="1805" width="14.77734375" style="136" customWidth="1"/>
    <col min="1806" max="1806" width="19.5546875" style="136" bestFit="1" customWidth="1"/>
    <col min="1807" max="1807" width="13.77734375" style="136" bestFit="1" customWidth="1"/>
    <col min="1808" max="1808" width="14.44140625" style="136" customWidth="1"/>
    <col min="1809" max="1810" width="11.44140625" style="136"/>
    <col min="1811" max="1811" width="12.44140625" style="136" customWidth="1"/>
    <col min="1812" max="1812" width="12" style="136" bestFit="1" customWidth="1"/>
    <col min="1813" max="2048" width="11.44140625" style="136"/>
    <col min="2049" max="2049" width="8.77734375" style="136" customWidth="1"/>
    <col min="2050" max="2050" width="11.77734375" style="136" customWidth="1"/>
    <col min="2051" max="2051" width="0" style="136" hidden="1" customWidth="1"/>
    <col min="2052" max="2053" width="12.77734375" style="136" customWidth="1"/>
    <col min="2054" max="2054" width="7.77734375" style="136" customWidth="1"/>
    <col min="2055" max="2056" width="15.21875" style="136" bestFit="1" customWidth="1"/>
    <col min="2057" max="2057" width="15.44140625" style="136" customWidth="1"/>
    <col min="2058" max="2059" width="15.21875" style="136" bestFit="1" customWidth="1"/>
    <col min="2060" max="2060" width="16.77734375" style="136" customWidth="1"/>
    <col min="2061" max="2061" width="14.77734375" style="136" customWidth="1"/>
    <col min="2062" max="2062" width="19.5546875" style="136" bestFit="1" customWidth="1"/>
    <col min="2063" max="2063" width="13.77734375" style="136" bestFit="1" customWidth="1"/>
    <col min="2064" max="2064" width="14.44140625" style="136" customWidth="1"/>
    <col min="2065" max="2066" width="11.44140625" style="136"/>
    <col min="2067" max="2067" width="12.44140625" style="136" customWidth="1"/>
    <col min="2068" max="2068" width="12" style="136" bestFit="1" customWidth="1"/>
    <col min="2069" max="2304" width="11.44140625" style="136"/>
    <col min="2305" max="2305" width="8.77734375" style="136" customWidth="1"/>
    <col min="2306" max="2306" width="11.77734375" style="136" customWidth="1"/>
    <col min="2307" max="2307" width="0" style="136" hidden="1" customWidth="1"/>
    <col min="2308" max="2309" width="12.77734375" style="136" customWidth="1"/>
    <col min="2310" max="2310" width="7.77734375" style="136" customWidth="1"/>
    <col min="2311" max="2312" width="15.21875" style="136" bestFit="1" customWidth="1"/>
    <col min="2313" max="2313" width="15.44140625" style="136" customWidth="1"/>
    <col min="2314" max="2315" width="15.21875" style="136" bestFit="1" customWidth="1"/>
    <col min="2316" max="2316" width="16.77734375" style="136" customWidth="1"/>
    <col min="2317" max="2317" width="14.77734375" style="136" customWidth="1"/>
    <col min="2318" max="2318" width="19.5546875" style="136" bestFit="1" customWidth="1"/>
    <col min="2319" max="2319" width="13.77734375" style="136" bestFit="1" customWidth="1"/>
    <col min="2320" max="2320" width="14.44140625" style="136" customWidth="1"/>
    <col min="2321" max="2322" width="11.44140625" style="136"/>
    <col min="2323" max="2323" width="12.44140625" style="136" customWidth="1"/>
    <col min="2324" max="2324" width="12" style="136" bestFit="1" customWidth="1"/>
    <col min="2325" max="2560" width="11.44140625" style="136"/>
    <col min="2561" max="2561" width="8.77734375" style="136" customWidth="1"/>
    <col min="2562" max="2562" width="11.77734375" style="136" customWidth="1"/>
    <col min="2563" max="2563" width="0" style="136" hidden="1" customWidth="1"/>
    <col min="2564" max="2565" width="12.77734375" style="136" customWidth="1"/>
    <col min="2566" max="2566" width="7.77734375" style="136" customWidth="1"/>
    <col min="2567" max="2568" width="15.21875" style="136" bestFit="1" customWidth="1"/>
    <col min="2569" max="2569" width="15.44140625" style="136" customWidth="1"/>
    <col min="2570" max="2571" width="15.21875" style="136" bestFit="1" customWidth="1"/>
    <col min="2572" max="2572" width="16.77734375" style="136" customWidth="1"/>
    <col min="2573" max="2573" width="14.77734375" style="136" customWidth="1"/>
    <col min="2574" max="2574" width="19.5546875" style="136" bestFit="1" customWidth="1"/>
    <col min="2575" max="2575" width="13.77734375" style="136" bestFit="1" customWidth="1"/>
    <col min="2576" max="2576" width="14.44140625" style="136" customWidth="1"/>
    <col min="2577" max="2578" width="11.44140625" style="136"/>
    <col min="2579" max="2579" width="12.44140625" style="136" customWidth="1"/>
    <col min="2580" max="2580" width="12" style="136" bestFit="1" customWidth="1"/>
    <col min="2581" max="2816" width="11.44140625" style="136"/>
    <col min="2817" max="2817" width="8.77734375" style="136" customWidth="1"/>
    <col min="2818" max="2818" width="11.77734375" style="136" customWidth="1"/>
    <col min="2819" max="2819" width="0" style="136" hidden="1" customWidth="1"/>
    <col min="2820" max="2821" width="12.77734375" style="136" customWidth="1"/>
    <col min="2822" max="2822" width="7.77734375" style="136" customWidth="1"/>
    <col min="2823" max="2824" width="15.21875" style="136" bestFit="1" customWidth="1"/>
    <col min="2825" max="2825" width="15.44140625" style="136" customWidth="1"/>
    <col min="2826" max="2827" width="15.21875" style="136" bestFit="1" customWidth="1"/>
    <col min="2828" max="2828" width="16.77734375" style="136" customWidth="1"/>
    <col min="2829" max="2829" width="14.77734375" style="136" customWidth="1"/>
    <col min="2830" max="2830" width="19.5546875" style="136" bestFit="1" customWidth="1"/>
    <col min="2831" max="2831" width="13.77734375" style="136" bestFit="1" customWidth="1"/>
    <col min="2832" max="2832" width="14.44140625" style="136" customWidth="1"/>
    <col min="2833" max="2834" width="11.44140625" style="136"/>
    <col min="2835" max="2835" width="12.44140625" style="136" customWidth="1"/>
    <col min="2836" max="2836" width="12" style="136" bestFit="1" customWidth="1"/>
    <col min="2837" max="3072" width="11.44140625" style="136"/>
    <col min="3073" max="3073" width="8.77734375" style="136" customWidth="1"/>
    <col min="3074" max="3074" width="11.77734375" style="136" customWidth="1"/>
    <col min="3075" max="3075" width="0" style="136" hidden="1" customWidth="1"/>
    <col min="3076" max="3077" width="12.77734375" style="136" customWidth="1"/>
    <col min="3078" max="3078" width="7.77734375" style="136" customWidth="1"/>
    <col min="3079" max="3080" width="15.21875" style="136" bestFit="1" customWidth="1"/>
    <col min="3081" max="3081" width="15.44140625" style="136" customWidth="1"/>
    <col min="3082" max="3083" width="15.21875" style="136" bestFit="1" customWidth="1"/>
    <col min="3084" max="3084" width="16.77734375" style="136" customWidth="1"/>
    <col min="3085" max="3085" width="14.77734375" style="136" customWidth="1"/>
    <col min="3086" max="3086" width="19.5546875" style="136" bestFit="1" customWidth="1"/>
    <col min="3087" max="3087" width="13.77734375" style="136" bestFit="1" customWidth="1"/>
    <col min="3088" max="3088" width="14.44140625" style="136" customWidth="1"/>
    <col min="3089" max="3090" width="11.44140625" style="136"/>
    <col min="3091" max="3091" width="12.44140625" style="136" customWidth="1"/>
    <col min="3092" max="3092" width="12" style="136" bestFit="1" customWidth="1"/>
    <col min="3093" max="3328" width="11.44140625" style="136"/>
    <col min="3329" max="3329" width="8.77734375" style="136" customWidth="1"/>
    <col min="3330" max="3330" width="11.77734375" style="136" customWidth="1"/>
    <col min="3331" max="3331" width="0" style="136" hidden="1" customWidth="1"/>
    <col min="3332" max="3333" width="12.77734375" style="136" customWidth="1"/>
    <col min="3334" max="3334" width="7.77734375" style="136" customWidth="1"/>
    <col min="3335" max="3336" width="15.21875" style="136" bestFit="1" customWidth="1"/>
    <col min="3337" max="3337" width="15.44140625" style="136" customWidth="1"/>
    <col min="3338" max="3339" width="15.21875" style="136" bestFit="1" customWidth="1"/>
    <col min="3340" max="3340" width="16.77734375" style="136" customWidth="1"/>
    <col min="3341" max="3341" width="14.77734375" style="136" customWidth="1"/>
    <col min="3342" max="3342" width="19.5546875" style="136" bestFit="1" customWidth="1"/>
    <col min="3343" max="3343" width="13.77734375" style="136" bestFit="1" customWidth="1"/>
    <col min="3344" max="3344" width="14.44140625" style="136" customWidth="1"/>
    <col min="3345" max="3346" width="11.44140625" style="136"/>
    <col min="3347" max="3347" width="12.44140625" style="136" customWidth="1"/>
    <col min="3348" max="3348" width="12" style="136" bestFit="1" customWidth="1"/>
    <col min="3349" max="3584" width="11.44140625" style="136"/>
    <col min="3585" max="3585" width="8.77734375" style="136" customWidth="1"/>
    <col min="3586" max="3586" width="11.77734375" style="136" customWidth="1"/>
    <col min="3587" max="3587" width="0" style="136" hidden="1" customWidth="1"/>
    <col min="3588" max="3589" width="12.77734375" style="136" customWidth="1"/>
    <col min="3590" max="3590" width="7.77734375" style="136" customWidth="1"/>
    <col min="3591" max="3592" width="15.21875" style="136" bestFit="1" customWidth="1"/>
    <col min="3593" max="3593" width="15.44140625" style="136" customWidth="1"/>
    <col min="3594" max="3595" width="15.21875" style="136" bestFit="1" customWidth="1"/>
    <col min="3596" max="3596" width="16.77734375" style="136" customWidth="1"/>
    <col min="3597" max="3597" width="14.77734375" style="136" customWidth="1"/>
    <col min="3598" max="3598" width="19.5546875" style="136" bestFit="1" customWidth="1"/>
    <col min="3599" max="3599" width="13.77734375" style="136" bestFit="1" customWidth="1"/>
    <col min="3600" max="3600" width="14.44140625" style="136" customWidth="1"/>
    <col min="3601" max="3602" width="11.44140625" style="136"/>
    <col min="3603" max="3603" width="12.44140625" style="136" customWidth="1"/>
    <col min="3604" max="3604" width="12" style="136" bestFit="1" customWidth="1"/>
    <col min="3605" max="3840" width="11.44140625" style="136"/>
    <col min="3841" max="3841" width="8.77734375" style="136" customWidth="1"/>
    <col min="3842" max="3842" width="11.77734375" style="136" customWidth="1"/>
    <col min="3843" max="3843" width="0" style="136" hidden="1" customWidth="1"/>
    <col min="3844" max="3845" width="12.77734375" style="136" customWidth="1"/>
    <col min="3846" max="3846" width="7.77734375" style="136" customWidth="1"/>
    <col min="3847" max="3848" width="15.21875" style="136" bestFit="1" customWidth="1"/>
    <col min="3849" max="3849" width="15.44140625" style="136" customWidth="1"/>
    <col min="3850" max="3851" width="15.21875" style="136" bestFit="1" customWidth="1"/>
    <col min="3852" max="3852" width="16.77734375" style="136" customWidth="1"/>
    <col min="3853" max="3853" width="14.77734375" style="136" customWidth="1"/>
    <col min="3854" max="3854" width="19.5546875" style="136" bestFit="1" customWidth="1"/>
    <col min="3855" max="3855" width="13.77734375" style="136" bestFit="1" customWidth="1"/>
    <col min="3856" max="3856" width="14.44140625" style="136" customWidth="1"/>
    <col min="3857" max="3858" width="11.44140625" style="136"/>
    <col min="3859" max="3859" width="12.44140625" style="136" customWidth="1"/>
    <col min="3860" max="3860" width="12" style="136" bestFit="1" customWidth="1"/>
    <col min="3861" max="4096" width="11.44140625" style="136"/>
    <col min="4097" max="4097" width="8.77734375" style="136" customWidth="1"/>
    <col min="4098" max="4098" width="11.77734375" style="136" customWidth="1"/>
    <col min="4099" max="4099" width="0" style="136" hidden="1" customWidth="1"/>
    <col min="4100" max="4101" width="12.77734375" style="136" customWidth="1"/>
    <col min="4102" max="4102" width="7.77734375" style="136" customWidth="1"/>
    <col min="4103" max="4104" width="15.21875" style="136" bestFit="1" customWidth="1"/>
    <col min="4105" max="4105" width="15.44140625" style="136" customWidth="1"/>
    <col min="4106" max="4107" width="15.21875" style="136" bestFit="1" customWidth="1"/>
    <col min="4108" max="4108" width="16.77734375" style="136" customWidth="1"/>
    <col min="4109" max="4109" width="14.77734375" style="136" customWidth="1"/>
    <col min="4110" max="4110" width="19.5546875" style="136" bestFit="1" customWidth="1"/>
    <col min="4111" max="4111" width="13.77734375" style="136" bestFit="1" customWidth="1"/>
    <col min="4112" max="4112" width="14.44140625" style="136" customWidth="1"/>
    <col min="4113" max="4114" width="11.44140625" style="136"/>
    <col min="4115" max="4115" width="12.44140625" style="136" customWidth="1"/>
    <col min="4116" max="4116" width="12" style="136" bestFit="1" customWidth="1"/>
    <col min="4117" max="4352" width="11.44140625" style="136"/>
    <col min="4353" max="4353" width="8.77734375" style="136" customWidth="1"/>
    <col min="4354" max="4354" width="11.77734375" style="136" customWidth="1"/>
    <col min="4355" max="4355" width="0" style="136" hidden="1" customWidth="1"/>
    <col min="4356" max="4357" width="12.77734375" style="136" customWidth="1"/>
    <col min="4358" max="4358" width="7.77734375" style="136" customWidth="1"/>
    <col min="4359" max="4360" width="15.21875" style="136" bestFit="1" customWidth="1"/>
    <col min="4361" max="4361" width="15.44140625" style="136" customWidth="1"/>
    <col min="4362" max="4363" width="15.21875" style="136" bestFit="1" customWidth="1"/>
    <col min="4364" max="4364" width="16.77734375" style="136" customWidth="1"/>
    <col min="4365" max="4365" width="14.77734375" style="136" customWidth="1"/>
    <col min="4366" max="4366" width="19.5546875" style="136" bestFit="1" customWidth="1"/>
    <col min="4367" max="4367" width="13.77734375" style="136" bestFit="1" customWidth="1"/>
    <col min="4368" max="4368" width="14.44140625" style="136" customWidth="1"/>
    <col min="4369" max="4370" width="11.44140625" style="136"/>
    <col min="4371" max="4371" width="12.44140625" style="136" customWidth="1"/>
    <col min="4372" max="4372" width="12" style="136" bestFit="1" customWidth="1"/>
    <col min="4373" max="4608" width="11.44140625" style="136"/>
    <col min="4609" max="4609" width="8.77734375" style="136" customWidth="1"/>
    <col min="4610" max="4610" width="11.77734375" style="136" customWidth="1"/>
    <col min="4611" max="4611" width="0" style="136" hidden="1" customWidth="1"/>
    <col min="4612" max="4613" width="12.77734375" style="136" customWidth="1"/>
    <col min="4614" max="4614" width="7.77734375" style="136" customWidth="1"/>
    <col min="4615" max="4616" width="15.21875" style="136" bestFit="1" customWidth="1"/>
    <col min="4617" max="4617" width="15.44140625" style="136" customWidth="1"/>
    <col min="4618" max="4619" width="15.21875" style="136" bestFit="1" customWidth="1"/>
    <col min="4620" max="4620" width="16.77734375" style="136" customWidth="1"/>
    <col min="4621" max="4621" width="14.77734375" style="136" customWidth="1"/>
    <col min="4622" max="4622" width="19.5546875" style="136" bestFit="1" customWidth="1"/>
    <col min="4623" max="4623" width="13.77734375" style="136" bestFit="1" customWidth="1"/>
    <col min="4624" max="4624" width="14.44140625" style="136" customWidth="1"/>
    <col min="4625" max="4626" width="11.44140625" style="136"/>
    <col min="4627" max="4627" width="12.44140625" style="136" customWidth="1"/>
    <col min="4628" max="4628" width="12" style="136" bestFit="1" customWidth="1"/>
    <col min="4629" max="4864" width="11.44140625" style="136"/>
    <col min="4865" max="4865" width="8.77734375" style="136" customWidth="1"/>
    <col min="4866" max="4866" width="11.77734375" style="136" customWidth="1"/>
    <col min="4867" max="4867" width="0" style="136" hidden="1" customWidth="1"/>
    <col min="4868" max="4869" width="12.77734375" style="136" customWidth="1"/>
    <col min="4870" max="4870" width="7.77734375" style="136" customWidth="1"/>
    <col min="4871" max="4872" width="15.21875" style="136" bestFit="1" customWidth="1"/>
    <col min="4873" max="4873" width="15.44140625" style="136" customWidth="1"/>
    <col min="4874" max="4875" width="15.21875" style="136" bestFit="1" customWidth="1"/>
    <col min="4876" max="4876" width="16.77734375" style="136" customWidth="1"/>
    <col min="4877" max="4877" width="14.77734375" style="136" customWidth="1"/>
    <col min="4878" max="4878" width="19.5546875" style="136" bestFit="1" customWidth="1"/>
    <col min="4879" max="4879" width="13.77734375" style="136" bestFit="1" customWidth="1"/>
    <col min="4880" max="4880" width="14.44140625" style="136" customWidth="1"/>
    <col min="4881" max="4882" width="11.44140625" style="136"/>
    <col min="4883" max="4883" width="12.44140625" style="136" customWidth="1"/>
    <col min="4884" max="4884" width="12" style="136" bestFit="1" customWidth="1"/>
    <col min="4885" max="5120" width="11.44140625" style="136"/>
    <col min="5121" max="5121" width="8.77734375" style="136" customWidth="1"/>
    <col min="5122" max="5122" width="11.77734375" style="136" customWidth="1"/>
    <col min="5123" max="5123" width="0" style="136" hidden="1" customWidth="1"/>
    <col min="5124" max="5125" width="12.77734375" style="136" customWidth="1"/>
    <col min="5126" max="5126" width="7.77734375" style="136" customWidth="1"/>
    <col min="5127" max="5128" width="15.21875" style="136" bestFit="1" customWidth="1"/>
    <col min="5129" max="5129" width="15.44140625" style="136" customWidth="1"/>
    <col min="5130" max="5131" width="15.21875" style="136" bestFit="1" customWidth="1"/>
    <col min="5132" max="5132" width="16.77734375" style="136" customWidth="1"/>
    <col min="5133" max="5133" width="14.77734375" style="136" customWidth="1"/>
    <col min="5134" max="5134" width="19.5546875" style="136" bestFit="1" customWidth="1"/>
    <col min="5135" max="5135" width="13.77734375" style="136" bestFit="1" customWidth="1"/>
    <col min="5136" max="5136" width="14.44140625" style="136" customWidth="1"/>
    <col min="5137" max="5138" width="11.44140625" style="136"/>
    <col min="5139" max="5139" width="12.44140625" style="136" customWidth="1"/>
    <col min="5140" max="5140" width="12" style="136" bestFit="1" customWidth="1"/>
    <col min="5141" max="5376" width="11.44140625" style="136"/>
    <col min="5377" max="5377" width="8.77734375" style="136" customWidth="1"/>
    <col min="5378" max="5378" width="11.77734375" style="136" customWidth="1"/>
    <col min="5379" max="5379" width="0" style="136" hidden="1" customWidth="1"/>
    <col min="5380" max="5381" width="12.77734375" style="136" customWidth="1"/>
    <col min="5382" max="5382" width="7.77734375" style="136" customWidth="1"/>
    <col min="5383" max="5384" width="15.21875" style="136" bestFit="1" customWidth="1"/>
    <col min="5385" max="5385" width="15.44140625" style="136" customWidth="1"/>
    <col min="5386" max="5387" width="15.21875" style="136" bestFit="1" customWidth="1"/>
    <col min="5388" max="5388" width="16.77734375" style="136" customWidth="1"/>
    <col min="5389" max="5389" width="14.77734375" style="136" customWidth="1"/>
    <col min="5390" max="5390" width="19.5546875" style="136" bestFit="1" customWidth="1"/>
    <col min="5391" max="5391" width="13.77734375" style="136" bestFit="1" customWidth="1"/>
    <col min="5392" max="5392" width="14.44140625" style="136" customWidth="1"/>
    <col min="5393" max="5394" width="11.44140625" style="136"/>
    <col min="5395" max="5395" width="12.44140625" style="136" customWidth="1"/>
    <col min="5396" max="5396" width="12" style="136" bestFit="1" customWidth="1"/>
    <col min="5397" max="5632" width="11.44140625" style="136"/>
    <col min="5633" max="5633" width="8.77734375" style="136" customWidth="1"/>
    <col min="5634" max="5634" width="11.77734375" style="136" customWidth="1"/>
    <col min="5635" max="5635" width="0" style="136" hidden="1" customWidth="1"/>
    <col min="5636" max="5637" width="12.77734375" style="136" customWidth="1"/>
    <col min="5638" max="5638" width="7.77734375" style="136" customWidth="1"/>
    <col min="5639" max="5640" width="15.21875" style="136" bestFit="1" customWidth="1"/>
    <col min="5641" max="5641" width="15.44140625" style="136" customWidth="1"/>
    <col min="5642" max="5643" width="15.21875" style="136" bestFit="1" customWidth="1"/>
    <col min="5644" max="5644" width="16.77734375" style="136" customWidth="1"/>
    <col min="5645" max="5645" width="14.77734375" style="136" customWidth="1"/>
    <col min="5646" max="5646" width="19.5546875" style="136" bestFit="1" customWidth="1"/>
    <col min="5647" max="5647" width="13.77734375" style="136" bestFit="1" customWidth="1"/>
    <col min="5648" max="5648" width="14.44140625" style="136" customWidth="1"/>
    <col min="5649" max="5650" width="11.44140625" style="136"/>
    <col min="5651" max="5651" width="12.44140625" style="136" customWidth="1"/>
    <col min="5652" max="5652" width="12" style="136" bestFit="1" customWidth="1"/>
    <col min="5653" max="5888" width="11.44140625" style="136"/>
    <col min="5889" max="5889" width="8.77734375" style="136" customWidth="1"/>
    <col min="5890" max="5890" width="11.77734375" style="136" customWidth="1"/>
    <col min="5891" max="5891" width="0" style="136" hidden="1" customWidth="1"/>
    <col min="5892" max="5893" width="12.77734375" style="136" customWidth="1"/>
    <col min="5894" max="5894" width="7.77734375" style="136" customWidth="1"/>
    <col min="5895" max="5896" width="15.21875" style="136" bestFit="1" customWidth="1"/>
    <col min="5897" max="5897" width="15.44140625" style="136" customWidth="1"/>
    <col min="5898" max="5899" width="15.21875" style="136" bestFit="1" customWidth="1"/>
    <col min="5900" max="5900" width="16.77734375" style="136" customWidth="1"/>
    <col min="5901" max="5901" width="14.77734375" style="136" customWidth="1"/>
    <col min="5902" max="5902" width="19.5546875" style="136" bestFit="1" customWidth="1"/>
    <col min="5903" max="5903" width="13.77734375" style="136" bestFit="1" customWidth="1"/>
    <col min="5904" max="5904" width="14.44140625" style="136" customWidth="1"/>
    <col min="5905" max="5906" width="11.44140625" style="136"/>
    <col min="5907" max="5907" width="12.44140625" style="136" customWidth="1"/>
    <col min="5908" max="5908" width="12" style="136" bestFit="1" customWidth="1"/>
    <col min="5909" max="6144" width="11.44140625" style="136"/>
    <col min="6145" max="6145" width="8.77734375" style="136" customWidth="1"/>
    <col min="6146" max="6146" width="11.77734375" style="136" customWidth="1"/>
    <col min="6147" max="6147" width="0" style="136" hidden="1" customWidth="1"/>
    <col min="6148" max="6149" width="12.77734375" style="136" customWidth="1"/>
    <col min="6150" max="6150" width="7.77734375" style="136" customWidth="1"/>
    <col min="6151" max="6152" width="15.21875" style="136" bestFit="1" customWidth="1"/>
    <col min="6153" max="6153" width="15.44140625" style="136" customWidth="1"/>
    <col min="6154" max="6155" width="15.21875" style="136" bestFit="1" customWidth="1"/>
    <col min="6156" max="6156" width="16.77734375" style="136" customWidth="1"/>
    <col min="6157" max="6157" width="14.77734375" style="136" customWidth="1"/>
    <col min="6158" max="6158" width="19.5546875" style="136" bestFit="1" customWidth="1"/>
    <col min="6159" max="6159" width="13.77734375" style="136" bestFit="1" customWidth="1"/>
    <col min="6160" max="6160" width="14.44140625" style="136" customWidth="1"/>
    <col min="6161" max="6162" width="11.44140625" style="136"/>
    <col min="6163" max="6163" width="12.44140625" style="136" customWidth="1"/>
    <col min="6164" max="6164" width="12" style="136" bestFit="1" customWidth="1"/>
    <col min="6165" max="6400" width="11.44140625" style="136"/>
    <col min="6401" max="6401" width="8.77734375" style="136" customWidth="1"/>
    <col min="6402" max="6402" width="11.77734375" style="136" customWidth="1"/>
    <col min="6403" max="6403" width="0" style="136" hidden="1" customWidth="1"/>
    <col min="6404" max="6405" width="12.77734375" style="136" customWidth="1"/>
    <col min="6406" max="6406" width="7.77734375" style="136" customWidth="1"/>
    <col min="6407" max="6408" width="15.21875" style="136" bestFit="1" customWidth="1"/>
    <col min="6409" max="6409" width="15.44140625" style="136" customWidth="1"/>
    <col min="6410" max="6411" width="15.21875" style="136" bestFit="1" customWidth="1"/>
    <col min="6412" max="6412" width="16.77734375" style="136" customWidth="1"/>
    <col min="6413" max="6413" width="14.77734375" style="136" customWidth="1"/>
    <col min="6414" max="6414" width="19.5546875" style="136" bestFit="1" customWidth="1"/>
    <col min="6415" max="6415" width="13.77734375" style="136" bestFit="1" customWidth="1"/>
    <col min="6416" max="6416" width="14.44140625" style="136" customWidth="1"/>
    <col min="6417" max="6418" width="11.44140625" style="136"/>
    <col min="6419" max="6419" width="12.44140625" style="136" customWidth="1"/>
    <col min="6420" max="6420" width="12" style="136" bestFit="1" customWidth="1"/>
    <col min="6421" max="6656" width="11.44140625" style="136"/>
    <col min="6657" max="6657" width="8.77734375" style="136" customWidth="1"/>
    <col min="6658" max="6658" width="11.77734375" style="136" customWidth="1"/>
    <col min="6659" max="6659" width="0" style="136" hidden="1" customWidth="1"/>
    <col min="6660" max="6661" width="12.77734375" style="136" customWidth="1"/>
    <col min="6662" max="6662" width="7.77734375" style="136" customWidth="1"/>
    <col min="6663" max="6664" width="15.21875" style="136" bestFit="1" customWidth="1"/>
    <col min="6665" max="6665" width="15.44140625" style="136" customWidth="1"/>
    <col min="6666" max="6667" width="15.21875" style="136" bestFit="1" customWidth="1"/>
    <col min="6668" max="6668" width="16.77734375" style="136" customWidth="1"/>
    <col min="6669" max="6669" width="14.77734375" style="136" customWidth="1"/>
    <col min="6670" max="6670" width="19.5546875" style="136" bestFit="1" customWidth="1"/>
    <col min="6671" max="6671" width="13.77734375" style="136" bestFit="1" customWidth="1"/>
    <col min="6672" max="6672" width="14.44140625" style="136" customWidth="1"/>
    <col min="6673" max="6674" width="11.44140625" style="136"/>
    <col min="6675" max="6675" width="12.44140625" style="136" customWidth="1"/>
    <col min="6676" max="6676" width="12" style="136" bestFit="1" customWidth="1"/>
    <col min="6677" max="6912" width="11.44140625" style="136"/>
    <col min="6913" max="6913" width="8.77734375" style="136" customWidth="1"/>
    <col min="6914" max="6914" width="11.77734375" style="136" customWidth="1"/>
    <col min="6915" max="6915" width="0" style="136" hidden="1" customWidth="1"/>
    <col min="6916" max="6917" width="12.77734375" style="136" customWidth="1"/>
    <col min="6918" max="6918" width="7.77734375" style="136" customWidth="1"/>
    <col min="6919" max="6920" width="15.21875" style="136" bestFit="1" customWidth="1"/>
    <col min="6921" max="6921" width="15.44140625" style="136" customWidth="1"/>
    <col min="6922" max="6923" width="15.21875" style="136" bestFit="1" customWidth="1"/>
    <col min="6924" max="6924" width="16.77734375" style="136" customWidth="1"/>
    <col min="6925" max="6925" width="14.77734375" style="136" customWidth="1"/>
    <col min="6926" max="6926" width="19.5546875" style="136" bestFit="1" customWidth="1"/>
    <col min="6927" max="6927" width="13.77734375" style="136" bestFit="1" customWidth="1"/>
    <col min="6928" max="6928" width="14.44140625" style="136" customWidth="1"/>
    <col min="6929" max="6930" width="11.44140625" style="136"/>
    <col min="6931" max="6931" width="12.44140625" style="136" customWidth="1"/>
    <col min="6932" max="6932" width="12" style="136" bestFit="1" customWidth="1"/>
    <col min="6933" max="7168" width="11.44140625" style="136"/>
    <col min="7169" max="7169" width="8.77734375" style="136" customWidth="1"/>
    <col min="7170" max="7170" width="11.77734375" style="136" customWidth="1"/>
    <col min="7171" max="7171" width="0" style="136" hidden="1" customWidth="1"/>
    <col min="7172" max="7173" width="12.77734375" style="136" customWidth="1"/>
    <col min="7174" max="7174" width="7.77734375" style="136" customWidth="1"/>
    <col min="7175" max="7176" width="15.21875" style="136" bestFit="1" customWidth="1"/>
    <col min="7177" max="7177" width="15.44140625" style="136" customWidth="1"/>
    <col min="7178" max="7179" width="15.21875" style="136" bestFit="1" customWidth="1"/>
    <col min="7180" max="7180" width="16.77734375" style="136" customWidth="1"/>
    <col min="7181" max="7181" width="14.77734375" style="136" customWidth="1"/>
    <col min="7182" max="7182" width="19.5546875" style="136" bestFit="1" customWidth="1"/>
    <col min="7183" max="7183" width="13.77734375" style="136" bestFit="1" customWidth="1"/>
    <col min="7184" max="7184" width="14.44140625" style="136" customWidth="1"/>
    <col min="7185" max="7186" width="11.44140625" style="136"/>
    <col min="7187" max="7187" width="12.44140625" style="136" customWidth="1"/>
    <col min="7188" max="7188" width="12" style="136" bestFit="1" customWidth="1"/>
    <col min="7189" max="7424" width="11.44140625" style="136"/>
    <col min="7425" max="7425" width="8.77734375" style="136" customWidth="1"/>
    <col min="7426" max="7426" width="11.77734375" style="136" customWidth="1"/>
    <col min="7427" max="7427" width="0" style="136" hidden="1" customWidth="1"/>
    <col min="7428" max="7429" width="12.77734375" style="136" customWidth="1"/>
    <col min="7430" max="7430" width="7.77734375" style="136" customWidth="1"/>
    <col min="7431" max="7432" width="15.21875" style="136" bestFit="1" customWidth="1"/>
    <col min="7433" max="7433" width="15.44140625" style="136" customWidth="1"/>
    <col min="7434" max="7435" width="15.21875" style="136" bestFit="1" customWidth="1"/>
    <col min="7436" max="7436" width="16.77734375" style="136" customWidth="1"/>
    <col min="7437" max="7437" width="14.77734375" style="136" customWidth="1"/>
    <col min="7438" max="7438" width="19.5546875" style="136" bestFit="1" customWidth="1"/>
    <col min="7439" max="7439" width="13.77734375" style="136" bestFit="1" customWidth="1"/>
    <col min="7440" max="7440" width="14.44140625" style="136" customWidth="1"/>
    <col min="7441" max="7442" width="11.44140625" style="136"/>
    <col min="7443" max="7443" width="12.44140625" style="136" customWidth="1"/>
    <col min="7444" max="7444" width="12" style="136" bestFit="1" customWidth="1"/>
    <col min="7445" max="7680" width="11.44140625" style="136"/>
    <col min="7681" max="7681" width="8.77734375" style="136" customWidth="1"/>
    <col min="7682" max="7682" width="11.77734375" style="136" customWidth="1"/>
    <col min="7683" max="7683" width="0" style="136" hidden="1" customWidth="1"/>
    <col min="7684" max="7685" width="12.77734375" style="136" customWidth="1"/>
    <col min="7686" max="7686" width="7.77734375" style="136" customWidth="1"/>
    <col min="7687" max="7688" width="15.21875" style="136" bestFit="1" customWidth="1"/>
    <col min="7689" max="7689" width="15.44140625" style="136" customWidth="1"/>
    <col min="7690" max="7691" width="15.21875" style="136" bestFit="1" customWidth="1"/>
    <col min="7692" max="7692" width="16.77734375" style="136" customWidth="1"/>
    <col min="7693" max="7693" width="14.77734375" style="136" customWidth="1"/>
    <col min="7694" max="7694" width="19.5546875" style="136" bestFit="1" customWidth="1"/>
    <col min="7695" max="7695" width="13.77734375" style="136" bestFit="1" customWidth="1"/>
    <col min="7696" max="7696" width="14.44140625" style="136" customWidth="1"/>
    <col min="7697" max="7698" width="11.44140625" style="136"/>
    <col min="7699" max="7699" width="12.44140625" style="136" customWidth="1"/>
    <col min="7700" max="7700" width="12" style="136" bestFit="1" customWidth="1"/>
    <col min="7701" max="7936" width="11.44140625" style="136"/>
    <col min="7937" max="7937" width="8.77734375" style="136" customWidth="1"/>
    <col min="7938" max="7938" width="11.77734375" style="136" customWidth="1"/>
    <col min="7939" max="7939" width="0" style="136" hidden="1" customWidth="1"/>
    <col min="7940" max="7941" width="12.77734375" style="136" customWidth="1"/>
    <col min="7942" max="7942" width="7.77734375" style="136" customWidth="1"/>
    <col min="7943" max="7944" width="15.21875" style="136" bestFit="1" customWidth="1"/>
    <col min="7945" max="7945" width="15.44140625" style="136" customWidth="1"/>
    <col min="7946" max="7947" width="15.21875" style="136" bestFit="1" customWidth="1"/>
    <col min="7948" max="7948" width="16.77734375" style="136" customWidth="1"/>
    <col min="7949" max="7949" width="14.77734375" style="136" customWidth="1"/>
    <col min="7950" max="7950" width="19.5546875" style="136" bestFit="1" customWidth="1"/>
    <col min="7951" max="7951" width="13.77734375" style="136" bestFit="1" customWidth="1"/>
    <col min="7952" max="7952" width="14.44140625" style="136" customWidth="1"/>
    <col min="7953" max="7954" width="11.44140625" style="136"/>
    <col min="7955" max="7955" width="12.44140625" style="136" customWidth="1"/>
    <col min="7956" max="7956" width="12" style="136" bestFit="1" customWidth="1"/>
    <col min="7957" max="8192" width="11.44140625" style="136"/>
    <col min="8193" max="8193" width="8.77734375" style="136" customWidth="1"/>
    <col min="8194" max="8194" width="11.77734375" style="136" customWidth="1"/>
    <col min="8195" max="8195" width="0" style="136" hidden="1" customWidth="1"/>
    <col min="8196" max="8197" width="12.77734375" style="136" customWidth="1"/>
    <col min="8198" max="8198" width="7.77734375" style="136" customWidth="1"/>
    <col min="8199" max="8200" width="15.21875" style="136" bestFit="1" customWidth="1"/>
    <col min="8201" max="8201" width="15.44140625" style="136" customWidth="1"/>
    <col min="8202" max="8203" width="15.21875" style="136" bestFit="1" customWidth="1"/>
    <col min="8204" max="8204" width="16.77734375" style="136" customWidth="1"/>
    <col min="8205" max="8205" width="14.77734375" style="136" customWidth="1"/>
    <col min="8206" max="8206" width="19.5546875" style="136" bestFit="1" customWidth="1"/>
    <col min="8207" max="8207" width="13.77734375" style="136" bestFit="1" customWidth="1"/>
    <col min="8208" max="8208" width="14.44140625" style="136" customWidth="1"/>
    <col min="8209" max="8210" width="11.44140625" style="136"/>
    <col min="8211" max="8211" width="12.44140625" style="136" customWidth="1"/>
    <col min="8212" max="8212" width="12" style="136" bestFit="1" customWidth="1"/>
    <col min="8213" max="8448" width="11.44140625" style="136"/>
    <col min="8449" max="8449" width="8.77734375" style="136" customWidth="1"/>
    <col min="8450" max="8450" width="11.77734375" style="136" customWidth="1"/>
    <col min="8451" max="8451" width="0" style="136" hidden="1" customWidth="1"/>
    <col min="8452" max="8453" width="12.77734375" style="136" customWidth="1"/>
    <col min="8454" max="8454" width="7.77734375" style="136" customWidth="1"/>
    <col min="8455" max="8456" width="15.21875" style="136" bestFit="1" customWidth="1"/>
    <col min="8457" max="8457" width="15.44140625" style="136" customWidth="1"/>
    <col min="8458" max="8459" width="15.21875" style="136" bestFit="1" customWidth="1"/>
    <col min="8460" max="8460" width="16.77734375" style="136" customWidth="1"/>
    <col min="8461" max="8461" width="14.77734375" style="136" customWidth="1"/>
    <col min="8462" max="8462" width="19.5546875" style="136" bestFit="1" customWidth="1"/>
    <col min="8463" max="8463" width="13.77734375" style="136" bestFit="1" customWidth="1"/>
    <col min="8464" max="8464" width="14.44140625" style="136" customWidth="1"/>
    <col min="8465" max="8466" width="11.44140625" style="136"/>
    <col min="8467" max="8467" width="12.44140625" style="136" customWidth="1"/>
    <col min="8468" max="8468" width="12" style="136" bestFit="1" customWidth="1"/>
    <col min="8469" max="8704" width="11.44140625" style="136"/>
    <col min="8705" max="8705" width="8.77734375" style="136" customWidth="1"/>
    <col min="8706" max="8706" width="11.77734375" style="136" customWidth="1"/>
    <col min="8707" max="8707" width="0" style="136" hidden="1" customWidth="1"/>
    <col min="8708" max="8709" width="12.77734375" style="136" customWidth="1"/>
    <col min="8710" max="8710" width="7.77734375" style="136" customWidth="1"/>
    <col min="8711" max="8712" width="15.21875" style="136" bestFit="1" customWidth="1"/>
    <col min="8713" max="8713" width="15.44140625" style="136" customWidth="1"/>
    <col min="8714" max="8715" width="15.21875" style="136" bestFit="1" customWidth="1"/>
    <col min="8716" max="8716" width="16.77734375" style="136" customWidth="1"/>
    <col min="8717" max="8717" width="14.77734375" style="136" customWidth="1"/>
    <col min="8718" max="8718" width="19.5546875" style="136" bestFit="1" customWidth="1"/>
    <col min="8719" max="8719" width="13.77734375" style="136" bestFit="1" customWidth="1"/>
    <col min="8720" max="8720" width="14.44140625" style="136" customWidth="1"/>
    <col min="8721" max="8722" width="11.44140625" style="136"/>
    <col min="8723" max="8723" width="12.44140625" style="136" customWidth="1"/>
    <col min="8724" max="8724" width="12" style="136" bestFit="1" customWidth="1"/>
    <col min="8725" max="8960" width="11.44140625" style="136"/>
    <col min="8961" max="8961" width="8.77734375" style="136" customWidth="1"/>
    <col min="8962" max="8962" width="11.77734375" style="136" customWidth="1"/>
    <col min="8963" max="8963" width="0" style="136" hidden="1" customWidth="1"/>
    <col min="8964" max="8965" width="12.77734375" style="136" customWidth="1"/>
    <col min="8966" max="8966" width="7.77734375" style="136" customWidth="1"/>
    <col min="8967" max="8968" width="15.21875" style="136" bestFit="1" customWidth="1"/>
    <col min="8969" max="8969" width="15.44140625" style="136" customWidth="1"/>
    <col min="8970" max="8971" width="15.21875" style="136" bestFit="1" customWidth="1"/>
    <col min="8972" max="8972" width="16.77734375" style="136" customWidth="1"/>
    <col min="8973" max="8973" width="14.77734375" style="136" customWidth="1"/>
    <col min="8974" max="8974" width="19.5546875" style="136" bestFit="1" customWidth="1"/>
    <col min="8975" max="8975" width="13.77734375" style="136" bestFit="1" customWidth="1"/>
    <col min="8976" max="8976" width="14.44140625" style="136" customWidth="1"/>
    <col min="8977" max="8978" width="11.44140625" style="136"/>
    <col min="8979" max="8979" width="12.44140625" style="136" customWidth="1"/>
    <col min="8980" max="8980" width="12" style="136" bestFit="1" customWidth="1"/>
    <col min="8981" max="9216" width="11.44140625" style="136"/>
    <col min="9217" max="9217" width="8.77734375" style="136" customWidth="1"/>
    <col min="9218" max="9218" width="11.77734375" style="136" customWidth="1"/>
    <col min="9219" max="9219" width="0" style="136" hidden="1" customWidth="1"/>
    <col min="9220" max="9221" width="12.77734375" style="136" customWidth="1"/>
    <col min="9222" max="9222" width="7.77734375" style="136" customWidth="1"/>
    <col min="9223" max="9224" width="15.21875" style="136" bestFit="1" customWidth="1"/>
    <col min="9225" max="9225" width="15.44140625" style="136" customWidth="1"/>
    <col min="9226" max="9227" width="15.21875" style="136" bestFit="1" customWidth="1"/>
    <col min="9228" max="9228" width="16.77734375" style="136" customWidth="1"/>
    <col min="9229" max="9229" width="14.77734375" style="136" customWidth="1"/>
    <col min="9230" max="9230" width="19.5546875" style="136" bestFit="1" customWidth="1"/>
    <col min="9231" max="9231" width="13.77734375" style="136" bestFit="1" customWidth="1"/>
    <col min="9232" max="9232" width="14.44140625" style="136" customWidth="1"/>
    <col min="9233" max="9234" width="11.44140625" style="136"/>
    <col min="9235" max="9235" width="12.44140625" style="136" customWidth="1"/>
    <col min="9236" max="9236" width="12" style="136" bestFit="1" customWidth="1"/>
    <col min="9237" max="9472" width="11.44140625" style="136"/>
    <col min="9473" max="9473" width="8.77734375" style="136" customWidth="1"/>
    <col min="9474" max="9474" width="11.77734375" style="136" customWidth="1"/>
    <col min="9475" max="9475" width="0" style="136" hidden="1" customWidth="1"/>
    <col min="9476" max="9477" width="12.77734375" style="136" customWidth="1"/>
    <col min="9478" max="9478" width="7.77734375" style="136" customWidth="1"/>
    <col min="9479" max="9480" width="15.21875" style="136" bestFit="1" customWidth="1"/>
    <col min="9481" max="9481" width="15.44140625" style="136" customWidth="1"/>
    <col min="9482" max="9483" width="15.21875" style="136" bestFit="1" customWidth="1"/>
    <col min="9484" max="9484" width="16.77734375" style="136" customWidth="1"/>
    <col min="9485" max="9485" width="14.77734375" style="136" customWidth="1"/>
    <col min="9486" max="9486" width="19.5546875" style="136" bestFit="1" customWidth="1"/>
    <col min="9487" max="9487" width="13.77734375" style="136" bestFit="1" customWidth="1"/>
    <col min="9488" max="9488" width="14.44140625" style="136" customWidth="1"/>
    <col min="9489" max="9490" width="11.44140625" style="136"/>
    <col min="9491" max="9491" width="12.44140625" style="136" customWidth="1"/>
    <col min="9492" max="9492" width="12" style="136" bestFit="1" customWidth="1"/>
    <col min="9493" max="9728" width="11.44140625" style="136"/>
    <col min="9729" max="9729" width="8.77734375" style="136" customWidth="1"/>
    <col min="9730" max="9730" width="11.77734375" style="136" customWidth="1"/>
    <col min="9731" max="9731" width="0" style="136" hidden="1" customWidth="1"/>
    <col min="9732" max="9733" width="12.77734375" style="136" customWidth="1"/>
    <col min="9734" max="9734" width="7.77734375" style="136" customWidth="1"/>
    <col min="9735" max="9736" width="15.21875" style="136" bestFit="1" customWidth="1"/>
    <col min="9737" max="9737" width="15.44140625" style="136" customWidth="1"/>
    <col min="9738" max="9739" width="15.21875" style="136" bestFit="1" customWidth="1"/>
    <col min="9740" max="9740" width="16.77734375" style="136" customWidth="1"/>
    <col min="9741" max="9741" width="14.77734375" style="136" customWidth="1"/>
    <col min="9742" max="9742" width="19.5546875" style="136" bestFit="1" customWidth="1"/>
    <col min="9743" max="9743" width="13.77734375" style="136" bestFit="1" customWidth="1"/>
    <col min="9744" max="9744" width="14.44140625" style="136" customWidth="1"/>
    <col min="9745" max="9746" width="11.44140625" style="136"/>
    <col min="9747" max="9747" width="12.44140625" style="136" customWidth="1"/>
    <col min="9748" max="9748" width="12" style="136" bestFit="1" customWidth="1"/>
    <col min="9749" max="9984" width="11.44140625" style="136"/>
    <col min="9985" max="9985" width="8.77734375" style="136" customWidth="1"/>
    <col min="9986" max="9986" width="11.77734375" style="136" customWidth="1"/>
    <col min="9987" max="9987" width="0" style="136" hidden="1" customWidth="1"/>
    <col min="9988" max="9989" width="12.77734375" style="136" customWidth="1"/>
    <col min="9990" max="9990" width="7.77734375" style="136" customWidth="1"/>
    <col min="9991" max="9992" width="15.21875" style="136" bestFit="1" customWidth="1"/>
    <col min="9993" max="9993" width="15.44140625" style="136" customWidth="1"/>
    <col min="9994" max="9995" width="15.21875" style="136" bestFit="1" customWidth="1"/>
    <col min="9996" max="9996" width="16.77734375" style="136" customWidth="1"/>
    <col min="9997" max="9997" width="14.77734375" style="136" customWidth="1"/>
    <col min="9998" max="9998" width="19.5546875" style="136" bestFit="1" customWidth="1"/>
    <col min="9999" max="9999" width="13.77734375" style="136" bestFit="1" customWidth="1"/>
    <col min="10000" max="10000" width="14.44140625" style="136" customWidth="1"/>
    <col min="10001" max="10002" width="11.44140625" style="136"/>
    <col min="10003" max="10003" width="12.44140625" style="136" customWidth="1"/>
    <col min="10004" max="10004" width="12" style="136" bestFit="1" customWidth="1"/>
    <col min="10005" max="10240" width="11.44140625" style="136"/>
    <col min="10241" max="10241" width="8.77734375" style="136" customWidth="1"/>
    <col min="10242" max="10242" width="11.77734375" style="136" customWidth="1"/>
    <col min="10243" max="10243" width="0" style="136" hidden="1" customWidth="1"/>
    <col min="10244" max="10245" width="12.77734375" style="136" customWidth="1"/>
    <col min="10246" max="10246" width="7.77734375" style="136" customWidth="1"/>
    <col min="10247" max="10248" width="15.21875" style="136" bestFit="1" customWidth="1"/>
    <col min="10249" max="10249" width="15.44140625" style="136" customWidth="1"/>
    <col min="10250" max="10251" width="15.21875" style="136" bestFit="1" customWidth="1"/>
    <col min="10252" max="10252" width="16.77734375" style="136" customWidth="1"/>
    <col min="10253" max="10253" width="14.77734375" style="136" customWidth="1"/>
    <col min="10254" max="10254" width="19.5546875" style="136" bestFit="1" customWidth="1"/>
    <col min="10255" max="10255" width="13.77734375" style="136" bestFit="1" customWidth="1"/>
    <col min="10256" max="10256" width="14.44140625" style="136" customWidth="1"/>
    <col min="10257" max="10258" width="11.44140625" style="136"/>
    <col min="10259" max="10259" width="12.44140625" style="136" customWidth="1"/>
    <col min="10260" max="10260" width="12" style="136" bestFit="1" customWidth="1"/>
    <col min="10261" max="10496" width="11.44140625" style="136"/>
    <col min="10497" max="10497" width="8.77734375" style="136" customWidth="1"/>
    <col min="10498" max="10498" width="11.77734375" style="136" customWidth="1"/>
    <col min="10499" max="10499" width="0" style="136" hidden="1" customWidth="1"/>
    <col min="10500" max="10501" width="12.77734375" style="136" customWidth="1"/>
    <col min="10502" max="10502" width="7.77734375" style="136" customWidth="1"/>
    <col min="10503" max="10504" width="15.21875" style="136" bestFit="1" customWidth="1"/>
    <col min="10505" max="10505" width="15.44140625" style="136" customWidth="1"/>
    <col min="10506" max="10507" width="15.21875" style="136" bestFit="1" customWidth="1"/>
    <col min="10508" max="10508" width="16.77734375" style="136" customWidth="1"/>
    <col min="10509" max="10509" width="14.77734375" style="136" customWidth="1"/>
    <col min="10510" max="10510" width="19.5546875" style="136" bestFit="1" customWidth="1"/>
    <col min="10511" max="10511" width="13.77734375" style="136" bestFit="1" customWidth="1"/>
    <col min="10512" max="10512" width="14.44140625" style="136" customWidth="1"/>
    <col min="10513" max="10514" width="11.44140625" style="136"/>
    <col min="10515" max="10515" width="12.44140625" style="136" customWidth="1"/>
    <col min="10516" max="10516" width="12" style="136" bestFit="1" customWidth="1"/>
    <col min="10517" max="10752" width="11.44140625" style="136"/>
    <col min="10753" max="10753" width="8.77734375" style="136" customWidth="1"/>
    <col min="10754" max="10754" width="11.77734375" style="136" customWidth="1"/>
    <col min="10755" max="10755" width="0" style="136" hidden="1" customWidth="1"/>
    <col min="10756" max="10757" width="12.77734375" style="136" customWidth="1"/>
    <col min="10758" max="10758" width="7.77734375" style="136" customWidth="1"/>
    <col min="10759" max="10760" width="15.21875" style="136" bestFit="1" customWidth="1"/>
    <col min="10761" max="10761" width="15.44140625" style="136" customWidth="1"/>
    <col min="10762" max="10763" width="15.21875" style="136" bestFit="1" customWidth="1"/>
    <col min="10764" max="10764" width="16.77734375" style="136" customWidth="1"/>
    <col min="10765" max="10765" width="14.77734375" style="136" customWidth="1"/>
    <col min="10766" max="10766" width="19.5546875" style="136" bestFit="1" customWidth="1"/>
    <col min="10767" max="10767" width="13.77734375" style="136" bestFit="1" customWidth="1"/>
    <col min="10768" max="10768" width="14.44140625" style="136" customWidth="1"/>
    <col min="10769" max="10770" width="11.44140625" style="136"/>
    <col min="10771" max="10771" width="12.44140625" style="136" customWidth="1"/>
    <col min="10772" max="10772" width="12" style="136" bestFit="1" customWidth="1"/>
    <col min="10773" max="11008" width="11.44140625" style="136"/>
    <col min="11009" max="11009" width="8.77734375" style="136" customWidth="1"/>
    <col min="11010" max="11010" width="11.77734375" style="136" customWidth="1"/>
    <col min="11011" max="11011" width="0" style="136" hidden="1" customWidth="1"/>
    <col min="11012" max="11013" width="12.77734375" style="136" customWidth="1"/>
    <col min="11014" max="11014" width="7.77734375" style="136" customWidth="1"/>
    <col min="11015" max="11016" width="15.21875" style="136" bestFit="1" customWidth="1"/>
    <col min="11017" max="11017" width="15.44140625" style="136" customWidth="1"/>
    <col min="11018" max="11019" width="15.21875" style="136" bestFit="1" customWidth="1"/>
    <col min="11020" max="11020" width="16.77734375" style="136" customWidth="1"/>
    <col min="11021" max="11021" width="14.77734375" style="136" customWidth="1"/>
    <col min="11022" max="11022" width="19.5546875" style="136" bestFit="1" customWidth="1"/>
    <col min="11023" max="11023" width="13.77734375" style="136" bestFit="1" customWidth="1"/>
    <col min="11024" max="11024" width="14.44140625" style="136" customWidth="1"/>
    <col min="11025" max="11026" width="11.44140625" style="136"/>
    <col min="11027" max="11027" width="12.44140625" style="136" customWidth="1"/>
    <col min="11028" max="11028" width="12" style="136" bestFit="1" customWidth="1"/>
    <col min="11029" max="11264" width="11.44140625" style="136"/>
    <col min="11265" max="11265" width="8.77734375" style="136" customWidth="1"/>
    <col min="11266" max="11266" width="11.77734375" style="136" customWidth="1"/>
    <col min="11267" max="11267" width="0" style="136" hidden="1" customWidth="1"/>
    <col min="11268" max="11269" width="12.77734375" style="136" customWidth="1"/>
    <col min="11270" max="11270" width="7.77734375" style="136" customWidth="1"/>
    <col min="11271" max="11272" width="15.21875" style="136" bestFit="1" customWidth="1"/>
    <col min="11273" max="11273" width="15.44140625" style="136" customWidth="1"/>
    <col min="11274" max="11275" width="15.21875" style="136" bestFit="1" customWidth="1"/>
    <col min="11276" max="11276" width="16.77734375" style="136" customWidth="1"/>
    <col min="11277" max="11277" width="14.77734375" style="136" customWidth="1"/>
    <col min="11278" max="11278" width="19.5546875" style="136" bestFit="1" customWidth="1"/>
    <col min="11279" max="11279" width="13.77734375" style="136" bestFit="1" customWidth="1"/>
    <col min="11280" max="11280" width="14.44140625" style="136" customWidth="1"/>
    <col min="11281" max="11282" width="11.44140625" style="136"/>
    <col min="11283" max="11283" width="12.44140625" style="136" customWidth="1"/>
    <col min="11284" max="11284" width="12" style="136" bestFit="1" customWidth="1"/>
    <col min="11285" max="11520" width="11.44140625" style="136"/>
    <col min="11521" max="11521" width="8.77734375" style="136" customWidth="1"/>
    <col min="11522" max="11522" width="11.77734375" style="136" customWidth="1"/>
    <col min="11523" max="11523" width="0" style="136" hidden="1" customWidth="1"/>
    <col min="11524" max="11525" width="12.77734375" style="136" customWidth="1"/>
    <col min="11526" max="11526" width="7.77734375" style="136" customWidth="1"/>
    <col min="11527" max="11528" width="15.21875" style="136" bestFit="1" customWidth="1"/>
    <col min="11529" max="11529" width="15.44140625" style="136" customWidth="1"/>
    <col min="11530" max="11531" width="15.21875" style="136" bestFit="1" customWidth="1"/>
    <col min="11532" max="11532" width="16.77734375" style="136" customWidth="1"/>
    <col min="11533" max="11533" width="14.77734375" style="136" customWidth="1"/>
    <col min="11534" max="11534" width="19.5546875" style="136" bestFit="1" customWidth="1"/>
    <col min="11535" max="11535" width="13.77734375" style="136" bestFit="1" customWidth="1"/>
    <col min="11536" max="11536" width="14.44140625" style="136" customWidth="1"/>
    <col min="11537" max="11538" width="11.44140625" style="136"/>
    <col min="11539" max="11539" width="12.44140625" style="136" customWidth="1"/>
    <col min="11540" max="11540" width="12" style="136" bestFit="1" customWidth="1"/>
    <col min="11541" max="11776" width="11.44140625" style="136"/>
    <col min="11777" max="11777" width="8.77734375" style="136" customWidth="1"/>
    <col min="11778" max="11778" width="11.77734375" style="136" customWidth="1"/>
    <col min="11779" max="11779" width="0" style="136" hidden="1" customWidth="1"/>
    <col min="11780" max="11781" width="12.77734375" style="136" customWidth="1"/>
    <col min="11782" max="11782" width="7.77734375" style="136" customWidth="1"/>
    <col min="11783" max="11784" width="15.21875" style="136" bestFit="1" customWidth="1"/>
    <col min="11785" max="11785" width="15.44140625" style="136" customWidth="1"/>
    <col min="11786" max="11787" width="15.21875" style="136" bestFit="1" customWidth="1"/>
    <col min="11788" max="11788" width="16.77734375" style="136" customWidth="1"/>
    <col min="11789" max="11789" width="14.77734375" style="136" customWidth="1"/>
    <col min="11790" max="11790" width="19.5546875" style="136" bestFit="1" customWidth="1"/>
    <col min="11791" max="11791" width="13.77734375" style="136" bestFit="1" customWidth="1"/>
    <col min="11792" max="11792" width="14.44140625" style="136" customWidth="1"/>
    <col min="11793" max="11794" width="11.44140625" style="136"/>
    <col min="11795" max="11795" width="12.44140625" style="136" customWidth="1"/>
    <col min="11796" max="11796" width="12" style="136" bestFit="1" customWidth="1"/>
    <col min="11797" max="12032" width="11.44140625" style="136"/>
    <col min="12033" max="12033" width="8.77734375" style="136" customWidth="1"/>
    <col min="12034" max="12034" width="11.77734375" style="136" customWidth="1"/>
    <col min="12035" max="12035" width="0" style="136" hidden="1" customWidth="1"/>
    <col min="12036" max="12037" width="12.77734375" style="136" customWidth="1"/>
    <col min="12038" max="12038" width="7.77734375" style="136" customWidth="1"/>
    <col min="12039" max="12040" width="15.21875" style="136" bestFit="1" customWidth="1"/>
    <col min="12041" max="12041" width="15.44140625" style="136" customWidth="1"/>
    <col min="12042" max="12043" width="15.21875" style="136" bestFit="1" customWidth="1"/>
    <col min="12044" max="12044" width="16.77734375" style="136" customWidth="1"/>
    <col min="12045" max="12045" width="14.77734375" style="136" customWidth="1"/>
    <col min="12046" max="12046" width="19.5546875" style="136" bestFit="1" customWidth="1"/>
    <col min="12047" max="12047" width="13.77734375" style="136" bestFit="1" customWidth="1"/>
    <col min="12048" max="12048" width="14.44140625" style="136" customWidth="1"/>
    <col min="12049" max="12050" width="11.44140625" style="136"/>
    <col min="12051" max="12051" width="12.44140625" style="136" customWidth="1"/>
    <col min="12052" max="12052" width="12" style="136" bestFit="1" customWidth="1"/>
    <col min="12053" max="12288" width="11.44140625" style="136"/>
    <col min="12289" max="12289" width="8.77734375" style="136" customWidth="1"/>
    <col min="12290" max="12290" width="11.77734375" style="136" customWidth="1"/>
    <col min="12291" max="12291" width="0" style="136" hidden="1" customWidth="1"/>
    <col min="12292" max="12293" width="12.77734375" style="136" customWidth="1"/>
    <col min="12294" max="12294" width="7.77734375" style="136" customWidth="1"/>
    <col min="12295" max="12296" width="15.21875" style="136" bestFit="1" customWidth="1"/>
    <col min="12297" max="12297" width="15.44140625" style="136" customWidth="1"/>
    <col min="12298" max="12299" width="15.21875" style="136" bestFit="1" customWidth="1"/>
    <col min="12300" max="12300" width="16.77734375" style="136" customWidth="1"/>
    <col min="12301" max="12301" width="14.77734375" style="136" customWidth="1"/>
    <col min="12302" max="12302" width="19.5546875" style="136" bestFit="1" customWidth="1"/>
    <col min="12303" max="12303" width="13.77734375" style="136" bestFit="1" customWidth="1"/>
    <col min="12304" max="12304" width="14.44140625" style="136" customWidth="1"/>
    <col min="12305" max="12306" width="11.44140625" style="136"/>
    <col min="12307" max="12307" width="12.44140625" style="136" customWidth="1"/>
    <col min="12308" max="12308" width="12" style="136" bestFit="1" customWidth="1"/>
    <col min="12309" max="12544" width="11.44140625" style="136"/>
    <col min="12545" max="12545" width="8.77734375" style="136" customWidth="1"/>
    <col min="12546" max="12546" width="11.77734375" style="136" customWidth="1"/>
    <col min="12547" max="12547" width="0" style="136" hidden="1" customWidth="1"/>
    <col min="12548" max="12549" width="12.77734375" style="136" customWidth="1"/>
    <col min="12550" max="12550" width="7.77734375" style="136" customWidth="1"/>
    <col min="12551" max="12552" width="15.21875" style="136" bestFit="1" customWidth="1"/>
    <col min="12553" max="12553" width="15.44140625" style="136" customWidth="1"/>
    <col min="12554" max="12555" width="15.21875" style="136" bestFit="1" customWidth="1"/>
    <col min="12556" max="12556" width="16.77734375" style="136" customWidth="1"/>
    <col min="12557" max="12557" width="14.77734375" style="136" customWidth="1"/>
    <col min="12558" max="12558" width="19.5546875" style="136" bestFit="1" customWidth="1"/>
    <col min="12559" max="12559" width="13.77734375" style="136" bestFit="1" customWidth="1"/>
    <col min="12560" max="12560" width="14.44140625" style="136" customWidth="1"/>
    <col min="12561" max="12562" width="11.44140625" style="136"/>
    <col min="12563" max="12563" width="12.44140625" style="136" customWidth="1"/>
    <col min="12564" max="12564" width="12" style="136" bestFit="1" customWidth="1"/>
    <col min="12565" max="12800" width="11.44140625" style="136"/>
    <col min="12801" max="12801" width="8.77734375" style="136" customWidth="1"/>
    <col min="12802" max="12802" width="11.77734375" style="136" customWidth="1"/>
    <col min="12803" max="12803" width="0" style="136" hidden="1" customWidth="1"/>
    <col min="12804" max="12805" width="12.77734375" style="136" customWidth="1"/>
    <col min="12806" max="12806" width="7.77734375" style="136" customWidth="1"/>
    <col min="12807" max="12808" width="15.21875" style="136" bestFit="1" customWidth="1"/>
    <col min="12809" max="12809" width="15.44140625" style="136" customWidth="1"/>
    <col min="12810" max="12811" width="15.21875" style="136" bestFit="1" customWidth="1"/>
    <col min="12812" max="12812" width="16.77734375" style="136" customWidth="1"/>
    <col min="12813" max="12813" width="14.77734375" style="136" customWidth="1"/>
    <col min="12814" max="12814" width="19.5546875" style="136" bestFit="1" customWidth="1"/>
    <col min="12815" max="12815" width="13.77734375" style="136" bestFit="1" customWidth="1"/>
    <col min="12816" max="12816" width="14.44140625" style="136" customWidth="1"/>
    <col min="12817" max="12818" width="11.44140625" style="136"/>
    <col min="12819" max="12819" width="12.44140625" style="136" customWidth="1"/>
    <col min="12820" max="12820" width="12" style="136" bestFit="1" customWidth="1"/>
    <col min="12821" max="13056" width="11.44140625" style="136"/>
    <col min="13057" max="13057" width="8.77734375" style="136" customWidth="1"/>
    <col min="13058" max="13058" width="11.77734375" style="136" customWidth="1"/>
    <col min="13059" max="13059" width="0" style="136" hidden="1" customWidth="1"/>
    <col min="13060" max="13061" width="12.77734375" style="136" customWidth="1"/>
    <col min="13062" max="13062" width="7.77734375" style="136" customWidth="1"/>
    <col min="13063" max="13064" width="15.21875" style="136" bestFit="1" customWidth="1"/>
    <col min="13065" max="13065" width="15.44140625" style="136" customWidth="1"/>
    <col min="13066" max="13067" width="15.21875" style="136" bestFit="1" customWidth="1"/>
    <col min="13068" max="13068" width="16.77734375" style="136" customWidth="1"/>
    <col min="13069" max="13069" width="14.77734375" style="136" customWidth="1"/>
    <col min="13070" max="13070" width="19.5546875" style="136" bestFit="1" customWidth="1"/>
    <col min="13071" max="13071" width="13.77734375" style="136" bestFit="1" customWidth="1"/>
    <col min="13072" max="13072" width="14.44140625" style="136" customWidth="1"/>
    <col min="13073" max="13074" width="11.44140625" style="136"/>
    <col min="13075" max="13075" width="12.44140625" style="136" customWidth="1"/>
    <col min="13076" max="13076" width="12" style="136" bestFit="1" customWidth="1"/>
    <col min="13077" max="13312" width="11.44140625" style="136"/>
    <col min="13313" max="13313" width="8.77734375" style="136" customWidth="1"/>
    <col min="13314" max="13314" width="11.77734375" style="136" customWidth="1"/>
    <col min="13315" max="13315" width="0" style="136" hidden="1" customWidth="1"/>
    <col min="13316" max="13317" width="12.77734375" style="136" customWidth="1"/>
    <col min="13318" max="13318" width="7.77734375" style="136" customWidth="1"/>
    <col min="13319" max="13320" width="15.21875" style="136" bestFit="1" customWidth="1"/>
    <col min="13321" max="13321" width="15.44140625" style="136" customWidth="1"/>
    <col min="13322" max="13323" width="15.21875" style="136" bestFit="1" customWidth="1"/>
    <col min="13324" max="13324" width="16.77734375" style="136" customWidth="1"/>
    <col min="13325" max="13325" width="14.77734375" style="136" customWidth="1"/>
    <col min="13326" max="13326" width="19.5546875" style="136" bestFit="1" customWidth="1"/>
    <col min="13327" max="13327" width="13.77734375" style="136" bestFit="1" customWidth="1"/>
    <col min="13328" max="13328" width="14.44140625" style="136" customWidth="1"/>
    <col min="13329" max="13330" width="11.44140625" style="136"/>
    <col min="13331" max="13331" width="12.44140625" style="136" customWidth="1"/>
    <col min="13332" max="13332" width="12" style="136" bestFit="1" customWidth="1"/>
    <col min="13333" max="13568" width="11.44140625" style="136"/>
    <col min="13569" max="13569" width="8.77734375" style="136" customWidth="1"/>
    <col min="13570" max="13570" width="11.77734375" style="136" customWidth="1"/>
    <col min="13571" max="13571" width="0" style="136" hidden="1" customWidth="1"/>
    <col min="13572" max="13573" width="12.77734375" style="136" customWidth="1"/>
    <col min="13574" max="13574" width="7.77734375" style="136" customWidth="1"/>
    <col min="13575" max="13576" width="15.21875" style="136" bestFit="1" customWidth="1"/>
    <col min="13577" max="13577" width="15.44140625" style="136" customWidth="1"/>
    <col min="13578" max="13579" width="15.21875" style="136" bestFit="1" customWidth="1"/>
    <col min="13580" max="13580" width="16.77734375" style="136" customWidth="1"/>
    <col min="13581" max="13581" width="14.77734375" style="136" customWidth="1"/>
    <col min="13582" max="13582" width="19.5546875" style="136" bestFit="1" customWidth="1"/>
    <col min="13583" max="13583" width="13.77734375" style="136" bestFit="1" customWidth="1"/>
    <col min="13584" max="13584" width="14.44140625" style="136" customWidth="1"/>
    <col min="13585" max="13586" width="11.44140625" style="136"/>
    <col min="13587" max="13587" width="12.44140625" style="136" customWidth="1"/>
    <col min="13588" max="13588" width="12" style="136" bestFit="1" customWidth="1"/>
    <col min="13589" max="13824" width="11.44140625" style="136"/>
    <col min="13825" max="13825" width="8.77734375" style="136" customWidth="1"/>
    <col min="13826" max="13826" width="11.77734375" style="136" customWidth="1"/>
    <col min="13827" max="13827" width="0" style="136" hidden="1" customWidth="1"/>
    <col min="13828" max="13829" width="12.77734375" style="136" customWidth="1"/>
    <col min="13830" max="13830" width="7.77734375" style="136" customWidth="1"/>
    <col min="13831" max="13832" width="15.21875" style="136" bestFit="1" customWidth="1"/>
    <col min="13833" max="13833" width="15.44140625" style="136" customWidth="1"/>
    <col min="13834" max="13835" width="15.21875" style="136" bestFit="1" customWidth="1"/>
    <col min="13836" max="13836" width="16.77734375" style="136" customWidth="1"/>
    <col min="13837" max="13837" width="14.77734375" style="136" customWidth="1"/>
    <col min="13838" max="13838" width="19.5546875" style="136" bestFit="1" customWidth="1"/>
    <col min="13839" max="13839" width="13.77734375" style="136" bestFit="1" customWidth="1"/>
    <col min="13840" max="13840" width="14.44140625" style="136" customWidth="1"/>
    <col min="13841" max="13842" width="11.44140625" style="136"/>
    <col min="13843" max="13843" width="12.44140625" style="136" customWidth="1"/>
    <col min="13844" max="13844" width="12" style="136" bestFit="1" customWidth="1"/>
    <col min="13845" max="14080" width="11.44140625" style="136"/>
    <col min="14081" max="14081" width="8.77734375" style="136" customWidth="1"/>
    <col min="14082" max="14082" width="11.77734375" style="136" customWidth="1"/>
    <col min="14083" max="14083" width="0" style="136" hidden="1" customWidth="1"/>
    <col min="14084" max="14085" width="12.77734375" style="136" customWidth="1"/>
    <col min="14086" max="14086" width="7.77734375" style="136" customWidth="1"/>
    <col min="14087" max="14088" width="15.21875" style="136" bestFit="1" customWidth="1"/>
    <col min="14089" max="14089" width="15.44140625" style="136" customWidth="1"/>
    <col min="14090" max="14091" width="15.21875" style="136" bestFit="1" customWidth="1"/>
    <col min="14092" max="14092" width="16.77734375" style="136" customWidth="1"/>
    <col min="14093" max="14093" width="14.77734375" style="136" customWidth="1"/>
    <col min="14094" max="14094" width="19.5546875" style="136" bestFit="1" customWidth="1"/>
    <col min="14095" max="14095" width="13.77734375" style="136" bestFit="1" customWidth="1"/>
    <col min="14096" max="14096" width="14.44140625" style="136" customWidth="1"/>
    <col min="14097" max="14098" width="11.44140625" style="136"/>
    <col min="14099" max="14099" width="12.44140625" style="136" customWidth="1"/>
    <col min="14100" max="14100" width="12" style="136" bestFit="1" customWidth="1"/>
    <col min="14101" max="14336" width="11.44140625" style="136"/>
    <col min="14337" max="14337" width="8.77734375" style="136" customWidth="1"/>
    <col min="14338" max="14338" width="11.77734375" style="136" customWidth="1"/>
    <col min="14339" max="14339" width="0" style="136" hidden="1" customWidth="1"/>
    <col min="14340" max="14341" width="12.77734375" style="136" customWidth="1"/>
    <col min="14342" max="14342" width="7.77734375" style="136" customWidth="1"/>
    <col min="14343" max="14344" width="15.21875" style="136" bestFit="1" customWidth="1"/>
    <col min="14345" max="14345" width="15.44140625" style="136" customWidth="1"/>
    <col min="14346" max="14347" width="15.21875" style="136" bestFit="1" customWidth="1"/>
    <col min="14348" max="14348" width="16.77734375" style="136" customWidth="1"/>
    <col min="14349" max="14349" width="14.77734375" style="136" customWidth="1"/>
    <col min="14350" max="14350" width="19.5546875" style="136" bestFit="1" customWidth="1"/>
    <col min="14351" max="14351" width="13.77734375" style="136" bestFit="1" customWidth="1"/>
    <col min="14352" max="14352" width="14.44140625" style="136" customWidth="1"/>
    <col min="14353" max="14354" width="11.44140625" style="136"/>
    <col min="14355" max="14355" width="12.44140625" style="136" customWidth="1"/>
    <col min="14356" max="14356" width="12" style="136" bestFit="1" customWidth="1"/>
    <col min="14357" max="14592" width="11.44140625" style="136"/>
    <col min="14593" max="14593" width="8.77734375" style="136" customWidth="1"/>
    <col min="14594" max="14594" width="11.77734375" style="136" customWidth="1"/>
    <col min="14595" max="14595" width="0" style="136" hidden="1" customWidth="1"/>
    <col min="14596" max="14597" width="12.77734375" style="136" customWidth="1"/>
    <col min="14598" max="14598" width="7.77734375" style="136" customWidth="1"/>
    <col min="14599" max="14600" width="15.21875" style="136" bestFit="1" customWidth="1"/>
    <col min="14601" max="14601" width="15.44140625" style="136" customWidth="1"/>
    <col min="14602" max="14603" width="15.21875" style="136" bestFit="1" customWidth="1"/>
    <col min="14604" max="14604" width="16.77734375" style="136" customWidth="1"/>
    <col min="14605" max="14605" width="14.77734375" style="136" customWidth="1"/>
    <col min="14606" max="14606" width="19.5546875" style="136" bestFit="1" customWidth="1"/>
    <col min="14607" max="14607" width="13.77734375" style="136" bestFit="1" customWidth="1"/>
    <col min="14608" max="14608" width="14.44140625" style="136" customWidth="1"/>
    <col min="14609" max="14610" width="11.44140625" style="136"/>
    <col min="14611" max="14611" width="12.44140625" style="136" customWidth="1"/>
    <col min="14612" max="14612" width="12" style="136" bestFit="1" customWidth="1"/>
    <col min="14613" max="14848" width="11.44140625" style="136"/>
    <col min="14849" max="14849" width="8.77734375" style="136" customWidth="1"/>
    <col min="14850" max="14850" width="11.77734375" style="136" customWidth="1"/>
    <col min="14851" max="14851" width="0" style="136" hidden="1" customWidth="1"/>
    <col min="14852" max="14853" width="12.77734375" style="136" customWidth="1"/>
    <col min="14854" max="14854" width="7.77734375" style="136" customWidth="1"/>
    <col min="14855" max="14856" width="15.21875" style="136" bestFit="1" customWidth="1"/>
    <col min="14857" max="14857" width="15.44140625" style="136" customWidth="1"/>
    <col min="14858" max="14859" width="15.21875" style="136" bestFit="1" customWidth="1"/>
    <col min="14860" max="14860" width="16.77734375" style="136" customWidth="1"/>
    <col min="14861" max="14861" width="14.77734375" style="136" customWidth="1"/>
    <col min="14862" max="14862" width="19.5546875" style="136" bestFit="1" customWidth="1"/>
    <col min="14863" max="14863" width="13.77734375" style="136" bestFit="1" customWidth="1"/>
    <col min="14864" max="14864" width="14.44140625" style="136" customWidth="1"/>
    <col min="14865" max="14866" width="11.44140625" style="136"/>
    <col min="14867" max="14867" width="12.44140625" style="136" customWidth="1"/>
    <col min="14868" max="14868" width="12" style="136" bestFit="1" customWidth="1"/>
    <col min="14869" max="15104" width="11.44140625" style="136"/>
    <col min="15105" max="15105" width="8.77734375" style="136" customWidth="1"/>
    <col min="15106" max="15106" width="11.77734375" style="136" customWidth="1"/>
    <col min="15107" max="15107" width="0" style="136" hidden="1" customWidth="1"/>
    <col min="15108" max="15109" width="12.77734375" style="136" customWidth="1"/>
    <col min="15110" max="15110" width="7.77734375" style="136" customWidth="1"/>
    <col min="15111" max="15112" width="15.21875" style="136" bestFit="1" customWidth="1"/>
    <col min="15113" max="15113" width="15.44140625" style="136" customWidth="1"/>
    <col min="15114" max="15115" width="15.21875" style="136" bestFit="1" customWidth="1"/>
    <col min="15116" max="15116" width="16.77734375" style="136" customWidth="1"/>
    <col min="15117" max="15117" width="14.77734375" style="136" customWidth="1"/>
    <col min="15118" max="15118" width="19.5546875" style="136" bestFit="1" customWidth="1"/>
    <col min="15119" max="15119" width="13.77734375" style="136" bestFit="1" customWidth="1"/>
    <col min="15120" max="15120" width="14.44140625" style="136" customWidth="1"/>
    <col min="15121" max="15122" width="11.44140625" style="136"/>
    <col min="15123" max="15123" width="12.44140625" style="136" customWidth="1"/>
    <col min="15124" max="15124" width="12" style="136" bestFit="1" customWidth="1"/>
    <col min="15125" max="15360" width="11.44140625" style="136"/>
    <col min="15361" max="15361" width="8.77734375" style="136" customWidth="1"/>
    <col min="15362" max="15362" width="11.77734375" style="136" customWidth="1"/>
    <col min="15363" max="15363" width="0" style="136" hidden="1" customWidth="1"/>
    <col min="15364" max="15365" width="12.77734375" style="136" customWidth="1"/>
    <col min="15366" max="15366" width="7.77734375" style="136" customWidth="1"/>
    <col min="15367" max="15368" width="15.21875" style="136" bestFit="1" customWidth="1"/>
    <col min="15369" max="15369" width="15.44140625" style="136" customWidth="1"/>
    <col min="15370" max="15371" width="15.21875" style="136" bestFit="1" customWidth="1"/>
    <col min="15372" max="15372" width="16.77734375" style="136" customWidth="1"/>
    <col min="15373" max="15373" width="14.77734375" style="136" customWidth="1"/>
    <col min="15374" max="15374" width="19.5546875" style="136" bestFit="1" customWidth="1"/>
    <col min="15375" max="15375" width="13.77734375" style="136" bestFit="1" customWidth="1"/>
    <col min="15376" max="15376" width="14.44140625" style="136" customWidth="1"/>
    <col min="15377" max="15378" width="11.44140625" style="136"/>
    <col min="15379" max="15379" width="12.44140625" style="136" customWidth="1"/>
    <col min="15380" max="15380" width="12" style="136" bestFit="1" customWidth="1"/>
    <col min="15381" max="15616" width="11.44140625" style="136"/>
    <col min="15617" max="15617" width="8.77734375" style="136" customWidth="1"/>
    <col min="15618" max="15618" width="11.77734375" style="136" customWidth="1"/>
    <col min="15619" max="15619" width="0" style="136" hidden="1" customWidth="1"/>
    <col min="15620" max="15621" width="12.77734375" style="136" customWidth="1"/>
    <col min="15622" max="15622" width="7.77734375" style="136" customWidth="1"/>
    <col min="15623" max="15624" width="15.21875" style="136" bestFit="1" customWidth="1"/>
    <col min="15625" max="15625" width="15.44140625" style="136" customWidth="1"/>
    <col min="15626" max="15627" width="15.21875" style="136" bestFit="1" customWidth="1"/>
    <col min="15628" max="15628" width="16.77734375" style="136" customWidth="1"/>
    <col min="15629" max="15629" width="14.77734375" style="136" customWidth="1"/>
    <col min="15630" max="15630" width="19.5546875" style="136" bestFit="1" customWidth="1"/>
    <col min="15631" max="15631" width="13.77734375" style="136" bestFit="1" customWidth="1"/>
    <col min="15632" max="15632" width="14.44140625" style="136" customWidth="1"/>
    <col min="15633" max="15634" width="11.44140625" style="136"/>
    <col min="15635" max="15635" width="12.44140625" style="136" customWidth="1"/>
    <col min="15636" max="15636" width="12" style="136" bestFit="1" customWidth="1"/>
    <col min="15637" max="15872" width="11.44140625" style="136"/>
    <col min="15873" max="15873" width="8.77734375" style="136" customWidth="1"/>
    <col min="15874" max="15874" width="11.77734375" style="136" customWidth="1"/>
    <col min="15875" max="15875" width="0" style="136" hidden="1" customWidth="1"/>
    <col min="15876" max="15877" width="12.77734375" style="136" customWidth="1"/>
    <col min="15878" max="15878" width="7.77734375" style="136" customWidth="1"/>
    <col min="15879" max="15880" width="15.21875" style="136" bestFit="1" customWidth="1"/>
    <col min="15881" max="15881" width="15.44140625" style="136" customWidth="1"/>
    <col min="15882" max="15883" width="15.21875" style="136" bestFit="1" customWidth="1"/>
    <col min="15884" max="15884" width="16.77734375" style="136" customWidth="1"/>
    <col min="15885" max="15885" width="14.77734375" style="136" customWidth="1"/>
    <col min="15886" max="15886" width="19.5546875" style="136" bestFit="1" customWidth="1"/>
    <col min="15887" max="15887" width="13.77734375" style="136" bestFit="1" customWidth="1"/>
    <col min="15888" max="15888" width="14.44140625" style="136" customWidth="1"/>
    <col min="15889" max="15890" width="11.44140625" style="136"/>
    <col min="15891" max="15891" width="12.44140625" style="136" customWidth="1"/>
    <col min="15892" max="15892" width="12" style="136" bestFit="1" customWidth="1"/>
    <col min="15893" max="16128" width="11.44140625" style="136"/>
    <col min="16129" max="16129" width="8.77734375" style="136" customWidth="1"/>
    <col min="16130" max="16130" width="11.77734375" style="136" customWidth="1"/>
    <col min="16131" max="16131" width="0" style="136" hidden="1" customWidth="1"/>
    <col min="16132" max="16133" width="12.77734375" style="136" customWidth="1"/>
    <col min="16134" max="16134" width="7.77734375" style="136" customWidth="1"/>
    <col min="16135" max="16136" width="15.21875" style="136" bestFit="1" customWidth="1"/>
    <col min="16137" max="16137" width="15.44140625" style="136" customWidth="1"/>
    <col min="16138" max="16139" width="15.21875" style="136" bestFit="1" customWidth="1"/>
    <col min="16140" max="16140" width="16.77734375" style="136" customWidth="1"/>
    <col min="16141" max="16141" width="14.77734375" style="136" customWidth="1"/>
    <col min="16142" max="16142" width="19.5546875" style="136" bestFit="1" customWidth="1"/>
    <col min="16143" max="16143" width="13.77734375" style="136" bestFit="1" customWidth="1"/>
    <col min="16144" max="16144" width="14.44140625" style="136" customWidth="1"/>
    <col min="16145" max="16146" width="11.44140625" style="136"/>
    <col min="16147" max="16147" width="12.44140625" style="136" customWidth="1"/>
    <col min="16148" max="16148" width="12" style="136" bestFit="1" customWidth="1"/>
    <col min="16149" max="16384" width="11.44140625" style="136"/>
  </cols>
  <sheetData>
    <row r="1" spans="1:19" ht="78.599999999999994" customHeight="1" thickBot="1">
      <c r="A1" s="1088" t="s">
        <v>818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90"/>
    </row>
    <row r="2" spans="1:19" ht="38.25" customHeight="1">
      <c r="A2" s="1091" t="s">
        <v>819</v>
      </c>
      <c r="B2" s="1093" t="s">
        <v>820</v>
      </c>
      <c r="C2" s="1093" t="s">
        <v>821</v>
      </c>
      <c r="D2" s="1095" t="s">
        <v>822</v>
      </c>
      <c r="E2" s="1093" t="s">
        <v>823</v>
      </c>
      <c r="F2" s="1093" t="s">
        <v>824</v>
      </c>
      <c r="G2" s="1093"/>
      <c r="H2" s="1093"/>
      <c r="I2" s="1093" t="s">
        <v>825</v>
      </c>
      <c r="J2" s="1093"/>
      <c r="K2" s="1097" t="s">
        <v>826</v>
      </c>
      <c r="L2" s="1098"/>
    </row>
    <row r="3" spans="1:19" ht="27" customHeight="1" thickBot="1">
      <c r="A3" s="1092"/>
      <c r="B3" s="1094"/>
      <c r="C3" s="1094"/>
      <c r="D3" s="1096"/>
      <c r="E3" s="1094"/>
      <c r="F3" s="137" t="s">
        <v>827</v>
      </c>
      <c r="G3" s="138"/>
      <c r="H3" s="138" t="s">
        <v>828</v>
      </c>
      <c r="I3" s="138"/>
      <c r="J3" s="138" t="s">
        <v>828</v>
      </c>
      <c r="K3" s="138"/>
      <c r="L3" s="139" t="s">
        <v>828</v>
      </c>
      <c r="M3" s="140"/>
      <c r="O3" s="141"/>
      <c r="P3" s="142"/>
    </row>
    <row r="4" spans="1:19" ht="12.75" customHeight="1">
      <c r="A4" s="143">
        <v>2023</v>
      </c>
      <c r="B4" s="144" t="s">
        <v>16</v>
      </c>
      <c r="C4" s="144" t="s">
        <v>829</v>
      </c>
      <c r="D4" s="145" t="s">
        <v>830</v>
      </c>
      <c r="E4" s="145">
        <v>0</v>
      </c>
      <c r="F4" s="145" t="s">
        <v>831</v>
      </c>
      <c r="G4" s="146"/>
      <c r="H4" s="146"/>
      <c r="I4" s="147"/>
      <c r="J4" s="147">
        <v>0</v>
      </c>
      <c r="K4" s="148"/>
      <c r="L4" s="149">
        <v>0</v>
      </c>
      <c r="M4" s="150"/>
      <c r="N4" s="151"/>
      <c r="O4" s="142"/>
      <c r="P4" s="142"/>
      <c r="S4" s="152"/>
    </row>
    <row r="5" spans="1:19" ht="12.75" customHeight="1">
      <c r="A5" s="153"/>
      <c r="B5" s="154"/>
      <c r="C5" s="154"/>
      <c r="D5" s="155"/>
      <c r="E5" s="155"/>
      <c r="F5" s="155" t="s">
        <v>832</v>
      </c>
      <c r="G5" s="156"/>
      <c r="H5" s="156"/>
      <c r="I5" s="157"/>
      <c r="J5" s="157">
        <v>0</v>
      </c>
      <c r="K5" s="158"/>
      <c r="L5" s="159">
        <v>0</v>
      </c>
      <c r="M5" s="150"/>
      <c r="N5" s="151"/>
      <c r="O5" s="142"/>
      <c r="P5" s="142"/>
      <c r="S5" s="152"/>
    </row>
    <row r="6" spans="1:19" ht="12.75" customHeight="1">
      <c r="A6" s="160"/>
      <c r="B6" s="161"/>
      <c r="C6" s="161"/>
      <c r="D6" s="162"/>
      <c r="E6" s="162"/>
      <c r="F6" s="162" t="s">
        <v>833</v>
      </c>
      <c r="G6" s="163"/>
      <c r="H6" s="163"/>
      <c r="I6" s="164"/>
      <c r="J6" s="164">
        <v>0</v>
      </c>
      <c r="K6" s="165"/>
      <c r="L6" s="166">
        <v>0</v>
      </c>
      <c r="M6" s="150"/>
      <c r="N6" s="151"/>
      <c r="O6" s="142"/>
      <c r="P6" s="142"/>
      <c r="S6" s="152"/>
    </row>
    <row r="7" spans="1:19" ht="12.75" customHeight="1">
      <c r="A7" s="167">
        <v>2023</v>
      </c>
      <c r="B7" s="168" t="s">
        <v>16</v>
      </c>
      <c r="C7" s="168" t="s">
        <v>829</v>
      </c>
      <c r="D7" s="169" t="s">
        <v>834</v>
      </c>
      <c r="E7" s="169">
        <v>0</v>
      </c>
      <c r="F7" s="169" t="s">
        <v>831</v>
      </c>
      <c r="G7" s="170"/>
      <c r="H7" s="170"/>
      <c r="I7" s="171"/>
      <c r="J7" s="171">
        <v>0</v>
      </c>
      <c r="K7" s="172"/>
      <c r="L7" s="173">
        <v>0</v>
      </c>
      <c r="M7" s="150"/>
      <c r="N7" s="151"/>
      <c r="O7" s="142"/>
      <c r="P7" s="142"/>
      <c r="S7" s="152"/>
    </row>
    <row r="8" spans="1:19" ht="12.75" customHeight="1">
      <c r="A8" s="153"/>
      <c r="B8" s="154"/>
      <c r="C8" s="154"/>
      <c r="D8" s="155"/>
      <c r="E8" s="155"/>
      <c r="F8" s="155" t="s">
        <v>832</v>
      </c>
      <c r="G8" s="156"/>
      <c r="H8" s="156"/>
      <c r="I8" s="157"/>
      <c r="J8" s="157">
        <v>0</v>
      </c>
      <c r="K8" s="158"/>
      <c r="L8" s="159">
        <v>0</v>
      </c>
      <c r="M8" s="150"/>
      <c r="N8" s="151"/>
      <c r="O8" s="142"/>
      <c r="P8" s="142"/>
      <c r="S8" s="152"/>
    </row>
    <row r="9" spans="1:19" ht="12.75" customHeight="1">
      <c r="A9" s="174"/>
      <c r="B9" s="175"/>
      <c r="C9" s="175"/>
      <c r="D9" s="176"/>
      <c r="E9" s="176"/>
      <c r="F9" s="176" t="s">
        <v>833</v>
      </c>
      <c r="G9" s="177"/>
      <c r="H9" s="177"/>
      <c r="I9" s="178"/>
      <c r="J9" s="178">
        <v>0</v>
      </c>
      <c r="K9" s="179"/>
      <c r="L9" s="180">
        <v>0</v>
      </c>
      <c r="M9" s="150"/>
      <c r="N9" s="151"/>
      <c r="O9" s="142"/>
      <c r="P9" s="142"/>
      <c r="S9" s="152"/>
    </row>
    <row r="10" spans="1:19" ht="12.75" customHeight="1">
      <c r="A10" s="167">
        <v>2023</v>
      </c>
      <c r="B10" s="168" t="s">
        <v>16</v>
      </c>
      <c r="C10" s="168" t="s">
        <v>829</v>
      </c>
      <c r="D10" s="169" t="s">
        <v>835</v>
      </c>
      <c r="E10" s="169">
        <v>0</v>
      </c>
      <c r="F10" s="169" t="s">
        <v>831</v>
      </c>
      <c r="G10" s="170"/>
      <c r="H10" s="170"/>
      <c r="I10" s="171"/>
      <c r="J10" s="171">
        <v>0</v>
      </c>
      <c r="K10" s="172"/>
      <c r="L10" s="173">
        <f t="shared" ref="L10:L15" si="0">H10*J10</f>
        <v>0</v>
      </c>
      <c r="M10" s="150"/>
      <c r="N10" s="151"/>
      <c r="O10" s="142"/>
      <c r="P10" s="142"/>
      <c r="S10" s="152"/>
    </row>
    <row r="11" spans="1:19" ht="12.75" customHeight="1">
      <c r="A11" s="153"/>
      <c r="B11" s="154"/>
      <c r="C11" s="154"/>
      <c r="D11" s="155"/>
      <c r="E11" s="155"/>
      <c r="F11" s="155" t="s">
        <v>832</v>
      </c>
      <c r="G11" s="156"/>
      <c r="H11" s="156"/>
      <c r="I11" s="157"/>
      <c r="J11" s="157">
        <v>0</v>
      </c>
      <c r="K11" s="158"/>
      <c r="L11" s="159">
        <f t="shared" si="0"/>
        <v>0</v>
      </c>
      <c r="M11" s="150"/>
      <c r="N11" s="151"/>
      <c r="O11" s="142"/>
      <c r="P11" s="142"/>
      <c r="S11" s="152"/>
    </row>
    <row r="12" spans="1:19" ht="12.75" customHeight="1">
      <c r="A12" s="174"/>
      <c r="B12" s="175"/>
      <c r="C12" s="175"/>
      <c r="D12" s="176"/>
      <c r="E12" s="176"/>
      <c r="F12" s="176" t="s">
        <v>833</v>
      </c>
      <c r="G12" s="177"/>
      <c r="H12" s="177"/>
      <c r="I12" s="178"/>
      <c r="J12" s="178">
        <v>0</v>
      </c>
      <c r="K12" s="179"/>
      <c r="L12" s="180">
        <f t="shared" si="0"/>
        <v>0</v>
      </c>
      <c r="M12" s="150"/>
      <c r="N12" s="151"/>
      <c r="O12" s="142"/>
      <c r="P12" s="142"/>
      <c r="S12" s="152"/>
    </row>
    <row r="13" spans="1:19" ht="12.75" customHeight="1">
      <c r="A13" s="167">
        <v>2023</v>
      </c>
      <c r="B13" s="168" t="s">
        <v>16</v>
      </c>
      <c r="C13" s="168" t="s">
        <v>829</v>
      </c>
      <c r="D13" s="169" t="s">
        <v>836</v>
      </c>
      <c r="E13" s="169">
        <v>0</v>
      </c>
      <c r="F13" s="169" t="s">
        <v>831</v>
      </c>
      <c r="G13" s="170"/>
      <c r="H13" s="170"/>
      <c r="I13" s="171"/>
      <c r="J13" s="171">
        <v>0</v>
      </c>
      <c r="K13" s="172"/>
      <c r="L13" s="173">
        <f t="shared" si="0"/>
        <v>0</v>
      </c>
      <c r="M13" s="150"/>
      <c r="N13" s="151"/>
      <c r="O13" s="142"/>
      <c r="P13" s="142"/>
      <c r="S13" s="152"/>
    </row>
    <row r="14" spans="1:19" ht="12.75" customHeight="1">
      <c r="A14" s="153"/>
      <c r="B14" s="154"/>
      <c r="C14" s="154"/>
      <c r="D14" s="155"/>
      <c r="E14" s="155"/>
      <c r="F14" s="155" t="s">
        <v>832</v>
      </c>
      <c r="G14" s="156"/>
      <c r="H14" s="156"/>
      <c r="I14" s="157"/>
      <c r="J14" s="157">
        <v>0</v>
      </c>
      <c r="K14" s="158"/>
      <c r="L14" s="159">
        <f t="shared" si="0"/>
        <v>0</v>
      </c>
      <c r="M14" s="150"/>
      <c r="N14" s="151"/>
      <c r="O14" s="142"/>
      <c r="P14" s="142"/>
      <c r="S14" s="152"/>
    </row>
    <row r="15" spans="1:19" ht="12.75" customHeight="1">
      <c r="A15" s="174"/>
      <c r="B15" s="175"/>
      <c r="C15" s="175"/>
      <c r="D15" s="176"/>
      <c r="E15" s="176"/>
      <c r="F15" s="176" t="s">
        <v>833</v>
      </c>
      <c r="G15" s="177"/>
      <c r="H15" s="177"/>
      <c r="I15" s="178"/>
      <c r="J15" s="178">
        <v>0</v>
      </c>
      <c r="K15" s="179"/>
      <c r="L15" s="180">
        <f t="shared" si="0"/>
        <v>0</v>
      </c>
      <c r="M15" s="150"/>
      <c r="N15" s="151"/>
      <c r="O15" s="142"/>
      <c r="P15" s="142"/>
      <c r="S15" s="152"/>
    </row>
    <row r="16" spans="1:19" ht="12.75" customHeight="1">
      <c r="A16" s="167">
        <v>2023</v>
      </c>
      <c r="B16" s="168" t="s">
        <v>16</v>
      </c>
      <c r="C16" s="168" t="s">
        <v>829</v>
      </c>
      <c r="D16" s="169" t="s">
        <v>837</v>
      </c>
      <c r="E16" s="169">
        <v>0</v>
      </c>
      <c r="F16" s="169" t="s">
        <v>831</v>
      </c>
      <c r="G16" s="170"/>
      <c r="H16" s="170"/>
      <c r="I16" s="171"/>
      <c r="J16" s="171">
        <v>0</v>
      </c>
      <c r="K16" s="172"/>
      <c r="L16" s="173">
        <v>0</v>
      </c>
      <c r="M16" s="150"/>
      <c r="N16" s="151"/>
      <c r="O16" s="142"/>
      <c r="P16" s="142"/>
      <c r="S16" s="152"/>
    </row>
    <row r="17" spans="1:19" ht="12.75" customHeight="1">
      <c r="A17" s="153"/>
      <c r="B17" s="154"/>
      <c r="C17" s="154"/>
      <c r="D17" s="155"/>
      <c r="E17" s="155"/>
      <c r="F17" s="155" t="s">
        <v>832</v>
      </c>
      <c r="G17" s="156"/>
      <c r="H17" s="156"/>
      <c r="I17" s="157"/>
      <c r="J17" s="157">
        <v>0</v>
      </c>
      <c r="K17" s="158"/>
      <c r="L17" s="159">
        <v>0</v>
      </c>
      <c r="M17" s="150"/>
      <c r="N17" s="151"/>
      <c r="O17" s="142"/>
      <c r="P17" s="142"/>
      <c r="S17" s="152"/>
    </row>
    <row r="18" spans="1:19" ht="12.75" customHeight="1">
      <c r="A18" s="174"/>
      <c r="B18" s="175"/>
      <c r="C18" s="175"/>
      <c r="D18" s="176"/>
      <c r="E18" s="176"/>
      <c r="F18" s="176" t="s">
        <v>833</v>
      </c>
      <c r="G18" s="177"/>
      <c r="H18" s="177"/>
      <c r="I18" s="178"/>
      <c r="J18" s="178">
        <v>0</v>
      </c>
      <c r="K18" s="179"/>
      <c r="L18" s="180">
        <v>0</v>
      </c>
      <c r="M18" s="150"/>
      <c r="N18" s="151"/>
      <c r="O18" s="142"/>
      <c r="P18" s="142"/>
      <c r="S18" s="152"/>
    </row>
    <row r="19" spans="1:19" ht="12.75" customHeight="1">
      <c r="A19" s="167">
        <v>2023</v>
      </c>
      <c r="B19" s="168" t="s">
        <v>16</v>
      </c>
      <c r="C19" s="168" t="s">
        <v>829</v>
      </c>
      <c r="D19" s="169" t="s">
        <v>838</v>
      </c>
      <c r="E19" s="169">
        <v>0</v>
      </c>
      <c r="F19" s="169" t="s">
        <v>831</v>
      </c>
      <c r="G19" s="170"/>
      <c r="H19" s="170"/>
      <c r="I19" s="171"/>
      <c r="J19" s="171">
        <v>0</v>
      </c>
      <c r="K19" s="172"/>
      <c r="L19" s="173">
        <v>0</v>
      </c>
      <c r="M19" s="150"/>
      <c r="N19" s="151"/>
      <c r="O19" s="142"/>
      <c r="P19" s="142"/>
      <c r="S19" s="152"/>
    </row>
    <row r="20" spans="1:19" ht="12.75" customHeight="1">
      <c r="A20" s="153"/>
      <c r="B20" s="154"/>
      <c r="C20" s="154"/>
      <c r="D20" s="155"/>
      <c r="E20" s="155"/>
      <c r="F20" s="155" t="s">
        <v>832</v>
      </c>
      <c r="G20" s="156"/>
      <c r="H20" s="156"/>
      <c r="I20" s="157"/>
      <c r="J20" s="157">
        <v>0</v>
      </c>
      <c r="K20" s="158"/>
      <c r="L20" s="159">
        <v>0</v>
      </c>
      <c r="M20" s="150"/>
      <c r="N20" s="151"/>
      <c r="O20" s="142"/>
      <c r="P20" s="142"/>
      <c r="S20" s="152"/>
    </row>
    <row r="21" spans="1:19" ht="12.75" customHeight="1">
      <c r="A21" s="174"/>
      <c r="B21" s="175"/>
      <c r="C21" s="175"/>
      <c r="D21" s="176"/>
      <c r="E21" s="176"/>
      <c r="F21" s="176" t="s">
        <v>833</v>
      </c>
      <c r="G21" s="177"/>
      <c r="H21" s="177"/>
      <c r="I21" s="178"/>
      <c r="J21" s="178">
        <v>0</v>
      </c>
      <c r="K21" s="179"/>
      <c r="L21" s="180">
        <v>0</v>
      </c>
      <c r="M21" s="150"/>
      <c r="N21" s="151"/>
      <c r="O21" s="142"/>
      <c r="P21" s="142"/>
      <c r="S21" s="152"/>
    </row>
    <row r="22" spans="1:19" ht="12.75" customHeight="1">
      <c r="A22" s="167">
        <v>2023</v>
      </c>
      <c r="B22" s="168" t="s">
        <v>16</v>
      </c>
      <c r="C22" s="168" t="s">
        <v>829</v>
      </c>
      <c r="D22" s="169" t="s">
        <v>839</v>
      </c>
      <c r="E22" s="169">
        <v>0</v>
      </c>
      <c r="F22" s="169" t="s">
        <v>831</v>
      </c>
      <c r="G22" s="170"/>
      <c r="H22" s="170"/>
      <c r="I22" s="171"/>
      <c r="J22" s="171">
        <v>0</v>
      </c>
      <c r="K22" s="172"/>
      <c r="L22" s="173">
        <v>0</v>
      </c>
      <c r="M22" s="150"/>
      <c r="N22" s="151"/>
      <c r="O22" s="142"/>
      <c r="P22" s="142"/>
      <c r="S22" s="152"/>
    </row>
    <row r="23" spans="1:19" ht="12.75" customHeight="1">
      <c r="A23" s="153"/>
      <c r="B23" s="154"/>
      <c r="C23" s="154"/>
      <c r="D23" s="155"/>
      <c r="E23" s="155"/>
      <c r="F23" s="155" t="s">
        <v>832</v>
      </c>
      <c r="G23" s="156"/>
      <c r="H23" s="156"/>
      <c r="I23" s="157"/>
      <c r="J23" s="157">
        <v>0</v>
      </c>
      <c r="K23" s="158"/>
      <c r="L23" s="159">
        <v>0</v>
      </c>
      <c r="M23" s="150"/>
      <c r="N23" s="151"/>
      <c r="O23" s="142"/>
      <c r="P23" s="142"/>
      <c r="S23" s="152"/>
    </row>
    <row r="24" spans="1:19" ht="12.75" customHeight="1">
      <c r="A24" s="174"/>
      <c r="B24" s="175"/>
      <c r="C24" s="175"/>
      <c r="D24" s="176"/>
      <c r="E24" s="176"/>
      <c r="F24" s="176" t="s">
        <v>833</v>
      </c>
      <c r="G24" s="177"/>
      <c r="H24" s="177"/>
      <c r="I24" s="178"/>
      <c r="J24" s="178">
        <v>0</v>
      </c>
      <c r="K24" s="179"/>
      <c r="L24" s="180">
        <v>0</v>
      </c>
      <c r="M24" s="150"/>
      <c r="N24" s="151"/>
      <c r="O24" s="142"/>
      <c r="P24" s="142"/>
      <c r="S24" s="152"/>
    </row>
    <row r="25" spans="1:19" ht="12.75" customHeight="1">
      <c r="A25" s="167">
        <v>2023</v>
      </c>
      <c r="B25" s="168" t="s">
        <v>16</v>
      </c>
      <c r="C25" s="168" t="s">
        <v>829</v>
      </c>
      <c r="D25" s="169" t="s">
        <v>840</v>
      </c>
      <c r="E25" s="169">
        <v>0</v>
      </c>
      <c r="F25" s="169" t="s">
        <v>831</v>
      </c>
      <c r="G25" s="170"/>
      <c r="H25" s="170"/>
      <c r="I25" s="171"/>
      <c r="J25" s="171">
        <v>0</v>
      </c>
      <c r="K25" s="172"/>
      <c r="L25" s="173">
        <v>0</v>
      </c>
      <c r="M25" s="150"/>
      <c r="N25" s="151"/>
      <c r="O25" s="142"/>
      <c r="P25" s="142"/>
      <c r="S25" s="152"/>
    </row>
    <row r="26" spans="1:19" ht="12.75" customHeight="1">
      <c r="A26" s="153"/>
      <c r="B26" s="154"/>
      <c r="C26" s="154"/>
      <c r="D26" s="155"/>
      <c r="E26" s="155"/>
      <c r="F26" s="155" t="s">
        <v>832</v>
      </c>
      <c r="G26" s="156"/>
      <c r="H26" s="156"/>
      <c r="I26" s="157"/>
      <c r="J26" s="157">
        <v>0</v>
      </c>
      <c r="K26" s="158"/>
      <c r="L26" s="159">
        <v>0</v>
      </c>
      <c r="M26" s="150"/>
      <c r="N26" s="151"/>
      <c r="O26" s="142"/>
      <c r="P26" s="142"/>
      <c r="S26" s="152"/>
    </row>
    <row r="27" spans="1:19" ht="12.75" customHeight="1">
      <c r="A27" s="174"/>
      <c r="B27" s="175"/>
      <c r="C27" s="175"/>
      <c r="D27" s="176"/>
      <c r="E27" s="176"/>
      <c r="F27" s="176" t="s">
        <v>833</v>
      </c>
      <c r="G27" s="177"/>
      <c r="H27" s="177"/>
      <c r="I27" s="178"/>
      <c r="J27" s="178">
        <v>0</v>
      </c>
      <c r="K27" s="179"/>
      <c r="L27" s="180">
        <v>0</v>
      </c>
      <c r="M27" s="150"/>
      <c r="N27" s="151"/>
      <c r="O27" s="142"/>
      <c r="P27" s="142"/>
      <c r="S27" s="152"/>
    </row>
    <row r="28" spans="1:19" ht="12.75" customHeight="1">
      <c r="A28" s="167">
        <v>2023</v>
      </c>
      <c r="B28" s="168" t="s">
        <v>16</v>
      </c>
      <c r="C28" s="168" t="s">
        <v>829</v>
      </c>
      <c r="D28" s="169" t="s">
        <v>841</v>
      </c>
      <c r="E28" s="169">
        <v>0</v>
      </c>
      <c r="F28" s="169" t="s">
        <v>831</v>
      </c>
      <c r="G28" s="170"/>
      <c r="H28" s="170"/>
      <c r="I28" s="171"/>
      <c r="J28" s="171">
        <v>0</v>
      </c>
      <c r="K28" s="172"/>
      <c r="L28" s="173">
        <v>0</v>
      </c>
      <c r="M28" s="150"/>
      <c r="N28" s="151"/>
      <c r="O28" s="142"/>
      <c r="P28" s="142"/>
      <c r="S28" s="152"/>
    </row>
    <row r="29" spans="1:19" ht="12.75" customHeight="1">
      <c r="A29" s="153"/>
      <c r="B29" s="154"/>
      <c r="C29" s="154"/>
      <c r="D29" s="155"/>
      <c r="E29" s="155"/>
      <c r="F29" s="155" t="s">
        <v>832</v>
      </c>
      <c r="G29" s="156"/>
      <c r="H29" s="156"/>
      <c r="I29" s="157"/>
      <c r="J29" s="157">
        <v>0</v>
      </c>
      <c r="K29" s="158"/>
      <c r="L29" s="159">
        <v>0</v>
      </c>
      <c r="M29" s="150"/>
      <c r="N29" s="151"/>
      <c r="O29" s="142"/>
      <c r="P29" s="142"/>
      <c r="S29" s="152"/>
    </row>
    <row r="30" spans="1:19" ht="12.75" customHeight="1">
      <c r="A30" s="174"/>
      <c r="B30" s="175"/>
      <c r="C30" s="175"/>
      <c r="D30" s="176"/>
      <c r="E30" s="176"/>
      <c r="F30" s="176" t="s">
        <v>833</v>
      </c>
      <c r="G30" s="177"/>
      <c r="H30" s="177"/>
      <c r="I30" s="178"/>
      <c r="J30" s="178">
        <v>0</v>
      </c>
      <c r="K30" s="179"/>
      <c r="L30" s="180">
        <v>0</v>
      </c>
      <c r="M30" s="150"/>
      <c r="N30" s="151"/>
      <c r="O30" s="142"/>
      <c r="P30" s="142"/>
      <c r="S30" s="152"/>
    </row>
    <row r="31" spans="1:19" ht="12.75" customHeight="1">
      <c r="A31" s="167">
        <v>2023</v>
      </c>
      <c r="B31" s="168" t="s">
        <v>16</v>
      </c>
      <c r="C31" s="168" t="s">
        <v>829</v>
      </c>
      <c r="D31" s="169" t="s">
        <v>842</v>
      </c>
      <c r="E31" s="169">
        <v>0</v>
      </c>
      <c r="F31" s="169" t="s">
        <v>831</v>
      </c>
      <c r="G31" s="170"/>
      <c r="H31" s="170"/>
      <c r="I31" s="171"/>
      <c r="J31" s="171">
        <v>0</v>
      </c>
      <c r="K31" s="172"/>
      <c r="L31" s="173">
        <v>0</v>
      </c>
      <c r="M31" s="150"/>
      <c r="N31" s="151"/>
      <c r="O31" s="142"/>
      <c r="P31" s="142"/>
      <c r="S31" s="152"/>
    </row>
    <row r="32" spans="1:19" ht="12.75" customHeight="1">
      <c r="A32" s="153"/>
      <c r="B32" s="154"/>
      <c r="C32" s="154"/>
      <c r="D32" s="155"/>
      <c r="E32" s="155"/>
      <c r="F32" s="155" t="s">
        <v>832</v>
      </c>
      <c r="G32" s="156"/>
      <c r="H32" s="156"/>
      <c r="I32" s="157"/>
      <c r="J32" s="157">
        <v>0</v>
      </c>
      <c r="K32" s="158"/>
      <c r="L32" s="159">
        <v>0</v>
      </c>
      <c r="M32" s="150"/>
      <c r="N32" s="151"/>
      <c r="O32" s="142"/>
      <c r="P32" s="142"/>
      <c r="S32" s="152"/>
    </row>
    <row r="33" spans="1:19" ht="12.75" customHeight="1">
      <c r="A33" s="174"/>
      <c r="B33" s="175"/>
      <c r="C33" s="175"/>
      <c r="D33" s="176"/>
      <c r="E33" s="176"/>
      <c r="F33" s="176" t="s">
        <v>833</v>
      </c>
      <c r="G33" s="177"/>
      <c r="H33" s="177"/>
      <c r="I33" s="178"/>
      <c r="J33" s="178">
        <v>0</v>
      </c>
      <c r="K33" s="179"/>
      <c r="L33" s="180">
        <v>0</v>
      </c>
      <c r="M33" s="150"/>
      <c r="N33" s="151"/>
      <c r="O33" s="142"/>
      <c r="P33" s="142"/>
      <c r="S33" s="152"/>
    </row>
    <row r="34" spans="1:19" ht="12.75" customHeight="1">
      <c r="A34" s="167">
        <v>2023</v>
      </c>
      <c r="B34" s="168" t="s">
        <v>16</v>
      </c>
      <c r="C34" s="168" t="s">
        <v>829</v>
      </c>
      <c r="D34" s="169" t="s">
        <v>843</v>
      </c>
      <c r="E34" s="169">
        <v>0</v>
      </c>
      <c r="F34" s="169" t="s">
        <v>831</v>
      </c>
      <c r="G34" s="170"/>
      <c r="H34" s="170"/>
      <c r="I34" s="171"/>
      <c r="J34" s="171">
        <v>0</v>
      </c>
      <c r="K34" s="172"/>
      <c r="L34" s="173">
        <v>0</v>
      </c>
      <c r="M34" s="150"/>
      <c r="N34" s="151"/>
      <c r="O34" s="142"/>
      <c r="P34" s="142"/>
      <c r="S34" s="152"/>
    </row>
    <row r="35" spans="1:19" ht="12.75" customHeight="1">
      <c r="A35" s="153"/>
      <c r="B35" s="154"/>
      <c r="C35" s="154"/>
      <c r="D35" s="155"/>
      <c r="E35" s="155"/>
      <c r="F35" s="155" t="s">
        <v>832</v>
      </c>
      <c r="G35" s="156"/>
      <c r="H35" s="156"/>
      <c r="I35" s="157"/>
      <c r="J35" s="157">
        <v>0</v>
      </c>
      <c r="K35" s="158"/>
      <c r="L35" s="159">
        <v>0</v>
      </c>
      <c r="M35" s="150"/>
      <c r="N35" s="151"/>
      <c r="O35" s="142"/>
      <c r="P35" s="142"/>
      <c r="S35" s="152"/>
    </row>
    <row r="36" spans="1:19" ht="12.75" customHeight="1">
      <c r="A36" s="174"/>
      <c r="B36" s="175"/>
      <c r="C36" s="175"/>
      <c r="D36" s="176"/>
      <c r="E36" s="176"/>
      <c r="F36" s="176" t="s">
        <v>833</v>
      </c>
      <c r="G36" s="177"/>
      <c r="H36" s="177"/>
      <c r="I36" s="178"/>
      <c r="J36" s="178">
        <v>0</v>
      </c>
      <c r="K36" s="179"/>
      <c r="L36" s="180">
        <v>0</v>
      </c>
      <c r="M36" s="150"/>
      <c r="N36" s="151"/>
      <c r="O36" s="142"/>
      <c r="P36" s="142"/>
      <c r="S36" s="152"/>
    </row>
    <row r="37" spans="1:19" ht="12.75" customHeight="1">
      <c r="A37" s="167">
        <v>2023</v>
      </c>
      <c r="B37" s="168" t="s">
        <v>16</v>
      </c>
      <c r="C37" s="168" t="s">
        <v>829</v>
      </c>
      <c r="D37" s="169" t="s">
        <v>844</v>
      </c>
      <c r="E37" s="169">
        <v>0</v>
      </c>
      <c r="F37" s="169" t="s">
        <v>831</v>
      </c>
      <c r="G37" s="170"/>
      <c r="H37" s="170"/>
      <c r="I37" s="171"/>
      <c r="J37" s="171">
        <v>0</v>
      </c>
      <c r="K37" s="172"/>
      <c r="L37" s="173">
        <v>0</v>
      </c>
      <c r="M37" s="150"/>
      <c r="N37" s="151"/>
      <c r="O37" s="142"/>
      <c r="P37" s="142"/>
      <c r="S37" s="152"/>
    </row>
    <row r="38" spans="1:19" ht="12.75" customHeight="1">
      <c r="A38" s="153"/>
      <c r="B38" s="154"/>
      <c r="C38" s="154"/>
      <c r="D38" s="155"/>
      <c r="E38" s="155"/>
      <c r="F38" s="155" t="s">
        <v>832</v>
      </c>
      <c r="G38" s="156"/>
      <c r="H38" s="156"/>
      <c r="I38" s="157"/>
      <c r="J38" s="157">
        <v>0</v>
      </c>
      <c r="K38" s="158"/>
      <c r="L38" s="159">
        <v>0</v>
      </c>
      <c r="M38" s="150"/>
      <c r="N38" s="151"/>
      <c r="O38" s="142"/>
      <c r="P38" s="142"/>
      <c r="S38" s="152"/>
    </row>
    <row r="39" spans="1:19" ht="12.75" customHeight="1">
      <c r="A39" s="174"/>
      <c r="B39" s="175"/>
      <c r="C39" s="175"/>
      <c r="D39" s="176"/>
      <c r="E39" s="176"/>
      <c r="F39" s="176" t="s">
        <v>833</v>
      </c>
      <c r="G39" s="177"/>
      <c r="H39" s="177"/>
      <c r="I39" s="178"/>
      <c r="J39" s="178">
        <v>0</v>
      </c>
      <c r="K39" s="179"/>
      <c r="L39" s="180">
        <v>0</v>
      </c>
      <c r="M39" s="150"/>
      <c r="N39" s="151"/>
      <c r="O39" s="142"/>
      <c r="P39" s="142"/>
      <c r="S39" s="152"/>
    </row>
    <row r="40" spans="1:19" ht="12.75" customHeight="1">
      <c r="A40" s="167">
        <v>2023</v>
      </c>
      <c r="B40" s="168" t="s">
        <v>16</v>
      </c>
      <c r="C40" s="168" t="s">
        <v>829</v>
      </c>
      <c r="D40" s="169" t="s">
        <v>845</v>
      </c>
      <c r="E40" s="169">
        <v>0</v>
      </c>
      <c r="F40" s="169" t="s">
        <v>831</v>
      </c>
      <c r="G40" s="170"/>
      <c r="H40" s="170"/>
      <c r="I40" s="171"/>
      <c r="J40" s="171">
        <v>0</v>
      </c>
      <c r="K40" s="172"/>
      <c r="L40" s="173">
        <v>0</v>
      </c>
      <c r="M40" s="150"/>
      <c r="N40" s="151"/>
      <c r="O40" s="142"/>
      <c r="P40" s="142"/>
      <c r="S40" s="152"/>
    </row>
    <row r="41" spans="1:19" ht="12.75" customHeight="1">
      <c r="A41" s="153"/>
      <c r="B41" s="154"/>
      <c r="C41" s="154"/>
      <c r="D41" s="155"/>
      <c r="E41" s="155"/>
      <c r="F41" s="155" t="s">
        <v>832</v>
      </c>
      <c r="G41" s="156"/>
      <c r="H41" s="156"/>
      <c r="I41" s="157"/>
      <c r="J41" s="157">
        <v>0</v>
      </c>
      <c r="K41" s="158"/>
      <c r="L41" s="159">
        <v>0</v>
      </c>
      <c r="M41" s="150"/>
      <c r="N41" s="151"/>
      <c r="O41" s="142"/>
      <c r="P41" s="142"/>
      <c r="S41" s="152"/>
    </row>
    <row r="42" spans="1:19" ht="12.75" customHeight="1">
      <c r="A42" s="174"/>
      <c r="B42" s="175"/>
      <c r="C42" s="175"/>
      <c r="D42" s="176"/>
      <c r="E42" s="176"/>
      <c r="F42" s="176" t="s">
        <v>833</v>
      </c>
      <c r="G42" s="177"/>
      <c r="H42" s="177"/>
      <c r="I42" s="178"/>
      <c r="J42" s="178">
        <v>0</v>
      </c>
      <c r="K42" s="179"/>
      <c r="L42" s="180">
        <v>0</v>
      </c>
      <c r="M42" s="150"/>
      <c r="N42" s="151"/>
      <c r="O42" s="142"/>
      <c r="P42" s="142"/>
      <c r="S42" s="152"/>
    </row>
    <row r="43" spans="1:19" ht="12.75" customHeight="1">
      <c r="A43" s="167">
        <v>2023</v>
      </c>
      <c r="B43" s="168" t="s">
        <v>16</v>
      </c>
      <c r="C43" s="168" t="s">
        <v>829</v>
      </c>
      <c r="D43" s="169" t="s">
        <v>846</v>
      </c>
      <c r="E43" s="169">
        <v>0</v>
      </c>
      <c r="F43" s="169" t="s">
        <v>831</v>
      </c>
      <c r="G43" s="170"/>
      <c r="H43" s="170"/>
      <c r="I43" s="171"/>
      <c r="J43" s="171">
        <v>0</v>
      </c>
      <c r="K43" s="172"/>
      <c r="L43" s="173">
        <v>0</v>
      </c>
      <c r="M43" s="150"/>
      <c r="N43" s="151"/>
      <c r="O43" s="142"/>
      <c r="P43" s="142"/>
      <c r="S43" s="152"/>
    </row>
    <row r="44" spans="1:19" ht="12.75" customHeight="1">
      <c r="A44" s="153"/>
      <c r="B44" s="154"/>
      <c r="C44" s="154"/>
      <c r="D44" s="155"/>
      <c r="E44" s="155"/>
      <c r="F44" s="155" t="s">
        <v>832</v>
      </c>
      <c r="G44" s="156"/>
      <c r="H44" s="156"/>
      <c r="I44" s="157"/>
      <c r="J44" s="157">
        <v>0</v>
      </c>
      <c r="K44" s="158"/>
      <c r="L44" s="159">
        <v>0</v>
      </c>
      <c r="M44" s="150"/>
      <c r="N44" s="151"/>
      <c r="O44" s="142"/>
      <c r="P44" s="142"/>
      <c r="S44" s="152"/>
    </row>
    <row r="45" spans="1:19" ht="12.75" customHeight="1">
      <c r="A45" s="174"/>
      <c r="B45" s="175"/>
      <c r="C45" s="175"/>
      <c r="D45" s="176"/>
      <c r="E45" s="176"/>
      <c r="F45" s="176" t="s">
        <v>833</v>
      </c>
      <c r="G45" s="177"/>
      <c r="H45" s="177"/>
      <c r="I45" s="178"/>
      <c r="J45" s="178">
        <v>0</v>
      </c>
      <c r="K45" s="179"/>
      <c r="L45" s="180">
        <v>0</v>
      </c>
      <c r="M45" s="150"/>
      <c r="N45" s="151"/>
      <c r="O45" s="142"/>
      <c r="P45" s="142"/>
      <c r="S45" s="152"/>
    </row>
    <row r="46" spans="1:19" ht="12.75" customHeight="1">
      <c r="A46" s="167">
        <v>2023</v>
      </c>
      <c r="B46" s="168" t="s">
        <v>16</v>
      </c>
      <c r="C46" s="168" t="s">
        <v>829</v>
      </c>
      <c r="D46" s="169" t="s">
        <v>847</v>
      </c>
      <c r="E46" s="169">
        <v>0</v>
      </c>
      <c r="F46" s="169" t="s">
        <v>831</v>
      </c>
      <c r="G46" s="170"/>
      <c r="H46" s="170"/>
      <c r="I46" s="171"/>
      <c r="J46" s="171">
        <v>0</v>
      </c>
      <c r="K46" s="172"/>
      <c r="L46" s="173">
        <v>0</v>
      </c>
      <c r="M46" s="150"/>
      <c r="N46" s="151"/>
      <c r="O46" s="142"/>
      <c r="P46" s="142"/>
      <c r="S46" s="152"/>
    </row>
    <row r="47" spans="1:19" ht="12.75" customHeight="1">
      <c r="A47" s="153"/>
      <c r="B47" s="154"/>
      <c r="C47" s="154"/>
      <c r="D47" s="155"/>
      <c r="E47" s="155"/>
      <c r="F47" s="155" t="s">
        <v>832</v>
      </c>
      <c r="G47" s="156"/>
      <c r="H47" s="156"/>
      <c r="I47" s="157"/>
      <c r="J47" s="157">
        <v>0</v>
      </c>
      <c r="K47" s="158"/>
      <c r="L47" s="159">
        <v>0</v>
      </c>
      <c r="M47" s="150"/>
      <c r="N47" s="151"/>
      <c r="O47" s="142"/>
      <c r="P47" s="142"/>
      <c r="S47" s="152"/>
    </row>
    <row r="48" spans="1:19" ht="12.75" customHeight="1">
      <c r="A48" s="174"/>
      <c r="B48" s="175"/>
      <c r="C48" s="175"/>
      <c r="D48" s="176"/>
      <c r="E48" s="176"/>
      <c r="F48" s="176" t="s">
        <v>833</v>
      </c>
      <c r="G48" s="177"/>
      <c r="H48" s="177"/>
      <c r="I48" s="178"/>
      <c r="J48" s="178">
        <v>0</v>
      </c>
      <c r="K48" s="179"/>
      <c r="L48" s="180">
        <v>0</v>
      </c>
      <c r="M48" s="150"/>
      <c r="N48" s="151"/>
      <c r="O48" s="142"/>
      <c r="P48" s="142"/>
      <c r="S48" s="152"/>
    </row>
    <row r="49" spans="1:19" ht="12.75" customHeight="1">
      <c r="A49" s="167">
        <v>2023</v>
      </c>
      <c r="B49" s="168" t="s">
        <v>16</v>
      </c>
      <c r="C49" s="168" t="s">
        <v>829</v>
      </c>
      <c r="D49" s="169" t="s">
        <v>848</v>
      </c>
      <c r="E49" s="169">
        <v>0</v>
      </c>
      <c r="F49" s="169" t="s">
        <v>831</v>
      </c>
      <c r="G49" s="170"/>
      <c r="H49" s="170"/>
      <c r="I49" s="171"/>
      <c r="J49" s="171">
        <v>0</v>
      </c>
      <c r="K49" s="172"/>
      <c r="L49" s="173">
        <v>0</v>
      </c>
      <c r="M49" s="150"/>
      <c r="N49" s="151"/>
      <c r="O49" s="142"/>
      <c r="P49" s="142"/>
      <c r="S49" s="152"/>
    </row>
    <row r="50" spans="1:19" ht="12.75" customHeight="1">
      <c r="A50" s="153"/>
      <c r="B50" s="154"/>
      <c r="C50" s="154"/>
      <c r="D50" s="155"/>
      <c r="E50" s="155"/>
      <c r="F50" s="155" t="s">
        <v>832</v>
      </c>
      <c r="G50" s="156"/>
      <c r="H50" s="156"/>
      <c r="I50" s="157"/>
      <c r="J50" s="157">
        <v>0</v>
      </c>
      <c r="K50" s="158"/>
      <c r="L50" s="159">
        <v>0</v>
      </c>
      <c r="M50" s="150"/>
      <c r="N50" s="151"/>
      <c r="O50" s="142"/>
      <c r="P50" s="142"/>
      <c r="S50" s="152"/>
    </row>
    <row r="51" spans="1:19" ht="12.75" customHeight="1">
      <c r="A51" s="174"/>
      <c r="B51" s="175"/>
      <c r="C51" s="175"/>
      <c r="D51" s="176"/>
      <c r="E51" s="176"/>
      <c r="F51" s="176" t="s">
        <v>833</v>
      </c>
      <c r="G51" s="177"/>
      <c r="H51" s="177"/>
      <c r="I51" s="178"/>
      <c r="J51" s="178">
        <v>0</v>
      </c>
      <c r="K51" s="179"/>
      <c r="L51" s="180">
        <v>0</v>
      </c>
      <c r="M51" s="150"/>
      <c r="N51" s="151"/>
      <c r="O51" s="142"/>
      <c r="P51" s="142"/>
      <c r="S51" s="152"/>
    </row>
    <row r="52" spans="1:19" ht="12.75" customHeight="1">
      <c r="A52" s="167">
        <v>2023</v>
      </c>
      <c r="B52" s="168" t="s">
        <v>16</v>
      </c>
      <c r="C52" s="168" t="s">
        <v>829</v>
      </c>
      <c r="D52" s="169" t="s">
        <v>849</v>
      </c>
      <c r="E52" s="169">
        <v>0</v>
      </c>
      <c r="F52" s="169" t="s">
        <v>831</v>
      </c>
      <c r="G52" s="170"/>
      <c r="H52" s="170"/>
      <c r="I52" s="171"/>
      <c r="J52" s="171">
        <v>0</v>
      </c>
      <c r="K52" s="172"/>
      <c r="L52" s="173">
        <v>0</v>
      </c>
      <c r="M52" s="150"/>
      <c r="N52" s="151"/>
      <c r="O52" s="142"/>
      <c r="P52" s="142"/>
      <c r="S52" s="152"/>
    </row>
    <row r="53" spans="1:19" ht="12.75" customHeight="1">
      <c r="A53" s="153"/>
      <c r="B53" s="154"/>
      <c r="C53" s="154"/>
      <c r="D53" s="155"/>
      <c r="E53" s="155"/>
      <c r="F53" s="155" t="s">
        <v>832</v>
      </c>
      <c r="G53" s="156"/>
      <c r="H53" s="156"/>
      <c r="I53" s="157"/>
      <c r="J53" s="157">
        <v>0</v>
      </c>
      <c r="K53" s="158"/>
      <c r="L53" s="159">
        <v>0</v>
      </c>
      <c r="M53" s="150"/>
      <c r="N53" s="151"/>
      <c r="O53" s="142"/>
      <c r="P53" s="142"/>
      <c r="S53" s="152"/>
    </row>
    <row r="54" spans="1:19" ht="12.75" customHeight="1">
      <c r="A54" s="174"/>
      <c r="B54" s="175"/>
      <c r="C54" s="175"/>
      <c r="D54" s="176"/>
      <c r="E54" s="176"/>
      <c r="F54" s="176" t="s">
        <v>833</v>
      </c>
      <c r="G54" s="177"/>
      <c r="H54" s="177"/>
      <c r="I54" s="178"/>
      <c r="J54" s="178">
        <v>0</v>
      </c>
      <c r="K54" s="179"/>
      <c r="L54" s="180">
        <v>0</v>
      </c>
      <c r="M54" s="150"/>
      <c r="N54" s="151"/>
      <c r="O54" s="142"/>
      <c r="P54" s="142"/>
      <c r="S54" s="152"/>
    </row>
    <row r="55" spans="1:19" ht="12.75" customHeight="1">
      <c r="A55" s="167">
        <v>2023</v>
      </c>
      <c r="B55" s="168" t="s">
        <v>16</v>
      </c>
      <c r="C55" s="168" t="s">
        <v>829</v>
      </c>
      <c r="D55" s="169" t="s">
        <v>850</v>
      </c>
      <c r="E55" s="169">
        <v>0</v>
      </c>
      <c r="F55" s="169" t="s">
        <v>831</v>
      </c>
      <c r="G55" s="170"/>
      <c r="H55" s="170"/>
      <c r="I55" s="171"/>
      <c r="J55" s="171">
        <v>0</v>
      </c>
      <c r="K55" s="172"/>
      <c r="L55" s="173">
        <v>0</v>
      </c>
      <c r="M55" s="150"/>
      <c r="N55" s="151"/>
      <c r="O55" s="142"/>
      <c r="P55" s="142"/>
      <c r="S55" s="152"/>
    </row>
    <row r="56" spans="1:19" ht="12.75" customHeight="1">
      <c r="A56" s="153"/>
      <c r="B56" s="154"/>
      <c r="C56" s="154"/>
      <c r="D56" s="155"/>
      <c r="E56" s="155"/>
      <c r="F56" s="155" t="s">
        <v>832</v>
      </c>
      <c r="G56" s="156"/>
      <c r="H56" s="156"/>
      <c r="I56" s="157"/>
      <c r="J56" s="157">
        <v>0</v>
      </c>
      <c r="K56" s="158"/>
      <c r="L56" s="159">
        <v>0</v>
      </c>
      <c r="M56" s="150"/>
      <c r="N56" s="151"/>
      <c r="O56" s="142"/>
      <c r="P56" s="142"/>
      <c r="S56" s="152"/>
    </row>
    <row r="57" spans="1:19" ht="12.75" customHeight="1">
      <c r="A57" s="174"/>
      <c r="B57" s="175"/>
      <c r="C57" s="161"/>
      <c r="D57" s="162"/>
      <c r="E57" s="162"/>
      <c r="F57" s="162" t="s">
        <v>833</v>
      </c>
      <c r="G57" s="177"/>
      <c r="H57" s="177"/>
      <c r="I57" s="164"/>
      <c r="J57" s="164">
        <v>0</v>
      </c>
      <c r="K57" s="165"/>
      <c r="L57" s="166">
        <v>0</v>
      </c>
      <c r="M57" s="150"/>
      <c r="N57" s="151"/>
      <c r="O57" s="142"/>
      <c r="P57" s="142"/>
      <c r="S57" s="152"/>
    </row>
    <row r="58" spans="1:19" ht="12.75" customHeight="1">
      <c r="A58" s="167">
        <v>2023</v>
      </c>
      <c r="B58" s="168" t="s">
        <v>16</v>
      </c>
      <c r="C58" s="168" t="s">
        <v>829</v>
      </c>
      <c r="D58" s="169" t="s">
        <v>851</v>
      </c>
      <c r="E58" s="169">
        <v>0</v>
      </c>
      <c r="F58" s="169" t="s">
        <v>831</v>
      </c>
      <c r="G58" s="170"/>
      <c r="H58" s="170"/>
      <c r="I58" s="171"/>
      <c r="J58" s="171">
        <v>0</v>
      </c>
      <c r="K58" s="172"/>
      <c r="L58" s="173">
        <v>0</v>
      </c>
      <c r="M58" s="150"/>
      <c r="N58" s="151"/>
      <c r="O58" s="142"/>
      <c r="P58" s="142"/>
      <c r="S58" s="152"/>
    </row>
    <row r="59" spans="1:19" ht="12.75" customHeight="1">
      <c r="A59" s="153"/>
      <c r="B59" s="154"/>
      <c r="C59" s="154"/>
      <c r="D59" s="155"/>
      <c r="E59" s="155"/>
      <c r="F59" s="155" t="s">
        <v>832</v>
      </c>
      <c r="G59" s="156"/>
      <c r="H59" s="156"/>
      <c r="I59" s="157"/>
      <c r="J59" s="157">
        <v>0</v>
      </c>
      <c r="K59" s="158"/>
      <c r="L59" s="159">
        <v>0</v>
      </c>
      <c r="M59" s="150"/>
      <c r="N59" s="151"/>
      <c r="O59" s="142"/>
      <c r="P59" s="142"/>
      <c r="S59" s="152"/>
    </row>
    <row r="60" spans="1:19" ht="12.75" customHeight="1">
      <c r="A60" s="174"/>
      <c r="B60" s="175"/>
      <c r="C60" s="175"/>
      <c r="D60" s="176"/>
      <c r="E60" s="176"/>
      <c r="F60" s="176" t="s">
        <v>833</v>
      </c>
      <c r="G60" s="177"/>
      <c r="H60" s="177"/>
      <c r="I60" s="178"/>
      <c r="J60" s="178">
        <v>0</v>
      </c>
      <c r="K60" s="179"/>
      <c r="L60" s="180">
        <v>0</v>
      </c>
      <c r="M60" s="150"/>
      <c r="N60" s="151"/>
      <c r="O60" s="142"/>
      <c r="P60" s="142"/>
      <c r="S60" s="152"/>
    </row>
    <row r="61" spans="1:19" ht="12.75" customHeight="1">
      <c r="A61" s="167">
        <v>2023</v>
      </c>
      <c r="B61" s="168" t="s">
        <v>16</v>
      </c>
      <c r="C61" s="168" t="s">
        <v>829</v>
      </c>
      <c r="D61" s="169" t="s">
        <v>852</v>
      </c>
      <c r="E61" s="169">
        <v>0</v>
      </c>
      <c r="F61" s="169" t="s">
        <v>831</v>
      </c>
      <c r="G61" s="170"/>
      <c r="H61" s="170"/>
      <c r="I61" s="171"/>
      <c r="J61" s="171">
        <v>0</v>
      </c>
      <c r="K61" s="172"/>
      <c r="L61" s="173">
        <v>0</v>
      </c>
      <c r="M61" s="150"/>
      <c r="N61" s="151"/>
      <c r="O61" s="142"/>
      <c r="P61" s="142"/>
      <c r="S61" s="152"/>
    </row>
    <row r="62" spans="1:19" ht="12.75" customHeight="1">
      <c r="A62" s="153"/>
      <c r="B62" s="154"/>
      <c r="C62" s="154"/>
      <c r="D62" s="155"/>
      <c r="E62" s="155"/>
      <c r="F62" s="155" t="s">
        <v>832</v>
      </c>
      <c r="G62" s="156"/>
      <c r="H62" s="156"/>
      <c r="I62" s="157"/>
      <c r="J62" s="157">
        <v>0</v>
      </c>
      <c r="K62" s="158"/>
      <c r="L62" s="159">
        <v>0</v>
      </c>
      <c r="M62" s="150"/>
      <c r="N62" s="151"/>
      <c r="O62" s="142"/>
      <c r="P62" s="142"/>
      <c r="S62" s="152"/>
    </row>
    <row r="63" spans="1:19" ht="12.75" customHeight="1">
      <c r="A63" s="174"/>
      <c r="B63" s="175"/>
      <c r="C63" s="175"/>
      <c r="D63" s="176"/>
      <c r="E63" s="176"/>
      <c r="F63" s="176" t="s">
        <v>833</v>
      </c>
      <c r="G63" s="177"/>
      <c r="H63" s="177"/>
      <c r="I63" s="178"/>
      <c r="J63" s="178">
        <v>0</v>
      </c>
      <c r="K63" s="179"/>
      <c r="L63" s="180">
        <v>0</v>
      </c>
      <c r="M63" s="150"/>
      <c r="N63" s="151"/>
      <c r="O63" s="142"/>
      <c r="P63" s="142"/>
      <c r="S63" s="152"/>
    </row>
    <row r="64" spans="1:19" ht="12.75" customHeight="1">
      <c r="A64" s="167">
        <v>2023</v>
      </c>
      <c r="B64" s="168" t="s">
        <v>16</v>
      </c>
      <c r="C64" s="168" t="s">
        <v>829</v>
      </c>
      <c r="D64" s="169" t="s">
        <v>853</v>
      </c>
      <c r="E64" s="169">
        <v>0</v>
      </c>
      <c r="F64" s="169" t="s">
        <v>831</v>
      </c>
      <c r="G64" s="170"/>
      <c r="H64" s="170"/>
      <c r="I64" s="171"/>
      <c r="J64" s="171">
        <v>0</v>
      </c>
      <c r="K64" s="172"/>
      <c r="L64" s="173">
        <v>0</v>
      </c>
      <c r="M64" s="150"/>
      <c r="N64" s="151"/>
      <c r="O64" s="142"/>
      <c r="P64" s="142"/>
      <c r="S64" s="152"/>
    </row>
    <row r="65" spans="1:19" ht="12.75" customHeight="1">
      <c r="A65" s="153"/>
      <c r="B65" s="154"/>
      <c r="C65" s="154"/>
      <c r="D65" s="155"/>
      <c r="E65" s="155"/>
      <c r="F65" s="155" t="s">
        <v>832</v>
      </c>
      <c r="G65" s="156"/>
      <c r="H65" s="156"/>
      <c r="I65" s="157"/>
      <c r="J65" s="157">
        <v>0</v>
      </c>
      <c r="K65" s="158"/>
      <c r="L65" s="159">
        <v>0</v>
      </c>
      <c r="M65" s="150"/>
      <c r="N65" s="151"/>
      <c r="O65" s="142"/>
      <c r="P65" s="142"/>
      <c r="S65" s="152"/>
    </row>
    <row r="66" spans="1:19" ht="12.75" customHeight="1">
      <c r="A66" s="174"/>
      <c r="B66" s="175"/>
      <c r="C66" s="175"/>
      <c r="D66" s="176"/>
      <c r="E66" s="176"/>
      <c r="F66" s="176" t="s">
        <v>833</v>
      </c>
      <c r="G66" s="177"/>
      <c r="H66" s="177"/>
      <c r="I66" s="178"/>
      <c r="J66" s="178">
        <v>0</v>
      </c>
      <c r="K66" s="179"/>
      <c r="L66" s="180">
        <v>0</v>
      </c>
      <c r="M66" s="150"/>
      <c r="N66" s="151"/>
      <c r="O66" s="142"/>
      <c r="P66" s="142"/>
      <c r="S66" s="152"/>
    </row>
    <row r="67" spans="1:19" ht="12.75" customHeight="1">
      <c r="A67" s="167">
        <v>2023</v>
      </c>
      <c r="B67" s="168" t="s">
        <v>16</v>
      </c>
      <c r="C67" s="168" t="s">
        <v>829</v>
      </c>
      <c r="D67" s="169" t="s">
        <v>854</v>
      </c>
      <c r="E67" s="169">
        <v>0</v>
      </c>
      <c r="F67" s="169" t="s">
        <v>831</v>
      </c>
      <c r="G67" s="170"/>
      <c r="H67" s="170"/>
      <c r="I67" s="171"/>
      <c r="J67" s="171">
        <v>0</v>
      </c>
      <c r="K67" s="172"/>
      <c r="L67" s="173">
        <v>0</v>
      </c>
      <c r="M67" s="150"/>
      <c r="N67" s="151"/>
      <c r="O67" s="142"/>
      <c r="P67" s="142"/>
      <c r="S67" s="152"/>
    </row>
    <row r="68" spans="1:19" ht="12.75" customHeight="1">
      <c r="A68" s="153"/>
      <c r="B68" s="154"/>
      <c r="C68" s="154"/>
      <c r="D68" s="155"/>
      <c r="E68" s="155"/>
      <c r="F68" s="155" t="s">
        <v>832</v>
      </c>
      <c r="G68" s="156"/>
      <c r="H68" s="156"/>
      <c r="I68" s="157"/>
      <c r="J68" s="157">
        <v>0</v>
      </c>
      <c r="K68" s="158"/>
      <c r="L68" s="159">
        <v>0</v>
      </c>
      <c r="M68" s="150"/>
      <c r="N68" s="151"/>
      <c r="O68" s="142"/>
      <c r="P68" s="142"/>
      <c r="S68" s="152"/>
    </row>
    <row r="69" spans="1:19" ht="12.75" customHeight="1">
      <c r="A69" s="174"/>
      <c r="B69" s="175"/>
      <c r="C69" s="175"/>
      <c r="D69" s="176"/>
      <c r="E69" s="176"/>
      <c r="F69" s="176" t="s">
        <v>833</v>
      </c>
      <c r="G69" s="177"/>
      <c r="H69" s="177"/>
      <c r="I69" s="178"/>
      <c r="J69" s="178">
        <v>0</v>
      </c>
      <c r="K69" s="179"/>
      <c r="L69" s="180">
        <v>0</v>
      </c>
      <c r="M69" s="150"/>
      <c r="N69" s="151"/>
      <c r="O69" s="142"/>
      <c r="P69" s="142"/>
      <c r="S69" s="152"/>
    </row>
    <row r="70" spans="1:19" ht="12.75" customHeight="1">
      <c r="A70" s="167">
        <v>2023</v>
      </c>
      <c r="B70" s="168" t="s">
        <v>16</v>
      </c>
      <c r="C70" s="168" t="s">
        <v>829</v>
      </c>
      <c r="D70" s="169" t="s">
        <v>855</v>
      </c>
      <c r="E70" s="169">
        <v>0</v>
      </c>
      <c r="F70" s="169" t="s">
        <v>831</v>
      </c>
      <c r="G70" s="170"/>
      <c r="H70" s="170"/>
      <c r="I70" s="171"/>
      <c r="J70" s="171">
        <v>0</v>
      </c>
      <c r="K70" s="172"/>
      <c r="L70" s="173">
        <v>0</v>
      </c>
      <c r="M70" s="150"/>
      <c r="N70" s="151"/>
      <c r="O70" s="142"/>
      <c r="P70" s="142"/>
      <c r="S70" s="152"/>
    </row>
    <row r="71" spans="1:19" ht="12.75" customHeight="1">
      <c r="A71" s="153"/>
      <c r="B71" s="154"/>
      <c r="C71" s="154"/>
      <c r="D71" s="155"/>
      <c r="E71" s="155"/>
      <c r="F71" s="155" t="s">
        <v>832</v>
      </c>
      <c r="G71" s="156"/>
      <c r="H71" s="156"/>
      <c r="I71" s="157"/>
      <c r="J71" s="157">
        <v>0</v>
      </c>
      <c r="K71" s="158"/>
      <c r="L71" s="159">
        <v>0</v>
      </c>
      <c r="M71" s="150"/>
      <c r="N71" s="151"/>
      <c r="O71" s="142"/>
      <c r="P71" s="142"/>
      <c r="S71" s="152"/>
    </row>
    <row r="72" spans="1:19" ht="12.75" customHeight="1">
      <c r="A72" s="174"/>
      <c r="B72" s="175"/>
      <c r="C72" s="175"/>
      <c r="D72" s="176"/>
      <c r="E72" s="176"/>
      <c r="F72" s="176" t="s">
        <v>833</v>
      </c>
      <c r="G72" s="177"/>
      <c r="H72" s="177"/>
      <c r="I72" s="178"/>
      <c r="J72" s="178">
        <v>0</v>
      </c>
      <c r="K72" s="179"/>
      <c r="L72" s="180">
        <v>0</v>
      </c>
      <c r="M72" s="150"/>
      <c r="N72" s="151"/>
      <c r="O72" s="142"/>
      <c r="P72" s="142"/>
      <c r="S72" s="152"/>
    </row>
    <row r="73" spans="1:19" ht="12.75" customHeight="1">
      <c r="A73" s="167">
        <v>2023</v>
      </c>
      <c r="B73" s="168" t="s">
        <v>16</v>
      </c>
      <c r="C73" s="168" t="s">
        <v>829</v>
      </c>
      <c r="D73" s="169" t="s">
        <v>856</v>
      </c>
      <c r="E73" s="169">
        <v>0</v>
      </c>
      <c r="F73" s="169" t="s">
        <v>831</v>
      </c>
      <c r="G73" s="170"/>
      <c r="H73" s="170"/>
      <c r="I73" s="171"/>
      <c r="J73" s="171">
        <v>0</v>
      </c>
      <c r="K73" s="172"/>
      <c r="L73" s="173">
        <v>0</v>
      </c>
      <c r="M73" s="150"/>
      <c r="N73" s="151"/>
      <c r="O73" s="142"/>
      <c r="P73" s="142"/>
      <c r="S73" s="152"/>
    </row>
    <row r="74" spans="1:19" ht="12.75" customHeight="1">
      <c r="A74" s="153"/>
      <c r="B74" s="154"/>
      <c r="C74" s="154"/>
      <c r="D74" s="155"/>
      <c r="E74" s="155"/>
      <c r="F74" s="155" t="s">
        <v>832</v>
      </c>
      <c r="G74" s="156"/>
      <c r="H74" s="156"/>
      <c r="I74" s="157"/>
      <c r="J74" s="157">
        <v>0</v>
      </c>
      <c r="K74" s="158"/>
      <c r="L74" s="159">
        <v>0</v>
      </c>
      <c r="M74" s="150"/>
      <c r="N74" s="151"/>
      <c r="O74" s="142"/>
      <c r="P74" s="142"/>
      <c r="S74" s="152"/>
    </row>
    <row r="75" spans="1:19" ht="12.75" customHeight="1">
      <c r="A75" s="174"/>
      <c r="B75" s="175"/>
      <c r="C75" s="175"/>
      <c r="D75" s="176"/>
      <c r="E75" s="176"/>
      <c r="F75" s="176" t="s">
        <v>833</v>
      </c>
      <c r="G75" s="177"/>
      <c r="H75" s="177"/>
      <c r="I75" s="178"/>
      <c r="J75" s="178">
        <v>0</v>
      </c>
      <c r="K75" s="179"/>
      <c r="L75" s="180">
        <v>0</v>
      </c>
      <c r="M75" s="150"/>
      <c r="N75" s="151"/>
      <c r="O75" s="142"/>
      <c r="P75" s="142"/>
      <c r="S75" s="152"/>
    </row>
    <row r="76" spans="1:19" ht="12.75" customHeight="1">
      <c r="A76" s="167">
        <v>2023</v>
      </c>
      <c r="B76" s="168" t="s">
        <v>16</v>
      </c>
      <c r="C76" s="168" t="s">
        <v>829</v>
      </c>
      <c r="D76" s="169" t="s">
        <v>857</v>
      </c>
      <c r="E76" s="169">
        <v>0</v>
      </c>
      <c r="F76" s="169" t="s">
        <v>831</v>
      </c>
      <c r="G76" s="170"/>
      <c r="H76" s="170"/>
      <c r="I76" s="171"/>
      <c r="J76" s="171">
        <v>0</v>
      </c>
      <c r="K76" s="172"/>
      <c r="L76" s="173">
        <v>0</v>
      </c>
      <c r="M76" s="150"/>
      <c r="N76" s="151"/>
      <c r="O76" s="142"/>
      <c r="P76" s="142"/>
      <c r="S76" s="152"/>
    </row>
    <row r="77" spans="1:19" ht="12.75" customHeight="1">
      <c r="A77" s="153"/>
      <c r="B77" s="154"/>
      <c r="C77" s="154"/>
      <c r="D77" s="155"/>
      <c r="E77" s="155"/>
      <c r="F77" s="155" t="s">
        <v>832</v>
      </c>
      <c r="G77" s="156"/>
      <c r="H77" s="156"/>
      <c r="I77" s="157"/>
      <c r="J77" s="157">
        <v>0</v>
      </c>
      <c r="K77" s="158"/>
      <c r="L77" s="159">
        <v>0</v>
      </c>
      <c r="M77" s="150"/>
      <c r="N77" s="151"/>
      <c r="O77" s="142"/>
      <c r="P77" s="142"/>
      <c r="S77" s="152"/>
    </row>
    <row r="78" spans="1:19" ht="12.75" customHeight="1">
      <c r="A78" s="174"/>
      <c r="B78" s="175"/>
      <c r="C78" s="175"/>
      <c r="D78" s="176"/>
      <c r="E78" s="176"/>
      <c r="F78" s="176" t="s">
        <v>833</v>
      </c>
      <c r="G78" s="177"/>
      <c r="H78" s="177"/>
      <c r="I78" s="178"/>
      <c r="J78" s="178">
        <v>0</v>
      </c>
      <c r="K78" s="179"/>
      <c r="L78" s="180">
        <v>0</v>
      </c>
      <c r="M78" s="150"/>
      <c r="N78" s="151"/>
      <c r="O78" s="142"/>
      <c r="P78" s="142"/>
      <c r="S78" s="152"/>
    </row>
    <row r="79" spans="1:19" ht="12.75" customHeight="1">
      <c r="A79" s="167">
        <v>2023</v>
      </c>
      <c r="B79" s="168" t="s">
        <v>16</v>
      </c>
      <c r="C79" s="168" t="s">
        <v>829</v>
      </c>
      <c r="D79" s="169" t="s">
        <v>858</v>
      </c>
      <c r="E79" s="169">
        <v>0</v>
      </c>
      <c r="F79" s="169" t="s">
        <v>831</v>
      </c>
      <c r="G79" s="170"/>
      <c r="H79" s="170"/>
      <c r="I79" s="171"/>
      <c r="J79" s="171">
        <v>0</v>
      </c>
      <c r="K79" s="172"/>
      <c r="L79" s="173">
        <v>0</v>
      </c>
      <c r="M79" s="150"/>
      <c r="N79" s="151"/>
      <c r="O79" s="142"/>
      <c r="P79" s="142"/>
      <c r="S79" s="152"/>
    </row>
    <row r="80" spans="1:19" ht="12.75" customHeight="1">
      <c r="A80" s="153"/>
      <c r="B80" s="154"/>
      <c r="C80" s="154"/>
      <c r="D80" s="155"/>
      <c r="E80" s="155"/>
      <c r="F80" s="155" t="s">
        <v>832</v>
      </c>
      <c r="G80" s="156"/>
      <c r="H80" s="156"/>
      <c r="I80" s="157"/>
      <c r="J80" s="157">
        <v>0</v>
      </c>
      <c r="K80" s="158"/>
      <c r="L80" s="159">
        <v>0</v>
      </c>
      <c r="M80" s="150"/>
      <c r="N80" s="151"/>
      <c r="O80" s="142"/>
      <c r="P80" s="142"/>
      <c r="S80" s="152"/>
    </row>
    <row r="81" spans="1:19" ht="12.75" customHeight="1">
      <c r="A81" s="174"/>
      <c r="B81" s="175"/>
      <c r="C81" s="175"/>
      <c r="D81" s="176"/>
      <c r="E81" s="176"/>
      <c r="F81" s="176" t="s">
        <v>833</v>
      </c>
      <c r="G81" s="177"/>
      <c r="H81" s="177"/>
      <c r="I81" s="178"/>
      <c r="J81" s="178">
        <v>0</v>
      </c>
      <c r="K81" s="179"/>
      <c r="L81" s="180">
        <v>0</v>
      </c>
      <c r="M81" s="150"/>
      <c r="N81" s="151"/>
      <c r="O81" s="142"/>
      <c r="P81" s="142"/>
      <c r="S81" s="152"/>
    </row>
    <row r="82" spans="1:19" ht="12.75" customHeight="1">
      <c r="A82" s="167">
        <v>2023</v>
      </c>
      <c r="B82" s="168" t="s">
        <v>16</v>
      </c>
      <c r="C82" s="168" t="s">
        <v>829</v>
      </c>
      <c r="D82" s="169" t="s">
        <v>859</v>
      </c>
      <c r="E82" s="169">
        <v>0</v>
      </c>
      <c r="F82" s="169" t="s">
        <v>831</v>
      </c>
      <c r="G82" s="170"/>
      <c r="H82" s="170"/>
      <c r="I82" s="171"/>
      <c r="J82" s="171">
        <v>0</v>
      </c>
      <c r="K82" s="172"/>
      <c r="L82" s="173">
        <v>0</v>
      </c>
      <c r="M82" s="150"/>
      <c r="N82" s="151"/>
      <c r="O82" s="142"/>
      <c r="P82" s="142"/>
      <c r="S82" s="152"/>
    </row>
    <row r="83" spans="1:19" ht="12.75" customHeight="1">
      <c r="A83" s="153"/>
      <c r="B83" s="154"/>
      <c r="C83" s="154"/>
      <c r="D83" s="155"/>
      <c r="E83" s="155"/>
      <c r="F83" s="155" t="s">
        <v>832</v>
      </c>
      <c r="G83" s="156"/>
      <c r="H83" s="156"/>
      <c r="I83" s="157"/>
      <c r="J83" s="157">
        <v>0</v>
      </c>
      <c r="K83" s="158"/>
      <c r="L83" s="159">
        <v>0</v>
      </c>
      <c r="M83" s="150"/>
      <c r="N83" s="151"/>
      <c r="O83" s="142"/>
      <c r="P83" s="142"/>
      <c r="S83" s="152"/>
    </row>
    <row r="84" spans="1:19" ht="12.75" customHeight="1">
      <c r="A84" s="174"/>
      <c r="B84" s="175"/>
      <c r="C84" s="175"/>
      <c r="D84" s="176"/>
      <c r="E84" s="176"/>
      <c r="F84" s="176" t="s">
        <v>833</v>
      </c>
      <c r="G84" s="177"/>
      <c r="H84" s="177"/>
      <c r="I84" s="178"/>
      <c r="J84" s="178">
        <v>0</v>
      </c>
      <c r="K84" s="179"/>
      <c r="L84" s="180">
        <v>0</v>
      </c>
      <c r="M84" s="150"/>
      <c r="N84" s="151"/>
      <c r="O84" s="142"/>
      <c r="P84" s="142"/>
      <c r="S84" s="152"/>
    </row>
    <row r="85" spans="1:19" ht="12.75" customHeight="1">
      <c r="A85" s="167">
        <v>2023</v>
      </c>
      <c r="B85" s="168" t="s">
        <v>16</v>
      </c>
      <c r="C85" s="168" t="s">
        <v>829</v>
      </c>
      <c r="D85" s="169" t="s">
        <v>860</v>
      </c>
      <c r="E85" s="169">
        <v>0</v>
      </c>
      <c r="F85" s="169" t="s">
        <v>831</v>
      </c>
      <c r="G85" s="170"/>
      <c r="H85" s="170"/>
      <c r="I85" s="171"/>
      <c r="J85" s="171">
        <v>0</v>
      </c>
      <c r="K85" s="172"/>
      <c r="L85" s="173">
        <v>0</v>
      </c>
      <c r="M85" s="150"/>
      <c r="N85" s="151"/>
      <c r="O85" s="142"/>
      <c r="P85" s="142"/>
      <c r="S85" s="152"/>
    </row>
    <row r="86" spans="1:19" ht="12.75" customHeight="1">
      <c r="A86" s="153"/>
      <c r="B86" s="154"/>
      <c r="C86" s="154"/>
      <c r="D86" s="155"/>
      <c r="E86" s="155"/>
      <c r="F86" s="155" t="s">
        <v>832</v>
      </c>
      <c r="G86" s="156"/>
      <c r="H86" s="156"/>
      <c r="I86" s="157"/>
      <c r="J86" s="157">
        <v>0</v>
      </c>
      <c r="K86" s="158"/>
      <c r="L86" s="159">
        <v>0</v>
      </c>
      <c r="M86" s="150"/>
      <c r="N86" s="151"/>
      <c r="O86" s="142"/>
      <c r="P86" s="142"/>
      <c r="S86" s="152"/>
    </row>
    <row r="87" spans="1:19" ht="12.75" customHeight="1">
      <c r="A87" s="174"/>
      <c r="B87" s="175"/>
      <c r="C87" s="175"/>
      <c r="D87" s="176"/>
      <c r="E87" s="176"/>
      <c r="F87" s="176" t="s">
        <v>833</v>
      </c>
      <c r="G87" s="177"/>
      <c r="H87" s="177"/>
      <c r="I87" s="178"/>
      <c r="J87" s="178">
        <v>0</v>
      </c>
      <c r="K87" s="179"/>
      <c r="L87" s="180">
        <v>0</v>
      </c>
      <c r="M87" s="150"/>
      <c r="N87" s="151"/>
      <c r="O87" s="142"/>
      <c r="P87" s="142"/>
      <c r="S87" s="152"/>
    </row>
    <row r="88" spans="1:19" ht="12.75" customHeight="1">
      <c r="A88" s="167">
        <v>2023</v>
      </c>
      <c r="B88" s="168" t="s">
        <v>16</v>
      </c>
      <c r="C88" s="168" t="s">
        <v>829</v>
      </c>
      <c r="D88" s="169" t="s">
        <v>861</v>
      </c>
      <c r="E88" s="169">
        <v>0</v>
      </c>
      <c r="F88" s="169" t="s">
        <v>831</v>
      </c>
      <c r="G88" s="170"/>
      <c r="H88" s="170"/>
      <c r="I88" s="171"/>
      <c r="J88" s="171">
        <v>0</v>
      </c>
      <c r="K88" s="172"/>
      <c r="L88" s="173">
        <v>0</v>
      </c>
      <c r="M88" s="150"/>
      <c r="N88" s="151"/>
      <c r="O88" s="142"/>
      <c r="P88" s="142"/>
      <c r="S88" s="152"/>
    </row>
    <row r="89" spans="1:19" ht="12.75" customHeight="1">
      <c r="A89" s="153"/>
      <c r="B89" s="154"/>
      <c r="C89" s="154"/>
      <c r="D89" s="155"/>
      <c r="E89" s="155"/>
      <c r="F89" s="155" t="s">
        <v>832</v>
      </c>
      <c r="G89" s="156"/>
      <c r="H89" s="156"/>
      <c r="I89" s="157"/>
      <c r="J89" s="157">
        <v>0</v>
      </c>
      <c r="K89" s="158"/>
      <c r="L89" s="159">
        <v>0</v>
      </c>
      <c r="M89" s="150"/>
      <c r="N89" s="151"/>
      <c r="O89" s="142"/>
      <c r="P89" s="142"/>
      <c r="S89" s="152"/>
    </row>
    <row r="90" spans="1:19" ht="12.75" customHeight="1">
      <c r="A90" s="174"/>
      <c r="B90" s="175"/>
      <c r="C90" s="175"/>
      <c r="D90" s="176"/>
      <c r="E90" s="176"/>
      <c r="F90" s="176" t="s">
        <v>833</v>
      </c>
      <c r="G90" s="177"/>
      <c r="H90" s="177"/>
      <c r="I90" s="178"/>
      <c r="J90" s="178">
        <v>0</v>
      </c>
      <c r="K90" s="179"/>
      <c r="L90" s="180">
        <v>0</v>
      </c>
      <c r="M90" s="150"/>
      <c r="N90" s="151"/>
      <c r="O90" s="142"/>
      <c r="P90" s="142"/>
      <c r="S90" s="152"/>
    </row>
    <row r="91" spans="1:19" ht="12.75" customHeight="1">
      <c r="A91" s="167">
        <v>2023</v>
      </c>
      <c r="B91" s="168" t="s">
        <v>16</v>
      </c>
      <c r="C91" s="168" t="s">
        <v>829</v>
      </c>
      <c r="D91" s="169" t="s">
        <v>862</v>
      </c>
      <c r="E91" s="169">
        <v>0</v>
      </c>
      <c r="F91" s="169" t="s">
        <v>831</v>
      </c>
      <c r="G91" s="170"/>
      <c r="H91" s="170"/>
      <c r="I91" s="171"/>
      <c r="J91" s="171">
        <v>0</v>
      </c>
      <c r="K91" s="172"/>
      <c r="L91" s="173">
        <v>0</v>
      </c>
      <c r="M91" s="150"/>
      <c r="N91" s="151"/>
      <c r="O91" s="142"/>
      <c r="P91" s="142"/>
      <c r="S91" s="152"/>
    </row>
    <row r="92" spans="1:19" ht="12.75" customHeight="1">
      <c r="A92" s="153"/>
      <c r="B92" s="154"/>
      <c r="C92" s="154"/>
      <c r="D92" s="155"/>
      <c r="E92" s="155"/>
      <c r="F92" s="155" t="s">
        <v>832</v>
      </c>
      <c r="G92" s="156"/>
      <c r="H92" s="156"/>
      <c r="I92" s="157"/>
      <c r="J92" s="157">
        <v>0</v>
      </c>
      <c r="K92" s="158"/>
      <c r="L92" s="159">
        <v>0</v>
      </c>
      <c r="M92" s="150"/>
      <c r="N92" s="151"/>
      <c r="O92" s="142"/>
      <c r="P92" s="142"/>
      <c r="S92" s="152"/>
    </row>
    <row r="93" spans="1:19" ht="12.75" customHeight="1">
      <c r="A93" s="174"/>
      <c r="B93" s="175"/>
      <c r="C93" s="175"/>
      <c r="D93" s="176"/>
      <c r="E93" s="176"/>
      <c r="F93" s="176" t="s">
        <v>833</v>
      </c>
      <c r="G93" s="177"/>
      <c r="H93" s="177"/>
      <c r="I93" s="178"/>
      <c r="J93" s="178">
        <v>0</v>
      </c>
      <c r="K93" s="179"/>
      <c r="L93" s="180">
        <v>0</v>
      </c>
      <c r="M93" s="150"/>
      <c r="N93" s="151"/>
      <c r="O93" s="142"/>
      <c r="P93" s="142"/>
      <c r="S93" s="152"/>
    </row>
    <row r="94" spans="1:19" ht="12.75" customHeight="1" thickBot="1">
      <c r="A94" s="1102" t="s">
        <v>863</v>
      </c>
      <c r="B94" s="1103"/>
      <c r="C94" s="1103"/>
      <c r="D94" s="1103"/>
      <c r="E94" s="1103"/>
      <c r="F94" s="1103"/>
      <c r="G94" s="1103"/>
      <c r="H94" s="1103"/>
      <c r="I94" s="181">
        <f>SUM(I4:I93)</f>
        <v>0</v>
      </c>
      <c r="J94" s="181">
        <f>SUM(J4:J93)</f>
        <v>0</v>
      </c>
      <c r="K94" s="181">
        <f>SUM(K4:K93)</f>
        <v>0</v>
      </c>
      <c r="L94" s="182">
        <f>SUM(L4:L93)</f>
        <v>0</v>
      </c>
      <c r="M94" s="150"/>
      <c r="N94" s="151"/>
      <c r="O94" s="142"/>
      <c r="P94" s="142"/>
      <c r="S94" s="152"/>
    </row>
    <row r="95" spans="1:19" ht="12.75" customHeight="1">
      <c r="A95" s="143">
        <v>2023</v>
      </c>
      <c r="B95" s="144" t="s">
        <v>16</v>
      </c>
      <c r="C95" s="144" t="s">
        <v>829</v>
      </c>
      <c r="D95" s="145" t="s">
        <v>830</v>
      </c>
      <c r="E95" s="145">
        <v>1</v>
      </c>
      <c r="F95" s="145" t="s">
        <v>831</v>
      </c>
      <c r="G95" s="146"/>
      <c r="H95" s="146">
        <v>124.6</v>
      </c>
      <c r="I95" s="147"/>
      <c r="J95" s="147">
        <v>469474</v>
      </c>
      <c r="K95" s="148"/>
      <c r="L95" s="149">
        <f t="shared" ref="L95:L158" si="1">H95*J95</f>
        <v>58496460.399999999</v>
      </c>
      <c r="M95" s="150"/>
      <c r="N95" s="151"/>
      <c r="O95" s="142"/>
      <c r="P95" s="142"/>
      <c r="S95" s="152"/>
    </row>
    <row r="96" spans="1:19" ht="12.75" customHeight="1">
      <c r="A96" s="153"/>
      <c r="B96" s="154"/>
      <c r="C96" s="154"/>
      <c r="D96" s="155"/>
      <c r="E96" s="155"/>
      <c r="F96" s="155" t="s">
        <v>832</v>
      </c>
      <c r="G96" s="156"/>
      <c r="H96" s="156">
        <v>240.79999999999998</v>
      </c>
      <c r="I96" s="157"/>
      <c r="J96" s="157">
        <v>148667</v>
      </c>
      <c r="K96" s="158"/>
      <c r="L96" s="159">
        <f t="shared" si="1"/>
        <v>35799013.599999994</v>
      </c>
      <c r="M96" s="150"/>
      <c r="N96" s="151"/>
      <c r="O96" s="142"/>
      <c r="P96" s="142"/>
      <c r="S96" s="152"/>
    </row>
    <row r="97" spans="1:19" ht="12.75" customHeight="1">
      <c r="A97" s="160"/>
      <c r="B97" s="161"/>
      <c r="C97" s="161"/>
      <c r="D97" s="162"/>
      <c r="E97" s="162"/>
      <c r="F97" s="162" t="s">
        <v>833</v>
      </c>
      <c r="G97" s="163"/>
      <c r="H97" s="163">
        <v>364</v>
      </c>
      <c r="I97" s="164"/>
      <c r="J97" s="164">
        <v>76235</v>
      </c>
      <c r="K97" s="165"/>
      <c r="L97" s="180">
        <f t="shared" si="1"/>
        <v>27749540</v>
      </c>
      <c r="M97" s="150"/>
      <c r="N97" s="151"/>
      <c r="O97" s="142"/>
      <c r="P97" s="142"/>
      <c r="S97" s="152"/>
    </row>
    <row r="98" spans="1:19" ht="12.75" customHeight="1">
      <c r="A98" s="167">
        <v>2023</v>
      </c>
      <c r="B98" s="168" t="s">
        <v>16</v>
      </c>
      <c r="C98" s="168" t="s">
        <v>829</v>
      </c>
      <c r="D98" s="169" t="s">
        <v>834</v>
      </c>
      <c r="E98" s="169">
        <v>1</v>
      </c>
      <c r="F98" s="169" t="s">
        <v>831</v>
      </c>
      <c r="G98" s="170"/>
      <c r="H98" s="170">
        <v>124.6</v>
      </c>
      <c r="I98" s="171"/>
      <c r="J98" s="171">
        <v>473514</v>
      </c>
      <c r="K98" s="172"/>
      <c r="L98" s="173">
        <f t="shared" si="1"/>
        <v>58999844.399999999</v>
      </c>
      <c r="M98" s="150"/>
      <c r="N98" s="151"/>
      <c r="O98" s="142"/>
      <c r="P98" s="142"/>
      <c r="S98" s="152"/>
    </row>
    <row r="99" spans="1:19" ht="12.75" customHeight="1">
      <c r="A99" s="153"/>
      <c r="B99" s="154"/>
      <c r="C99" s="154"/>
      <c r="D99" s="155"/>
      <c r="E99" s="155"/>
      <c r="F99" s="155" t="s">
        <v>832</v>
      </c>
      <c r="G99" s="156"/>
      <c r="H99" s="156">
        <v>240.79999999999998</v>
      </c>
      <c r="I99" s="157"/>
      <c r="J99" s="157">
        <v>137350</v>
      </c>
      <c r="K99" s="158"/>
      <c r="L99" s="159">
        <f t="shared" si="1"/>
        <v>33073879.999999996</v>
      </c>
      <c r="M99" s="150"/>
      <c r="N99" s="151"/>
      <c r="O99" s="142"/>
      <c r="P99" s="142"/>
      <c r="S99" s="152"/>
    </row>
    <row r="100" spans="1:19" ht="12.75" customHeight="1">
      <c r="A100" s="174"/>
      <c r="B100" s="175"/>
      <c r="C100" s="175"/>
      <c r="D100" s="176"/>
      <c r="E100" s="176"/>
      <c r="F100" s="176" t="s">
        <v>833</v>
      </c>
      <c r="G100" s="177"/>
      <c r="H100" s="177">
        <v>364</v>
      </c>
      <c r="I100" s="178"/>
      <c r="J100" s="178">
        <v>84361</v>
      </c>
      <c r="K100" s="179"/>
      <c r="L100" s="180">
        <f t="shared" si="1"/>
        <v>30707404</v>
      </c>
      <c r="M100" s="150"/>
      <c r="N100" s="151"/>
      <c r="O100" s="142"/>
      <c r="P100" s="142"/>
      <c r="S100" s="152"/>
    </row>
    <row r="101" spans="1:19" ht="12.75" customHeight="1">
      <c r="A101" s="167">
        <v>2023</v>
      </c>
      <c r="B101" s="168" t="s">
        <v>16</v>
      </c>
      <c r="C101" s="168" t="s">
        <v>829</v>
      </c>
      <c r="D101" s="169" t="s">
        <v>835</v>
      </c>
      <c r="E101" s="169">
        <v>1</v>
      </c>
      <c r="F101" s="169" t="s">
        <v>831</v>
      </c>
      <c r="G101" s="170"/>
      <c r="H101" s="170">
        <v>373.8</v>
      </c>
      <c r="I101" s="171"/>
      <c r="J101" s="171">
        <v>570425</v>
      </c>
      <c r="K101" s="172"/>
      <c r="L101" s="173">
        <f t="shared" si="1"/>
        <v>213224865</v>
      </c>
      <c r="M101" s="150"/>
      <c r="N101" s="151"/>
      <c r="O101" s="142"/>
      <c r="P101" s="142"/>
      <c r="S101" s="152"/>
    </row>
    <row r="102" spans="1:19" ht="12.75" customHeight="1">
      <c r="A102" s="153"/>
      <c r="B102" s="154"/>
      <c r="C102" s="154"/>
      <c r="D102" s="155"/>
      <c r="E102" s="155"/>
      <c r="F102" s="155" t="s">
        <v>832</v>
      </c>
      <c r="G102" s="156"/>
      <c r="H102" s="156">
        <v>722.4</v>
      </c>
      <c r="I102" s="157"/>
      <c r="J102" s="157">
        <v>181579</v>
      </c>
      <c r="K102" s="158"/>
      <c r="L102" s="159">
        <f t="shared" si="1"/>
        <v>131172669.59999999</v>
      </c>
      <c r="M102" s="150"/>
      <c r="N102" s="151"/>
      <c r="O102" s="142"/>
      <c r="P102" s="142"/>
      <c r="S102" s="152"/>
    </row>
    <row r="103" spans="1:19" ht="12.75" customHeight="1">
      <c r="A103" s="174"/>
      <c r="B103" s="175"/>
      <c r="C103" s="175"/>
      <c r="D103" s="176"/>
      <c r="E103" s="176"/>
      <c r="F103" s="176" t="s">
        <v>833</v>
      </c>
      <c r="G103" s="177"/>
      <c r="H103" s="177">
        <v>1092</v>
      </c>
      <c r="I103" s="178"/>
      <c r="J103" s="178">
        <v>94659</v>
      </c>
      <c r="K103" s="179"/>
      <c r="L103" s="180">
        <f t="shared" si="1"/>
        <v>103367628</v>
      </c>
      <c r="M103" s="150"/>
      <c r="N103" s="151"/>
      <c r="O103" s="142"/>
      <c r="P103" s="142"/>
      <c r="S103" s="152"/>
    </row>
    <row r="104" spans="1:19" ht="12.75" customHeight="1">
      <c r="A104" s="167">
        <v>2023</v>
      </c>
      <c r="B104" s="168" t="s">
        <v>16</v>
      </c>
      <c r="C104" s="168" t="s">
        <v>829</v>
      </c>
      <c r="D104" s="169" t="s">
        <v>836</v>
      </c>
      <c r="E104" s="169">
        <v>1</v>
      </c>
      <c r="F104" s="169" t="s">
        <v>831</v>
      </c>
      <c r="G104" s="170"/>
      <c r="H104" s="170">
        <v>373.8</v>
      </c>
      <c r="I104" s="171"/>
      <c r="J104" s="171">
        <v>627237</v>
      </c>
      <c r="K104" s="172"/>
      <c r="L104" s="173">
        <f t="shared" si="1"/>
        <v>234461190.59999999</v>
      </c>
      <c r="M104" s="150"/>
      <c r="N104" s="151"/>
      <c r="O104" s="142"/>
      <c r="P104" s="142"/>
      <c r="S104" s="152"/>
    </row>
    <row r="105" spans="1:19" ht="12.75" customHeight="1">
      <c r="A105" s="153"/>
      <c r="B105" s="154"/>
      <c r="C105" s="154"/>
      <c r="D105" s="155"/>
      <c r="E105" s="155"/>
      <c r="F105" s="155" t="s">
        <v>832</v>
      </c>
      <c r="G105" s="156"/>
      <c r="H105" s="156">
        <v>722.4</v>
      </c>
      <c r="I105" s="157"/>
      <c r="J105" s="157">
        <v>182846</v>
      </c>
      <c r="K105" s="158"/>
      <c r="L105" s="159">
        <f t="shared" si="1"/>
        <v>132087950.39999999</v>
      </c>
      <c r="M105" s="150"/>
      <c r="N105" s="151"/>
      <c r="O105" s="142"/>
      <c r="P105" s="142"/>
      <c r="S105" s="152"/>
    </row>
    <row r="106" spans="1:19" ht="12.75" customHeight="1">
      <c r="A106" s="174"/>
      <c r="B106" s="175"/>
      <c r="C106" s="175"/>
      <c r="D106" s="176"/>
      <c r="E106" s="176"/>
      <c r="F106" s="176" t="s">
        <v>833</v>
      </c>
      <c r="G106" s="177"/>
      <c r="H106" s="177">
        <v>1092</v>
      </c>
      <c r="I106" s="178"/>
      <c r="J106" s="178">
        <v>115084</v>
      </c>
      <c r="K106" s="179"/>
      <c r="L106" s="180">
        <f t="shared" si="1"/>
        <v>125671728</v>
      </c>
      <c r="M106" s="150"/>
      <c r="N106" s="151"/>
      <c r="O106" s="142"/>
      <c r="P106" s="142"/>
      <c r="S106" s="152"/>
    </row>
    <row r="107" spans="1:19" ht="12.75" customHeight="1">
      <c r="A107" s="167">
        <v>2023</v>
      </c>
      <c r="B107" s="168" t="s">
        <v>16</v>
      </c>
      <c r="C107" s="168" t="s">
        <v>829</v>
      </c>
      <c r="D107" s="169" t="s">
        <v>837</v>
      </c>
      <c r="E107" s="169">
        <v>1</v>
      </c>
      <c r="F107" s="169" t="s">
        <v>831</v>
      </c>
      <c r="G107" s="170"/>
      <c r="H107" s="170">
        <v>354.21999999999997</v>
      </c>
      <c r="I107" s="171"/>
      <c r="J107" s="171">
        <v>567398</v>
      </c>
      <c r="K107" s="172"/>
      <c r="L107" s="173">
        <f t="shared" si="1"/>
        <v>200983719.55999997</v>
      </c>
      <c r="M107" s="150"/>
      <c r="N107" s="151"/>
      <c r="O107" s="142"/>
      <c r="P107" s="142"/>
      <c r="S107" s="152"/>
    </row>
    <row r="108" spans="1:19" ht="12.75" customHeight="1">
      <c r="A108" s="153"/>
      <c r="B108" s="154"/>
      <c r="C108" s="154"/>
      <c r="D108" s="155"/>
      <c r="E108" s="155"/>
      <c r="F108" s="155" t="s">
        <v>832</v>
      </c>
      <c r="G108" s="156"/>
      <c r="H108" s="156">
        <v>684.56</v>
      </c>
      <c r="I108" s="157"/>
      <c r="J108" s="157">
        <v>186036</v>
      </c>
      <c r="K108" s="158"/>
      <c r="L108" s="159">
        <f t="shared" si="1"/>
        <v>127352804.16</v>
      </c>
      <c r="M108" s="150"/>
      <c r="N108" s="151"/>
      <c r="O108" s="142"/>
      <c r="P108" s="142"/>
      <c r="S108" s="152"/>
    </row>
    <row r="109" spans="1:19" ht="12.75" customHeight="1">
      <c r="A109" s="174"/>
      <c r="B109" s="175"/>
      <c r="C109" s="175"/>
      <c r="D109" s="176"/>
      <c r="E109" s="176"/>
      <c r="F109" s="176" t="s">
        <v>833</v>
      </c>
      <c r="G109" s="177"/>
      <c r="H109" s="177">
        <v>1034.8</v>
      </c>
      <c r="I109" s="178"/>
      <c r="J109" s="178">
        <v>95869</v>
      </c>
      <c r="K109" s="179"/>
      <c r="L109" s="180">
        <f t="shared" si="1"/>
        <v>99205241.200000003</v>
      </c>
      <c r="M109" s="150"/>
      <c r="N109" s="151"/>
      <c r="O109" s="142"/>
      <c r="P109" s="142"/>
      <c r="S109" s="152"/>
    </row>
    <row r="110" spans="1:19" ht="12.75" customHeight="1">
      <c r="A110" s="167">
        <v>2023</v>
      </c>
      <c r="B110" s="168" t="s">
        <v>16</v>
      </c>
      <c r="C110" s="168" t="s">
        <v>829</v>
      </c>
      <c r="D110" s="169" t="s">
        <v>838</v>
      </c>
      <c r="E110" s="169">
        <v>1</v>
      </c>
      <c r="F110" s="169" t="s">
        <v>831</v>
      </c>
      <c r="G110" s="170"/>
      <c r="H110" s="170">
        <v>354.21999999999997</v>
      </c>
      <c r="I110" s="171"/>
      <c r="J110" s="171">
        <v>634457</v>
      </c>
      <c r="K110" s="172"/>
      <c r="L110" s="173">
        <f t="shared" si="1"/>
        <v>224737358.53999999</v>
      </c>
      <c r="M110" s="150"/>
      <c r="N110" s="151"/>
      <c r="O110" s="142"/>
      <c r="P110" s="142"/>
      <c r="S110" s="152"/>
    </row>
    <row r="111" spans="1:19" ht="12.75" customHeight="1">
      <c r="A111" s="153"/>
      <c r="B111" s="154"/>
      <c r="C111" s="154"/>
      <c r="D111" s="155"/>
      <c r="E111" s="155"/>
      <c r="F111" s="155" t="s">
        <v>832</v>
      </c>
      <c r="G111" s="156"/>
      <c r="H111" s="156">
        <v>684.56</v>
      </c>
      <c r="I111" s="157"/>
      <c r="J111" s="157">
        <v>180625</v>
      </c>
      <c r="K111" s="158"/>
      <c r="L111" s="159">
        <f t="shared" si="1"/>
        <v>123648649.99999999</v>
      </c>
      <c r="M111" s="150"/>
      <c r="N111" s="151"/>
      <c r="O111" s="142"/>
      <c r="P111" s="142"/>
      <c r="S111" s="152"/>
    </row>
    <row r="112" spans="1:19" ht="12.75" customHeight="1">
      <c r="A112" s="174"/>
      <c r="B112" s="175"/>
      <c r="C112" s="175"/>
      <c r="D112" s="176"/>
      <c r="E112" s="176"/>
      <c r="F112" s="176" t="s">
        <v>833</v>
      </c>
      <c r="G112" s="177"/>
      <c r="H112" s="177">
        <v>1034.8</v>
      </c>
      <c r="I112" s="178"/>
      <c r="J112" s="178">
        <v>114958</v>
      </c>
      <c r="K112" s="179"/>
      <c r="L112" s="180">
        <f t="shared" si="1"/>
        <v>118958538.39999999</v>
      </c>
      <c r="M112" s="150"/>
      <c r="N112" s="151"/>
      <c r="O112" s="142"/>
      <c r="P112" s="142"/>
      <c r="S112" s="152"/>
    </row>
    <row r="113" spans="1:19" ht="12.75" customHeight="1">
      <c r="A113" s="167">
        <v>2023</v>
      </c>
      <c r="B113" s="168" t="s">
        <v>16</v>
      </c>
      <c r="C113" s="168" t="s">
        <v>829</v>
      </c>
      <c r="D113" s="169" t="s">
        <v>839</v>
      </c>
      <c r="E113" s="169">
        <v>1</v>
      </c>
      <c r="F113" s="169" t="s">
        <v>831</v>
      </c>
      <c r="G113" s="170"/>
      <c r="H113" s="170">
        <v>219.83</v>
      </c>
      <c r="I113" s="171"/>
      <c r="J113" s="171">
        <v>486381</v>
      </c>
      <c r="K113" s="172"/>
      <c r="L113" s="173">
        <f t="shared" si="1"/>
        <v>106921135.23</v>
      </c>
      <c r="M113" s="150"/>
      <c r="N113" s="151"/>
      <c r="O113" s="142"/>
      <c r="P113" s="142"/>
      <c r="S113" s="152"/>
    </row>
    <row r="114" spans="1:19" ht="12.75" customHeight="1">
      <c r="A114" s="153"/>
      <c r="B114" s="154"/>
      <c r="C114" s="154"/>
      <c r="D114" s="155"/>
      <c r="E114" s="155"/>
      <c r="F114" s="155" t="s">
        <v>832</v>
      </c>
      <c r="G114" s="156"/>
      <c r="H114" s="156">
        <v>424.84000000000003</v>
      </c>
      <c r="I114" s="157"/>
      <c r="J114" s="157">
        <v>170364</v>
      </c>
      <c r="K114" s="158"/>
      <c r="L114" s="159">
        <f t="shared" si="1"/>
        <v>72377441.760000005</v>
      </c>
      <c r="M114" s="150"/>
      <c r="N114" s="151"/>
      <c r="O114" s="142"/>
      <c r="P114" s="142"/>
      <c r="S114" s="152"/>
    </row>
    <row r="115" spans="1:19" ht="12.75" customHeight="1">
      <c r="A115" s="174"/>
      <c r="B115" s="175"/>
      <c r="C115" s="175"/>
      <c r="D115" s="176"/>
      <c r="E115" s="176"/>
      <c r="F115" s="176" t="s">
        <v>833</v>
      </c>
      <c r="G115" s="177"/>
      <c r="H115" s="177">
        <v>642.20000000000005</v>
      </c>
      <c r="I115" s="178"/>
      <c r="J115" s="178">
        <v>90749</v>
      </c>
      <c r="K115" s="179"/>
      <c r="L115" s="180">
        <f t="shared" si="1"/>
        <v>58279007.800000004</v>
      </c>
      <c r="M115" s="150"/>
      <c r="N115" s="151"/>
      <c r="O115" s="142"/>
      <c r="P115" s="142"/>
      <c r="S115" s="152"/>
    </row>
    <row r="116" spans="1:19" ht="12.75" customHeight="1">
      <c r="A116" s="167">
        <v>2023</v>
      </c>
      <c r="B116" s="168" t="s">
        <v>16</v>
      </c>
      <c r="C116" s="168" t="s">
        <v>829</v>
      </c>
      <c r="D116" s="169" t="s">
        <v>840</v>
      </c>
      <c r="E116" s="169">
        <v>1</v>
      </c>
      <c r="F116" s="169" t="s">
        <v>831</v>
      </c>
      <c r="G116" s="170"/>
      <c r="H116" s="170">
        <v>219.83</v>
      </c>
      <c r="I116" s="171"/>
      <c r="J116" s="171">
        <v>635468</v>
      </c>
      <c r="K116" s="172"/>
      <c r="L116" s="173">
        <f t="shared" si="1"/>
        <v>139694930.44</v>
      </c>
      <c r="M116" s="150"/>
      <c r="N116" s="151"/>
      <c r="O116" s="142"/>
      <c r="P116" s="142"/>
      <c r="S116" s="152"/>
    </row>
    <row r="117" spans="1:19" ht="12.75" customHeight="1">
      <c r="A117" s="153"/>
      <c r="B117" s="154"/>
      <c r="C117" s="154"/>
      <c r="D117" s="155"/>
      <c r="E117" s="155"/>
      <c r="F117" s="155" t="s">
        <v>832</v>
      </c>
      <c r="G117" s="156"/>
      <c r="H117" s="156">
        <v>424.84000000000003</v>
      </c>
      <c r="I117" s="157"/>
      <c r="J117" s="157">
        <v>184063</v>
      </c>
      <c r="K117" s="158"/>
      <c r="L117" s="159">
        <f t="shared" si="1"/>
        <v>78197324.920000002</v>
      </c>
      <c r="M117" s="150"/>
      <c r="N117" s="151"/>
      <c r="O117" s="142"/>
      <c r="P117" s="142"/>
      <c r="S117" s="152"/>
    </row>
    <row r="118" spans="1:19" ht="12.75" customHeight="1">
      <c r="A118" s="174"/>
      <c r="B118" s="175"/>
      <c r="C118" s="175"/>
      <c r="D118" s="176"/>
      <c r="E118" s="176"/>
      <c r="F118" s="176" t="s">
        <v>833</v>
      </c>
      <c r="G118" s="177"/>
      <c r="H118" s="177">
        <v>642.20000000000005</v>
      </c>
      <c r="I118" s="178"/>
      <c r="J118" s="178">
        <v>122276</v>
      </c>
      <c r="K118" s="179"/>
      <c r="L118" s="180">
        <f t="shared" si="1"/>
        <v>78525647.200000003</v>
      </c>
      <c r="M118" s="150"/>
      <c r="N118" s="151"/>
      <c r="O118" s="142"/>
      <c r="P118" s="142"/>
      <c r="S118" s="152"/>
    </row>
    <row r="119" spans="1:19" ht="12.75" customHeight="1">
      <c r="A119" s="167">
        <v>2023</v>
      </c>
      <c r="B119" s="168" t="s">
        <v>16</v>
      </c>
      <c r="C119" s="168" t="s">
        <v>829</v>
      </c>
      <c r="D119" s="169" t="s">
        <v>841</v>
      </c>
      <c r="E119" s="169">
        <v>1</v>
      </c>
      <c r="F119" s="169" t="s">
        <v>831</v>
      </c>
      <c r="G119" s="170"/>
      <c r="H119" s="170">
        <v>598.07999999999993</v>
      </c>
      <c r="I119" s="171"/>
      <c r="J119" s="171">
        <v>805173</v>
      </c>
      <c r="K119" s="172"/>
      <c r="L119" s="173">
        <f t="shared" si="1"/>
        <v>481557867.83999991</v>
      </c>
      <c r="M119" s="150"/>
      <c r="N119" s="151"/>
      <c r="O119" s="142"/>
      <c r="P119" s="142"/>
      <c r="S119" s="152"/>
    </row>
    <row r="120" spans="1:19" ht="12.75" customHeight="1">
      <c r="A120" s="153"/>
      <c r="B120" s="154"/>
      <c r="C120" s="154"/>
      <c r="D120" s="155"/>
      <c r="E120" s="155"/>
      <c r="F120" s="155" t="s">
        <v>832</v>
      </c>
      <c r="G120" s="156"/>
      <c r="H120" s="156">
        <v>1155.8399999999999</v>
      </c>
      <c r="I120" s="157"/>
      <c r="J120" s="157">
        <v>508721</v>
      </c>
      <c r="K120" s="158"/>
      <c r="L120" s="159">
        <f t="shared" si="1"/>
        <v>588000080.63999999</v>
      </c>
      <c r="M120" s="150"/>
      <c r="N120" s="151"/>
      <c r="O120" s="142"/>
      <c r="P120" s="142"/>
      <c r="S120" s="152"/>
    </row>
    <row r="121" spans="1:19" ht="12.75" customHeight="1">
      <c r="A121" s="174"/>
      <c r="B121" s="175"/>
      <c r="C121" s="175"/>
      <c r="D121" s="176"/>
      <c r="E121" s="176"/>
      <c r="F121" s="176" t="s">
        <v>833</v>
      </c>
      <c r="G121" s="177"/>
      <c r="H121" s="177">
        <v>1747.2</v>
      </c>
      <c r="I121" s="178"/>
      <c r="J121" s="178">
        <v>357967</v>
      </c>
      <c r="K121" s="179"/>
      <c r="L121" s="180">
        <f t="shared" si="1"/>
        <v>625439942.39999998</v>
      </c>
      <c r="M121" s="150"/>
      <c r="N121" s="151"/>
      <c r="O121" s="142"/>
      <c r="P121" s="142"/>
      <c r="S121" s="152"/>
    </row>
    <row r="122" spans="1:19" ht="12.75" customHeight="1">
      <c r="A122" s="167">
        <v>2023</v>
      </c>
      <c r="B122" s="168" t="s">
        <v>16</v>
      </c>
      <c r="C122" s="168" t="s">
        <v>829</v>
      </c>
      <c r="D122" s="169" t="s">
        <v>842</v>
      </c>
      <c r="E122" s="169">
        <v>1</v>
      </c>
      <c r="F122" s="169" t="s">
        <v>831</v>
      </c>
      <c r="G122" s="170"/>
      <c r="H122" s="170">
        <v>254.54</v>
      </c>
      <c r="I122" s="171"/>
      <c r="J122" s="171">
        <v>686568</v>
      </c>
      <c r="K122" s="172"/>
      <c r="L122" s="173">
        <f t="shared" si="1"/>
        <v>174759018.72</v>
      </c>
      <c r="M122" s="150"/>
      <c r="N122" s="151"/>
      <c r="O122" s="142"/>
      <c r="P122" s="142"/>
      <c r="S122" s="152"/>
    </row>
    <row r="123" spans="1:19" ht="12.75" customHeight="1">
      <c r="A123" s="153"/>
      <c r="B123" s="154"/>
      <c r="C123" s="154"/>
      <c r="D123" s="155"/>
      <c r="E123" s="155"/>
      <c r="F123" s="155" t="s">
        <v>832</v>
      </c>
      <c r="G123" s="156"/>
      <c r="H123" s="156">
        <v>491.91999999999996</v>
      </c>
      <c r="I123" s="157"/>
      <c r="J123" s="157">
        <v>302200</v>
      </c>
      <c r="K123" s="158"/>
      <c r="L123" s="159">
        <f t="shared" si="1"/>
        <v>148658224</v>
      </c>
      <c r="M123" s="150"/>
      <c r="N123" s="151"/>
      <c r="O123" s="142"/>
      <c r="P123" s="142"/>
      <c r="S123" s="152"/>
    </row>
    <row r="124" spans="1:19" ht="12.75" customHeight="1">
      <c r="A124" s="174"/>
      <c r="B124" s="175"/>
      <c r="C124" s="175"/>
      <c r="D124" s="176"/>
      <c r="E124" s="176"/>
      <c r="F124" s="176" t="s">
        <v>833</v>
      </c>
      <c r="G124" s="177"/>
      <c r="H124" s="177">
        <v>743.6</v>
      </c>
      <c r="I124" s="178"/>
      <c r="J124" s="178">
        <v>1316870</v>
      </c>
      <c r="K124" s="179"/>
      <c r="L124" s="180">
        <f t="shared" si="1"/>
        <v>979224532</v>
      </c>
      <c r="M124" s="150"/>
      <c r="N124" s="151"/>
      <c r="O124" s="142"/>
      <c r="P124" s="142"/>
      <c r="S124" s="152"/>
    </row>
    <row r="125" spans="1:19" ht="12.75" customHeight="1">
      <c r="A125" s="167">
        <v>2023</v>
      </c>
      <c r="B125" s="168" t="s">
        <v>16</v>
      </c>
      <c r="C125" s="168" t="s">
        <v>829</v>
      </c>
      <c r="D125" s="169" t="s">
        <v>843</v>
      </c>
      <c r="E125" s="169">
        <v>1</v>
      </c>
      <c r="F125" s="169" t="s">
        <v>831</v>
      </c>
      <c r="G125" s="170"/>
      <c r="H125" s="170">
        <v>343.53999999999996</v>
      </c>
      <c r="I125" s="171"/>
      <c r="J125" s="171">
        <v>605779</v>
      </c>
      <c r="K125" s="172"/>
      <c r="L125" s="173">
        <f>H125*J125</f>
        <v>208109317.65999997</v>
      </c>
      <c r="M125" s="150"/>
      <c r="N125" s="151"/>
      <c r="O125" s="142"/>
      <c r="P125" s="142"/>
      <c r="S125" s="152"/>
    </row>
    <row r="126" spans="1:19" ht="12.75" customHeight="1">
      <c r="A126" s="153"/>
      <c r="B126" s="154"/>
      <c r="C126" s="154"/>
      <c r="D126" s="155"/>
      <c r="E126" s="155"/>
      <c r="F126" s="155" t="s">
        <v>832</v>
      </c>
      <c r="G126" s="156"/>
      <c r="H126" s="156">
        <v>663.92</v>
      </c>
      <c r="I126" s="157"/>
      <c r="J126" s="157">
        <v>241391</v>
      </c>
      <c r="K126" s="158"/>
      <c r="L126" s="159">
        <f t="shared" si="1"/>
        <v>160264312.72</v>
      </c>
      <c r="M126" s="150"/>
      <c r="N126" s="151"/>
      <c r="O126" s="142"/>
      <c r="P126" s="142"/>
      <c r="S126" s="152"/>
    </row>
    <row r="127" spans="1:19" ht="12.75" customHeight="1">
      <c r="A127" s="174"/>
      <c r="B127" s="175"/>
      <c r="C127" s="175"/>
      <c r="D127" s="176"/>
      <c r="E127" s="176"/>
      <c r="F127" s="176" t="s">
        <v>833</v>
      </c>
      <c r="G127" s="177"/>
      <c r="H127" s="177">
        <v>1003.6</v>
      </c>
      <c r="I127" s="178"/>
      <c r="J127" s="178">
        <v>1039200</v>
      </c>
      <c r="K127" s="179"/>
      <c r="L127" s="180">
        <f t="shared" si="1"/>
        <v>1042941120</v>
      </c>
      <c r="M127" s="150"/>
      <c r="N127" s="151"/>
      <c r="O127" s="142"/>
      <c r="P127" s="142"/>
      <c r="S127" s="152"/>
    </row>
    <row r="128" spans="1:19" ht="12.75" customHeight="1">
      <c r="A128" s="167">
        <v>2023</v>
      </c>
      <c r="B128" s="168" t="s">
        <v>16</v>
      </c>
      <c r="C128" s="168" t="s">
        <v>829</v>
      </c>
      <c r="D128" s="169" t="s">
        <v>844</v>
      </c>
      <c r="E128" s="169">
        <v>1</v>
      </c>
      <c r="F128" s="169" t="s">
        <v>831</v>
      </c>
      <c r="G128" s="170"/>
      <c r="H128" s="170">
        <v>595.41000000000008</v>
      </c>
      <c r="I128" s="171"/>
      <c r="J128" s="171">
        <v>1011480</v>
      </c>
      <c r="K128" s="172"/>
      <c r="L128" s="173">
        <f t="shared" si="1"/>
        <v>602245306.80000007</v>
      </c>
      <c r="M128" s="150"/>
      <c r="N128" s="151"/>
      <c r="O128" s="142"/>
      <c r="P128" s="142"/>
      <c r="S128" s="152"/>
    </row>
    <row r="129" spans="1:19" ht="12.75" customHeight="1">
      <c r="A129" s="153"/>
      <c r="B129" s="154"/>
      <c r="C129" s="154"/>
      <c r="D129" s="155"/>
      <c r="E129" s="155"/>
      <c r="F129" s="155" t="s">
        <v>832</v>
      </c>
      <c r="G129" s="156"/>
      <c r="H129" s="156">
        <v>1150.68</v>
      </c>
      <c r="I129" s="157"/>
      <c r="J129" s="157">
        <v>377236</v>
      </c>
      <c r="K129" s="158"/>
      <c r="L129" s="159">
        <f t="shared" si="1"/>
        <v>434077920.48000002</v>
      </c>
      <c r="M129" s="150"/>
      <c r="N129" s="151"/>
      <c r="O129" s="142"/>
      <c r="P129" s="142"/>
      <c r="S129" s="152"/>
    </row>
    <row r="130" spans="1:19" ht="12.75" customHeight="1">
      <c r="A130" s="174"/>
      <c r="B130" s="175"/>
      <c r="C130" s="175"/>
      <c r="D130" s="176"/>
      <c r="E130" s="176"/>
      <c r="F130" s="176" t="s">
        <v>833</v>
      </c>
      <c r="G130" s="177"/>
      <c r="H130" s="177"/>
      <c r="I130" s="178"/>
      <c r="J130" s="178"/>
      <c r="K130" s="179"/>
      <c r="L130" s="180">
        <f t="shared" si="1"/>
        <v>0</v>
      </c>
      <c r="M130" s="150"/>
      <c r="N130" s="151"/>
      <c r="O130" s="142"/>
      <c r="P130" s="142"/>
      <c r="S130" s="152"/>
    </row>
    <row r="131" spans="1:19" ht="12.75" customHeight="1">
      <c r="A131" s="167">
        <v>2023</v>
      </c>
      <c r="B131" s="168" t="s">
        <v>16</v>
      </c>
      <c r="C131" s="168" t="s">
        <v>829</v>
      </c>
      <c r="D131" s="169" t="s">
        <v>845</v>
      </c>
      <c r="E131" s="169">
        <v>1</v>
      </c>
      <c r="F131" s="169" t="s">
        <v>831</v>
      </c>
      <c r="G131" s="170"/>
      <c r="H131" s="170">
        <v>595.41000000000008</v>
      </c>
      <c r="I131" s="171"/>
      <c r="J131" s="171">
        <v>928325</v>
      </c>
      <c r="K131" s="172"/>
      <c r="L131" s="173">
        <f t="shared" si="1"/>
        <v>552733988.25000012</v>
      </c>
      <c r="M131" s="150"/>
      <c r="N131" s="151"/>
      <c r="O131" s="142"/>
      <c r="P131" s="142"/>
      <c r="S131" s="152"/>
    </row>
    <row r="132" spans="1:19" ht="12.75" customHeight="1">
      <c r="A132" s="153"/>
      <c r="B132" s="154"/>
      <c r="C132" s="154"/>
      <c r="D132" s="155"/>
      <c r="E132" s="155"/>
      <c r="F132" s="155" t="s">
        <v>832</v>
      </c>
      <c r="G132" s="156"/>
      <c r="H132" s="156">
        <v>1150.68</v>
      </c>
      <c r="I132" s="157"/>
      <c r="J132" s="157">
        <v>374404</v>
      </c>
      <c r="K132" s="158"/>
      <c r="L132" s="159">
        <f t="shared" si="1"/>
        <v>430819194.72000003</v>
      </c>
      <c r="M132" s="150"/>
      <c r="N132" s="151"/>
      <c r="O132" s="142"/>
      <c r="P132" s="142"/>
      <c r="S132" s="152"/>
    </row>
    <row r="133" spans="1:19" ht="12.75" customHeight="1">
      <c r="A133" s="174"/>
      <c r="B133" s="175"/>
      <c r="C133" s="175"/>
      <c r="D133" s="176"/>
      <c r="E133" s="176"/>
      <c r="F133" s="176" t="s">
        <v>833</v>
      </c>
      <c r="G133" s="177"/>
      <c r="H133" s="177">
        <v>1739.4</v>
      </c>
      <c r="I133" s="178"/>
      <c r="J133" s="178">
        <v>62967</v>
      </c>
      <c r="K133" s="179"/>
      <c r="L133" s="180">
        <f t="shared" si="1"/>
        <v>109524799.80000001</v>
      </c>
      <c r="M133" s="150"/>
      <c r="N133" s="151"/>
      <c r="O133" s="142"/>
      <c r="P133" s="142"/>
      <c r="S133" s="152"/>
    </row>
    <row r="134" spans="1:19" ht="12.75" customHeight="1">
      <c r="A134" s="167">
        <v>2023</v>
      </c>
      <c r="B134" s="168" t="s">
        <v>16</v>
      </c>
      <c r="C134" s="168" t="s">
        <v>829</v>
      </c>
      <c r="D134" s="169" t="s">
        <v>846</v>
      </c>
      <c r="E134" s="169">
        <v>1</v>
      </c>
      <c r="F134" s="169" t="s">
        <v>831</v>
      </c>
      <c r="G134" s="170"/>
      <c r="H134" s="170">
        <v>199.36</v>
      </c>
      <c r="I134" s="171"/>
      <c r="J134" s="171">
        <v>821406</v>
      </c>
      <c r="K134" s="172"/>
      <c r="L134" s="173">
        <f t="shared" si="1"/>
        <v>163755500.16</v>
      </c>
      <c r="M134" s="150"/>
      <c r="N134" s="151"/>
      <c r="O134" s="142"/>
      <c r="P134" s="142"/>
      <c r="S134" s="152"/>
    </row>
    <row r="135" spans="1:19" ht="12.75" customHeight="1">
      <c r="A135" s="153"/>
      <c r="B135" s="154"/>
      <c r="C135" s="154"/>
      <c r="D135" s="155"/>
      <c r="E135" s="155"/>
      <c r="F135" s="155" t="s">
        <v>832</v>
      </c>
      <c r="G135" s="156"/>
      <c r="H135" s="156">
        <v>385.28000000000003</v>
      </c>
      <c r="I135" s="157"/>
      <c r="J135" s="157">
        <v>263200</v>
      </c>
      <c r="K135" s="158"/>
      <c r="L135" s="159">
        <f t="shared" si="1"/>
        <v>101405696.00000001</v>
      </c>
      <c r="M135" s="150"/>
      <c r="N135" s="151"/>
      <c r="O135" s="142"/>
      <c r="P135" s="142"/>
      <c r="S135" s="152"/>
    </row>
    <row r="136" spans="1:19" ht="12.75" customHeight="1">
      <c r="A136" s="174"/>
      <c r="B136" s="175"/>
      <c r="C136" s="175"/>
      <c r="D136" s="176"/>
      <c r="E136" s="176"/>
      <c r="F136" s="176" t="s">
        <v>833</v>
      </c>
      <c r="G136" s="177"/>
      <c r="H136" s="177"/>
      <c r="I136" s="178"/>
      <c r="J136" s="178"/>
      <c r="K136" s="179"/>
      <c r="L136" s="180">
        <f t="shared" si="1"/>
        <v>0</v>
      </c>
      <c r="M136" s="150"/>
      <c r="N136" s="151"/>
      <c r="O136" s="142"/>
      <c r="P136" s="142"/>
      <c r="S136" s="152"/>
    </row>
    <row r="137" spans="1:19" ht="12.75" customHeight="1">
      <c r="A137" s="167">
        <v>2023</v>
      </c>
      <c r="B137" s="168" t="s">
        <v>16</v>
      </c>
      <c r="C137" s="168" t="s">
        <v>829</v>
      </c>
      <c r="D137" s="169" t="s">
        <v>847</v>
      </c>
      <c r="E137" s="169">
        <v>1</v>
      </c>
      <c r="F137" s="169" t="s">
        <v>831</v>
      </c>
      <c r="G137" s="170"/>
      <c r="H137" s="170">
        <v>199.36</v>
      </c>
      <c r="I137" s="171"/>
      <c r="J137" s="171">
        <v>758556</v>
      </c>
      <c r="K137" s="172"/>
      <c r="L137" s="173">
        <f t="shared" si="1"/>
        <v>151225724.16</v>
      </c>
      <c r="M137" s="150"/>
      <c r="N137" s="151"/>
      <c r="O137" s="142"/>
      <c r="P137" s="142"/>
      <c r="S137" s="152"/>
    </row>
    <row r="138" spans="1:19" ht="12.75" customHeight="1">
      <c r="A138" s="153"/>
      <c r="B138" s="154"/>
      <c r="C138" s="154"/>
      <c r="D138" s="155"/>
      <c r="E138" s="155"/>
      <c r="F138" s="155" t="s">
        <v>832</v>
      </c>
      <c r="G138" s="156"/>
      <c r="H138" s="156">
        <v>385.28000000000003</v>
      </c>
      <c r="I138" s="157"/>
      <c r="J138" s="157">
        <v>275179</v>
      </c>
      <c r="K138" s="158"/>
      <c r="L138" s="159">
        <f t="shared" si="1"/>
        <v>106020965.12</v>
      </c>
      <c r="M138" s="150"/>
      <c r="N138" s="151"/>
      <c r="O138" s="142"/>
      <c r="P138" s="142"/>
      <c r="S138" s="152"/>
    </row>
    <row r="139" spans="1:19" ht="12.75" customHeight="1">
      <c r="A139" s="174"/>
      <c r="B139" s="175"/>
      <c r="C139" s="175"/>
      <c r="D139" s="176"/>
      <c r="E139" s="176"/>
      <c r="F139" s="176" t="s">
        <v>833</v>
      </c>
      <c r="G139" s="177"/>
      <c r="H139" s="177">
        <v>582.40000000000009</v>
      </c>
      <c r="I139" s="178"/>
      <c r="J139" s="178">
        <v>43313</v>
      </c>
      <c r="K139" s="179"/>
      <c r="L139" s="180">
        <f t="shared" si="1"/>
        <v>25225491.200000003</v>
      </c>
      <c r="M139" s="150"/>
      <c r="N139" s="151"/>
      <c r="O139" s="142"/>
      <c r="P139" s="142"/>
      <c r="S139" s="152"/>
    </row>
    <row r="140" spans="1:19" ht="12.75" customHeight="1">
      <c r="A140" s="167">
        <v>2023</v>
      </c>
      <c r="B140" s="168" t="s">
        <v>16</v>
      </c>
      <c r="C140" s="168" t="s">
        <v>829</v>
      </c>
      <c r="D140" s="169" t="s">
        <v>848</v>
      </c>
      <c r="E140" s="169">
        <v>1</v>
      </c>
      <c r="F140" s="169" t="s">
        <v>831</v>
      </c>
      <c r="G140" s="170"/>
      <c r="H140" s="170">
        <v>303.49</v>
      </c>
      <c r="I140" s="171"/>
      <c r="J140" s="171">
        <v>760594</v>
      </c>
      <c r="K140" s="172"/>
      <c r="L140" s="173">
        <f t="shared" si="1"/>
        <v>230832673.06</v>
      </c>
      <c r="M140" s="150"/>
      <c r="N140" s="151"/>
      <c r="O140" s="142"/>
      <c r="P140" s="142"/>
      <c r="S140" s="152"/>
    </row>
    <row r="141" spans="1:19" ht="12.75" customHeight="1">
      <c r="A141" s="153"/>
      <c r="B141" s="154"/>
      <c r="C141" s="154"/>
      <c r="D141" s="155"/>
      <c r="E141" s="155"/>
      <c r="F141" s="155" t="s">
        <v>832</v>
      </c>
      <c r="G141" s="156"/>
      <c r="H141" s="156">
        <v>586.52</v>
      </c>
      <c r="I141" s="157"/>
      <c r="J141" s="157">
        <v>232462</v>
      </c>
      <c r="K141" s="158"/>
      <c r="L141" s="159">
        <f t="shared" si="1"/>
        <v>136343612.24000001</v>
      </c>
      <c r="M141" s="150"/>
      <c r="N141" s="151"/>
      <c r="O141" s="142"/>
      <c r="P141" s="142"/>
      <c r="S141" s="152"/>
    </row>
    <row r="142" spans="1:19" ht="12.75" customHeight="1">
      <c r="A142" s="174"/>
      <c r="B142" s="175"/>
      <c r="C142" s="175"/>
      <c r="D142" s="176"/>
      <c r="E142" s="176"/>
      <c r="F142" s="176" t="s">
        <v>833</v>
      </c>
      <c r="G142" s="177"/>
      <c r="H142" s="177"/>
      <c r="I142" s="178"/>
      <c r="J142" s="178"/>
      <c r="K142" s="179"/>
      <c r="L142" s="180">
        <f t="shared" si="1"/>
        <v>0</v>
      </c>
      <c r="M142" s="150"/>
      <c r="N142" s="151"/>
      <c r="O142" s="142"/>
      <c r="P142" s="142"/>
      <c r="S142" s="152"/>
    </row>
    <row r="143" spans="1:19" ht="12.75" customHeight="1">
      <c r="A143" s="167">
        <v>2023</v>
      </c>
      <c r="B143" s="168" t="s">
        <v>16</v>
      </c>
      <c r="C143" s="168" t="s">
        <v>829</v>
      </c>
      <c r="D143" s="169" t="s">
        <v>849</v>
      </c>
      <c r="E143" s="169">
        <v>1</v>
      </c>
      <c r="F143" s="169" t="s">
        <v>831</v>
      </c>
      <c r="G143" s="170"/>
      <c r="H143" s="170">
        <v>303.49</v>
      </c>
      <c r="I143" s="171"/>
      <c r="J143" s="171">
        <v>715956</v>
      </c>
      <c r="K143" s="172"/>
      <c r="L143" s="173">
        <f t="shared" si="1"/>
        <v>217285486.44</v>
      </c>
      <c r="M143" s="150"/>
      <c r="N143" s="151"/>
      <c r="O143" s="142"/>
      <c r="P143" s="142"/>
      <c r="S143" s="152"/>
    </row>
    <row r="144" spans="1:19" ht="12.75" customHeight="1">
      <c r="A144" s="153"/>
      <c r="B144" s="154"/>
      <c r="C144" s="154"/>
      <c r="D144" s="155"/>
      <c r="E144" s="155"/>
      <c r="F144" s="155" t="s">
        <v>832</v>
      </c>
      <c r="G144" s="156"/>
      <c r="H144" s="156">
        <v>586.52</v>
      </c>
      <c r="I144" s="157"/>
      <c r="J144" s="157">
        <v>242402</v>
      </c>
      <c r="K144" s="158"/>
      <c r="L144" s="159">
        <f t="shared" si="1"/>
        <v>142173621.03999999</v>
      </c>
      <c r="M144" s="150"/>
      <c r="N144" s="151"/>
      <c r="O144" s="142"/>
      <c r="P144" s="142"/>
      <c r="S144" s="152"/>
    </row>
    <row r="145" spans="1:19" ht="12.75" customHeight="1">
      <c r="A145" s="174"/>
      <c r="B145" s="175"/>
      <c r="C145" s="175"/>
      <c r="D145" s="176"/>
      <c r="E145" s="176"/>
      <c r="F145" s="176" t="s">
        <v>833</v>
      </c>
      <c r="G145" s="177"/>
      <c r="H145" s="177">
        <v>886.6</v>
      </c>
      <c r="I145" s="178"/>
      <c r="J145" s="178">
        <v>38223</v>
      </c>
      <c r="K145" s="179"/>
      <c r="L145" s="180">
        <f t="shared" si="1"/>
        <v>33888511.800000004</v>
      </c>
      <c r="M145" s="150"/>
      <c r="N145" s="151"/>
      <c r="O145" s="142"/>
      <c r="P145" s="142"/>
      <c r="S145" s="152"/>
    </row>
    <row r="146" spans="1:19" ht="12.75" customHeight="1">
      <c r="A146" s="167">
        <v>2023</v>
      </c>
      <c r="B146" s="168" t="s">
        <v>16</v>
      </c>
      <c r="C146" s="168" t="s">
        <v>829</v>
      </c>
      <c r="D146" s="169" t="s">
        <v>850</v>
      </c>
      <c r="E146" s="169">
        <v>1</v>
      </c>
      <c r="F146" s="169" t="s">
        <v>831</v>
      </c>
      <c r="G146" s="170"/>
      <c r="H146" s="170">
        <v>208.12</v>
      </c>
      <c r="I146" s="171"/>
      <c r="J146" s="171">
        <v>588121</v>
      </c>
      <c r="K146" s="172"/>
      <c r="L146" s="173">
        <f t="shared" si="1"/>
        <v>122399742.52</v>
      </c>
      <c r="M146" s="150"/>
      <c r="N146" s="151"/>
      <c r="O146" s="142"/>
      <c r="P146" s="142"/>
      <c r="S146" s="152"/>
    </row>
    <row r="147" spans="1:19" ht="12.75" customHeight="1">
      <c r="A147" s="153"/>
      <c r="B147" s="154"/>
      <c r="C147" s="154"/>
      <c r="D147" s="155"/>
      <c r="E147" s="155"/>
      <c r="F147" s="155" t="s">
        <v>832</v>
      </c>
      <c r="G147" s="156"/>
      <c r="H147" s="156">
        <v>402.22</v>
      </c>
      <c r="I147" s="157"/>
      <c r="J147" s="157">
        <v>181173</v>
      </c>
      <c r="K147" s="158"/>
      <c r="L147" s="159">
        <f t="shared" si="1"/>
        <v>72871404.060000002</v>
      </c>
      <c r="M147" s="150"/>
      <c r="N147" s="151"/>
      <c r="O147" s="142"/>
      <c r="P147" s="142"/>
      <c r="S147" s="152"/>
    </row>
    <row r="148" spans="1:19" ht="12.75" customHeight="1">
      <c r="A148" s="174"/>
      <c r="B148" s="175"/>
      <c r="C148" s="161"/>
      <c r="D148" s="162"/>
      <c r="E148" s="162"/>
      <c r="F148" s="162" t="s">
        <v>833</v>
      </c>
      <c r="G148" s="177"/>
      <c r="H148" s="177">
        <v>608.01</v>
      </c>
      <c r="I148" s="164"/>
      <c r="J148" s="164">
        <v>91292</v>
      </c>
      <c r="K148" s="165"/>
      <c r="L148" s="166">
        <f t="shared" si="1"/>
        <v>55506448.920000002</v>
      </c>
      <c r="M148" s="150"/>
      <c r="N148" s="151"/>
      <c r="O148" s="142"/>
      <c r="P148" s="142"/>
      <c r="S148" s="152"/>
    </row>
    <row r="149" spans="1:19" ht="12.75" customHeight="1">
      <c r="A149" s="167">
        <v>2023</v>
      </c>
      <c r="B149" s="168" t="s">
        <v>16</v>
      </c>
      <c r="C149" s="168" t="s">
        <v>829</v>
      </c>
      <c r="D149" s="169" t="s">
        <v>851</v>
      </c>
      <c r="E149" s="169">
        <v>1</v>
      </c>
      <c r="F149" s="169" t="s">
        <v>831</v>
      </c>
      <c r="G149" s="170"/>
      <c r="H149" s="170">
        <v>208.12</v>
      </c>
      <c r="I149" s="171"/>
      <c r="J149" s="171">
        <v>611959</v>
      </c>
      <c r="K149" s="172"/>
      <c r="L149" s="173">
        <f t="shared" si="1"/>
        <v>127360907.08</v>
      </c>
      <c r="M149" s="150"/>
      <c r="N149" s="151"/>
      <c r="O149" s="142"/>
      <c r="P149" s="142"/>
      <c r="S149" s="152"/>
    </row>
    <row r="150" spans="1:19" ht="12.75" customHeight="1">
      <c r="A150" s="153"/>
      <c r="B150" s="154"/>
      <c r="C150" s="154"/>
      <c r="D150" s="155"/>
      <c r="E150" s="155"/>
      <c r="F150" s="155" t="s">
        <v>832</v>
      </c>
      <c r="G150" s="156"/>
      <c r="H150" s="156">
        <v>402.22</v>
      </c>
      <c r="I150" s="157"/>
      <c r="J150" s="157">
        <v>183123</v>
      </c>
      <c r="K150" s="158"/>
      <c r="L150" s="159">
        <f t="shared" si="1"/>
        <v>73655733.060000002</v>
      </c>
      <c r="M150" s="150"/>
      <c r="N150" s="151"/>
      <c r="O150" s="142"/>
      <c r="P150" s="142"/>
      <c r="S150" s="152"/>
    </row>
    <row r="151" spans="1:19" ht="12.75" customHeight="1">
      <c r="A151" s="174"/>
      <c r="B151" s="175"/>
      <c r="C151" s="175"/>
      <c r="D151" s="176"/>
      <c r="E151" s="176"/>
      <c r="F151" s="176" t="s">
        <v>833</v>
      </c>
      <c r="G151" s="177"/>
      <c r="H151" s="177">
        <v>608.01</v>
      </c>
      <c r="I151" s="178"/>
      <c r="J151" s="178">
        <v>109213</v>
      </c>
      <c r="K151" s="179"/>
      <c r="L151" s="180">
        <f t="shared" si="1"/>
        <v>66402596.130000003</v>
      </c>
      <c r="M151" s="150"/>
      <c r="N151" s="151"/>
      <c r="O151" s="142"/>
      <c r="P151" s="142"/>
      <c r="S151" s="152"/>
    </row>
    <row r="152" spans="1:19" ht="12.75" customHeight="1">
      <c r="A152" s="167">
        <v>2023</v>
      </c>
      <c r="B152" s="168" t="s">
        <v>16</v>
      </c>
      <c r="C152" s="168" t="s">
        <v>829</v>
      </c>
      <c r="D152" s="169" t="s">
        <v>852</v>
      </c>
      <c r="E152" s="169">
        <v>1</v>
      </c>
      <c r="F152" s="169" t="s">
        <v>831</v>
      </c>
      <c r="G152" s="170"/>
      <c r="H152" s="170">
        <v>485.62</v>
      </c>
      <c r="I152" s="171"/>
      <c r="J152" s="171">
        <v>900718</v>
      </c>
      <c r="K152" s="172"/>
      <c r="L152" s="173">
        <f t="shared" si="1"/>
        <v>437406675.16000003</v>
      </c>
      <c r="M152" s="150"/>
      <c r="N152" s="151"/>
      <c r="O152" s="142"/>
      <c r="P152" s="142"/>
      <c r="S152" s="152"/>
    </row>
    <row r="153" spans="1:19" ht="12.75" customHeight="1">
      <c r="A153" s="153"/>
      <c r="B153" s="154"/>
      <c r="C153" s="154"/>
      <c r="D153" s="155"/>
      <c r="E153" s="155"/>
      <c r="F153" s="155" t="s">
        <v>832</v>
      </c>
      <c r="G153" s="156"/>
      <c r="H153" s="156">
        <v>938.51</v>
      </c>
      <c r="I153" s="157"/>
      <c r="J153" s="157">
        <v>234837</v>
      </c>
      <c r="K153" s="158"/>
      <c r="L153" s="159">
        <f t="shared" si="1"/>
        <v>220396872.87</v>
      </c>
      <c r="M153" s="150"/>
      <c r="N153" s="151"/>
      <c r="O153" s="142"/>
      <c r="P153" s="142"/>
      <c r="S153" s="152"/>
    </row>
    <row r="154" spans="1:19" ht="12.75" customHeight="1">
      <c r="A154" s="174"/>
      <c r="B154" s="175"/>
      <c r="C154" s="175"/>
      <c r="D154" s="176"/>
      <c r="E154" s="176"/>
      <c r="F154" s="176" t="s">
        <v>833</v>
      </c>
      <c r="G154" s="177"/>
      <c r="H154" s="177">
        <v>1418.69</v>
      </c>
      <c r="I154" s="178"/>
      <c r="J154" s="178">
        <v>125754</v>
      </c>
      <c r="K154" s="179"/>
      <c r="L154" s="180">
        <f t="shared" si="1"/>
        <v>178405942.26000002</v>
      </c>
      <c r="M154" s="150"/>
      <c r="N154" s="151"/>
      <c r="O154" s="142"/>
      <c r="P154" s="142"/>
      <c r="S154" s="152"/>
    </row>
    <row r="155" spans="1:19" ht="12.75" customHeight="1">
      <c r="A155" s="167">
        <v>2023</v>
      </c>
      <c r="B155" s="168" t="s">
        <v>16</v>
      </c>
      <c r="C155" s="168" t="s">
        <v>829</v>
      </c>
      <c r="D155" s="169" t="s">
        <v>853</v>
      </c>
      <c r="E155" s="169">
        <v>1</v>
      </c>
      <c r="F155" s="169" t="s">
        <v>831</v>
      </c>
      <c r="G155" s="170"/>
      <c r="H155" s="170">
        <v>485.62</v>
      </c>
      <c r="I155" s="171"/>
      <c r="J155" s="171">
        <v>753731</v>
      </c>
      <c r="K155" s="172"/>
      <c r="L155" s="173">
        <f t="shared" si="1"/>
        <v>366026848.22000003</v>
      </c>
      <c r="M155" s="150"/>
      <c r="N155" s="151"/>
      <c r="O155" s="142"/>
      <c r="P155" s="142"/>
      <c r="S155" s="152"/>
    </row>
    <row r="156" spans="1:19" ht="12.75" customHeight="1">
      <c r="A156" s="153"/>
      <c r="B156" s="154"/>
      <c r="C156" s="154"/>
      <c r="D156" s="155"/>
      <c r="E156" s="155"/>
      <c r="F156" s="155" t="s">
        <v>832</v>
      </c>
      <c r="G156" s="156"/>
      <c r="H156" s="156">
        <v>938.51</v>
      </c>
      <c r="I156" s="157"/>
      <c r="J156" s="157">
        <v>172475</v>
      </c>
      <c r="K156" s="158"/>
      <c r="L156" s="159">
        <f t="shared" si="1"/>
        <v>161869512.25</v>
      </c>
      <c r="M156" s="150"/>
      <c r="N156" s="151"/>
      <c r="O156" s="142"/>
      <c r="P156" s="142"/>
      <c r="S156" s="152"/>
    </row>
    <row r="157" spans="1:19" ht="12.75" customHeight="1">
      <c r="A157" s="174"/>
      <c r="B157" s="175"/>
      <c r="C157" s="175"/>
      <c r="D157" s="176"/>
      <c r="E157" s="176"/>
      <c r="F157" s="176" t="s">
        <v>833</v>
      </c>
      <c r="G157" s="177"/>
      <c r="H157" s="177">
        <v>1418.69</v>
      </c>
      <c r="I157" s="178"/>
      <c r="J157" s="178">
        <v>102185</v>
      </c>
      <c r="K157" s="179"/>
      <c r="L157" s="180">
        <f t="shared" si="1"/>
        <v>144968837.65000001</v>
      </c>
      <c r="M157" s="150"/>
      <c r="N157" s="151"/>
      <c r="O157" s="142"/>
      <c r="P157" s="142"/>
      <c r="S157" s="152"/>
    </row>
    <row r="158" spans="1:19" ht="12.75" customHeight="1">
      <c r="A158" s="167">
        <v>2023</v>
      </c>
      <c r="B158" s="168" t="s">
        <v>16</v>
      </c>
      <c r="C158" s="168" t="s">
        <v>829</v>
      </c>
      <c r="D158" s="169" t="s">
        <v>854</v>
      </c>
      <c r="E158" s="169">
        <v>1</v>
      </c>
      <c r="F158" s="169" t="s">
        <v>831</v>
      </c>
      <c r="G158" s="170"/>
      <c r="H158" s="170">
        <v>485.62</v>
      </c>
      <c r="I158" s="171"/>
      <c r="J158" s="171">
        <v>143907</v>
      </c>
      <c r="K158" s="172"/>
      <c r="L158" s="173">
        <f t="shared" si="1"/>
        <v>69884117.340000004</v>
      </c>
      <c r="M158" s="150"/>
      <c r="N158" s="151"/>
      <c r="O158" s="142"/>
      <c r="P158" s="142"/>
      <c r="S158" s="152"/>
    </row>
    <row r="159" spans="1:19" ht="12.75" customHeight="1">
      <c r="A159" s="153"/>
      <c r="B159" s="154"/>
      <c r="C159" s="154"/>
      <c r="D159" s="155"/>
      <c r="E159" s="155"/>
      <c r="F159" s="155" t="s">
        <v>832</v>
      </c>
      <c r="G159" s="156"/>
      <c r="H159" s="156">
        <v>938.51</v>
      </c>
      <c r="I159" s="157"/>
      <c r="J159" s="157">
        <v>39480</v>
      </c>
      <c r="K159" s="158"/>
      <c r="L159" s="159">
        <f t="shared" ref="L159:L184" si="2">H159*J159</f>
        <v>37052374.799999997</v>
      </c>
      <c r="M159" s="150"/>
      <c r="N159" s="151"/>
      <c r="O159" s="142"/>
      <c r="P159" s="142"/>
      <c r="S159" s="152"/>
    </row>
    <row r="160" spans="1:19" ht="12.75" customHeight="1">
      <c r="A160" s="174"/>
      <c r="B160" s="175"/>
      <c r="C160" s="175"/>
      <c r="D160" s="176"/>
      <c r="E160" s="176"/>
      <c r="F160" s="176" t="s">
        <v>833</v>
      </c>
      <c r="G160" s="177"/>
      <c r="H160" s="177">
        <v>1418.69</v>
      </c>
      <c r="I160" s="178"/>
      <c r="J160" s="178">
        <v>18983</v>
      </c>
      <c r="K160" s="179"/>
      <c r="L160" s="180">
        <f t="shared" si="2"/>
        <v>26930992.27</v>
      </c>
      <c r="M160" s="150"/>
      <c r="N160" s="151"/>
      <c r="O160" s="142"/>
      <c r="P160" s="142"/>
      <c r="S160" s="152"/>
    </row>
    <row r="161" spans="1:19" ht="12.75" customHeight="1">
      <c r="A161" s="167">
        <v>2023</v>
      </c>
      <c r="B161" s="168" t="s">
        <v>16</v>
      </c>
      <c r="C161" s="168" t="s">
        <v>829</v>
      </c>
      <c r="D161" s="169" t="s">
        <v>855</v>
      </c>
      <c r="E161" s="169">
        <v>1</v>
      </c>
      <c r="F161" s="169" t="s">
        <v>831</v>
      </c>
      <c r="G161" s="170"/>
      <c r="H161" s="170">
        <v>485.62</v>
      </c>
      <c r="I161" s="171"/>
      <c r="J161" s="171">
        <v>66402</v>
      </c>
      <c r="K161" s="172"/>
      <c r="L161" s="173">
        <f t="shared" si="2"/>
        <v>32246139.240000002</v>
      </c>
      <c r="M161" s="150"/>
      <c r="N161" s="151"/>
      <c r="O161" s="142"/>
      <c r="P161" s="142"/>
      <c r="S161" s="152"/>
    </row>
    <row r="162" spans="1:19" ht="12.75" customHeight="1">
      <c r="A162" s="153"/>
      <c r="B162" s="154"/>
      <c r="C162" s="154"/>
      <c r="D162" s="155"/>
      <c r="E162" s="155"/>
      <c r="F162" s="155" t="s">
        <v>832</v>
      </c>
      <c r="G162" s="156"/>
      <c r="H162" s="156">
        <v>938.51</v>
      </c>
      <c r="I162" s="157"/>
      <c r="J162" s="157">
        <v>28654</v>
      </c>
      <c r="K162" s="158"/>
      <c r="L162" s="159">
        <f t="shared" si="2"/>
        <v>26892065.539999999</v>
      </c>
      <c r="M162" s="150"/>
      <c r="N162" s="151"/>
      <c r="O162" s="142"/>
      <c r="P162" s="142"/>
      <c r="S162" s="152"/>
    </row>
    <row r="163" spans="1:19" ht="12.75" customHeight="1">
      <c r="A163" s="174"/>
      <c r="B163" s="175"/>
      <c r="C163" s="175"/>
      <c r="D163" s="176"/>
      <c r="E163" s="176"/>
      <c r="F163" s="176" t="s">
        <v>833</v>
      </c>
      <c r="G163" s="177"/>
      <c r="H163" s="177">
        <v>1418.69</v>
      </c>
      <c r="I163" s="178"/>
      <c r="J163" s="178">
        <v>19288</v>
      </c>
      <c r="K163" s="179"/>
      <c r="L163" s="180">
        <f t="shared" si="2"/>
        <v>27363692.720000003</v>
      </c>
      <c r="M163" s="150"/>
      <c r="N163" s="151"/>
      <c r="O163" s="142"/>
      <c r="P163" s="142"/>
      <c r="S163" s="152"/>
    </row>
    <row r="164" spans="1:19" ht="12.75" customHeight="1">
      <c r="A164" s="167">
        <v>2023</v>
      </c>
      <c r="B164" s="168" t="s">
        <v>16</v>
      </c>
      <c r="C164" s="168" t="s">
        <v>829</v>
      </c>
      <c r="D164" s="169" t="s">
        <v>856</v>
      </c>
      <c r="E164" s="169">
        <v>1</v>
      </c>
      <c r="F164" s="169" t="s">
        <v>831</v>
      </c>
      <c r="G164" s="170"/>
      <c r="H164" s="170">
        <v>485.62</v>
      </c>
      <c r="I164" s="171"/>
      <c r="J164" s="171">
        <v>272439</v>
      </c>
      <c r="K164" s="172"/>
      <c r="L164" s="173">
        <f t="shared" si="2"/>
        <v>132301827.18000001</v>
      </c>
      <c r="M164" s="150"/>
      <c r="N164" s="151"/>
      <c r="O164" s="142"/>
      <c r="P164" s="142"/>
      <c r="S164" s="152"/>
    </row>
    <row r="165" spans="1:19" ht="12.75" customHeight="1">
      <c r="A165" s="153"/>
      <c r="B165" s="154"/>
      <c r="C165" s="154"/>
      <c r="D165" s="155"/>
      <c r="E165" s="155"/>
      <c r="F165" s="155" t="s">
        <v>832</v>
      </c>
      <c r="G165" s="156"/>
      <c r="H165" s="156">
        <v>938.51</v>
      </c>
      <c r="I165" s="157"/>
      <c r="J165" s="157">
        <v>63287</v>
      </c>
      <c r="K165" s="158"/>
      <c r="L165" s="159">
        <f t="shared" si="2"/>
        <v>59395482.369999997</v>
      </c>
      <c r="M165" s="150"/>
      <c r="N165" s="151"/>
      <c r="O165" s="142"/>
      <c r="P165" s="142"/>
      <c r="S165" s="152"/>
    </row>
    <row r="166" spans="1:19" ht="12.75" customHeight="1">
      <c r="A166" s="174"/>
      <c r="B166" s="175"/>
      <c r="C166" s="175"/>
      <c r="D166" s="176"/>
      <c r="E166" s="176"/>
      <c r="F166" s="176" t="s">
        <v>833</v>
      </c>
      <c r="G166" s="177"/>
      <c r="H166" s="177">
        <v>1418.69</v>
      </c>
      <c r="I166" s="178"/>
      <c r="J166" s="178">
        <v>38573</v>
      </c>
      <c r="K166" s="179"/>
      <c r="L166" s="180">
        <f t="shared" si="2"/>
        <v>54723129.370000005</v>
      </c>
      <c r="M166" s="150"/>
      <c r="N166" s="151"/>
      <c r="O166" s="142"/>
      <c r="P166" s="142"/>
      <c r="S166" s="152"/>
    </row>
    <row r="167" spans="1:19" ht="12.75" customHeight="1">
      <c r="A167" s="167">
        <v>2023</v>
      </c>
      <c r="B167" s="168" t="s">
        <v>16</v>
      </c>
      <c r="C167" s="168" t="s">
        <v>829</v>
      </c>
      <c r="D167" s="169" t="s">
        <v>857</v>
      </c>
      <c r="E167" s="169">
        <v>1</v>
      </c>
      <c r="F167" s="169" t="s">
        <v>831</v>
      </c>
      <c r="G167" s="170"/>
      <c r="H167" s="170">
        <v>485.62</v>
      </c>
      <c r="I167" s="171"/>
      <c r="J167" s="171">
        <v>85147</v>
      </c>
      <c r="K167" s="172"/>
      <c r="L167" s="173">
        <f t="shared" si="2"/>
        <v>41349086.140000001</v>
      </c>
      <c r="M167" s="150"/>
      <c r="N167" s="151"/>
      <c r="O167" s="142"/>
      <c r="P167" s="142"/>
      <c r="S167" s="152"/>
    </row>
    <row r="168" spans="1:19" ht="12.75" customHeight="1">
      <c r="A168" s="153"/>
      <c r="B168" s="154"/>
      <c r="C168" s="154"/>
      <c r="D168" s="155"/>
      <c r="E168" s="155"/>
      <c r="F168" s="155" t="s">
        <v>832</v>
      </c>
      <c r="G168" s="156"/>
      <c r="H168" s="156">
        <v>938.51</v>
      </c>
      <c r="I168" s="157"/>
      <c r="J168" s="157">
        <v>22690</v>
      </c>
      <c r="K168" s="158"/>
      <c r="L168" s="159">
        <f t="shared" si="2"/>
        <v>21294791.899999999</v>
      </c>
      <c r="M168" s="150"/>
      <c r="N168" s="151"/>
      <c r="O168" s="142"/>
      <c r="P168" s="142"/>
      <c r="S168" s="152"/>
    </row>
    <row r="169" spans="1:19" ht="12.75" customHeight="1">
      <c r="A169" s="174"/>
      <c r="B169" s="175"/>
      <c r="C169" s="175"/>
      <c r="D169" s="176"/>
      <c r="E169" s="176"/>
      <c r="F169" s="176" t="s">
        <v>833</v>
      </c>
      <c r="G169" s="177"/>
      <c r="H169" s="177">
        <v>1418.69</v>
      </c>
      <c r="I169" s="178"/>
      <c r="J169" s="178">
        <v>14485</v>
      </c>
      <c r="K169" s="179"/>
      <c r="L169" s="180">
        <f t="shared" si="2"/>
        <v>20549724.650000002</v>
      </c>
      <c r="M169" s="150"/>
      <c r="N169" s="151"/>
      <c r="O169" s="142"/>
      <c r="P169" s="142"/>
      <c r="S169" s="152"/>
    </row>
    <row r="170" spans="1:19" ht="12.75" customHeight="1">
      <c r="A170" s="167">
        <v>2023</v>
      </c>
      <c r="B170" s="168" t="s">
        <v>16</v>
      </c>
      <c r="C170" s="168" t="s">
        <v>829</v>
      </c>
      <c r="D170" s="169" t="s">
        <v>858</v>
      </c>
      <c r="E170" s="169">
        <v>1</v>
      </c>
      <c r="F170" s="169" t="s">
        <v>831</v>
      </c>
      <c r="G170" s="170"/>
      <c r="H170" s="170">
        <v>445</v>
      </c>
      <c r="I170" s="171"/>
      <c r="J170" s="171">
        <v>573811</v>
      </c>
      <c r="K170" s="172"/>
      <c r="L170" s="173">
        <f t="shared" si="2"/>
        <v>255345895</v>
      </c>
      <c r="M170" s="150"/>
      <c r="N170" s="151"/>
      <c r="O170" s="142"/>
      <c r="P170" s="142"/>
      <c r="S170" s="152"/>
    </row>
    <row r="171" spans="1:19" ht="12.75" customHeight="1">
      <c r="A171" s="153"/>
      <c r="B171" s="154"/>
      <c r="C171" s="154"/>
      <c r="D171" s="155"/>
      <c r="E171" s="155"/>
      <c r="F171" s="155" t="s">
        <v>832</v>
      </c>
      <c r="G171" s="156"/>
      <c r="H171" s="156">
        <v>860</v>
      </c>
      <c r="I171" s="157"/>
      <c r="J171" s="157">
        <v>178729</v>
      </c>
      <c r="K171" s="158"/>
      <c r="L171" s="159">
        <f t="shared" si="2"/>
        <v>153706940</v>
      </c>
      <c r="M171" s="150"/>
      <c r="N171" s="151"/>
      <c r="O171" s="142"/>
      <c r="P171" s="142"/>
      <c r="S171" s="152"/>
    </row>
    <row r="172" spans="1:19" ht="12.75" customHeight="1">
      <c r="A172" s="174"/>
      <c r="B172" s="175"/>
      <c r="C172" s="175"/>
      <c r="D172" s="176"/>
      <c r="E172" s="176"/>
      <c r="F172" s="176" t="s">
        <v>833</v>
      </c>
      <c r="G172" s="177"/>
      <c r="H172" s="177"/>
      <c r="I172" s="178"/>
      <c r="J172" s="178"/>
      <c r="K172" s="179"/>
      <c r="L172" s="180">
        <f t="shared" si="2"/>
        <v>0</v>
      </c>
      <c r="M172" s="150"/>
      <c r="N172" s="151"/>
      <c r="O172" s="142"/>
      <c r="P172" s="142"/>
      <c r="S172" s="152"/>
    </row>
    <row r="173" spans="1:19" ht="12.75" customHeight="1">
      <c r="A173" s="167">
        <v>2023</v>
      </c>
      <c r="B173" s="168" t="s">
        <v>16</v>
      </c>
      <c r="C173" s="168" t="s">
        <v>829</v>
      </c>
      <c r="D173" s="169" t="s">
        <v>859</v>
      </c>
      <c r="E173" s="169">
        <v>1</v>
      </c>
      <c r="F173" s="169" t="s">
        <v>831</v>
      </c>
      <c r="G173" s="170"/>
      <c r="H173" s="170">
        <v>445</v>
      </c>
      <c r="I173" s="171"/>
      <c r="J173" s="171">
        <v>475610</v>
      </c>
      <c r="K173" s="172"/>
      <c r="L173" s="173">
        <f t="shared" si="2"/>
        <v>211646450</v>
      </c>
      <c r="M173" s="150"/>
      <c r="N173" s="151"/>
      <c r="O173" s="142"/>
      <c r="P173" s="142"/>
      <c r="S173" s="152"/>
    </row>
    <row r="174" spans="1:19" ht="12.75" customHeight="1">
      <c r="A174" s="153"/>
      <c r="B174" s="154"/>
      <c r="C174" s="154"/>
      <c r="D174" s="155"/>
      <c r="E174" s="155"/>
      <c r="F174" s="155" t="s">
        <v>832</v>
      </c>
      <c r="G174" s="156"/>
      <c r="H174" s="156">
        <v>860</v>
      </c>
      <c r="I174" s="157"/>
      <c r="J174" s="157">
        <v>136626</v>
      </c>
      <c r="K174" s="158"/>
      <c r="L174" s="159">
        <f t="shared" si="2"/>
        <v>117498360</v>
      </c>
      <c r="M174" s="150"/>
      <c r="N174" s="151"/>
      <c r="O174" s="142"/>
      <c r="P174" s="142"/>
      <c r="S174" s="152"/>
    </row>
    <row r="175" spans="1:19" ht="12.75" customHeight="1">
      <c r="A175" s="174"/>
      <c r="B175" s="175"/>
      <c r="C175" s="175"/>
      <c r="D175" s="176"/>
      <c r="E175" s="176"/>
      <c r="F175" s="176" t="s">
        <v>833</v>
      </c>
      <c r="G175" s="177"/>
      <c r="H175" s="177"/>
      <c r="I175" s="178"/>
      <c r="J175" s="178"/>
      <c r="K175" s="179"/>
      <c r="L175" s="180">
        <f t="shared" si="2"/>
        <v>0</v>
      </c>
      <c r="M175" s="150"/>
      <c r="N175" s="151"/>
      <c r="O175" s="142"/>
      <c r="P175" s="142"/>
      <c r="S175" s="152"/>
    </row>
    <row r="176" spans="1:19" ht="12.75" customHeight="1">
      <c r="A176" s="167">
        <v>2023</v>
      </c>
      <c r="B176" s="168" t="s">
        <v>16</v>
      </c>
      <c r="C176" s="168" t="s">
        <v>829</v>
      </c>
      <c r="D176" s="169" t="s">
        <v>860</v>
      </c>
      <c r="E176" s="169">
        <v>1</v>
      </c>
      <c r="F176" s="169" t="s">
        <v>831</v>
      </c>
      <c r="G176" s="170"/>
      <c r="H176" s="170">
        <v>194.46</v>
      </c>
      <c r="I176" s="171"/>
      <c r="J176" s="171">
        <v>99873</v>
      </c>
      <c r="K176" s="172"/>
      <c r="L176" s="173">
        <f t="shared" si="2"/>
        <v>19421303.580000002</v>
      </c>
      <c r="M176" s="150"/>
      <c r="N176" s="151"/>
      <c r="O176" s="142"/>
      <c r="P176" s="142"/>
      <c r="S176" s="152"/>
    </row>
    <row r="177" spans="1:19" ht="12.75" customHeight="1">
      <c r="A177" s="153"/>
      <c r="B177" s="154"/>
      <c r="C177" s="154"/>
      <c r="D177" s="155"/>
      <c r="E177" s="155"/>
      <c r="F177" s="155" t="s">
        <v>832</v>
      </c>
      <c r="G177" s="156"/>
      <c r="H177" s="156">
        <v>375.82</v>
      </c>
      <c r="I177" s="157"/>
      <c r="J177" s="157">
        <v>82726</v>
      </c>
      <c r="K177" s="158"/>
      <c r="L177" s="159">
        <f t="shared" si="2"/>
        <v>31090085.32</v>
      </c>
      <c r="M177" s="150"/>
      <c r="N177" s="151"/>
      <c r="O177" s="142"/>
      <c r="P177" s="142"/>
      <c r="S177" s="152"/>
    </row>
    <row r="178" spans="1:19" ht="12.75" customHeight="1">
      <c r="A178" s="174"/>
      <c r="B178" s="175"/>
      <c r="C178" s="175"/>
      <c r="D178" s="176"/>
      <c r="E178" s="176"/>
      <c r="F178" s="176" t="s">
        <v>833</v>
      </c>
      <c r="G178" s="177"/>
      <c r="H178" s="177">
        <v>568.1</v>
      </c>
      <c r="I178" s="178"/>
      <c r="J178" s="178">
        <v>60641</v>
      </c>
      <c r="K178" s="179"/>
      <c r="L178" s="180">
        <f t="shared" si="2"/>
        <v>34450152.100000001</v>
      </c>
      <c r="M178" s="150"/>
      <c r="N178" s="151"/>
      <c r="O178" s="142"/>
      <c r="P178" s="142"/>
      <c r="S178" s="152"/>
    </row>
    <row r="179" spans="1:19" ht="12.75" customHeight="1">
      <c r="A179" s="167">
        <v>2023</v>
      </c>
      <c r="B179" s="168" t="s">
        <v>16</v>
      </c>
      <c r="C179" s="168" t="s">
        <v>829</v>
      </c>
      <c r="D179" s="169" t="s">
        <v>861</v>
      </c>
      <c r="E179" s="169">
        <v>1</v>
      </c>
      <c r="F179" s="169" t="s">
        <v>831</v>
      </c>
      <c r="G179" s="170"/>
      <c r="H179" s="170">
        <v>187.79</v>
      </c>
      <c r="I179" s="171"/>
      <c r="J179" s="171">
        <v>263281</v>
      </c>
      <c r="K179" s="172"/>
      <c r="L179" s="173">
        <f t="shared" si="2"/>
        <v>49441538.989999995</v>
      </c>
      <c r="M179" s="150"/>
      <c r="N179" s="151"/>
      <c r="O179" s="142"/>
      <c r="P179" s="142"/>
      <c r="S179" s="152"/>
    </row>
    <row r="180" spans="1:19" ht="12.75" customHeight="1">
      <c r="A180" s="153"/>
      <c r="B180" s="154"/>
      <c r="C180" s="154"/>
      <c r="D180" s="155"/>
      <c r="E180" s="155"/>
      <c r="F180" s="155" t="s">
        <v>832</v>
      </c>
      <c r="G180" s="156"/>
      <c r="H180" s="156">
        <v>362.92</v>
      </c>
      <c r="I180" s="157"/>
      <c r="J180" s="157">
        <v>131919</v>
      </c>
      <c r="K180" s="158"/>
      <c r="L180" s="159">
        <f t="shared" si="2"/>
        <v>47876043.480000004</v>
      </c>
      <c r="M180" s="150"/>
      <c r="N180" s="151"/>
      <c r="O180" s="142"/>
      <c r="P180" s="142"/>
      <c r="S180" s="152"/>
    </row>
    <row r="181" spans="1:19" ht="12.75" customHeight="1">
      <c r="A181" s="174"/>
      <c r="B181" s="175"/>
      <c r="C181" s="175"/>
      <c r="D181" s="176"/>
      <c r="E181" s="176"/>
      <c r="F181" s="176" t="s">
        <v>833</v>
      </c>
      <c r="G181" s="177"/>
      <c r="H181" s="177">
        <v>548.6</v>
      </c>
      <c r="I181" s="178"/>
      <c r="J181" s="178">
        <v>85016</v>
      </c>
      <c r="K181" s="179"/>
      <c r="L181" s="180">
        <f t="shared" si="2"/>
        <v>46639777.600000001</v>
      </c>
      <c r="M181" s="150"/>
      <c r="N181" s="151"/>
      <c r="O181" s="142"/>
      <c r="P181" s="142"/>
      <c r="S181" s="152"/>
    </row>
    <row r="182" spans="1:19" ht="12.75" customHeight="1">
      <c r="A182" s="167">
        <v>2023</v>
      </c>
      <c r="B182" s="168" t="s">
        <v>16</v>
      </c>
      <c r="C182" s="168" t="s">
        <v>829</v>
      </c>
      <c r="D182" s="169" t="s">
        <v>862</v>
      </c>
      <c r="E182" s="169">
        <v>1</v>
      </c>
      <c r="F182" s="169" t="s">
        <v>831</v>
      </c>
      <c r="G182" s="170"/>
      <c r="H182" s="170">
        <v>99.32</v>
      </c>
      <c r="I182" s="171"/>
      <c r="J182" s="171">
        <v>151467</v>
      </c>
      <c r="K182" s="172"/>
      <c r="L182" s="173">
        <f t="shared" si="2"/>
        <v>15043702.439999999</v>
      </c>
      <c r="M182" s="150"/>
      <c r="N182" s="151"/>
      <c r="O182" s="142"/>
      <c r="P182" s="142"/>
      <c r="S182" s="152"/>
    </row>
    <row r="183" spans="1:19" ht="12.75" customHeight="1">
      <c r="A183" s="153"/>
      <c r="B183" s="154"/>
      <c r="C183" s="154"/>
      <c r="D183" s="155"/>
      <c r="E183" s="155"/>
      <c r="F183" s="155" t="s">
        <v>832</v>
      </c>
      <c r="G183" s="156"/>
      <c r="H183" s="156">
        <v>191.95</v>
      </c>
      <c r="I183" s="157"/>
      <c r="J183" s="157">
        <v>78439</v>
      </c>
      <c r="K183" s="158"/>
      <c r="L183" s="159">
        <f t="shared" si="2"/>
        <v>15056366.049999999</v>
      </c>
      <c r="M183" s="150"/>
      <c r="N183" s="151"/>
      <c r="O183" s="142"/>
      <c r="P183" s="142"/>
      <c r="S183" s="152"/>
    </row>
    <row r="184" spans="1:19" ht="12.75" customHeight="1">
      <c r="A184" s="174"/>
      <c r="B184" s="175"/>
      <c r="C184" s="175"/>
      <c r="D184" s="176"/>
      <c r="E184" s="176"/>
      <c r="F184" s="176" t="s">
        <v>833</v>
      </c>
      <c r="G184" s="177"/>
      <c r="H184" s="177">
        <v>290.16000000000003</v>
      </c>
      <c r="I184" s="178"/>
      <c r="J184" s="178">
        <v>52298</v>
      </c>
      <c r="K184" s="179"/>
      <c r="L184" s="180">
        <f t="shared" si="2"/>
        <v>15174787.680000002</v>
      </c>
      <c r="M184" s="150"/>
      <c r="N184" s="151"/>
      <c r="O184" s="142"/>
      <c r="P184" s="142"/>
      <c r="S184" s="152"/>
    </row>
    <row r="185" spans="1:19" ht="12.75" customHeight="1" thickBot="1">
      <c r="A185" s="1102" t="s">
        <v>864</v>
      </c>
      <c r="B185" s="1103"/>
      <c r="C185" s="1103"/>
      <c r="D185" s="1103"/>
      <c r="E185" s="1103"/>
      <c r="F185" s="1103"/>
      <c r="G185" s="1103"/>
      <c r="H185" s="1103"/>
      <c r="I185" s="181">
        <f>SUM(I101:I184)</f>
        <v>0</v>
      </c>
      <c r="J185" s="181">
        <f>SUM(J95:J184)</f>
        <v>26637999</v>
      </c>
      <c r="K185" s="181">
        <f>SUM(K101:K184)</f>
        <v>0</v>
      </c>
      <c r="L185" s="182">
        <f>SUM(L95:L184)</f>
        <v>14049853226.4</v>
      </c>
      <c r="M185" s="150"/>
      <c r="N185" s="151"/>
      <c r="O185" s="142"/>
      <c r="P185" s="142"/>
      <c r="S185" s="152"/>
    </row>
    <row r="186" spans="1:19" ht="12.75" customHeight="1">
      <c r="A186" s="143">
        <v>2023</v>
      </c>
      <c r="B186" s="144" t="s">
        <v>16</v>
      </c>
      <c r="C186" s="144" t="s">
        <v>829</v>
      </c>
      <c r="D186" s="145" t="s">
        <v>830</v>
      </c>
      <c r="E186" s="145">
        <v>2</v>
      </c>
      <c r="F186" s="145" t="s">
        <v>831</v>
      </c>
      <c r="G186" s="146"/>
      <c r="H186" s="146">
        <v>249.2</v>
      </c>
      <c r="I186" s="147"/>
      <c r="J186" s="147">
        <v>13055</v>
      </c>
      <c r="K186" s="148"/>
      <c r="L186" s="149">
        <f t="shared" ref="L186:L215" si="3">H186*J186</f>
        <v>3253306</v>
      </c>
      <c r="M186" s="150"/>
      <c r="N186" s="151"/>
      <c r="O186" s="142"/>
      <c r="P186" s="142"/>
      <c r="S186" s="152"/>
    </row>
    <row r="187" spans="1:19" ht="12.75" customHeight="1">
      <c r="A187" s="153"/>
      <c r="B187" s="154"/>
      <c r="C187" s="154"/>
      <c r="D187" s="155"/>
      <c r="E187" s="155"/>
      <c r="F187" s="155" t="s">
        <v>832</v>
      </c>
      <c r="G187" s="156"/>
      <c r="H187" s="156">
        <v>481.59999999999997</v>
      </c>
      <c r="I187" s="157"/>
      <c r="J187" s="157">
        <v>5251</v>
      </c>
      <c r="K187" s="158"/>
      <c r="L187" s="159">
        <f t="shared" si="3"/>
        <v>2528881.5999999996</v>
      </c>
      <c r="M187" s="150"/>
      <c r="N187" s="151"/>
      <c r="O187" s="142"/>
      <c r="P187" s="142"/>
      <c r="S187" s="152"/>
    </row>
    <row r="188" spans="1:19" ht="12.75" customHeight="1">
      <c r="A188" s="160"/>
      <c r="B188" s="161"/>
      <c r="C188" s="161"/>
      <c r="D188" s="162"/>
      <c r="E188" s="162"/>
      <c r="F188" s="162" t="s">
        <v>833</v>
      </c>
      <c r="G188" s="163"/>
      <c r="H188" s="163">
        <v>728</v>
      </c>
      <c r="I188" s="164"/>
      <c r="J188" s="164">
        <v>2398</v>
      </c>
      <c r="K188" s="165"/>
      <c r="L188" s="166">
        <f t="shared" si="3"/>
        <v>1745744</v>
      </c>
      <c r="M188" s="150"/>
      <c r="N188" s="151"/>
      <c r="O188" s="142"/>
      <c r="P188" s="142"/>
      <c r="S188" s="152"/>
    </row>
    <row r="189" spans="1:19" ht="12.75" customHeight="1">
      <c r="A189" s="167">
        <v>2023</v>
      </c>
      <c r="B189" s="168" t="s">
        <v>16</v>
      </c>
      <c r="C189" s="168" t="s">
        <v>829</v>
      </c>
      <c r="D189" s="169" t="s">
        <v>834</v>
      </c>
      <c r="E189" s="169">
        <v>2</v>
      </c>
      <c r="F189" s="169" t="s">
        <v>831</v>
      </c>
      <c r="G189" s="170"/>
      <c r="H189" s="170">
        <v>249.2</v>
      </c>
      <c r="I189" s="171"/>
      <c r="J189" s="171">
        <v>16697</v>
      </c>
      <c r="K189" s="172"/>
      <c r="L189" s="173">
        <f t="shared" si="3"/>
        <v>4160892.4</v>
      </c>
      <c r="M189" s="150"/>
      <c r="N189" s="151"/>
      <c r="O189" s="142"/>
      <c r="P189" s="142"/>
      <c r="S189" s="152"/>
    </row>
    <row r="190" spans="1:19" ht="12.75" customHeight="1">
      <c r="A190" s="153"/>
      <c r="B190" s="154"/>
      <c r="C190" s="154"/>
      <c r="D190" s="155"/>
      <c r="E190" s="155"/>
      <c r="F190" s="155" t="s">
        <v>832</v>
      </c>
      <c r="G190" s="156"/>
      <c r="H190" s="156">
        <v>481.59999999999997</v>
      </c>
      <c r="I190" s="157"/>
      <c r="J190" s="157">
        <v>3678</v>
      </c>
      <c r="K190" s="158"/>
      <c r="L190" s="159">
        <f t="shared" si="3"/>
        <v>1771324.7999999998</v>
      </c>
      <c r="M190" s="150"/>
      <c r="N190" s="151"/>
      <c r="O190" s="142"/>
      <c r="P190" s="142"/>
      <c r="S190" s="152"/>
    </row>
    <row r="191" spans="1:19" ht="12.75" customHeight="1">
      <c r="A191" s="174"/>
      <c r="B191" s="175"/>
      <c r="C191" s="175"/>
      <c r="D191" s="176"/>
      <c r="E191" s="176"/>
      <c r="F191" s="176" t="s">
        <v>833</v>
      </c>
      <c r="G191" s="177"/>
      <c r="H191" s="177">
        <v>728</v>
      </c>
      <c r="I191" s="178"/>
      <c r="J191" s="178">
        <v>1729</v>
      </c>
      <c r="K191" s="179"/>
      <c r="L191" s="180">
        <f t="shared" si="3"/>
        <v>1258712</v>
      </c>
      <c r="M191" s="150"/>
      <c r="N191" s="151"/>
      <c r="O191" s="142"/>
      <c r="P191" s="142"/>
      <c r="S191" s="152"/>
    </row>
    <row r="192" spans="1:19" ht="12.75" customHeight="1">
      <c r="A192" s="167">
        <v>2023</v>
      </c>
      <c r="B192" s="168" t="s">
        <v>16</v>
      </c>
      <c r="C192" s="168" t="s">
        <v>829</v>
      </c>
      <c r="D192" s="169" t="s">
        <v>835</v>
      </c>
      <c r="E192" s="169">
        <v>2</v>
      </c>
      <c r="F192" s="169" t="s">
        <v>831</v>
      </c>
      <c r="G192" s="170"/>
      <c r="H192" s="170">
        <v>747.6</v>
      </c>
      <c r="I192" s="171"/>
      <c r="J192" s="171">
        <v>21101</v>
      </c>
      <c r="K192" s="172"/>
      <c r="L192" s="173">
        <f t="shared" si="3"/>
        <v>15775107.6</v>
      </c>
      <c r="M192" s="150"/>
      <c r="N192" s="151"/>
      <c r="O192" s="142"/>
      <c r="P192" s="142"/>
      <c r="S192" s="152"/>
    </row>
    <row r="193" spans="1:19" ht="12.75" customHeight="1">
      <c r="A193" s="153"/>
      <c r="B193" s="154"/>
      <c r="C193" s="154"/>
      <c r="D193" s="155"/>
      <c r="E193" s="155"/>
      <c r="F193" s="155" t="s">
        <v>832</v>
      </c>
      <c r="G193" s="156"/>
      <c r="H193" s="156">
        <v>1444.8</v>
      </c>
      <c r="I193" s="157"/>
      <c r="J193" s="157">
        <v>7941</v>
      </c>
      <c r="K193" s="158"/>
      <c r="L193" s="159">
        <f t="shared" si="3"/>
        <v>11473156.799999999</v>
      </c>
      <c r="M193" s="150"/>
      <c r="N193" s="151"/>
      <c r="O193" s="142"/>
      <c r="P193" s="142"/>
      <c r="S193" s="152"/>
    </row>
    <row r="194" spans="1:19" ht="12.75" customHeight="1">
      <c r="A194" s="174"/>
      <c r="B194" s="175"/>
      <c r="C194" s="175"/>
      <c r="D194" s="176"/>
      <c r="E194" s="176"/>
      <c r="F194" s="176" t="s">
        <v>833</v>
      </c>
      <c r="G194" s="177"/>
      <c r="H194" s="177">
        <v>2184</v>
      </c>
      <c r="I194" s="178"/>
      <c r="J194" s="178">
        <v>3521</v>
      </c>
      <c r="K194" s="179"/>
      <c r="L194" s="180">
        <f t="shared" si="3"/>
        <v>7689864</v>
      </c>
      <c r="M194" s="150"/>
      <c r="N194" s="151"/>
      <c r="O194" s="142"/>
      <c r="P194" s="142"/>
      <c r="S194" s="152"/>
    </row>
    <row r="195" spans="1:19" ht="12.75" customHeight="1">
      <c r="A195" s="167">
        <v>2023</v>
      </c>
      <c r="B195" s="168" t="s">
        <v>16</v>
      </c>
      <c r="C195" s="168" t="s">
        <v>829</v>
      </c>
      <c r="D195" s="169" t="s">
        <v>836</v>
      </c>
      <c r="E195" s="169">
        <v>2</v>
      </c>
      <c r="F195" s="169" t="s">
        <v>831</v>
      </c>
      <c r="G195" s="170"/>
      <c r="H195" s="170">
        <v>747.6</v>
      </c>
      <c r="I195" s="171"/>
      <c r="J195" s="171">
        <v>25531</v>
      </c>
      <c r="K195" s="172"/>
      <c r="L195" s="173">
        <f t="shared" si="3"/>
        <v>19086975.600000001</v>
      </c>
      <c r="M195" s="150"/>
      <c r="N195" s="151"/>
      <c r="O195" s="142"/>
      <c r="P195" s="142"/>
      <c r="S195" s="152"/>
    </row>
    <row r="196" spans="1:19" ht="12.75" customHeight="1">
      <c r="A196" s="153"/>
      <c r="B196" s="154"/>
      <c r="C196" s="154"/>
      <c r="D196" s="155"/>
      <c r="E196" s="155"/>
      <c r="F196" s="155" t="s">
        <v>832</v>
      </c>
      <c r="G196" s="156"/>
      <c r="H196" s="156">
        <v>1444.8</v>
      </c>
      <c r="I196" s="157"/>
      <c r="J196" s="157">
        <v>5463</v>
      </c>
      <c r="K196" s="158"/>
      <c r="L196" s="159">
        <f t="shared" si="3"/>
        <v>7892942.3999999994</v>
      </c>
      <c r="M196" s="150"/>
      <c r="N196" s="151"/>
      <c r="O196" s="142"/>
      <c r="P196" s="142"/>
      <c r="S196" s="152"/>
    </row>
    <row r="197" spans="1:19" ht="12.75" customHeight="1">
      <c r="A197" s="174"/>
      <c r="B197" s="175"/>
      <c r="C197" s="175"/>
      <c r="D197" s="176"/>
      <c r="E197" s="176"/>
      <c r="F197" s="176" t="s">
        <v>833</v>
      </c>
      <c r="G197" s="177"/>
      <c r="H197" s="177">
        <v>2184</v>
      </c>
      <c r="I197" s="178"/>
      <c r="J197" s="178">
        <v>2581</v>
      </c>
      <c r="K197" s="179"/>
      <c r="L197" s="180">
        <f t="shared" si="3"/>
        <v>5636904</v>
      </c>
      <c r="M197" s="150"/>
      <c r="N197" s="151"/>
      <c r="O197" s="142"/>
      <c r="P197" s="142"/>
      <c r="S197" s="152"/>
    </row>
    <row r="198" spans="1:19" ht="12.75" customHeight="1">
      <c r="A198" s="167">
        <v>2023</v>
      </c>
      <c r="B198" s="168" t="s">
        <v>16</v>
      </c>
      <c r="C198" s="168" t="s">
        <v>829</v>
      </c>
      <c r="D198" s="169" t="s">
        <v>837</v>
      </c>
      <c r="E198" s="169">
        <v>2</v>
      </c>
      <c r="F198" s="169" t="s">
        <v>831</v>
      </c>
      <c r="G198" s="170"/>
      <c r="H198" s="170">
        <v>708.43999999999994</v>
      </c>
      <c r="I198" s="171"/>
      <c r="J198" s="171">
        <v>20149</v>
      </c>
      <c r="K198" s="172"/>
      <c r="L198" s="173">
        <f t="shared" si="3"/>
        <v>14274357.559999999</v>
      </c>
      <c r="M198" s="150"/>
      <c r="N198" s="151"/>
      <c r="O198" s="142"/>
      <c r="P198" s="142"/>
      <c r="S198" s="152"/>
    </row>
    <row r="199" spans="1:19" ht="12.75" customHeight="1">
      <c r="A199" s="153"/>
      <c r="B199" s="154"/>
      <c r="C199" s="154"/>
      <c r="D199" s="155"/>
      <c r="E199" s="155"/>
      <c r="F199" s="155" t="s">
        <v>832</v>
      </c>
      <c r="G199" s="156"/>
      <c r="H199" s="156">
        <v>1369.12</v>
      </c>
      <c r="I199" s="157"/>
      <c r="J199" s="157">
        <v>7774</v>
      </c>
      <c r="K199" s="158"/>
      <c r="L199" s="159">
        <f t="shared" si="3"/>
        <v>10643538.879999999</v>
      </c>
      <c r="M199" s="150"/>
      <c r="N199" s="151"/>
      <c r="O199" s="142"/>
      <c r="P199" s="142"/>
      <c r="S199" s="152"/>
    </row>
    <row r="200" spans="1:19" ht="12.75" customHeight="1">
      <c r="A200" s="174"/>
      <c r="B200" s="175"/>
      <c r="C200" s="175"/>
      <c r="D200" s="176"/>
      <c r="E200" s="176"/>
      <c r="F200" s="176" t="s">
        <v>833</v>
      </c>
      <c r="G200" s="177"/>
      <c r="H200" s="177">
        <v>2069.6</v>
      </c>
      <c r="I200" s="178"/>
      <c r="J200" s="178">
        <v>3452</v>
      </c>
      <c r="K200" s="179"/>
      <c r="L200" s="180">
        <f t="shared" si="3"/>
        <v>7144259.1999999993</v>
      </c>
      <c r="M200" s="150"/>
      <c r="N200" s="151"/>
      <c r="O200" s="142"/>
      <c r="P200" s="142"/>
      <c r="S200" s="152"/>
    </row>
    <row r="201" spans="1:19" ht="12.75" customHeight="1">
      <c r="A201" s="167">
        <v>2023</v>
      </c>
      <c r="B201" s="168" t="s">
        <v>16</v>
      </c>
      <c r="C201" s="168" t="s">
        <v>829</v>
      </c>
      <c r="D201" s="169" t="s">
        <v>838</v>
      </c>
      <c r="E201" s="169">
        <v>2</v>
      </c>
      <c r="F201" s="169" t="s">
        <v>831</v>
      </c>
      <c r="G201" s="170"/>
      <c r="H201" s="170">
        <v>708.43999999999994</v>
      </c>
      <c r="I201" s="171"/>
      <c r="J201" s="171">
        <v>24622</v>
      </c>
      <c r="K201" s="172"/>
      <c r="L201" s="173">
        <f t="shared" si="3"/>
        <v>17443209.68</v>
      </c>
      <c r="M201" s="150"/>
      <c r="N201" s="151"/>
      <c r="O201" s="142"/>
      <c r="P201" s="142"/>
      <c r="S201" s="152"/>
    </row>
    <row r="202" spans="1:19" ht="12.75" customHeight="1">
      <c r="A202" s="153"/>
      <c r="B202" s="154"/>
      <c r="C202" s="154"/>
      <c r="D202" s="155"/>
      <c r="E202" s="155"/>
      <c r="F202" s="155" t="s">
        <v>832</v>
      </c>
      <c r="G202" s="156"/>
      <c r="H202" s="156">
        <v>1369.12</v>
      </c>
      <c r="I202" s="157"/>
      <c r="J202" s="157">
        <v>5253</v>
      </c>
      <c r="K202" s="158"/>
      <c r="L202" s="159">
        <f t="shared" si="3"/>
        <v>7191987.3599999994</v>
      </c>
      <c r="M202" s="150"/>
      <c r="N202" s="151"/>
      <c r="O202" s="142"/>
      <c r="P202" s="142"/>
      <c r="S202" s="152"/>
    </row>
    <row r="203" spans="1:19" ht="12.75" customHeight="1">
      <c r="A203" s="174"/>
      <c r="B203" s="175"/>
      <c r="C203" s="175"/>
      <c r="D203" s="176"/>
      <c r="E203" s="176"/>
      <c r="F203" s="176" t="s">
        <v>833</v>
      </c>
      <c r="G203" s="177"/>
      <c r="H203" s="177">
        <v>2069.6</v>
      </c>
      <c r="I203" s="178"/>
      <c r="J203" s="178">
        <v>2413</v>
      </c>
      <c r="K203" s="179"/>
      <c r="L203" s="180">
        <f t="shared" si="3"/>
        <v>4993944.8</v>
      </c>
      <c r="M203" s="150"/>
      <c r="N203" s="151"/>
      <c r="O203" s="142"/>
      <c r="P203" s="142"/>
      <c r="S203" s="152"/>
    </row>
    <row r="204" spans="1:19" ht="12.75" customHeight="1">
      <c r="A204" s="167">
        <v>2023</v>
      </c>
      <c r="B204" s="168" t="s">
        <v>16</v>
      </c>
      <c r="C204" s="168" t="s">
        <v>829</v>
      </c>
      <c r="D204" s="169" t="s">
        <v>839</v>
      </c>
      <c r="E204" s="169">
        <v>2</v>
      </c>
      <c r="F204" s="169" t="s">
        <v>831</v>
      </c>
      <c r="G204" s="170"/>
      <c r="H204" s="170">
        <v>439.66</v>
      </c>
      <c r="I204" s="171"/>
      <c r="J204" s="171">
        <v>15366</v>
      </c>
      <c r="K204" s="172"/>
      <c r="L204" s="173">
        <f t="shared" si="3"/>
        <v>6755815.5600000005</v>
      </c>
      <c r="M204" s="150"/>
      <c r="N204" s="151"/>
      <c r="O204" s="142"/>
      <c r="P204" s="142"/>
      <c r="S204" s="152"/>
    </row>
    <row r="205" spans="1:19" ht="12.75" customHeight="1">
      <c r="A205" s="153"/>
      <c r="B205" s="154"/>
      <c r="C205" s="154"/>
      <c r="D205" s="155"/>
      <c r="E205" s="155"/>
      <c r="F205" s="155" t="s">
        <v>832</v>
      </c>
      <c r="G205" s="156"/>
      <c r="H205" s="156">
        <v>849.68000000000006</v>
      </c>
      <c r="I205" s="157"/>
      <c r="J205" s="157">
        <v>6059</v>
      </c>
      <c r="K205" s="158"/>
      <c r="L205" s="159">
        <f t="shared" si="3"/>
        <v>5148211.12</v>
      </c>
      <c r="M205" s="150"/>
      <c r="N205" s="151"/>
      <c r="O205" s="142"/>
      <c r="P205" s="142"/>
      <c r="S205" s="152"/>
    </row>
    <row r="206" spans="1:19" ht="12.75" customHeight="1">
      <c r="A206" s="174"/>
      <c r="B206" s="175"/>
      <c r="C206" s="175"/>
      <c r="D206" s="176"/>
      <c r="E206" s="176"/>
      <c r="F206" s="176" t="s">
        <v>833</v>
      </c>
      <c r="G206" s="177"/>
      <c r="H206" s="177">
        <v>1284.4000000000001</v>
      </c>
      <c r="I206" s="178"/>
      <c r="J206" s="178">
        <v>2835</v>
      </c>
      <c r="K206" s="179"/>
      <c r="L206" s="180">
        <f t="shared" si="3"/>
        <v>3641274.0000000005</v>
      </c>
      <c r="M206" s="150"/>
      <c r="N206" s="151"/>
      <c r="O206" s="142"/>
      <c r="P206" s="142"/>
      <c r="S206" s="152"/>
    </row>
    <row r="207" spans="1:19" ht="12.75" customHeight="1">
      <c r="A207" s="167">
        <v>2023</v>
      </c>
      <c r="B207" s="168" t="s">
        <v>16</v>
      </c>
      <c r="C207" s="168" t="s">
        <v>829</v>
      </c>
      <c r="D207" s="169" t="s">
        <v>840</v>
      </c>
      <c r="E207" s="169">
        <v>2</v>
      </c>
      <c r="F207" s="169" t="s">
        <v>831</v>
      </c>
      <c r="G207" s="170"/>
      <c r="H207" s="170">
        <v>439.66</v>
      </c>
      <c r="I207" s="171"/>
      <c r="J207" s="171">
        <v>25443</v>
      </c>
      <c r="K207" s="172"/>
      <c r="L207" s="173">
        <f t="shared" si="3"/>
        <v>11186269.380000001</v>
      </c>
      <c r="M207" s="150"/>
      <c r="N207" s="151"/>
      <c r="O207" s="142"/>
      <c r="P207" s="142"/>
      <c r="S207" s="152"/>
    </row>
    <row r="208" spans="1:19" ht="12.75" customHeight="1">
      <c r="A208" s="153"/>
      <c r="B208" s="154"/>
      <c r="C208" s="154"/>
      <c r="D208" s="155"/>
      <c r="E208" s="155"/>
      <c r="F208" s="155" t="s">
        <v>832</v>
      </c>
      <c r="G208" s="156"/>
      <c r="H208" s="156">
        <v>849.68000000000006</v>
      </c>
      <c r="I208" s="157"/>
      <c r="J208" s="157">
        <v>5346</v>
      </c>
      <c r="K208" s="158"/>
      <c r="L208" s="159">
        <f t="shared" si="3"/>
        <v>4542389.28</v>
      </c>
      <c r="M208" s="150"/>
      <c r="N208" s="151"/>
      <c r="O208" s="142"/>
      <c r="P208" s="142"/>
      <c r="S208" s="152"/>
    </row>
    <row r="209" spans="1:19" ht="12.75" customHeight="1">
      <c r="A209" s="174"/>
      <c r="B209" s="175"/>
      <c r="C209" s="175"/>
      <c r="D209" s="176"/>
      <c r="E209" s="176"/>
      <c r="F209" s="176" t="s">
        <v>833</v>
      </c>
      <c r="G209" s="177"/>
      <c r="H209" s="177">
        <v>1284.4000000000001</v>
      </c>
      <c r="I209" s="178"/>
      <c r="J209" s="178">
        <v>2466</v>
      </c>
      <c r="K209" s="179"/>
      <c r="L209" s="180">
        <f t="shared" si="3"/>
        <v>3167330.4000000004</v>
      </c>
      <c r="M209" s="150"/>
      <c r="N209" s="151"/>
      <c r="O209" s="142"/>
      <c r="P209" s="142"/>
      <c r="S209" s="152"/>
    </row>
    <row r="210" spans="1:19" ht="12.75" customHeight="1">
      <c r="A210" s="167">
        <v>2023</v>
      </c>
      <c r="B210" s="168" t="s">
        <v>16</v>
      </c>
      <c r="C210" s="168" t="s">
        <v>829</v>
      </c>
      <c r="D210" s="169" t="s">
        <v>841</v>
      </c>
      <c r="E210" s="169">
        <v>2</v>
      </c>
      <c r="F210" s="169" t="s">
        <v>831</v>
      </c>
      <c r="G210" s="170"/>
      <c r="H210" s="170">
        <v>1196.1599999999999</v>
      </c>
      <c r="I210" s="171"/>
      <c r="J210" s="171">
        <v>19133</v>
      </c>
      <c r="K210" s="172"/>
      <c r="L210" s="173">
        <f t="shared" si="3"/>
        <v>22886129.279999997</v>
      </c>
      <c r="M210" s="150"/>
      <c r="N210" s="151"/>
      <c r="O210" s="142"/>
      <c r="P210" s="142"/>
      <c r="S210" s="152"/>
    </row>
    <row r="211" spans="1:19" ht="12.75" customHeight="1">
      <c r="A211" s="153"/>
      <c r="B211" s="154"/>
      <c r="C211" s="154"/>
      <c r="D211" s="155"/>
      <c r="E211" s="155"/>
      <c r="F211" s="155" t="s">
        <v>832</v>
      </c>
      <c r="G211" s="156"/>
      <c r="H211" s="156">
        <v>2311.6799999999998</v>
      </c>
      <c r="I211" s="157"/>
      <c r="J211" s="157">
        <v>14423</v>
      </c>
      <c r="K211" s="158"/>
      <c r="L211" s="159">
        <f t="shared" si="3"/>
        <v>33341360.639999997</v>
      </c>
      <c r="M211" s="150"/>
      <c r="N211" s="151"/>
      <c r="O211" s="142"/>
      <c r="P211" s="142"/>
      <c r="S211" s="152"/>
    </row>
    <row r="212" spans="1:19" ht="12.75" customHeight="1">
      <c r="A212" s="174"/>
      <c r="B212" s="175"/>
      <c r="C212" s="175"/>
      <c r="D212" s="176"/>
      <c r="E212" s="176"/>
      <c r="F212" s="176" t="s">
        <v>833</v>
      </c>
      <c r="G212" s="177"/>
      <c r="H212" s="177">
        <v>3494.4</v>
      </c>
      <c r="I212" s="178"/>
      <c r="J212" s="178">
        <v>9233</v>
      </c>
      <c r="K212" s="179"/>
      <c r="L212" s="180">
        <f t="shared" si="3"/>
        <v>32263795.199999999</v>
      </c>
      <c r="M212" s="150"/>
      <c r="N212" s="151"/>
      <c r="O212" s="142"/>
      <c r="P212" s="142"/>
      <c r="S212" s="152"/>
    </row>
    <row r="213" spans="1:19" ht="12.75" customHeight="1">
      <c r="A213" s="167">
        <v>2023</v>
      </c>
      <c r="B213" s="168" t="s">
        <v>16</v>
      </c>
      <c r="C213" s="168" t="s">
        <v>829</v>
      </c>
      <c r="D213" s="169" t="s">
        <v>842</v>
      </c>
      <c r="E213" s="169">
        <v>2</v>
      </c>
      <c r="F213" s="169" t="s">
        <v>831</v>
      </c>
      <c r="G213" s="170"/>
      <c r="H213" s="170">
        <v>509.08</v>
      </c>
      <c r="I213" s="171"/>
      <c r="J213" s="171">
        <v>14823</v>
      </c>
      <c r="K213" s="172"/>
      <c r="L213" s="173">
        <f t="shared" si="3"/>
        <v>7546092.8399999999</v>
      </c>
      <c r="M213" s="150"/>
      <c r="N213" s="151"/>
      <c r="O213" s="142"/>
      <c r="P213" s="142"/>
      <c r="S213" s="152"/>
    </row>
    <row r="214" spans="1:19" ht="12.75" customHeight="1">
      <c r="A214" s="153"/>
      <c r="B214" s="154"/>
      <c r="C214" s="154"/>
      <c r="D214" s="155"/>
      <c r="E214" s="155"/>
      <c r="F214" s="155" t="s">
        <v>832</v>
      </c>
      <c r="G214" s="156"/>
      <c r="H214" s="156">
        <v>983.83999999999992</v>
      </c>
      <c r="I214" s="157"/>
      <c r="J214" s="157">
        <v>5994</v>
      </c>
      <c r="K214" s="158"/>
      <c r="L214" s="159">
        <f t="shared" si="3"/>
        <v>5897136.96</v>
      </c>
      <c r="M214" s="150"/>
      <c r="N214" s="151"/>
      <c r="O214" s="142"/>
      <c r="P214" s="142"/>
      <c r="S214" s="152"/>
    </row>
    <row r="215" spans="1:19" ht="12.75" customHeight="1">
      <c r="A215" s="174"/>
      <c r="B215" s="175"/>
      <c r="C215" s="175"/>
      <c r="D215" s="176"/>
      <c r="E215" s="176"/>
      <c r="F215" s="176" t="s">
        <v>833</v>
      </c>
      <c r="G215" s="177"/>
      <c r="H215" s="177">
        <v>1487.2</v>
      </c>
      <c r="I215" s="178"/>
      <c r="J215" s="178">
        <v>37347</v>
      </c>
      <c r="K215" s="179"/>
      <c r="L215" s="180">
        <f t="shared" si="3"/>
        <v>55542458.399999999</v>
      </c>
      <c r="M215" s="150"/>
      <c r="N215" s="151"/>
      <c r="O215" s="142"/>
      <c r="P215" s="142"/>
      <c r="S215" s="152"/>
    </row>
    <row r="216" spans="1:19" ht="12.75" customHeight="1">
      <c r="A216" s="167">
        <v>2023</v>
      </c>
      <c r="B216" s="168" t="s">
        <v>16</v>
      </c>
      <c r="C216" s="168" t="s">
        <v>829</v>
      </c>
      <c r="D216" s="169" t="s">
        <v>843</v>
      </c>
      <c r="E216" s="169">
        <v>2</v>
      </c>
      <c r="F216" s="169" t="s">
        <v>831</v>
      </c>
      <c r="G216" s="170"/>
      <c r="H216" s="170">
        <v>687.07999999999993</v>
      </c>
      <c r="I216" s="171"/>
      <c r="J216" s="171">
        <v>15484</v>
      </c>
      <c r="K216" s="172"/>
      <c r="L216" s="173">
        <f>H216*J216</f>
        <v>10638746.719999999</v>
      </c>
      <c r="M216" s="150"/>
      <c r="N216" s="151"/>
      <c r="O216" s="142"/>
      <c r="P216" s="142"/>
      <c r="S216" s="152"/>
    </row>
    <row r="217" spans="1:19" ht="12.75" customHeight="1">
      <c r="A217" s="153"/>
      <c r="B217" s="154"/>
      <c r="C217" s="154"/>
      <c r="D217" s="155"/>
      <c r="E217" s="155"/>
      <c r="F217" s="155" t="s">
        <v>832</v>
      </c>
      <c r="G217" s="156"/>
      <c r="H217" s="156">
        <v>1327.84</v>
      </c>
      <c r="I217" s="157"/>
      <c r="J217" s="157">
        <v>6093</v>
      </c>
      <c r="K217" s="158"/>
      <c r="L217" s="159">
        <f t="shared" ref="L217:L275" si="4">H217*J217</f>
        <v>8090529.1199999992</v>
      </c>
      <c r="M217" s="150"/>
      <c r="N217" s="151"/>
      <c r="O217" s="142"/>
      <c r="P217" s="142"/>
      <c r="S217" s="152"/>
    </row>
    <row r="218" spans="1:19" ht="12.75" customHeight="1">
      <c r="A218" s="174"/>
      <c r="B218" s="175"/>
      <c r="C218" s="175"/>
      <c r="D218" s="176"/>
      <c r="E218" s="176"/>
      <c r="F218" s="176" t="s">
        <v>833</v>
      </c>
      <c r="G218" s="177"/>
      <c r="H218" s="177">
        <v>2007.2</v>
      </c>
      <c r="I218" s="178"/>
      <c r="J218" s="178">
        <v>36955</v>
      </c>
      <c r="K218" s="179"/>
      <c r="L218" s="180">
        <f t="shared" si="4"/>
        <v>74176076</v>
      </c>
      <c r="M218" s="150"/>
      <c r="N218" s="151"/>
      <c r="O218" s="142"/>
      <c r="P218" s="142"/>
      <c r="S218" s="152"/>
    </row>
    <row r="219" spans="1:19" ht="12.75" customHeight="1">
      <c r="A219" s="167">
        <v>2023</v>
      </c>
      <c r="B219" s="168" t="s">
        <v>16</v>
      </c>
      <c r="C219" s="168" t="s">
        <v>829</v>
      </c>
      <c r="D219" s="169" t="s">
        <v>844</v>
      </c>
      <c r="E219" s="169">
        <v>2</v>
      </c>
      <c r="F219" s="169" t="s">
        <v>831</v>
      </c>
      <c r="G219" s="170"/>
      <c r="H219" s="170">
        <v>1190.8200000000002</v>
      </c>
      <c r="I219" s="171"/>
      <c r="J219" s="171">
        <v>41673</v>
      </c>
      <c r="K219" s="172"/>
      <c r="L219" s="173">
        <f t="shared" si="4"/>
        <v>49625041.860000007</v>
      </c>
      <c r="M219" s="150"/>
      <c r="N219" s="151"/>
      <c r="O219" s="142"/>
      <c r="P219" s="142"/>
      <c r="S219" s="152"/>
    </row>
    <row r="220" spans="1:19" ht="12.75" customHeight="1">
      <c r="A220" s="153"/>
      <c r="B220" s="154"/>
      <c r="C220" s="154"/>
      <c r="D220" s="155"/>
      <c r="E220" s="155"/>
      <c r="F220" s="155" t="s">
        <v>832</v>
      </c>
      <c r="G220" s="156"/>
      <c r="H220" s="156">
        <v>2301.36</v>
      </c>
      <c r="I220" s="157"/>
      <c r="J220" s="157">
        <v>18593</v>
      </c>
      <c r="K220" s="158"/>
      <c r="L220" s="159">
        <f t="shared" si="4"/>
        <v>42789186.480000004</v>
      </c>
      <c r="M220" s="150"/>
      <c r="N220" s="151"/>
      <c r="O220" s="142"/>
      <c r="P220" s="142"/>
      <c r="S220" s="152"/>
    </row>
    <row r="221" spans="1:19" ht="12.75" customHeight="1">
      <c r="A221" s="174"/>
      <c r="B221" s="175"/>
      <c r="C221" s="175"/>
      <c r="D221" s="176"/>
      <c r="E221" s="176"/>
      <c r="F221" s="176" t="s">
        <v>833</v>
      </c>
      <c r="G221" s="177"/>
      <c r="H221" s="177"/>
      <c r="I221" s="178"/>
      <c r="J221" s="178"/>
      <c r="K221" s="179"/>
      <c r="L221" s="180">
        <f t="shared" si="4"/>
        <v>0</v>
      </c>
      <c r="M221" s="150"/>
      <c r="N221" s="151"/>
      <c r="O221" s="142"/>
      <c r="P221" s="142"/>
      <c r="S221" s="152"/>
    </row>
    <row r="222" spans="1:19" ht="12.75" customHeight="1">
      <c r="A222" s="167">
        <v>2023</v>
      </c>
      <c r="B222" s="168" t="s">
        <v>16</v>
      </c>
      <c r="C222" s="168" t="s">
        <v>829</v>
      </c>
      <c r="D222" s="169" t="s">
        <v>845</v>
      </c>
      <c r="E222" s="169">
        <v>2</v>
      </c>
      <c r="F222" s="169" t="s">
        <v>831</v>
      </c>
      <c r="G222" s="170"/>
      <c r="H222" s="170">
        <v>1190.8200000000002</v>
      </c>
      <c r="I222" s="171"/>
      <c r="J222" s="171">
        <v>33822</v>
      </c>
      <c r="K222" s="172"/>
      <c r="L222" s="173">
        <f t="shared" si="4"/>
        <v>40275914.040000007</v>
      </c>
      <c r="M222" s="150"/>
      <c r="N222" s="151"/>
      <c r="O222" s="142"/>
      <c r="P222" s="142"/>
      <c r="S222" s="152"/>
    </row>
    <row r="223" spans="1:19" ht="12.75" customHeight="1">
      <c r="A223" s="153"/>
      <c r="B223" s="154"/>
      <c r="C223" s="154"/>
      <c r="D223" s="155"/>
      <c r="E223" s="155"/>
      <c r="F223" s="155" t="s">
        <v>832</v>
      </c>
      <c r="G223" s="156"/>
      <c r="H223" s="156">
        <v>2301.36</v>
      </c>
      <c r="I223" s="157"/>
      <c r="J223" s="157">
        <v>20048</v>
      </c>
      <c r="K223" s="158"/>
      <c r="L223" s="159">
        <f t="shared" si="4"/>
        <v>46137665.280000001</v>
      </c>
      <c r="M223" s="150"/>
      <c r="N223" s="151"/>
      <c r="O223" s="142"/>
      <c r="P223" s="142"/>
      <c r="S223" s="152"/>
    </row>
    <row r="224" spans="1:19" ht="12.75" customHeight="1">
      <c r="A224" s="174"/>
      <c r="B224" s="175"/>
      <c r="C224" s="175"/>
      <c r="D224" s="176"/>
      <c r="E224" s="176"/>
      <c r="F224" s="176" t="s">
        <v>833</v>
      </c>
      <c r="G224" s="177"/>
      <c r="H224" s="177">
        <v>3478.8</v>
      </c>
      <c r="I224" s="178"/>
      <c r="J224" s="178">
        <v>4202</v>
      </c>
      <c r="K224" s="179"/>
      <c r="L224" s="180">
        <f t="shared" si="4"/>
        <v>14617917.600000001</v>
      </c>
      <c r="M224" s="150"/>
      <c r="N224" s="151"/>
      <c r="O224" s="142"/>
      <c r="P224" s="142"/>
      <c r="S224" s="152"/>
    </row>
    <row r="225" spans="1:19" ht="12.75" customHeight="1">
      <c r="A225" s="167">
        <v>2023</v>
      </c>
      <c r="B225" s="168" t="s">
        <v>16</v>
      </c>
      <c r="C225" s="168" t="s">
        <v>829</v>
      </c>
      <c r="D225" s="169" t="s">
        <v>846</v>
      </c>
      <c r="E225" s="169">
        <v>2</v>
      </c>
      <c r="F225" s="169" t="s">
        <v>831</v>
      </c>
      <c r="G225" s="170"/>
      <c r="H225" s="170">
        <v>398.72</v>
      </c>
      <c r="I225" s="171"/>
      <c r="J225" s="171">
        <v>46487</v>
      </c>
      <c r="K225" s="172"/>
      <c r="L225" s="173">
        <f t="shared" si="4"/>
        <v>18535296.640000001</v>
      </c>
      <c r="M225" s="150"/>
      <c r="N225" s="151"/>
      <c r="O225" s="142"/>
      <c r="P225" s="142"/>
      <c r="S225" s="152"/>
    </row>
    <row r="226" spans="1:19" ht="12.75" customHeight="1">
      <c r="A226" s="153"/>
      <c r="B226" s="154"/>
      <c r="C226" s="154"/>
      <c r="D226" s="155"/>
      <c r="E226" s="155"/>
      <c r="F226" s="155" t="s">
        <v>832</v>
      </c>
      <c r="G226" s="156"/>
      <c r="H226" s="156">
        <v>770.56000000000006</v>
      </c>
      <c r="I226" s="157"/>
      <c r="J226" s="157">
        <v>18765</v>
      </c>
      <c r="K226" s="158"/>
      <c r="L226" s="159">
        <f t="shared" si="4"/>
        <v>14459558.4</v>
      </c>
      <c r="M226" s="150"/>
      <c r="N226" s="151"/>
      <c r="O226" s="142"/>
      <c r="P226" s="142"/>
      <c r="S226" s="152"/>
    </row>
    <row r="227" spans="1:19" ht="12.75" customHeight="1">
      <c r="A227" s="174"/>
      <c r="B227" s="175"/>
      <c r="C227" s="175"/>
      <c r="D227" s="176"/>
      <c r="E227" s="176"/>
      <c r="F227" s="176" t="s">
        <v>833</v>
      </c>
      <c r="G227" s="177"/>
      <c r="H227" s="177"/>
      <c r="I227" s="178"/>
      <c r="J227" s="178"/>
      <c r="K227" s="179"/>
      <c r="L227" s="180">
        <f t="shared" si="4"/>
        <v>0</v>
      </c>
      <c r="M227" s="150"/>
      <c r="N227" s="151"/>
      <c r="O227" s="142"/>
      <c r="P227" s="142"/>
      <c r="S227" s="152"/>
    </row>
    <row r="228" spans="1:19" ht="12.75" customHeight="1">
      <c r="A228" s="167">
        <v>2023</v>
      </c>
      <c r="B228" s="168" t="s">
        <v>16</v>
      </c>
      <c r="C228" s="168" t="s">
        <v>829</v>
      </c>
      <c r="D228" s="169" t="s">
        <v>847</v>
      </c>
      <c r="E228" s="169">
        <v>2</v>
      </c>
      <c r="F228" s="169" t="s">
        <v>831</v>
      </c>
      <c r="G228" s="170"/>
      <c r="H228" s="170">
        <v>398.72</v>
      </c>
      <c r="I228" s="171"/>
      <c r="J228" s="171">
        <v>33914</v>
      </c>
      <c r="K228" s="172"/>
      <c r="L228" s="173">
        <f t="shared" si="4"/>
        <v>13522190.08</v>
      </c>
      <c r="M228" s="150"/>
      <c r="N228" s="151"/>
      <c r="O228" s="142"/>
      <c r="P228" s="142"/>
      <c r="S228" s="152"/>
    </row>
    <row r="229" spans="1:19" ht="12.75" customHeight="1">
      <c r="A229" s="153"/>
      <c r="B229" s="154"/>
      <c r="C229" s="154"/>
      <c r="D229" s="155"/>
      <c r="E229" s="155"/>
      <c r="F229" s="155" t="s">
        <v>832</v>
      </c>
      <c r="G229" s="156"/>
      <c r="H229" s="156">
        <v>770.56000000000006</v>
      </c>
      <c r="I229" s="157"/>
      <c r="J229" s="157">
        <v>21264</v>
      </c>
      <c r="K229" s="158"/>
      <c r="L229" s="159">
        <f t="shared" si="4"/>
        <v>16385187.840000002</v>
      </c>
      <c r="M229" s="150"/>
      <c r="N229" s="151"/>
      <c r="O229" s="142"/>
      <c r="P229" s="142"/>
      <c r="S229" s="152"/>
    </row>
    <row r="230" spans="1:19" ht="12.75" customHeight="1">
      <c r="A230" s="174"/>
      <c r="B230" s="175"/>
      <c r="C230" s="175"/>
      <c r="D230" s="176"/>
      <c r="E230" s="176"/>
      <c r="F230" s="176" t="s">
        <v>833</v>
      </c>
      <c r="G230" s="177"/>
      <c r="H230" s="177">
        <v>1164.8000000000002</v>
      </c>
      <c r="I230" s="178"/>
      <c r="J230" s="178">
        <v>4072</v>
      </c>
      <c r="K230" s="179"/>
      <c r="L230" s="180">
        <f t="shared" si="4"/>
        <v>4743065.6000000006</v>
      </c>
      <c r="M230" s="150"/>
      <c r="N230" s="151"/>
      <c r="O230" s="142"/>
      <c r="P230" s="142"/>
      <c r="S230" s="152"/>
    </row>
    <row r="231" spans="1:19" ht="12.75" customHeight="1">
      <c r="A231" s="167">
        <v>2023</v>
      </c>
      <c r="B231" s="168" t="s">
        <v>16</v>
      </c>
      <c r="C231" s="168" t="s">
        <v>829</v>
      </c>
      <c r="D231" s="169" t="s">
        <v>848</v>
      </c>
      <c r="E231" s="169">
        <v>2</v>
      </c>
      <c r="F231" s="169" t="s">
        <v>831</v>
      </c>
      <c r="G231" s="170"/>
      <c r="H231" s="170">
        <v>606.98</v>
      </c>
      <c r="I231" s="171"/>
      <c r="J231" s="171">
        <v>42641</v>
      </c>
      <c r="K231" s="172"/>
      <c r="L231" s="173">
        <f t="shared" si="4"/>
        <v>25882234.18</v>
      </c>
      <c r="M231" s="150"/>
      <c r="N231" s="151"/>
      <c r="O231" s="142"/>
      <c r="P231" s="142"/>
      <c r="S231" s="152"/>
    </row>
    <row r="232" spans="1:19" ht="12.75" customHeight="1">
      <c r="A232" s="153"/>
      <c r="B232" s="154"/>
      <c r="C232" s="154"/>
      <c r="D232" s="155"/>
      <c r="E232" s="155"/>
      <c r="F232" s="155" t="s">
        <v>832</v>
      </c>
      <c r="G232" s="156"/>
      <c r="H232" s="156">
        <v>1173.04</v>
      </c>
      <c r="I232" s="157"/>
      <c r="J232" s="157">
        <v>15924</v>
      </c>
      <c r="K232" s="158"/>
      <c r="L232" s="159">
        <f t="shared" si="4"/>
        <v>18679488.960000001</v>
      </c>
      <c r="M232" s="150"/>
      <c r="N232" s="151"/>
      <c r="O232" s="142"/>
      <c r="P232" s="142"/>
      <c r="S232" s="152"/>
    </row>
    <row r="233" spans="1:19" ht="12.75" customHeight="1">
      <c r="A233" s="174"/>
      <c r="B233" s="175"/>
      <c r="C233" s="175"/>
      <c r="D233" s="176"/>
      <c r="E233" s="176"/>
      <c r="F233" s="176" t="s">
        <v>833</v>
      </c>
      <c r="G233" s="177"/>
      <c r="H233" s="177"/>
      <c r="I233" s="178"/>
      <c r="J233" s="178"/>
      <c r="K233" s="179"/>
      <c r="L233" s="180">
        <f t="shared" si="4"/>
        <v>0</v>
      </c>
      <c r="M233" s="150"/>
      <c r="N233" s="151"/>
      <c r="O233" s="142"/>
      <c r="P233" s="142"/>
      <c r="S233" s="152"/>
    </row>
    <row r="234" spans="1:19" ht="12.75" customHeight="1">
      <c r="A234" s="167">
        <v>2023</v>
      </c>
      <c r="B234" s="168" t="s">
        <v>16</v>
      </c>
      <c r="C234" s="168" t="s">
        <v>829</v>
      </c>
      <c r="D234" s="169" t="s">
        <v>849</v>
      </c>
      <c r="E234" s="169">
        <v>2</v>
      </c>
      <c r="F234" s="169" t="s">
        <v>831</v>
      </c>
      <c r="G234" s="170"/>
      <c r="H234" s="170">
        <v>606.98</v>
      </c>
      <c r="I234" s="171"/>
      <c r="J234" s="171">
        <v>30751</v>
      </c>
      <c r="K234" s="172"/>
      <c r="L234" s="173">
        <f t="shared" si="4"/>
        <v>18665241.98</v>
      </c>
      <c r="M234" s="150"/>
      <c r="N234" s="151"/>
      <c r="O234" s="142"/>
      <c r="P234" s="142"/>
      <c r="S234" s="152"/>
    </row>
    <row r="235" spans="1:19" ht="12.75" customHeight="1">
      <c r="A235" s="153"/>
      <c r="B235" s="154"/>
      <c r="C235" s="154"/>
      <c r="D235" s="155"/>
      <c r="E235" s="155"/>
      <c r="F235" s="155" t="s">
        <v>832</v>
      </c>
      <c r="G235" s="156"/>
      <c r="H235" s="156">
        <v>1173.04</v>
      </c>
      <c r="I235" s="157"/>
      <c r="J235" s="157">
        <v>19427</v>
      </c>
      <c r="K235" s="158"/>
      <c r="L235" s="159">
        <f t="shared" si="4"/>
        <v>22788648.079999998</v>
      </c>
      <c r="M235" s="150"/>
      <c r="N235" s="151"/>
      <c r="O235" s="142"/>
      <c r="P235" s="142"/>
      <c r="S235" s="152"/>
    </row>
    <row r="236" spans="1:19" ht="12.75" customHeight="1">
      <c r="A236" s="174"/>
      <c r="B236" s="175"/>
      <c r="C236" s="175"/>
      <c r="D236" s="176"/>
      <c r="E236" s="176"/>
      <c r="F236" s="176" t="s">
        <v>833</v>
      </c>
      <c r="G236" s="177"/>
      <c r="H236" s="177">
        <v>1773.2</v>
      </c>
      <c r="I236" s="178"/>
      <c r="J236" s="178">
        <v>3788</v>
      </c>
      <c r="K236" s="179"/>
      <c r="L236" s="180">
        <f t="shared" si="4"/>
        <v>6716881.6000000006</v>
      </c>
      <c r="M236" s="150"/>
      <c r="N236" s="151"/>
      <c r="O236" s="142"/>
      <c r="P236" s="142"/>
      <c r="S236" s="152"/>
    </row>
    <row r="237" spans="1:19" ht="12.75" customHeight="1">
      <c r="A237" s="167">
        <v>2023</v>
      </c>
      <c r="B237" s="168" t="s">
        <v>16</v>
      </c>
      <c r="C237" s="168" t="s">
        <v>829</v>
      </c>
      <c r="D237" s="169" t="s">
        <v>850</v>
      </c>
      <c r="E237" s="169">
        <v>2</v>
      </c>
      <c r="F237" s="169" t="s">
        <v>831</v>
      </c>
      <c r="G237" s="170"/>
      <c r="H237" s="170">
        <v>416.25</v>
      </c>
      <c r="I237" s="171"/>
      <c r="J237" s="171">
        <v>9617</v>
      </c>
      <c r="K237" s="172"/>
      <c r="L237" s="173">
        <f t="shared" si="4"/>
        <v>4003076.25</v>
      </c>
      <c r="M237" s="150"/>
      <c r="N237" s="151"/>
      <c r="O237" s="142"/>
      <c r="P237" s="142"/>
      <c r="S237" s="152"/>
    </row>
    <row r="238" spans="1:19" ht="12.75" customHeight="1">
      <c r="A238" s="153"/>
      <c r="B238" s="154"/>
      <c r="C238" s="154"/>
      <c r="D238" s="155"/>
      <c r="E238" s="155"/>
      <c r="F238" s="155" t="s">
        <v>832</v>
      </c>
      <c r="G238" s="156"/>
      <c r="H238" s="156">
        <v>804.44</v>
      </c>
      <c r="I238" s="157"/>
      <c r="J238" s="157">
        <v>3844</v>
      </c>
      <c r="K238" s="158"/>
      <c r="L238" s="159">
        <f t="shared" si="4"/>
        <v>3092267.3600000003</v>
      </c>
      <c r="M238" s="150"/>
      <c r="N238" s="151"/>
      <c r="O238" s="142"/>
      <c r="P238" s="142"/>
      <c r="S238" s="152"/>
    </row>
    <row r="239" spans="1:19" ht="12.75" customHeight="1">
      <c r="A239" s="174"/>
      <c r="B239" s="175"/>
      <c r="C239" s="161"/>
      <c r="D239" s="162"/>
      <c r="E239" s="162"/>
      <c r="F239" s="162" t="s">
        <v>833</v>
      </c>
      <c r="G239" s="177"/>
      <c r="H239" s="177">
        <v>1216.02</v>
      </c>
      <c r="I239" s="164"/>
      <c r="J239" s="164">
        <v>1543</v>
      </c>
      <c r="K239" s="165"/>
      <c r="L239" s="166">
        <f t="shared" si="4"/>
        <v>1876318.8599999999</v>
      </c>
      <c r="M239" s="150"/>
      <c r="N239" s="151"/>
      <c r="O239" s="142"/>
      <c r="P239" s="142"/>
      <c r="S239" s="152"/>
    </row>
    <row r="240" spans="1:19" ht="12.75" customHeight="1">
      <c r="A240" s="167">
        <v>2023</v>
      </c>
      <c r="B240" s="168" t="s">
        <v>16</v>
      </c>
      <c r="C240" s="168" t="s">
        <v>829</v>
      </c>
      <c r="D240" s="169" t="s">
        <v>851</v>
      </c>
      <c r="E240" s="169">
        <v>2</v>
      </c>
      <c r="F240" s="169" t="s">
        <v>831</v>
      </c>
      <c r="G240" s="170"/>
      <c r="H240" s="170">
        <v>416.25</v>
      </c>
      <c r="I240" s="171"/>
      <c r="J240" s="171">
        <v>13245</v>
      </c>
      <c r="K240" s="172"/>
      <c r="L240" s="173">
        <f t="shared" si="4"/>
        <v>5513231.25</v>
      </c>
      <c r="M240" s="150"/>
      <c r="N240" s="151"/>
      <c r="O240" s="142"/>
      <c r="P240" s="142"/>
      <c r="S240" s="152"/>
    </row>
    <row r="241" spans="1:19" ht="12.75" customHeight="1">
      <c r="A241" s="153"/>
      <c r="B241" s="154"/>
      <c r="C241" s="154"/>
      <c r="D241" s="155"/>
      <c r="E241" s="155"/>
      <c r="F241" s="155" t="s">
        <v>832</v>
      </c>
      <c r="G241" s="156"/>
      <c r="H241" s="156">
        <v>804.44</v>
      </c>
      <c r="I241" s="157"/>
      <c r="J241" s="157">
        <v>2518</v>
      </c>
      <c r="K241" s="158"/>
      <c r="L241" s="159">
        <f t="shared" si="4"/>
        <v>2025579.9200000002</v>
      </c>
      <c r="M241" s="150"/>
      <c r="N241" s="151"/>
      <c r="O241" s="142"/>
      <c r="P241" s="142"/>
      <c r="S241" s="152"/>
    </row>
    <row r="242" spans="1:19" ht="12.75" customHeight="1">
      <c r="A242" s="174"/>
      <c r="B242" s="175"/>
      <c r="C242" s="175"/>
      <c r="D242" s="176"/>
      <c r="E242" s="176"/>
      <c r="F242" s="176" t="s">
        <v>833</v>
      </c>
      <c r="G242" s="177"/>
      <c r="H242" s="177">
        <v>1216.02</v>
      </c>
      <c r="I242" s="178"/>
      <c r="J242" s="178">
        <v>1281</v>
      </c>
      <c r="K242" s="179"/>
      <c r="L242" s="180">
        <f t="shared" si="4"/>
        <v>1557721.6199999999</v>
      </c>
      <c r="M242" s="150"/>
      <c r="N242" s="151"/>
      <c r="O242" s="142"/>
      <c r="P242" s="142"/>
      <c r="S242" s="152"/>
    </row>
    <row r="243" spans="1:19" ht="12.75" customHeight="1">
      <c r="A243" s="167">
        <v>2023</v>
      </c>
      <c r="B243" s="168" t="s">
        <v>16</v>
      </c>
      <c r="C243" s="168" t="s">
        <v>829</v>
      </c>
      <c r="D243" s="169" t="s">
        <v>852</v>
      </c>
      <c r="E243" s="169">
        <v>2</v>
      </c>
      <c r="F243" s="169" t="s">
        <v>831</v>
      </c>
      <c r="G243" s="170"/>
      <c r="H243" s="170">
        <v>971.25</v>
      </c>
      <c r="I243" s="171"/>
      <c r="J243" s="171">
        <v>24349</v>
      </c>
      <c r="K243" s="172"/>
      <c r="L243" s="173">
        <f t="shared" si="4"/>
        <v>23648966.25</v>
      </c>
      <c r="M243" s="150"/>
      <c r="N243" s="151"/>
      <c r="O243" s="142"/>
      <c r="P243" s="142"/>
      <c r="S243" s="152"/>
    </row>
    <row r="244" spans="1:19" ht="12.75" customHeight="1">
      <c r="A244" s="153"/>
      <c r="B244" s="154"/>
      <c r="C244" s="154"/>
      <c r="D244" s="155"/>
      <c r="E244" s="155"/>
      <c r="F244" s="155" t="s">
        <v>832</v>
      </c>
      <c r="G244" s="156"/>
      <c r="H244" s="156">
        <v>1877.03</v>
      </c>
      <c r="I244" s="157"/>
      <c r="J244" s="157">
        <v>8594</v>
      </c>
      <c r="K244" s="158"/>
      <c r="L244" s="159">
        <f t="shared" si="4"/>
        <v>16131195.82</v>
      </c>
      <c r="M244" s="150"/>
      <c r="N244" s="151"/>
      <c r="O244" s="142"/>
      <c r="P244" s="142"/>
      <c r="S244" s="152"/>
    </row>
    <row r="245" spans="1:19" ht="12.75" customHeight="1">
      <c r="A245" s="174"/>
      <c r="B245" s="175"/>
      <c r="C245" s="175"/>
      <c r="D245" s="176"/>
      <c r="E245" s="176"/>
      <c r="F245" s="176" t="s">
        <v>833</v>
      </c>
      <c r="G245" s="177"/>
      <c r="H245" s="177">
        <v>2837.38</v>
      </c>
      <c r="I245" s="178"/>
      <c r="J245" s="178">
        <v>3454</v>
      </c>
      <c r="K245" s="179"/>
      <c r="L245" s="180">
        <f t="shared" si="4"/>
        <v>9800310.5199999996</v>
      </c>
      <c r="M245" s="150"/>
      <c r="N245" s="151"/>
      <c r="O245" s="142"/>
      <c r="P245" s="142"/>
      <c r="S245" s="152"/>
    </row>
    <row r="246" spans="1:19" ht="12.75" customHeight="1">
      <c r="A246" s="167">
        <v>2023</v>
      </c>
      <c r="B246" s="168" t="s">
        <v>16</v>
      </c>
      <c r="C246" s="168" t="s">
        <v>829</v>
      </c>
      <c r="D246" s="169" t="s">
        <v>853</v>
      </c>
      <c r="E246" s="169">
        <v>2</v>
      </c>
      <c r="F246" s="169" t="s">
        <v>831</v>
      </c>
      <c r="G246" s="170"/>
      <c r="H246" s="170">
        <v>971.25</v>
      </c>
      <c r="I246" s="171"/>
      <c r="J246" s="171">
        <v>18252</v>
      </c>
      <c r="K246" s="172"/>
      <c r="L246" s="173">
        <f t="shared" si="4"/>
        <v>17727255</v>
      </c>
      <c r="M246" s="150"/>
      <c r="N246" s="151"/>
      <c r="O246" s="142"/>
      <c r="P246" s="142"/>
      <c r="S246" s="152"/>
    </row>
    <row r="247" spans="1:19" ht="12.75" customHeight="1">
      <c r="A247" s="153"/>
      <c r="B247" s="154"/>
      <c r="C247" s="154"/>
      <c r="D247" s="155"/>
      <c r="E247" s="155"/>
      <c r="F247" s="155" t="s">
        <v>832</v>
      </c>
      <c r="G247" s="156"/>
      <c r="H247" s="156">
        <v>1877.03</v>
      </c>
      <c r="I247" s="157"/>
      <c r="J247" s="157">
        <v>3083</v>
      </c>
      <c r="K247" s="158"/>
      <c r="L247" s="159">
        <f t="shared" si="4"/>
        <v>5786883.4900000002</v>
      </c>
      <c r="M247" s="150"/>
      <c r="N247" s="151"/>
      <c r="O247" s="142"/>
      <c r="P247" s="142"/>
      <c r="S247" s="152"/>
    </row>
    <row r="248" spans="1:19" ht="12.75" customHeight="1">
      <c r="A248" s="174"/>
      <c r="B248" s="175"/>
      <c r="C248" s="175"/>
      <c r="D248" s="176"/>
      <c r="E248" s="176"/>
      <c r="F248" s="176" t="s">
        <v>833</v>
      </c>
      <c r="G248" s="177"/>
      <c r="H248" s="177">
        <v>2837.38</v>
      </c>
      <c r="I248" s="178"/>
      <c r="J248" s="178">
        <v>1587</v>
      </c>
      <c r="K248" s="179"/>
      <c r="L248" s="180">
        <f t="shared" si="4"/>
        <v>4502922.0600000005</v>
      </c>
      <c r="M248" s="150"/>
      <c r="N248" s="151"/>
      <c r="O248" s="142"/>
      <c r="P248" s="142"/>
      <c r="S248" s="152"/>
    </row>
    <row r="249" spans="1:19" ht="12.75" customHeight="1">
      <c r="A249" s="167">
        <v>2023</v>
      </c>
      <c r="B249" s="168" t="s">
        <v>16</v>
      </c>
      <c r="C249" s="168" t="s">
        <v>829</v>
      </c>
      <c r="D249" s="169" t="s">
        <v>854</v>
      </c>
      <c r="E249" s="169">
        <v>2</v>
      </c>
      <c r="F249" s="169" t="s">
        <v>831</v>
      </c>
      <c r="G249" s="170"/>
      <c r="H249" s="170">
        <v>971.25</v>
      </c>
      <c r="I249" s="171"/>
      <c r="J249" s="171">
        <v>1058</v>
      </c>
      <c r="K249" s="172"/>
      <c r="L249" s="173">
        <f t="shared" si="4"/>
        <v>1027582.5</v>
      </c>
      <c r="M249" s="150"/>
      <c r="N249" s="151"/>
      <c r="O249" s="142"/>
      <c r="P249" s="142"/>
      <c r="S249" s="152"/>
    </row>
    <row r="250" spans="1:19" ht="12.75" customHeight="1">
      <c r="A250" s="153"/>
      <c r="B250" s="154"/>
      <c r="C250" s="154"/>
      <c r="D250" s="155"/>
      <c r="E250" s="155"/>
      <c r="F250" s="155" t="s">
        <v>832</v>
      </c>
      <c r="G250" s="156"/>
      <c r="H250" s="156">
        <v>1877.03</v>
      </c>
      <c r="I250" s="157"/>
      <c r="J250" s="157">
        <v>353</v>
      </c>
      <c r="K250" s="158"/>
      <c r="L250" s="159">
        <f t="shared" si="4"/>
        <v>662591.59</v>
      </c>
      <c r="M250" s="150"/>
      <c r="N250" s="151"/>
      <c r="O250" s="142"/>
      <c r="P250" s="142"/>
      <c r="S250" s="152"/>
    </row>
    <row r="251" spans="1:19" ht="12.75" customHeight="1">
      <c r="A251" s="174"/>
      <c r="B251" s="175"/>
      <c r="C251" s="175"/>
      <c r="D251" s="176"/>
      <c r="E251" s="176"/>
      <c r="F251" s="176" t="s">
        <v>833</v>
      </c>
      <c r="G251" s="177"/>
      <c r="H251" s="177">
        <v>2837.38</v>
      </c>
      <c r="I251" s="178"/>
      <c r="J251" s="178">
        <v>186</v>
      </c>
      <c r="K251" s="179"/>
      <c r="L251" s="180">
        <f t="shared" si="4"/>
        <v>527752.68000000005</v>
      </c>
      <c r="M251" s="150"/>
      <c r="N251" s="151"/>
      <c r="O251" s="142"/>
      <c r="P251" s="142"/>
      <c r="S251" s="152"/>
    </row>
    <row r="252" spans="1:19" ht="12.75" customHeight="1">
      <c r="A252" s="167">
        <v>2023</v>
      </c>
      <c r="B252" s="168" t="s">
        <v>16</v>
      </c>
      <c r="C252" s="168" t="s">
        <v>829</v>
      </c>
      <c r="D252" s="169" t="s">
        <v>855</v>
      </c>
      <c r="E252" s="169">
        <v>2</v>
      </c>
      <c r="F252" s="169" t="s">
        <v>831</v>
      </c>
      <c r="G252" s="170"/>
      <c r="H252" s="170">
        <v>971.25</v>
      </c>
      <c r="I252" s="171"/>
      <c r="J252" s="171">
        <v>675</v>
      </c>
      <c r="K252" s="172"/>
      <c r="L252" s="173">
        <f t="shared" si="4"/>
        <v>655593.75</v>
      </c>
      <c r="M252" s="150"/>
      <c r="N252" s="151"/>
      <c r="O252" s="142"/>
      <c r="P252" s="142"/>
      <c r="S252" s="152"/>
    </row>
    <row r="253" spans="1:19" ht="12.75" customHeight="1">
      <c r="A253" s="153"/>
      <c r="B253" s="154"/>
      <c r="C253" s="154"/>
      <c r="D253" s="155"/>
      <c r="E253" s="155"/>
      <c r="F253" s="155" t="s">
        <v>832</v>
      </c>
      <c r="G253" s="156"/>
      <c r="H253" s="156">
        <v>1877.03</v>
      </c>
      <c r="I253" s="157"/>
      <c r="J253" s="157">
        <v>149</v>
      </c>
      <c r="K253" s="158"/>
      <c r="L253" s="159">
        <f t="shared" si="4"/>
        <v>279677.46999999997</v>
      </c>
      <c r="M253" s="150"/>
      <c r="N253" s="151"/>
      <c r="O253" s="142"/>
      <c r="P253" s="142"/>
      <c r="S253" s="152"/>
    </row>
    <row r="254" spans="1:19" ht="12.75" customHeight="1">
      <c r="A254" s="174"/>
      <c r="B254" s="175"/>
      <c r="C254" s="175"/>
      <c r="D254" s="176"/>
      <c r="E254" s="176"/>
      <c r="F254" s="176" t="s">
        <v>833</v>
      </c>
      <c r="G254" s="177"/>
      <c r="H254" s="177">
        <v>2837.38</v>
      </c>
      <c r="I254" s="178"/>
      <c r="J254" s="178">
        <v>67</v>
      </c>
      <c r="K254" s="179"/>
      <c r="L254" s="180">
        <f t="shared" si="4"/>
        <v>190104.46000000002</v>
      </c>
      <c r="M254" s="150"/>
      <c r="N254" s="151"/>
      <c r="O254" s="142"/>
      <c r="P254" s="142"/>
      <c r="S254" s="152"/>
    </row>
    <row r="255" spans="1:19" ht="12.75" customHeight="1">
      <c r="A255" s="167">
        <v>2023</v>
      </c>
      <c r="B255" s="168" t="s">
        <v>16</v>
      </c>
      <c r="C255" s="168" t="s">
        <v>829</v>
      </c>
      <c r="D255" s="169" t="s">
        <v>856</v>
      </c>
      <c r="E255" s="169">
        <v>2</v>
      </c>
      <c r="F255" s="169" t="s">
        <v>831</v>
      </c>
      <c r="G255" s="170"/>
      <c r="H255" s="170">
        <v>971.25</v>
      </c>
      <c r="I255" s="171"/>
      <c r="J255" s="171">
        <v>9881</v>
      </c>
      <c r="K255" s="172"/>
      <c r="L255" s="173">
        <f t="shared" si="4"/>
        <v>9596921.25</v>
      </c>
      <c r="M255" s="150"/>
      <c r="N255" s="151"/>
      <c r="O255" s="142"/>
      <c r="P255" s="142"/>
      <c r="S255" s="152"/>
    </row>
    <row r="256" spans="1:19" ht="12.75" customHeight="1">
      <c r="A256" s="153"/>
      <c r="B256" s="154"/>
      <c r="C256" s="154"/>
      <c r="D256" s="155"/>
      <c r="E256" s="155"/>
      <c r="F256" s="155" t="s">
        <v>832</v>
      </c>
      <c r="G256" s="156"/>
      <c r="H256" s="156">
        <v>1877.03</v>
      </c>
      <c r="I256" s="157"/>
      <c r="J256" s="157">
        <v>1926</v>
      </c>
      <c r="K256" s="158"/>
      <c r="L256" s="159">
        <f t="shared" si="4"/>
        <v>3615159.78</v>
      </c>
      <c r="M256" s="150"/>
      <c r="N256" s="151"/>
      <c r="O256" s="142"/>
      <c r="P256" s="142"/>
      <c r="S256" s="152"/>
    </row>
    <row r="257" spans="1:19" ht="12.75" customHeight="1">
      <c r="A257" s="174"/>
      <c r="B257" s="175"/>
      <c r="C257" s="175"/>
      <c r="D257" s="176"/>
      <c r="E257" s="176"/>
      <c r="F257" s="176" t="s">
        <v>833</v>
      </c>
      <c r="G257" s="177"/>
      <c r="H257" s="177">
        <v>2837.38</v>
      </c>
      <c r="I257" s="178"/>
      <c r="J257" s="178">
        <v>855</v>
      </c>
      <c r="K257" s="179"/>
      <c r="L257" s="180">
        <f t="shared" si="4"/>
        <v>2425959.9</v>
      </c>
      <c r="M257" s="150"/>
      <c r="N257" s="151"/>
      <c r="O257" s="142"/>
      <c r="P257" s="142"/>
      <c r="S257" s="152"/>
    </row>
    <row r="258" spans="1:19" ht="12.75" customHeight="1">
      <c r="A258" s="167">
        <v>2023</v>
      </c>
      <c r="B258" s="168" t="s">
        <v>16</v>
      </c>
      <c r="C258" s="168" t="s">
        <v>829</v>
      </c>
      <c r="D258" s="169" t="s">
        <v>857</v>
      </c>
      <c r="E258" s="169">
        <v>2</v>
      </c>
      <c r="F258" s="169" t="s">
        <v>831</v>
      </c>
      <c r="G258" s="170"/>
      <c r="H258" s="170">
        <v>971.25</v>
      </c>
      <c r="I258" s="171"/>
      <c r="J258" s="171">
        <v>594</v>
      </c>
      <c r="K258" s="172"/>
      <c r="L258" s="173">
        <f t="shared" si="4"/>
        <v>576922.5</v>
      </c>
      <c r="M258" s="150"/>
      <c r="N258" s="151"/>
      <c r="O258" s="142"/>
      <c r="P258" s="142"/>
      <c r="S258" s="152"/>
    </row>
    <row r="259" spans="1:19" ht="12.75" customHeight="1">
      <c r="A259" s="153"/>
      <c r="B259" s="154"/>
      <c r="C259" s="154"/>
      <c r="D259" s="155"/>
      <c r="E259" s="155"/>
      <c r="F259" s="155" t="s">
        <v>832</v>
      </c>
      <c r="G259" s="156"/>
      <c r="H259" s="156">
        <v>1877.03</v>
      </c>
      <c r="I259" s="157"/>
      <c r="J259" s="157">
        <v>98</v>
      </c>
      <c r="K259" s="158"/>
      <c r="L259" s="159">
        <f t="shared" si="4"/>
        <v>183948.94</v>
      </c>
      <c r="M259" s="150"/>
      <c r="N259" s="151"/>
      <c r="O259" s="142"/>
      <c r="P259" s="142"/>
      <c r="S259" s="152"/>
    </row>
    <row r="260" spans="1:19" ht="12.75" customHeight="1">
      <c r="A260" s="174"/>
      <c r="B260" s="175"/>
      <c r="C260" s="175"/>
      <c r="D260" s="176"/>
      <c r="E260" s="176"/>
      <c r="F260" s="176" t="s">
        <v>833</v>
      </c>
      <c r="G260" s="177"/>
      <c r="H260" s="177">
        <v>2837.38</v>
      </c>
      <c r="I260" s="178"/>
      <c r="J260" s="178">
        <v>58</v>
      </c>
      <c r="K260" s="179"/>
      <c r="L260" s="180">
        <f t="shared" si="4"/>
        <v>164568.04</v>
      </c>
      <c r="M260" s="150"/>
      <c r="N260" s="151"/>
      <c r="O260" s="142"/>
      <c r="P260" s="142"/>
      <c r="S260" s="152"/>
    </row>
    <row r="261" spans="1:19" ht="12.75" customHeight="1">
      <c r="A261" s="167">
        <v>2023</v>
      </c>
      <c r="B261" s="168" t="s">
        <v>16</v>
      </c>
      <c r="C261" s="168" t="s">
        <v>829</v>
      </c>
      <c r="D261" s="169" t="s">
        <v>858</v>
      </c>
      <c r="E261" s="169">
        <v>2</v>
      </c>
      <c r="F261" s="169" t="s">
        <v>831</v>
      </c>
      <c r="G261" s="170"/>
      <c r="H261" s="170">
        <v>890</v>
      </c>
      <c r="I261" s="171"/>
      <c r="J261" s="171">
        <v>32787</v>
      </c>
      <c r="K261" s="172"/>
      <c r="L261" s="173">
        <f t="shared" si="4"/>
        <v>29180430</v>
      </c>
      <c r="M261" s="150"/>
      <c r="N261" s="151"/>
      <c r="O261" s="142"/>
      <c r="P261" s="142"/>
      <c r="S261" s="152"/>
    </row>
    <row r="262" spans="1:19" ht="12.75" customHeight="1">
      <c r="A262" s="153"/>
      <c r="B262" s="154"/>
      <c r="C262" s="154"/>
      <c r="D262" s="155"/>
      <c r="E262" s="155"/>
      <c r="F262" s="155" t="s">
        <v>832</v>
      </c>
      <c r="G262" s="156"/>
      <c r="H262" s="156">
        <v>1720</v>
      </c>
      <c r="I262" s="157"/>
      <c r="J262" s="157">
        <v>11368</v>
      </c>
      <c r="K262" s="158"/>
      <c r="L262" s="159">
        <f t="shared" si="4"/>
        <v>19552960</v>
      </c>
      <c r="M262" s="150"/>
      <c r="N262" s="151"/>
      <c r="O262" s="142"/>
      <c r="P262" s="142"/>
      <c r="S262" s="152"/>
    </row>
    <row r="263" spans="1:19" ht="12.75" customHeight="1">
      <c r="A263" s="174"/>
      <c r="B263" s="175"/>
      <c r="C263" s="175"/>
      <c r="D263" s="176"/>
      <c r="E263" s="176"/>
      <c r="F263" s="176" t="s">
        <v>833</v>
      </c>
      <c r="G263" s="177"/>
      <c r="H263" s="177"/>
      <c r="I263" s="178"/>
      <c r="J263" s="178"/>
      <c r="K263" s="179"/>
      <c r="L263" s="180">
        <f t="shared" si="4"/>
        <v>0</v>
      </c>
      <c r="M263" s="150"/>
      <c r="N263" s="151"/>
      <c r="O263" s="142"/>
      <c r="P263" s="142"/>
      <c r="S263" s="152"/>
    </row>
    <row r="264" spans="1:19" ht="12.75" customHeight="1">
      <c r="A264" s="167">
        <v>2023</v>
      </c>
      <c r="B264" s="168" t="s">
        <v>16</v>
      </c>
      <c r="C264" s="168" t="s">
        <v>829</v>
      </c>
      <c r="D264" s="169" t="s">
        <v>859</v>
      </c>
      <c r="E264" s="169">
        <v>2</v>
      </c>
      <c r="F264" s="169" t="s">
        <v>831</v>
      </c>
      <c r="G264" s="170"/>
      <c r="H264" s="170">
        <v>890</v>
      </c>
      <c r="I264" s="171"/>
      <c r="J264" s="171">
        <v>15164</v>
      </c>
      <c r="K264" s="172"/>
      <c r="L264" s="173">
        <f t="shared" si="4"/>
        <v>13495960</v>
      </c>
      <c r="M264" s="150"/>
      <c r="N264" s="151"/>
      <c r="O264" s="142"/>
      <c r="P264" s="142"/>
      <c r="S264" s="152"/>
    </row>
    <row r="265" spans="1:19" ht="12.75" customHeight="1">
      <c r="A265" s="153"/>
      <c r="B265" s="154"/>
      <c r="C265" s="154"/>
      <c r="D265" s="155"/>
      <c r="E265" s="155"/>
      <c r="F265" s="155" t="s">
        <v>832</v>
      </c>
      <c r="G265" s="156"/>
      <c r="H265" s="156">
        <v>1720</v>
      </c>
      <c r="I265" s="157"/>
      <c r="J265" s="157">
        <v>9062</v>
      </c>
      <c r="K265" s="158"/>
      <c r="L265" s="159">
        <f t="shared" si="4"/>
        <v>15586640</v>
      </c>
      <c r="M265" s="150"/>
      <c r="N265" s="151"/>
      <c r="O265" s="142"/>
      <c r="P265" s="142"/>
      <c r="S265" s="152"/>
    </row>
    <row r="266" spans="1:19" ht="12.75" customHeight="1">
      <c r="A266" s="174"/>
      <c r="B266" s="175"/>
      <c r="C266" s="175"/>
      <c r="D266" s="176"/>
      <c r="E266" s="176"/>
      <c r="F266" s="176" t="s">
        <v>833</v>
      </c>
      <c r="G266" s="177"/>
      <c r="H266" s="177"/>
      <c r="I266" s="178"/>
      <c r="J266" s="178"/>
      <c r="K266" s="179"/>
      <c r="L266" s="180">
        <f t="shared" si="4"/>
        <v>0</v>
      </c>
      <c r="M266" s="150"/>
      <c r="N266" s="151"/>
      <c r="O266" s="142"/>
      <c r="P266" s="142"/>
      <c r="S266" s="152"/>
    </row>
    <row r="267" spans="1:19" ht="12.75" customHeight="1">
      <c r="A267" s="167">
        <v>2023</v>
      </c>
      <c r="B267" s="168" t="s">
        <v>16</v>
      </c>
      <c r="C267" s="168" t="s">
        <v>829</v>
      </c>
      <c r="D267" s="169" t="s">
        <v>860</v>
      </c>
      <c r="E267" s="169">
        <v>2</v>
      </c>
      <c r="F267" s="169" t="s">
        <v>831</v>
      </c>
      <c r="G267" s="170"/>
      <c r="H267" s="170">
        <v>388.93</v>
      </c>
      <c r="I267" s="171"/>
      <c r="J267" s="171">
        <v>1580</v>
      </c>
      <c r="K267" s="172"/>
      <c r="L267" s="173">
        <f t="shared" si="4"/>
        <v>614509.4</v>
      </c>
      <c r="M267" s="150"/>
      <c r="N267" s="151"/>
      <c r="O267" s="142"/>
      <c r="P267" s="142"/>
      <c r="S267" s="152"/>
    </row>
    <row r="268" spans="1:19" ht="12.75" customHeight="1">
      <c r="A268" s="153"/>
      <c r="B268" s="154"/>
      <c r="C268" s="154"/>
      <c r="D268" s="155"/>
      <c r="E268" s="155"/>
      <c r="F268" s="155" t="s">
        <v>832</v>
      </c>
      <c r="G268" s="156"/>
      <c r="H268" s="156">
        <v>751.64</v>
      </c>
      <c r="I268" s="157"/>
      <c r="J268" s="157">
        <v>923</v>
      </c>
      <c r="K268" s="158"/>
      <c r="L268" s="159">
        <f t="shared" si="4"/>
        <v>693763.72</v>
      </c>
      <c r="M268" s="150"/>
      <c r="N268" s="151"/>
      <c r="O268" s="142"/>
      <c r="P268" s="142"/>
      <c r="S268" s="152"/>
    </row>
    <row r="269" spans="1:19" ht="12.75" customHeight="1">
      <c r="A269" s="174"/>
      <c r="B269" s="175"/>
      <c r="C269" s="175"/>
      <c r="D269" s="176"/>
      <c r="E269" s="176"/>
      <c r="F269" s="176" t="s">
        <v>833</v>
      </c>
      <c r="G269" s="177"/>
      <c r="H269" s="177">
        <v>1136.2</v>
      </c>
      <c r="I269" s="178"/>
      <c r="J269" s="178">
        <v>647</v>
      </c>
      <c r="K269" s="179"/>
      <c r="L269" s="180">
        <f t="shared" si="4"/>
        <v>735121.4</v>
      </c>
      <c r="M269" s="150"/>
      <c r="N269" s="151"/>
      <c r="O269" s="142"/>
      <c r="P269" s="142"/>
      <c r="S269" s="152"/>
    </row>
    <row r="270" spans="1:19" ht="12.75" customHeight="1">
      <c r="A270" s="167">
        <v>2023</v>
      </c>
      <c r="B270" s="168" t="s">
        <v>16</v>
      </c>
      <c r="C270" s="168" t="s">
        <v>829</v>
      </c>
      <c r="D270" s="169" t="s">
        <v>861</v>
      </c>
      <c r="E270" s="169">
        <v>2</v>
      </c>
      <c r="F270" s="169" t="s">
        <v>831</v>
      </c>
      <c r="G270" s="170"/>
      <c r="H270" s="170">
        <v>375.58</v>
      </c>
      <c r="I270" s="171"/>
      <c r="J270" s="171">
        <v>8121</v>
      </c>
      <c r="K270" s="172"/>
      <c r="L270" s="173">
        <f t="shared" si="4"/>
        <v>3050085.1799999997</v>
      </c>
      <c r="M270" s="150"/>
      <c r="N270" s="151"/>
      <c r="O270" s="142"/>
      <c r="P270" s="142"/>
      <c r="S270" s="152"/>
    </row>
    <row r="271" spans="1:19" ht="12.75" customHeight="1">
      <c r="A271" s="153"/>
      <c r="B271" s="154"/>
      <c r="C271" s="154"/>
      <c r="D271" s="155"/>
      <c r="E271" s="155"/>
      <c r="F271" s="155" t="s">
        <v>832</v>
      </c>
      <c r="G271" s="156"/>
      <c r="H271" s="156">
        <v>725.84</v>
      </c>
      <c r="I271" s="157"/>
      <c r="J271" s="157">
        <v>6878</v>
      </c>
      <c r="K271" s="158"/>
      <c r="L271" s="159">
        <f t="shared" si="4"/>
        <v>4992327.5200000005</v>
      </c>
      <c r="M271" s="150"/>
      <c r="N271" s="151"/>
      <c r="O271" s="142"/>
      <c r="P271" s="142"/>
      <c r="S271" s="152"/>
    </row>
    <row r="272" spans="1:19" ht="12.75" customHeight="1">
      <c r="A272" s="174"/>
      <c r="B272" s="175"/>
      <c r="C272" s="175"/>
      <c r="D272" s="176"/>
      <c r="E272" s="176"/>
      <c r="F272" s="176" t="s">
        <v>833</v>
      </c>
      <c r="G272" s="177"/>
      <c r="H272" s="177">
        <v>1097.2</v>
      </c>
      <c r="I272" s="178"/>
      <c r="J272" s="178">
        <v>3864</v>
      </c>
      <c r="K272" s="179"/>
      <c r="L272" s="180">
        <f t="shared" si="4"/>
        <v>4239580.8</v>
      </c>
      <c r="M272" s="150"/>
      <c r="N272" s="151"/>
      <c r="O272" s="142"/>
      <c r="P272" s="142"/>
      <c r="S272" s="152"/>
    </row>
    <row r="273" spans="1:19" ht="12.75" customHeight="1">
      <c r="A273" s="167">
        <v>2023</v>
      </c>
      <c r="B273" s="168" t="s">
        <v>16</v>
      </c>
      <c r="C273" s="168" t="s">
        <v>829</v>
      </c>
      <c r="D273" s="169" t="s">
        <v>862</v>
      </c>
      <c r="E273" s="169">
        <v>2</v>
      </c>
      <c r="F273" s="169" t="s">
        <v>831</v>
      </c>
      <c r="G273" s="170"/>
      <c r="H273" s="170">
        <v>198.64</v>
      </c>
      <c r="I273" s="171"/>
      <c r="J273" s="171">
        <v>9138</v>
      </c>
      <c r="K273" s="172"/>
      <c r="L273" s="173">
        <f t="shared" si="4"/>
        <v>1815172.3199999998</v>
      </c>
      <c r="M273" s="150"/>
      <c r="N273" s="151"/>
      <c r="O273" s="142"/>
      <c r="P273" s="142"/>
      <c r="S273" s="152"/>
    </row>
    <row r="274" spans="1:19" ht="12.75" customHeight="1">
      <c r="A274" s="153"/>
      <c r="B274" s="154"/>
      <c r="C274" s="154"/>
      <c r="D274" s="155"/>
      <c r="E274" s="155"/>
      <c r="F274" s="155" t="s">
        <v>832</v>
      </c>
      <c r="G274" s="156"/>
      <c r="H274" s="156">
        <v>383.9</v>
      </c>
      <c r="I274" s="157"/>
      <c r="J274" s="157">
        <v>5732</v>
      </c>
      <c r="K274" s="158"/>
      <c r="L274" s="159">
        <f t="shared" si="4"/>
        <v>2200514.7999999998</v>
      </c>
      <c r="M274" s="150"/>
      <c r="N274" s="151"/>
      <c r="O274" s="142"/>
      <c r="P274" s="142"/>
      <c r="S274" s="152"/>
    </row>
    <row r="275" spans="1:19" ht="12.75" customHeight="1">
      <c r="A275" s="174"/>
      <c r="B275" s="175"/>
      <c r="C275" s="175"/>
      <c r="D275" s="176"/>
      <c r="E275" s="176"/>
      <c r="F275" s="176" t="s">
        <v>833</v>
      </c>
      <c r="G275" s="177"/>
      <c r="H275" s="177">
        <v>580.32000000000005</v>
      </c>
      <c r="I275" s="178"/>
      <c r="J275" s="178">
        <v>3521</v>
      </c>
      <c r="K275" s="179"/>
      <c r="L275" s="180">
        <f t="shared" si="4"/>
        <v>2043306.7200000002</v>
      </c>
      <c r="M275" s="150"/>
      <c r="N275" s="151"/>
      <c r="O275" s="142"/>
      <c r="P275" s="142"/>
      <c r="S275" s="152"/>
    </row>
    <row r="276" spans="1:19" ht="12.75" customHeight="1" thickBot="1">
      <c r="A276" s="1102" t="s">
        <v>865</v>
      </c>
      <c r="B276" s="1103"/>
      <c r="C276" s="1103"/>
      <c r="D276" s="1103"/>
      <c r="E276" s="1103"/>
      <c r="F276" s="1103"/>
      <c r="G276" s="1103"/>
      <c r="H276" s="1103"/>
      <c r="I276" s="181">
        <f>SUM(I192:I275)</f>
        <v>0</v>
      </c>
      <c r="J276" s="181">
        <f>SUM(J186:J275)</f>
        <v>961032</v>
      </c>
      <c r="K276" s="181">
        <f>SUM(K192:K275)</f>
        <v>0</v>
      </c>
      <c r="L276" s="182">
        <f>SUM(L186:L275)</f>
        <v>996385125.31999993</v>
      </c>
      <c r="M276" s="150"/>
      <c r="N276" s="151"/>
      <c r="O276" s="142"/>
      <c r="P276" s="142"/>
      <c r="S276" s="152"/>
    </row>
    <row r="277" spans="1:19" ht="12.75" customHeight="1">
      <c r="A277" s="143">
        <v>2023</v>
      </c>
      <c r="B277" s="144" t="s">
        <v>16</v>
      </c>
      <c r="C277" s="144" t="s">
        <v>829</v>
      </c>
      <c r="D277" s="145" t="s">
        <v>830</v>
      </c>
      <c r="E277" s="145">
        <v>3</v>
      </c>
      <c r="F277" s="145" t="s">
        <v>831</v>
      </c>
      <c r="G277" s="146"/>
      <c r="H277" s="146">
        <v>373.79999999999995</v>
      </c>
      <c r="I277" s="147"/>
      <c r="J277" s="147">
        <v>2286</v>
      </c>
      <c r="K277" s="148"/>
      <c r="L277" s="149">
        <f>H277*J277</f>
        <v>854506.79999999993</v>
      </c>
      <c r="M277" s="150"/>
      <c r="N277" s="151"/>
      <c r="O277" s="142"/>
      <c r="P277" s="142"/>
      <c r="S277" s="152"/>
    </row>
    <row r="278" spans="1:19" ht="12.75" customHeight="1">
      <c r="A278" s="153"/>
      <c r="B278" s="154"/>
      <c r="C278" s="154"/>
      <c r="D278" s="155"/>
      <c r="E278" s="155"/>
      <c r="F278" s="155" t="s">
        <v>832</v>
      </c>
      <c r="G278" s="156"/>
      <c r="H278" s="156">
        <v>722.4</v>
      </c>
      <c r="I278" s="157"/>
      <c r="J278" s="157">
        <v>537</v>
      </c>
      <c r="K278" s="158"/>
      <c r="L278" s="159">
        <f t="shared" ref="L278:L357" si="5">H278*J278</f>
        <v>387928.8</v>
      </c>
      <c r="M278" s="150"/>
      <c r="N278" s="151"/>
      <c r="O278" s="142"/>
      <c r="P278" s="142"/>
      <c r="S278" s="152"/>
    </row>
    <row r="279" spans="1:19" ht="12.75" customHeight="1">
      <c r="A279" s="160"/>
      <c r="B279" s="161"/>
      <c r="C279" s="161"/>
      <c r="D279" s="162"/>
      <c r="E279" s="162"/>
      <c r="F279" s="162" t="s">
        <v>833</v>
      </c>
      <c r="G279" s="163"/>
      <c r="H279" s="163">
        <v>1092</v>
      </c>
      <c r="I279" s="164"/>
      <c r="J279" s="164">
        <v>204</v>
      </c>
      <c r="K279" s="165"/>
      <c r="L279" s="166">
        <f t="shared" si="5"/>
        <v>222768</v>
      </c>
      <c r="M279" s="150"/>
      <c r="N279" s="151"/>
      <c r="O279" s="142"/>
      <c r="P279" s="142"/>
      <c r="S279" s="152"/>
    </row>
    <row r="280" spans="1:19" ht="12.75" customHeight="1">
      <c r="A280" s="167">
        <v>2023</v>
      </c>
      <c r="B280" s="168" t="s">
        <v>16</v>
      </c>
      <c r="C280" s="168" t="s">
        <v>829</v>
      </c>
      <c r="D280" s="169" t="s">
        <v>834</v>
      </c>
      <c r="E280" s="169">
        <v>3</v>
      </c>
      <c r="F280" s="169" t="s">
        <v>831</v>
      </c>
      <c r="G280" s="170"/>
      <c r="H280" s="170">
        <v>373.79999999999995</v>
      </c>
      <c r="I280" s="171"/>
      <c r="J280" s="171">
        <v>2407</v>
      </c>
      <c r="K280" s="172"/>
      <c r="L280" s="173">
        <f t="shared" si="5"/>
        <v>899736.59999999986</v>
      </c>
      <c r="M280" s="150"/>
      <c r="N280" s="151"/>
      <c r="O280" s="142"/>
      <c r="P280" s="142"/>
      <c r="S280" s="152"/>
    </row>
    <row r="281" spans="1:19" ht="12.75" customHeight="1">
      <c r="A281" s="153"/>
      <c r="B281" s="154"/>
      <c r="C281" s="154"/>
      <c r="D281" s="155"/>
      <c r="E281" s="155"/>
      <c r="F281" s="155" t="s">
        <v>832</v>
      </c>
      <c r="G281" s="156"/>
      <c r="H281" s="156">
        <v>722.4</v>
      </c>
      <c r="I281" s="157"/>
      <c r="J281" s="157">
        <v>416</v>
      </c>
      <c r="K281" s="158"/>
      <c r="L281" s="159">
        <f t="shared" si="5"/>
        <v>300518.39999999997</v>
      </c>
      <c r="M281" s="150"/>
      <c r="N281" s="151"/>
      <c r="O281" s="142"/>
      <c r="P281" s="142"/>
      <c r="S281" s="152"/>
    </row>
    <row r="282" spans="1:19" ht="12.75" customHeight="1">
      <c r="A282" s="174"/>
      <c r="B282" s="175"/>
      <c r="C282" s="175"/>
      <c r="D282" s="176"/>
      <c r="E282" s="176"/>
      <c r="F282" s="176" t="s">
        <v>833</v>
      </c>
      <c r="G282" s="163"/>
      <c r="H282" s="163">
        <v>1092</v>
      </c>
      <c r="I282" s="178"/>
      <c r="J282" s="178">
        <v>140</v>
      </c>
      <c r="K282" s="179"/>
      <c r="L282" s="180">
        <f t="shared" si="5"/>
        <v>152880</v>
      </c>
      <c r="M282" s="150"/>
      <c r="N282" s="151"/>
      <c r="O282" s="142"/>
      <c r="P282" s="142"/>
      <c r="S282" s="152"/>
    </row>
    <row r="283" spans="1:19" ht="12.75" customHeight="1">
      <c r="A283" s="167">
        <v>2023</v>
      </c>
      <c r="B283" s="168" t="s">
        <v>16</v>
      </c>
      <c r="C283" s="168" t="s">
        <v>829</v>
      </c>
      <c r="D283" s="169" t="s">
        <v>835</v>
      </c>
      <c r="E283" s="169">
        <v>3</v>
      </c>
      <c r="F283" s="169" t="s">
        <v>831</v>
      </c>
      <c r="G283" s="170"/>
      <c r="H283" s="170">
        <v>1121.4000000000001</v>
      </c>
      <c r="I283" s="171"/>
      <c r="J283" s="171">
        <v>2469</v>
      </c>
      <c r="K283" s="172"/>
      <c r="L283" s="173">
        <f t="shared" si="5"/>
        <v>2768736.6</v>
      </c>
      <c r="M283" s="150"/>
      <c r="N283" s="151"/>
      <c r="O283" s="142"/>
      <c r="P283" s="142"/>
      <c r="S283" s="152"/>
    </row>
    <row r="284" spans="1:19" ht="12.75" customHeight="1">
      <c r="A284" s="153"/>
      <c r="B284" s="154"/>
      <c r="C284" s="154"/>
      <c r="D284" s="155"/>
      <c r="E284" s="155"/>
      <c r="F284" s="155" t="s">
        <v>832</v>
      </c>
      <c r="G284" s="156"/>
      <c r="H284" s="156">
        <v>2167.2000000000003</v>
      </c>
      <c r="I284" s="157"/>
      <c r="J284" s="157">
        <v>600</v>
      </c>
      <c r="K284" s="158"/>
      <c r="L284" s="159">
        <f t="shared" si="5"/>
        <v>1300320.0000000002</v>
      </c>
      <c r="M284" s="150"/>
      <c r="N284" s="151"/>
      <c r="O284" s="142"/>
      <c r="P284" s="142"/>
      <c r="S284" s="152"/>
    </row>
    <row r="285" spans="1:19" ht="12.75" customHeight="1">
      <c r="A285" s="174"/>
      <c r="B285" s="175"/>
      <c r="C285" s="175"/>
      <c r="D285" s="176"/>
      <c r="E285" s="176"/>
      <c r="F285" s="176" t="s">
        <v>833</v>
      </c>
      <c r="G285" s="177"/>
      <c r="H285" s="177">
        <v>3276</v>
      </c>
      <c r="I285" s="178"/>
      <c r="J285" s="178">
        <v>341</v>
      </c>
      <c r="K285" s="179"/>
      <c r="L285" s="180">
        <f t="shared" si="5"/>
        <v>1117116</v>
      </c>
      <c r="M285" s="150"/>
      <c r="N285" s="151"/>
      <c r="O285" s="142"/>
      <c r="P285" s="142"/>
      <c r="S285" s="152"/>
    </row>
    <row r="286" spans="1:19" ht="12.75" customHeight="1">
      <c r="A286" s="167">
        <v>2023</v>
      </c>
      <c r="B286" s="168" t="s">
        <v>16</v>
      </c>
      <c r="C286" s="168" t="s">
        <v>829</v>
      </c>
      <c r="D286" s="169" t="s">
        <v>836</v>
      </c>
      <c r="E286" s="169">
        <v>3</v>
      </c>
      <c r="F286" s="169" t="s">
        <v>831</v>
      </c>
      <c r="G286" s="170"/>
      <c r="H286" s="170">
        <v>1121.4000000000001</v>
      </c>
      <c r="I286" s="171"/>
      <c r="J286" s="171">
        <v>2414</v>
      </c>
      <c r="K286" s="172"/>
      <c r="L286" s="173">
        <f t="shared" si="5"/>
        <v>2707059.6</v>
      </c>
      <c r="M286" s="150"/>
      <c r="N286" s="151"/>
      <c r="O286" s="142"/>
      <c r="P286" s="142"/>
      <c r="S286" s="152"/>
    </row>
    <row r="287" spans="1:19" ht="12.75" customHeight="1">
      <c r="A287" s="153"/>
      <c r="B287" s="154"/>
      <c r="C287" s="154"/>
      <c r="D287" s="155"/>
      <c r="E287" s="155"/>
      <c r="F287" s="155" t="s">
        <v>832</v>
      </c>
      <c r="G287" s="156"/>
      <c r="H287" s="156">
        <v>2167.2000000000003</v>
      </c>
      <c r="I287" s="157"/>
      <c r="J287" s="157">
        <v>497</v>
      </c>
      <c r="K287" s="158"/>
      <c r="L287" s="159">
        <f t="shared" si="5"/>
        <v>1077098.4000000001</v>
      </c>
      <c r="M287" s="150"/>
      <c r="N287" s="151"/>
      <c r="O287" s="142"/>
      <c r="P287" s="142"/>
      <c r="S287" s="152"/>
    </row>
    <row r="288" spans="1:19" ht="12.75" customHeight="1">
      <c r="A288" s="174"/>
      <c r="B288" s="175"/>
      <c r="C288" s="175"/>
      <c r="D288" s="176"/>
      <c r="E288" s="176"/>
      <c r="F288" s="176" t="s">
        <v>833</v>
      </c>
      <c r="G288" s="177"/>
      <c r="H288" s="177">
        <v>3276</v>
      </c>
      <c r="I288" s="178"/>
      <c r="J288" s="178">
        <v>208</v>
      </c>
      <c r="K288" s="179"/>
      <c r="L288" s="180">
        <f t="shared" si="5"/>
        <v>681408</v>
      </c>
      <c r="M288" s="150"/>
      <c r="N288" s="151"/>
      <c r="O288" s="142"/>
      <c r="P288" s="142"/>
      <c r="S288" s="152"/>
    </row>
    <row r="289" spans="1:19" ht="12.75" customHeight="1">
      <c r="A289" s="167">
        <v>2023</v>
      </c>
      <c r="B289" s="168" t="s">
        <v>16</v>
      </c>
      <c r="C289" s="168" t="s">
        <v>829</v>
      </c>
      <c r="D289" s="169" t="s">
        <v>837</v>
      </c>
      <c r="E289" s="169">
        <v>3</v>
      </c>
      <c r="F289" s="169" t="s">
        <v>831</v>
      </c>
      <c r="G289" s="170"/>
      <c r="H289" s="170">
        <v>1062.6600000000001</v>
      </c>
      <c r="I289" s="171"/>
      <c r="J289" s="171">
        <v>2574</v>
      </c>
      <c r="K289" s="172"/>
      <c r="L289" s="173">
        <f t="shared" si="5"/>
        <v>2735286.8400000003</v>
      </c>
      <c r="M289" s="150"/>
      <c r="N289" s="151"/>
      <c r="O289" s="142"/>
      <c r="P289" s="142"/>
      <c r="S289" s="152"/>
    </row>
    <row r="290" spans="1:19" ht="12.75" customHeight="1">
      <c r="A290" s="153"/>
      <c r="B290" s="154"/>
      <c r="C290" s="154"/>
      <c r="D290" s="155"/>
      <c r="E290" s="155"/>
      <c r="F290" s="155" t="s">
        <v>832</v>
      </c>
      <c r="G290" s="156"/>
      <c r="H290" s="156">
        <v>2053.6799999999998</v>
      </c>
      <c r="I290" s="157"/>
      <c r="J290" s="157">
        <v>617</v>
      </c>
      <c r="K290" s="158"/>
      <c r="L290" s="159">
        <f t="shared" si="5"/>
        <v>1267120.5599999998</v>
      </c>
      <c r="M290" s="150"/>
      <c r="N290" s="151"/>
      <c r="O290" s="142"/>
      <c r="P290" s="142"/>
      <c r="S290" s="152"/>
    </row>
    <row r="291" spans="1:19" ht="12.75" customHeight="1">
      <c r="A291" s="174"/>
      <c r="B291" s="175"/>
      <c r="C291" s="175"/>
      <c r="D291" s="176"/>
      <c r="E291" s="176"/>
      <c r="F291" s="176" t="s">
        <v>833</v>
      </c>
      <c r="G291" s="177"/>
      <c r="H291" s="177">
        <v>3104.4</v>
      </c>
      <c r="I291" s="178"/>
      <c r="J291" s="178">
        <v>327</v>
      </c>
      <c r="K291" s="179"/>
      <c r="L291" s="180">
        <f t="shared" si="5"/>
        <v>1015138.8</v>
      </c>
      <c r="M291" s="150"/>
      <c r="N291" s="151"/>
      <c r="O291" s="142"/>
      <c r="P291" s="142"/>
      <c r="S291" s="152"/>
    </row>
    <row r="292" spans="1:19" ht="12.75" customHeight="1">
      <c r="A292" s="167">
        <v>2023</v>
      </c>
      <c r="B292" s="168" t="s">
        <v>16</v>
      </c>
      <c r="C292" s="168" t="s">
        <v>829</v>
      </c>
      <c r="D292" s="169" t="s">
        <v>838</v>
      </c>
      <c r="E292" s="169">
        <v>3</v>
      </c>
      <c r="F292" s="169" t="s">
        <v>831</v>
      </c>
      <c r="G292" s="170"/>
      <c r="H292" s="170">
        <v>1062.6600000000001</v>
      </c>
      <c r="I292" s="171"/>
      <c r="J292" s="171">
        <v>2587</v>
      </c>
      <c r="K292" s="172"/>
      <c r="L292" s="173">
        <f t="shared" si="5"/>
        <v>2749101.4200000004</v>
      </c>
      <c r="M292" s="150"/>
      <c r="N292" s="151"/>
      <c r="O292" s="142"/>
      <c r="P292" s="142"/>
      <c r="S292" s="152"/>
    </row>
    <row r="293" spans="1:19" ht="12.75" customHeight="1">
      <c r="A293" s="153"/>
      <c r="B293" s="154"/>
      <c r="C293" s="154"/>
      <c r="D293" s="155"/>
      <c r="E293" s="155"/>
      <c r="F293" s="155" t="s">
        <v>832</v>
      </c>
      <c r="G293" s="156"/>
      <c r="H293" s="156">
        <v>2053.6799999999998</v>
      </c>
      <c r="I293" s="157"/>
      <c r="J293" s="157">
        <v>498</v>
      </c>
      <c r="K293" s="158"/>
      <c r="L293" s="159">
        <f t="shared" si="5"/>
        <v>1022732.6399999999</v>
      </c>
      <c r="M293" s="150"/>
      <c r="N293" s="151"/>
      <c r="O293" s="142"/>
      <c r="P293" s="142"/>
      <c r="S293" s="152"/>
    </row>
    <row r="294" spans="1:19" ht="12.75" customHeight="1">
      <c r="A294" s="174"/>
      <c r="B294" s="175"/>
      <c r="C294" s="175"/>
      <c r="D294" s="176"/>
      <c r="E294" s="176"/>
      <c r="F294" s="176" t="s">
        <v>833</v>
      </c>
      <c r="G294" s="177"/>
      <c r="H294" s="177">
        <v>3104.4</v>
      </c>
      <c r="I294" s="178"/>
      <c r="J294" s="178">
        <v>202</v>
      </c>
      <c r="K294" s="179"/>
      <c r="L294" s="180">
        <f t="shared" si="5"/>
        <v>627088.80000000005</v>
      </c>
      <c r="M294" s="150"/>
      <c r="N294" s="151"/>
      <c r="O294" s="142"/>
      <c r="P294" s="142"/>
      <c r="S294" s="152"/>
    </row>
    <row r="295" spans="1:19" ht="12.75" customHeight="1">
      <c r="A295" s="167">
        <v>2023</v>
      </c>
      <c r="B295" s="168" t="s">
        <v>16</v>
      </c>
      <c r="C295" s="168" t="s">
        <v>829</v>
      </c>
      <c r="D295" s="169" t="s">
        <v>839</v>
      </c>
      <c r="E295" s="169">
        <v>3</v>
      </c>
      <c r="F295" s="169" t="s">
        <v>831</v>
      </c>
      <c r="G295" s="170"/>
      <c r="H295" s="170">
        <v>659.49</v>
      </c>
      <c r="I295" s="171"/>
      <c r="J295" s="171">
        <v>1575</v>
      </c>
      <c r="K295" s="172"/>
      <c r="L295" s="173">
        <f t="shared" si="5"/>
        <v>1038696.75</v>
      </c>
      <c r="M295" s="150"/>
      <c r="N295" s="151"/>
      <c r="O295" s="142"/>
      <c r="P295" s="142"/>
      <c r="S295" s="152"/>
    </row>
    <row r="296" spans="1:19" ht="12.75" customHeight="1">
      <c r="A296" s="153"/>
      <c r="B296" s="154"/>
      <c r="C296" s="154"/>
      <c r="D296" s="155"/>
      <c r="E296" s="155"/>
      <c r="F296" s="155" t="s">
        <v>832</v>
      </c>
      <c r="G296" s="156"/>
      <c r="H296" s="156">
        <v>1274.5200000000002</v>
      </c>
      <c r="I296" s="157"/>
      <c r="J296" s="157">
        <v>612</v>
      </c>
      <c r="K296" s="158"/>
      <c r="L296" s="159">
        <f t="shared" si="5"/>
        <v>780006.24000000011</v>
      </c>
      <c r="M296" s="150"/>
      <c r="N296" s="151"/>
      <c r="O296" s="142"/>
      <c r="P296" s="142"/>
      <c r="S296" s="152"/>
    </row>
    <row r="297" spans="1:19" ht="12.75" customHeight="1">
      <c r="A297" s="174"/>
      <c r="B297" s="175"/>
      <c r="C297" s="175"/>
      <c r="D297" s="176"/>
      <c r="E297" s="176"/>
      <c r="F297" s="176" t="s">
        <v>833</v>
      </c>
      <c r="G297" s="177"/>
      <c r="H297" s="177">
        <v>1926.6000000000001</v>
      </c>
      <c r="I297" s="178"/>
      <c r="J297" s="178">
        <v>260</v>
      </c>
      <c r="K297" s="179"/>
      <c r="L297" s="180">
        <f t="shared" si="5"/>
        <v>500916.00000000006</v>
      </c>
      <c r="M297" s="150"/>
      <c r="N297" s="151"/>
      <c r="O297" s="142"/>
      <c r="P297" s="142"/>
      <c r="S297" s="152"/>
    </row>
    <row r="298" spans="1:19" ht="12.75" customHeight="1">
      <c r="A298" s="167">
        <v>2023</v>
      </c>
      <c r="B298" s="168" t="s">
        <v>16</v>
      </c>
      <c r="C298" s="168" t="s">
        <v>829</v>
      </c>
      <c r="D298" s="169" t="s">
        <v>840</v>
      </c>
      <c r="E298" s="169">
        <v>3</v>
      </c>
      <c r="F298" s="169" t="s">
        <v>831</v>
      </c>
      <c r="G298" s="170"/>
      <c r="H298" s="170">
        <v>659.49</v>
      </c>
      <c r="I298" s="171"/>
      <c r="J298" s="171">
        <v>3102</v>
      </c>
      <c r="K298" s="172"/>
      <c r="L298" s="173">
        <f t="shared" si="5"/>
        <v>2045737.98</v>
      </c>
      <c r="M298" s="150"/>
      <c r="N298" s="151"/>
      <c r="O298" s="142"/>
      <c r="P298" s="142"/>
      <c r="S298" s="152"/>
    </row>
    <row r="299" spans="1:19" ht="12.75" customHeight="1">
      <c r="A299" s="153"/>
      <c r="B299" s="154"/>
      <c r="C299" s="154"/>
      <c r="D299" s="155"/>
      <c r="E299" s="155"/>
      <c r="F299" s="155" t="s">
        <v>832</v>
      </c>
      <c r="G299" s="156"/>
      <c r="H299" s="156">
        <v>1274.5200000000002</v>
      </c>
      <c r="I299" s="157"/>
      <c r="J299" s="157">
        <v>660</v>
      </c>
      <c r="K299" s="158"/>
      <c r="L299" s="159">
        <f t="shared" si="5"/>
        <v>841183.20000000019</v>
      </c>
      <c r="M299" s="150"/>
      <c r="N299" s="151"/>
      <c r="O299" s="142"/>
      <c r="P299" s="142"/>
      <c r="S299" s="152"/>
    </row>
    <row r="300" spans="1:19" ht="12.75" customHeight="1">
      <c r="A300" s="174"/>
      <c r="B300" s="175"/>
      <c r="C300" s="175"/>
      <c r="D300" s="176"/>
      <c r="E300" s="176"/>
      <c r="F300" s="176" t="s">
        <v>833</v>
      </c>
      <c r="G300" s="177"/>
      <c r="H300" s="177">
        <v>1926.6000000000001</v>
      </c>
      <c r="I300" s="178"/>
      <c r="J300" s="178">
        <v>252</v>
      </c>
      <c r="K300" s="179"/>
      <c r="L300" s="180">
        <f t="shared" si="5"/>
        <v>485503.2</v>
      </c>
      <c r="M300" s="150"/>
      <c r="N300" s="151"/>
      <c r="O300" s="142"/>
      <c r="P300" s="142"/>
      <c r="S300" s="152"/>
    </row>
    <row r="301" spans="1:19" ht="12.75" customHeight="1">
      <c r="A301" s="167">
        <v>2023</v>
      </c>
      <c r="B301" s="168" t="s">
        <v>16</v>
      </c>
      <c r="C301" s="168" t="s">
        <v>829</v>
      </c>
      <c r="D301" s="169" t="s">
        <v>841</v>
      </c>
      <c r="E301" s="169">
        <v>3</v>
      </c>
      <c r="F301" s="169" t="s">
        <v>831</v>
      </c>
      <c r="G301" s="170"/>
      <c r="H301" s="170">
        <v>1794.24</v>
      </c>
      <c r="I301" s="171"/>
      <c r="J301" s="171">
        <v>2175</v>
      </c>
      <c r="K301" s="172"/>
      <c r="L301" s="173">
        <f t="shared" si="5"/>
        <v>3902472</v>
      </c>
      <c r="M301" s="150"/>
      <c r="N301" s="151"/>
      <c r="O301" s="142"/>
      <c r="P301" s="142"/>
      <c r="S301" s="152"/>
    </row>
    <row r="302" spans="1:19" ht="12.75" customHeight="1">
      <c r="A302" s="153"/>
      <c r="B302" s="154"/>
      <c r="C302" s="154"/>
      <c r="D302" s="155"/>
      <c r="E302" s="155"/>
      <c r="F302" s="155" t="s">
        <v>832</v>
      </c>
      <c r="G302" s="156"/>
      <c r="H302" s="156">
        <v>3467.52</v>
      </c>
      <c r="I302" s="157"/>
      <c r="J302" s="157">
        <v>1249</v>
      </c>
      <c r="K302" s="158"/>
      <c r="L302" s="159">
        <f t="shared" si="5"/>
        <v>4330932.4799999995</v>
      </c>
      <c r="M302" s="150"/>
      <c r="N302" s="151"/>
      <c r="O302" s="142"/>
      <c r="P302" s="142"/>
      <c r="S302" s="152"/>
    </row>
    <row r="303" spans="1:19" ht="12.75" customHeight="1">
      <c r="A303" s="174"/>
      <c r="B303" s="175"/>
      <c r="C303" s="175"/>
      <c r="D303" s="176"/>
      <c r="E303" s="176"/>
      <c r="F303" s="176" t="s">
        <v>833</v>
      </c>
      <c r="G303" s="177"/>
      <c r="H303" s="177">
        <v>5241.5999999999995</v>
      </c>
      <c r="I303" s="178"/>
      <c r="J303" s="178">
        <v>868</v>
      </c>
      <c r="K303" s="179"/>
      <c r="L303" s="180">
        <f t="shared" si="5"/>
        <v>4549708.8</v>
      </c>
      <c r="M303" s="150"/>
      <c r="N303" s="151"/>
      <c r="O303" s="142"/>
      <c r="P303" s="142"/>
    </row>
    <row r="304" spans="1:19" ht="12.75" customHeight="1">
      <c r="A304" s="167">
        <v>2023</v>
      </c>
      <c r="B304" s="168" t="s">
        <v>16</v>
      </c>
      <c r="C304" s="168" t="s">
        <v>829</v>
      </c>
      <c r="D304" s="169" t="s">
        <v>842</v>
      </c>
      <c r="E304" s="169">
        <v>3</v>
      </c>
      <c r="F304" s="169" t="s">
        <v>831</v>
      </c>
      <c r="G304" s="170"/>
      <c r="H304" s="170">
        <v>763.62</v>
      </c>
      <c r="I304" s="171"/>
      <c r="J304" s="171">
        <v>2343</v>
      </c>
      <c r="K304" s="172"/>
      <c r="L304" s="173">
        <f t="shared" si="5"/>
        <v>1789161.66</v>
      </c>
      <c r="M304" s="150"/>
      <c r="N304" s="151"/>
      <c r="O304" s="142"/>
      <c r="P304" s="142"/>
    </row>
    <row r="305" spans="1:16" s="183" customFormat="1" ht="12.75" customHeight="1">
      <c r="A305" s="153"/>
      <c r="B305" s="154"/>
      <c r="C305" s="154"/>
      <c r="D305" s="155"/>
      <c r="E305" s="155"/>
      <c r="F305" s="155" t="s">
        <v>832</v>
      </c>
      <c r="G305" s="156"/>
      <c r="H305" s="156">
        <v>1475.76</v>
      </c>
      <c r="I305" s="157"/>
      <c r="J305" s="157">
        <v>666</v>
      </c>
      <c r="K305" s="158"/>
      <c r="L305" s="159">
        <f t="shared" si="5"/>
        <v>982856.16</v>
      </c>
      <c r="M305" s="150"/>
      <c r="N305" s="151"/>
      <c r="O305" s="142"/>
      <c r="P305" s="142"/>
    </row>
    <row r="306" spans="1:16" ht="12.75" customHeight="1">
      <c r="A306" s="174"/>
      <c r="B306" s="175"/>
      <c r="C306" s="175"/>
      <c r="D306" s="176"/>
      <c r="E306" s="176"/>
      <c r="F306" s="176" t="s">
        <v>833</v>
      </c>
      <c r="G306" s="177"/>
      <c r="H306" s="177">
        <v>2230.7999999999997</v>
      </c>
      <c r="I306" s="178"/>
      <c r="J306" s="178">
        <v>3369</v>
      </c>
      <c r="K306" s="179"/>
      <c r="L306" s="180">
        <f t="shared" si="5"/>
        <v>7515565.1999999993</v>
      </c>
      <c r="M306" s="150"/>
      <c r="N306" s="151"/>
      <c r="O306" s="142"/>
      <c r="P306" s="142"/>
    </row>
    <row r="307" spans="1:16" ht="12.75" customHeight="1">
      <c r="A307" s="167">
        <v>2023</v>
      </c>
      <c r="B307" s="168" t="s">
        <v>16</v>
      </c>
      <c r="C307" s="168" t="s">
        <v>829</v>
      </c>
      <c r="D307" s="169" t="s">
        <v>843</v>
      </c>
      <c r="E307" s="169">
        <v>3</v>
      </c>
      <c r="F307" s="169" t="s">
        <v>831</v>
      </c>
      <c r="G307" s="170"/>
      <c r="H307" s="170">
        <v>1030.6199999999999</v>
      </c>
      <c r="I307" s="171"/>
      <c r="J307" s="171">
        <v>3320</v>
      </c>
      <c r="K307" s="172"/>
      <c r="L307" s="173">
        <f t="shared" si="5"/>
        <v>3421658.3999999994</v>
      </c>
      <c r="M307" s="150"/>
      <c r="N307" s="151"/>
      <c r="O307" s="142"/>
      <c r="P307" s="142"/>
    </row>
    <row r="308" spans="1:16" ht="12.75" customHeight="1">
      <c r="A308" s="153"/>
      <c r="B308" s="154"/>
      <c r="C308" s="154"/>
      <c r="D308" s="155"/>
      <c r="E308" s="155"/>
      <c r="F308" s="155" t="s">
        <v>832</v>
      </c>
      <c r="G308" s="156"/>
      <c r="H308" s="156">
        <v>1991.76</v>
      </c>
      <c r="I308" s="157"/>
      <c r="J308" s="157">
        <v>1141</v>
      </c>
      <c r="K308" s="158"/>
      <c r="L308" s="159">
        <f t="shared" si="5"/>
        <v>2272598.16</v>
      </c>
      <c r="M308" s="150"/>
      <c r="N308" s="151"/>
      <c r="O308" s="142"/>
      <c r="P308" s="142"/>
    </row>
    <row r="309" spans="1:16" ht="12.75" customHeight="1">
      <c r="A309" s="174"/>
      <c r="B309" s="175"/>
      <c r="C309" s="175"/>
      <c r="D309" s="176"/>
      <c r="E309" s="176"/>
      <c r="F309" s="176" t="s">
        <v>833</v>
      </c>
      <c r="G309" s="177"/>
      <c r="H309" s="177">
        <v>3010.7999999999997</v>
      </c>
      <c r="I309" s="178"/>
      <c r="J309" s="178">
        <v>5549</v>
      </c>
      <c r="K309" s="179"/>
      <c r="L309" s="180">
        <f t="shared" si="5"/>
        <v>16706929.199999999</v>
      </c>
      <c r="M309" s="150"/>
      <c r="N309" s="151"/>
      <c r="O309" s="142"/>
      <c r="P309" s="142"/>
    </row>
    <row r="310" spans="1:16" ht="12.75" customHeight="1">
      <c r="A310" s="167">
        <v>2023</v>
      </c>
      <c r="B310" s="168" t="s">
        <v>16</v>
      </c>
      <c r="C310" s="168" t="s">
        <v>829</v>
      </c>
      <c r="D310" s="169" t="s">
        <v>844</v>
      </c>
      <c r="E310" s="169">
        <v>3</v>
      </c>
      <c r="F310" s="169" t="s">
        <v>831</v>
      </c>
      <c r="G310" s="170"/>
      <c r="H310" s="170">
        <v>1786.23</v>
      </c>
      <c r="I310" s="171"/>
      <c r="J310" s="171">
        <v>8289</v>
      </c>
      <c r="K310" s="172"/>
      <c r="L310" s="173">
        <f t="shared" si="5"/>
        <v>14806060.470000001</v>
      </c>
      <c r="M310" s="150"/>
      <c r="N310" s="151"/>
      <c r="O310" s="142"/>
      <c r="P310" s="142"/>
    </row>
    <row r="311" spans="1:16" ht="12.75" customHeight="1">
      <c r="A311" s="153"/>
      <c r="B311" s="154"/>
      <c r="C311" s="154"/>
      <c r="D311" s="155"/>
      <c r="E311" s="155"/>
      <c r="F311" s="155" t="s">
        <v>832</v>
      </c>
      <c r="G311" s="156"/>
      <c r="H311" s="156">
        <v>3452.0400000000004</v>
      </c>
      <c r="I311" s="157"/>
      <c r="J311" s="157">
        <v>3277</v>
      </c>
      <c r="K311" s="158"/>
      <c r="L311" s="159">
        <f t="shared" si="5"/>
        <v>11312335.080000002</v>
      </c>
      <c r="M311" s="150"/>
      <c r="N311" s="151"/>
      <c r="O311" s="142"/>
      <c r="P311" s="142"/>
    </row>
    <row r="312" spans="1:16" ht="12.75" customHeight="1">
      <c r="A312" s="174"/>
      <c r="B312" s="175"/>
      <c r="C312" s="175"/>
      <c r="D312" s="176"/>
      <c r="E312" s="176"/>
      <c r="F312" s="176" t="s">
        <v>833</v>
      </c>
      <c r="G312" s="177"/>
      <c r="H312" s="177"/>
      <c r="I312" s="178"/>
      <c r="J312" s="178"/>
      <c r="K312" s="179"/>
      <c r="L312" s="180">
        <f t="shared" si="5"/>
        <v>0</v>
      </c>
      <c r="M312" s="150"/>
      <c r="N312" s="151"/>
      <c r="O312" s="142"/>
      <c r="P312" s="142"/>
    </row>
    <row r="313" spans="1:16" ht="12.75" customHeight="1">
      <c r="A313" s="167">
        <v>2023</v>
      </c>
      <c r="B313" s="168" t="s">
        <v>16</v>
      </c>
      <c r="C313" s="168" t="s">
        <v>829</v>
      </c>
      <c r="D313" s="169" t="s">
        <v>845</v>
      </c>
      <c r="E313" s="169">
        <v>3</v>
      </c>
      <c r="F313" s="169" t="s">
        <v>831</v>
      </c>
      <c r="G313" s="170"/>
      <c r="H313" s="170">
        <v>1786.23</v>
      </c>
      <c r="I313" s="171"/>
      <c r="J313" s="171">
        <v>7075</v>
      </c>
      <c r="K313" s="172"/>
      <c r="L313" s="173">
        <f t="shared" si="5"/>
        <v>12637577.25</v>
      </c>
      <c r="M313" s="150"/>
      <c r="N313" s="151"/>
      <c r="O313" s="142"/>
      <c r="P313" s="142"/>
    </row>
    <row r="314" spans="1:16" ht="12.75" customHeight="1">
      <c r="A314" s="153"/>
      <c r="B314" s="154"/>
      <c r="C314" s="154"/>
      <c r="D314" s="155"/>
      <c r="E314" s="155"/>
      <c r="F314" s="155" t="s">
        <v>832</v>
      </c>
      <c r="G314" s="156"/>
      <c r="H314" s="156">
        <v>3452.0400000000004</v>
      </c>
      <c r="I314" s="157"/>
      <c r="J314" s="157">
        <v>3319</v>
      </c>
      <c r="K314" s="158"/>
      <c r="L314" s="159">
        <f t="shared" si="5"/>
        <v>11457320.760000002</v>
      </c>
      <c r="M314" s="150"/>
      <c r="N314" s="151"/>
      <c r="O314" s="142"/>
      <c r="P314" s="142"/>
    </row>
    <row r="315" spans="1:16" ht="12.75" customHeight="1">
      <c r="A315" s="174"/>
      <c r="B315" s="175"/>
      <c r="C315" s="175"/>
      <c r="D315" s="176"/>
      <c r="E315" s="176"/>
      <c r="F315" s="176" t="s">
        <v>833</v>
      </c>
      <c r="G315" s="177"/>
      <c r="H315" s="177">
        <v>5218.2000000000007</v>
      </c>
      <c r="I315" s="178"/>
      <c r="J315" s="178">
        <v>428</v>
      </c>
      <c r="K315" s="179"/>
      <c r="L315" s="180">
        <f t="shared" si="5"/>
        <v>2233389.6</v>
      </c>
      <c r="M315" s="150"/>
      <c r="N315" s="151"/>
      <c r="O315" s="142"/>
      <c r="P315" s="142"/>
    </row>
    <row r="316" spans="1:16" ht="12.75" customHeight="1">
      <c r="A316" s="167">
        <v>2023</v>
      </c>
      <c r="B316" s="168" t="s">
        <v>16</v>
      </c>
      <c r="C316" s="168" t="s">
        <v>829</v>
      </c>
      <c r="D316" s="169" t="s">
        <v>846</v>
      </c>
      <c r="E316" s="169">
        <v>3</v>
      </c>
      <c r="F316" s="169" t="s">
        <v>831</v>
      </c>
      <c r="G316" s="170"/>
      <c r="H316" s="170">
        <v>598.08000000000004</v>
      </c>
      <c r="I316" s="171"/>
      <c r="J316" s="171">
        <v>8067</v>
      </c>
      <c r="K316" s="172"/>
      <c r="L316" s="173">
        <f t="shared" si="5"/>
        <v>4824711.3600000003</v>
      </c>
      <c r="M316" s="150"/>
      <c r="N316" s="151"/>
      <c r="O316" s="142"/>
      <c r="P316" s="142"/>
    </row>
    <row r="317" spans="1:16" ht="12.75" customHeight="1">
      <c r="A317" s="153"/>
      <c r="B317" s="154"/>
      <c r="C317" s="154"/>
      <c r="D317" s="155"/>
      <c r="E317" s="155"/>
      <c r="F317" s="155" t="s">
        <v>832</v>
      </c>
      <c r="G317" s="156"/>
      <c r="H317" s="156">
        <v>1155.8400000000001</v>
      </c>
      <c r="I317" s="157"/>
      <c r="J317" s="157">
        <v>3114</v>
      </c>
      <c r="K317" s="158"/>
      <c r="L317" s="159">
        <f t="shared" si="5"/>
        <v>3599285.7600000002</v>
      </c>
      <c r="M317" s="150"/>
      <c r="N317" s="151"/>
      <c r="O317" s="142"/>
      <c r="P317" s="142"/>
    </row>
    <row r="318" spans="1:16" ht="12.75" customHeight="1">
      <c r="A318" s="174"/>
      <c r="B318" s="175"/>
      <c r="C318" s="175"/>
      <c r="D318" s="176"/>
      <c r="E318" s="176"/>
      <c r="F318" s="176" t="s">
        <v>833</v>
      </c>
      <c r="G318" s="177"/>
      <c r="H318" s="177"/>
      <c r="I318" s="178"/>
      <c r="J318" s="178"/>
      <c r="K318" s="179"/>
      <c r="L318" s="180">
        <f t="shared" si="5"/>
        <v>0</v>
      </c>
      <c r="M318" s="150"/>
      <c r="N318" s="151"/>
      <c r="O318" s="142"/>
      <c r="P318" s="142"/>
    </row>
    <row r="319" spans="1:16" ht="12.75" customHeight="1">
      <c r="A319" s="167">
        <v>2023</v>
      </c>
      <c r="B319" s="168" t="s">
        <v>16</v>
      </c>
      <c r="C319" s="168" t="s">
        <v>829</v>
      </c>
      <c r="D319" s="169" t="s">
        <v>847</v>
      </c>
      <c r="E319" s="169">
        <v>3</v>
      </c>
      <c r="F319" s="169" t="s">
        <v>831</v>
      </c>
      <c r="G319" s="170"/>
      <c r="H319" s="170">
        <v>598.08000000000004</v>
      </c>
      <c r="I319" s="171"/>
      <c r="J319" s="171">
        <v>4466</v>
      </c>
      <c r="K319" s="172"/>
      <c r="L319" s="173">
        <f t="shared" si="5"/>
        <v>2671025.2800000003</v>
      </c>
      <c r="M319" s="150"/>
      <c r="N319" s="151"/>
      <c r="O319" s="142"/>
      <c r="P319" s="142"/>
    </row>
    <row r="320" spans="1:16" ht="12.75" customHeight="1">
      <c r="A320" s="153"/>
      <c r="B320" s="154"/>
      <c r="C320" s="154"/>
      <c r="D320" s="155"/>
      <c r="E320" s="155"/>
      <c r="F320" s="155" t="s">
        <v>832</v>
      </c>
      <c r="G320" s="156"/>
      <c r="H320" s="156">
        <v>1155.8400000000001</v>
      </c>
      <c r="I320" s="157"/>
      <c r="J320" s="157">
        <v>2660</v>
      </c>
      <c r="K320" s="158"/>
      <c r="L320" s="159">
        <f t="shared" si="5"/>
        <v>3074534.4000000004</v>
      </c>
      <c r="M320" s="150"/>
      <c r="N320" s="151"/>
      <c r="O320" s="142"/>
      <c r="P320" s="142"/>
    </row>
    <row r="321" spans="1:16" ht="12.75" customHeight="1">
      <c r="A321" s="174"/>
      <c r="B321" s="175"/>
      <c r="C321" s="175"/>
      <c r="D321" s="176"/>
      <c r="E321" s="176"/>
      <c r="F321" s="176" t="s">
        <v>833</v>
      </c>
      <c r="G321" s="177"/>
      <c r="H321" s="177">
        <v>1747.2000000000003</v>
      </c>
      <c r="I321" s="178"/>
      <c r="J321" s="178">
        <v>428</v>
      </c>
      <c r="K321" s="179"/>
      <c r="L321" s="180">
        <f t="shared" si="5"/>
        <v>747801.60000000009</v>
      </c>
      <c r="M321" s="150"/>
      <c r="N321" s="151"/>
      <c r="O321" s="142"/>
      <c r="P321" s="142"/>
    </row>
    <row r="322" spans="1:16" ht="12.75" customHeight="1">
      <c r="A322" s="167">
        <v>2023</v>
      </c>
      <c r="B322" s="168" t="s">
        <v>16</v>
      </c>
      <c r="C322" s="168" t="s">
        <v>829</v>
      </c>
      <c r="D322" s="169" t="s">
        <v>848</v>
      </c>
      <c r="E322" s="169">
        <v>3</v>
      </c>
      <c r="F322" s="169" t="s">
        <v>831</v>
      </c>
      <c r="G322" s="170"/>
      <c r="H322" s="170">
        <v>910.47</v>
      </c>
      <c r="I322" s="171"/>
      <c r="J322" s="171">
        <v>6712</v>
      </c>
      <c r="K322" s="172"/>
      <c r="L322" s="173">
        <f t="shared" si="5"/>
        <v>6111074.6400000006</v>
      </c>
      <c r="M322" s="150"/>
      <c r="N322" s="151"/>
      <c r="O322" s="142"/>
      <c r="P322" s="142"/>
    </row>
    <row r="323" spans="1:16" ht="12.75" customHeight="1">
      <c r="A323" s="153"/>
      <c r="B323" s="154"/>
      <c r="C323" s="154"/>
      <c r="D323" s="155"/>
      <c r="E323" s="155"/>
      <c r="F323" s="155" t="s">
        <v>832</v>
      </c>
      <c r="G323" s="156"/>
      <c r="H323" s="156">
        <v>1759.5600000000002</v>
      </c>
      <c r="I323" s="157"/>
      <c r="J323" s="157">
        <v>2749</v>
      </c>
      <c r="K323" s="158"/>
      <c r="L323" s="159">
        <f t="shared" si="5"/>
        <v>4837030.4400000004</v>
      </c>
      <c r="M323" s="150"/>
      <c r="N323" s="151"/>
      <c r="O323" s="142"/>
      <c r="P323" s="142"/>
    </row>
    <row r="324" spans="1:16" ht="12.75" customHeight="1">
      <c r="A324" s="174"/>
      <c r="B324" s="175"/>
      <c r="C324" s="175"/>
      <c r="D324" s="176"/>
      <c r="E324" s="176"/>
      <c r="F324" s="176" t="s">
        <v>833</v>
      </c>
      <c r="G324" s="177"/>
      <c r="H324" s="177"/>
      <c r="I324" s="178"/>
      <c r="J324" s="178"/>
      <c r="K324" s="179"/>
      <c r="L324" s="180">
        <f t="shared" si="5"/>
        <v>0</v>
      </c>
      <c r="M324" s="150"/>
      <c r="N324" s="151"/>
      <c r="O324" s="142"/>
      <c r="P324" s="142"/>
    </row>
    <row r="325" spans="1:16" ht="12.75" customHeight="1">
      <c r="A325" s="167">
        <v>2023</v>
      </c>
      <c r="B325" s="168" t="s">
        <v>16</v>
      </c>
      <c r="C325" s="168" t="s">
        <v>829</v>
      </c>
      <c r="D325" s="169" t="s">
        <v>849</v>
      </c>
      <c r="E325" s="169">
        <v>3</v>
      </c>
      <c r="F325" s="169" t="s">
        <v>831</v>
      </c>
      <c r="G325" s="170"/>
      <c r="H325" s="170">
        <v>910.47</v>
      </c>
      <c r="I325" s="171"/>
      <c r="J325" s="171">
        <v>4126</v>
      </c>
      <c r="K325" s="172"/>
      <c r="L325" s="173">
        <f t="shared" si="5"/>
        <v>3756599.22</v>
      </c>
      <c r="M325" s="150"/>
      <c r="N325" s="151"/>
      <c r="O325" s="142"/>
      <c r="P325" s="142"/>
    </row>
    <row r="326" spans="1:16" ht="12.75" customHeight="1">
      <c r="A326" s="153"/>
      <c r="B326" s="154"/>
      <c r="C326" s="154"/>
      <c r="D326" s="155"/>
      <c r="E326" s="155"/>
      <c r="F326" s="155" t="s">
        <v>832</v>
      </c>
      <c r="G326" s="156"/>
      <c r="H326" s="156">
        <v>1759.5600000000002</v>
      </c>
      <c r="I326" s="157"/>
      <c r="J326" s="157">
        <v>2510</v>
      </c>
      <c r="K326" s="158"/>
      <c r="L326" s="159">
        <f t="shared" si="5"/>
        <v>4416495.6000000006</v>
      </c>
      <c r="M326" s="150"/>
      <c r="N326" s="151"/>
      <c r="O326" s="142"/>
      <c r="P326" s="142"/>
    </row>
    <row r="327" spans="1:16" ht="12.75" customHeight="1">
      <c r="A327" s="174"/>
      <c r="B327" s="175"/>
      <c r="C327" s="175"/>
      <c r="D327" s="176"/>
      <c r="E327" s="176"/>
      <c r="F327" s="176" t="s">
        <v>833</v>
      </c>
      <c r="G327" s="177"/>
      <c r="H327" s="177">
        <v>2659.8</v>
      </c>
      <c r="I327" s="178"/>
      <c r="J327" s="178">
        <v>407</v>
      </c>
      <c r="K327" s="179"/>
      <c r="L327" s="180">
        <f t="shared" si="5"/>
        <v>1082538.6000000001</v>
      </c>
      <c r="M327" s="150"/>
      <c r="N327" s="151"/>
      <c r="O327" s="142"/>
      <c r="P327" s="142"/>
    </row>
    <row r="328" spans="1:16" ht="12.75" customHeight="1">
      <c r="A328" s="167">
        <v>2023</v>
      </c>
      <c r="B328" s="168" t="s">
        <v>16</v>
      </c>
      <c r="C328" s="168" t="s">
        <v>829</v>
      </c>
      <c r="D328" s="169" t="s">
        <v>850</v>
      </c>
      <c r="E328" s="169">
        <v>3</v>
      </c>
      <c r="F328" s="169" t="s">
        <v>831</v>
      </c>
      <c r="G328" s="170"/>
      <c r="H328" s="170">
        <v>624.37</v>
      </c>
      <c r="I328" s="171"/>
      <c r="J328" s="171">
        <v>563</v>
      </c>
      <c r="K328" s="172"/>
      <c r="L328" s="173">
        <f t="shared" si="5"/>
        <v>351520.31</v>
      </c>
      <c r="M328" s="150"/>
      <c r="N328" s="151"/>
      <c r="O328" s="142"/>
      <c r="P328" s="142"/>
    </row>
    <row r="329" spans="1:16" ht="12.75" customHeight="1">
      <c r="A329" s="153"/>
      <c r="B329" s="154"/>
      <c r="C329" s="154"/>
      <c r="D329" s="155"/>
      <c r="E329" s="155"/>
      <c r="F329" s="155" t="s">
        <v>832</v>
      </c>
      <c r="G329" s="156"/>
      <c r="H329" s="156">
        <v>1206.6600000000001</v>
      </c>
      <c r="I329" s="157"/>
      <c r="J329" s="157">
        <v>166</v>
      </c>
      <c r="K329" s="158"/>
      <c r="L329" s="159">
        <f t="shared" si="5"/>
        <v>200305.56000000003</v>
      </c>
      <c r="M329" s="150"/>
      <c r="N329" s="151"/>
      <c r="O329" s="142"/>
      <c r="P329" s="142"/>
    </row>
    <row r="330" spans="1:16" ht="12.75" customHeight="1">
      <c r="A330" s="174"/>
      <c r="B330" s="175"/>
      <c r="C330" s="161"/>
      <c r="D330" s="162"/>
      <c r="E330" s="162"/>
      <c r="F330" s="162" t="s">
        <v>833</v>
      </c>
      <c r="G330" s="177"/>
      <c r="H330" s="177">
        <v>1824.03</v>
      </c>
      <c r="I330" s="164"/>
      <c r="J330" s="178">
        <v>90</v>
      </c>
      <c r="K330" s="165"/>
      <c r="L330" s="166">
        <f t="shared" si="5"/>
        <v>164162.70000000001</v>
      </c>
      <c r="M330" s="150"/>
      <c r="N330" s="151"/>
      <c r="O330" s="142"/>
      <c r="P330" s="142"/>
    </row>
    <row r="331" spans="1:16" ht="12.75" customHeight="1">
      <c r="A331" s="167">
        <v>2023</v>
      </c>
      <c r="B331" s="168" t="s">
        <v>16</v>
      </c>
      <c r="C331" s="168" t="s">
        <v>829</v>
      </c>
      <c r="D331" s="169" t="s">
        <v>851</v>
      </c>
      <c r="E331" s="169">
        <v>3</v>
      </c>
      <c r="F331" s="169" t="s">
        <v>831</v>
      </c>
      <c r="G331" s="170"/>
      <c r="H331" s="170">
        <v>624.37</v>
      </c>
      <c r="I331" s="171"/>
      <c r="J331" s="171">
        <v>774</v>
      </c>
      <c r="K331" s="172"/>
      <c r="L331" s="173">
        <f t="shared" si="5"/>
        <v>483262.38</v>
      </c>
      <c r="M331" s="150"/>
      <c r="N331" s="151"/>
      <c r="O331" s="142"/>
      <c r="P331" s="142"/>
    </row>
    <row r="332" spans="1:16" ht="12.75" customHeight="1">
      <c r="A332" s="153"/>
      <c r="B332" s="154"/>
      <c r="C332" s="154"/>
      <c r="D332" s="155"/>
      <c r="E332" s="155"/>
      <c r="F332" s="155" t="s">
        <v>832</v>
      </c>
      <c r="G332" s="156"/>
      <c r="H332" s="156">
        <v>1206.6600000000001</v>
      </c>
      <c r="I332" s="157"/>
      <c r="J332" s="157">
        <v>88</v>
      </c>
      <c r="K332" s="158"/>
      <c r="L332" s="159">
        <f t="shared" si="5"/>
        <v>106186.08</v>
      </c>
      <c r="M332" s="150"/>
      <c r="N332" s="151"/>
      <c r="O332" s="142"/>
      <c r="P332" s="142"/>
    </row>
    <row r="333" spans="1:16" ht="12.75" customHeight="1">
      <c r="A333" s="174"/>
      <c r="B333" s="175"/>
      <c r="C333" s="175"/>
      <c r="D333" s="176"/>
      <c r="E333" s="176"/>
      <c r="F333" s="176" t="s">
        <v>833</v>
      </c>
      <c r="G333" s="177"/>
      <c r="H333" s="177">
        <v>1824.03</v>
      </c>
      <c r="I333" s="178"/>
      <c r="J333" s="178">
        <v>60</v>
      </c>
      <c r="K333" s="179"/>
      <c r="L333" s="180">
        <f t="shared" si="5"/>
        <v>109441.8</v>
      </c>
      <c r="M333" s="150"/>
      <c r="N333" s="151"/>
      <c r="O333" s="142"/>
      <c r="P333" s="142"/>
    </row>
    <row r="334" spans="1:16" ht="12.75" customHeight="1">
      <c r="A334" s="167">
        <v>2023</v>
      </c>
      <c r="B334" s="168" t="s">
        <v>16</v>
      </c>
      <c r="C334" s="168" t="s">
        <v>829</v>
      </c>
      <c r="D334" s="169" t="s">
        <v>852</v>
      </c>
      <c r="E334" s="169">
        <v>3</v>
      </c>
      <c r="F334" s="169" t="s">
        <v>831</v>
      </c>
      <c r="G334" s="170"/>
      <c r="H334" s="170">
        <v>1456.88</v>
      </c>
      <c r="I334" s="171"/>
      <c r="J334" s="171">
        <v>1804</v>
      </c>
      <c r="K334" s="172"/>
      <c r="L334" s="173">
        <f t="shared" si="5"/>
        <v>2628211.52</v>
      </c>
      <c r="M334" s="150"/>
      <c r="N334" s="151"/>
      <c r="O334" s="142"/>
      <c r="P334" s="142"/>
    </row>
    <row r="335" spans="1:16" ht="12.75" customHeight="1">
      <c r="A335" s="153"/>
      <c r="B335" s="154"/>
      <c r="C335" s="154"/>
      <c r="D335" s="155"/>
      <c r="E335" s="155"/>
      <c r="F335" s="155" t="s">
        <v>832</v>
      </c>
      <c r="G335" s="156"/>
      <c r="H335" s="156">
        <v>2815.55</v>
      </c>
      <c r="I335" s="157"/>
      <c r="J335" s="157">
        <v>511</v>
      </c>
      <c r="K335" s="158"/>
      <c r="L335" s="159">
        <f t="shared" si="5"/>
        <v>1438746.05</v>
      </c>
      <c r="M335" s="150"/>
      <c r="N335" s="151"/>
      <c r="O335" s="142"/>
      <c r="P335" s="142"/>
    </row>
    <row r="336" spans="1:16" ht="12.75" customHeight="1">
      <c r="A336" s="174"/>
      <c r="B336" s="175"/>
      <c r="C336" s="175"/>
      <c r="D336" s="176"/>
      <c r="E336" s="176"/>
      <c r="F336" s="176" t="s">
        <v>833</v>
      </c>
      <c r="G336" s="177"/>
      <c r="H336" s="177">
        <v>4256.07</v>
      </c>
      <c r="I336" s="178"/>
      <c r="J336" s="178">
        <v>194</v>
      </c>
      <c r="K336" s="179"/>
      <c r="L336" s="180">
        <f t="shared" si="5"/>
        <v>825677.58</v>
      </c>
      <c r="M336" s="150"/>
      <c r="N336" s="151"/>
      <c r="O336" s="142"/>
      <c r="P336" s="142"/>
    </row>
    <row r="337" spans="1:16" ht="12.75" customHeight="1">
      <c r="A337" s="167">
        <v>2023</v>
      </c>
      <c r="B337" s="168" t="s">
        <v>16</v>
      </c>
      <c r="C337" s="168" t="s">
        <v>829</v>
      </c>
      <c r="D337" s="169" t="s">
        <v>853</v>
      </c>
      <c r="E337" s="169">
        <v>3</v>
      </c>
      <c r="F337" s="169" t="s">
        <v>831</v>
      </c>
      <c r="G337" s="170"/>
      <c r="H337" s="170">
        <v>1456.88</v>
      </c>
      <c r="I337" s="171"/>
      <c r="J337" s="171">
        <v>1702</v>
      </c>
      <c r="K337" s="172"/>
      <c r="L337" s="173">
        <f>H337*J337</f>
        <v>2479609.7600000002</v>
      </c>
      <c r="M337" s="150"/>
      <c r="N337" s="151"/>
      <c r="O337" s="142"/>
      <c r="P337" s="142"/>
    </row>
    <row r="338" spans="1:16" ht="12.75" customHeight="1">
      <c r="A338" s="153"/>
      <c r="B338" s="154"/>
      <c r="C338" s="154"/>
      <c r="D338" s="155"/>
      <c r="E338" s="155"/>
      <c r="F338" s="155" t="s">
        <v>832</v>
      </c>
      <c r="G338" s="156"/>
      <c r="H338" s="156">
        <v>2815.55</v>
      </c>
      <c r="I338" s="157"/>
      <c r="J338" s="157">
        <v>195</v>
      </c>
      <c r="K338" s="158"/>
      <c r="L338" s="159">
        <f>H338*J338</f>
        <v>549032.25</v>
      </c>
      <c r="M338" s="150"/>
      <c r="N338" s="151"/>
      <c r="O338" s="142"/>
      <c r="P338" s="142"/>
    </row>
    <row r="339" spans="1:16" ht="12.75" customHeight="1">
      <c r="A339" s="174"/>
      <c r="B339" s="175"/>
      <c r="C339" s="175"/>
      <c r="D339" s="176"/>
      <c r="E339" s="176"/>
      <c r="F339" s="176" t="s">
        <v>833</v>
      </c>
      <c r="G339" s="177"/>
      <c r="H339" s="177">
        <v>4256.07</v>
      </c>
      <c r="I339" s="178"/>
      <c r="J339" s="178">
        <v>101</v>
      </c>
      <c r="K339" s="179"/>
      <c r="L339" s="180">
        <f>H339*J339</f>
        <v>429863.06999999995</v>
      </c>
      <c r="M339" s="150"/>
      <c r="N339" s="151"/>
      <c r="O339" s="142"/>
      <c r="P339" s="142"/>
    </row>
    <row r="340" spans="1:16" ht="12.75" customHeight="1">
      <c r="A340" s="167">
        <v>2023</v>
      </c>
      <c r="B340" s="168" t="s">
        <v>16</v>
      </c>
      <c r="C340" s="168" t="s">
        <v>829</v>
      </c>
      <c r="D340" s="169" t="s">
        <v>854</v>
      </c>
      <c r="E340" s="169">
        <v>3</v>
      </c>
      <c r="F340" s="169" t="s">
        <v>831</v>
      </c>
      <c r="G340" s="170"/>
      <c r="H340" s="170">
        <v>1456.88</v>
      </c>
      <c r="I340" s="171"/>
      <c r="J340" s="171">
        <v>20</v>
      </c>
      <c r="K340" s="172"/>
      <c r="L340" s="173">
        <f>H340*J340</f>
        <v>29137.600000000002</v>
      </c>
      <c r="M340" s="150"/>
      <c r="N340" s="151"/>
      <c r="O340" s="142"/>
      <c r="P340" s="142"/>
    </row>
    <row r="341" spans="1:16" ht="12.75" customHeight="1">
      <c r="A341" s="153"/>
      <c r="B341" s="154"/>
      <c r="C341" s="154"/>
      <c r="D341" s="155"/>
      <c r="E341" s="155"/>
      <c r="F341" s="155" t="s">
        <v>832</v>
      </c>
      <c r="G341" s="156"/>
      <c r="H341" s="156">
        <v>2815.55</v>
      </c>
      <c r="I341" s="157"/>
      <c r="J341" s="157">
        <v>11</v>
      </c>
      <c r="K341" s="158"/>
      <c r="L341" s="159">
        <f t="shared" si="5"/>
        <v>30971.050000000003</v>
      </c>
      <c r="M341" s="150"/>
      <c r="N341" s="151"/>
      <c r="O341" s="142"/>
      <c r="P341" s="142"/>
    </row>
    <row r="342" spans="1:16" ht="12.75" customHeight="1">
      <c r="A342" s="174"/>
      <c r="B342" s="175"/>
      <c r="C342" s="175"/>
      <c r="D342" s="176"/>
      <c r="E342" s="176"/>
      <c r="F342" s="176" t="s">
        <v>833</v>
      </c>
      <c r="G342" s="177"/>
      <c r="H342" s="177">
        <v>4256.07</v>
      </c>
      <c r="I342" s="178"/>
      <c r="J342" s="178">
        <v>3</v>
      </c>
      <c r="K342" s="179"/>
      <c r="L342" s="180">
        <f t="shared" si="5"/>
        <v>12768.21</v>
      </c>
      <c r="M342" s="150"/>
      <c r="N342" s="151"/>
      <c r="O342" s="142"/>
      <c r="P342" s="142"/>
    </row>
    <row r="343" spans="1:16" ht="12.75" customHeight="1">
      <c r="A343" s="167">
        <v>2023</v>
      </c>
      <c r="B343" s="168" t="s">
        <v>16</v>
      </c>
      <c r="C343" s="168" t="s">
        <v>829</v>
      </c>
      <c r="D343" s="169" t="s">
        <v>855</v>
      </c>
      <c r="E343" s="169">
        <v>3</v>
      </c>
      <c r="F343" s="169" t="s">
        <v>831</v>
      </c>
      <c r="G343" s="170"/>
      <c r="H343" s="170">
        <v>1456.88</v>
      </c>
      <c r="I343" s="171"/>
      <c r="J343" s="171">
        <v>14</v>
      </c>
      <c r="K343" s="172"/>
      <c r="L343" s="173">
        <f t="shared" si="5"/>
        <v>20396.32</v>
      </c>
      <c r="M343" s="150"/>
      <c r="N343" s="151"/>
      <c r="O343" s="142"/>
      <c r="P343" s="142"/>
    </row>
    <row r="344" spans="1:16" ht="12.75" customHeight="1">
      <c r="A344" s="153"/>
      <c r="B344" s="154"/>
      <c r="C344" s="154"/>
      <c r="D344" s="155"/>
      <c r="E344" s="155"/>
      <c r="F344" s="155" t="s">
        <v>832</v>
      </c>
      <c r="G344" s="156"/>
      <c r="H344" s="156">
        <v>2815.55</v>
      </c>
      <c r="I344" s="157"/>
      <c r="J344" s="157">
        <v>6</v>
      </c>
      <c r="K344" s="158"/>
      <c r="L344" s="159">
        <f t="shared" si="5"/>
        <v>16893.300000000003</v>
      </c>
      <c r="M344" s="150"/>
      <c r="N344" s="151"/>
      <c r="O344" s="142"/>
      <c r="P344" s="142"/>
    </row>
    <row r="345" spans="1:16" ht="12.75" customHeight="1">
      <c r="A345" s="174"/>
      <c r="B345" s="175"/>
      <c r="C345" s="175"/>
      <c r="D345" s="176"/>
      <c r="E345" s="176"/>
      <c r="F345" s="176" t="s">
        <v>833</v>
      </c>
      <c r="G345" s="177"/>
      <c r="H345" s="177">
        <v>4256.07</v>
      </c>
      <c r="I345" s="178"/>
      <c r="J345" s="178">
        <v>3</v>
      </c>
      <c r="K345" s="179"/>
      <c r="L345" s="180">
        <f t="shared" si="5"/>
        <v>12768.21</v>
      </c>
      <c r="M345" s="150"/>
      <c r="N345" s="151"/>
      <c r="O345" s="142"/>
      <c r="P345" s="142"/>
    </row>
    <row r="346" spans="1:16" ht="12.75" customHeight="1">
      <c r="A346" s="167">
        <v>2023</v>
      </c>
      <c r="B346" s="168" t="s">
        <v>16</v>
      </c>
      <c r="C346" s="168" t="s">
        <v>829</v>
      </c>
      <c r="D346" s="169" t="s">
        <v>856</v>
      </c>
      <c r="E346" s="169">
        <v>3</v>
      </c>
      <c r="F346" s="169" t="s">
        <v>831</v>
      </c>
      <c r="G346" s="170"/>
      <c r="H346" s="170">
        <v>1456.88</v>
      </c>
      <c r="I346" s="171"/>
      <c r="J346" s="171">
        <v>637</v>
      </c>
      <c r="K346" s="172"/>
      <c r="L346" s="173">
        <f t="shared" si="5"/>
        <v>928032.56</v>
      </c>
      <c r="M346" s="150"/>
      <c r="N346" s="151"/>
      <c r="O346" s="142"/>
      <c r="P346" s="142"/>
    </row>
    <row r="347" spans="1:16" ht="12.75" customHeight="1">
      <c r="A347" s="153"/>
      <c r="B347" s="154"/>
      <c r="C347" s="154"/>
      <c r="D347" s="155"/>
      <c r="E347" s="155"/>
      <c r="F347" s="155" t="s">
        <v>832</v>
      </c>
      <c r="G347" s="156"/>
      <c r="H347" s="156">
        <v>2815.55</v>
      </c>
      <c r="I347" s="157"/>
      <c r="J347" s="157">
        <v>96</v>
      </c>
      <c r="K347" s="158"/>
      <c r="L347" s="159">
        <f t="shared" si="5"/>
        <v>270292.80000000005</v>
      </c>
      <c r="M347" s="150"/>
      <c r="N347" s="151"/>
      <c r="O347" s="142"/>
      <c r="P347" s="142"/>
    </row>
    <row r="348" spans="1:16" ht="12.75" customHeight="1">
      <c r="A348" s="174"/>
      <c r="B348" s="175"/>
      <c r="C348" s="175"/>
      <c r="D348" s="176"/>
      <c r="E348" s="176"/>
      <c r="F348" s="176" t="s">
        <v>833</v>
      </c>
      <c r="G348" s="177"/>
      <c r="H348" s="177">
        <v>4256.07</v>
      </c>
      <c r="I348" s="178"/>
      <c r="J348" s="178">
        <v>48</v>
      </c>
      <c r="K348" s="179"/>
      <c r="L348" s="180">
        <f t="shared" si="5"/>
        <v>204291.36</v>
      </c>
      <c r="M348" s="150"/>
      <c r="N348" s="151"/>
      <c r="O348" s="142"/>
      <c r="P348" s="142"/>
    </row>
    <row r="349" spans="1:16" ht="12.75" customHeight="1">
      <c r="A349" s="167">
        <v>2023</v>
      </c>
      <c r="B349" s="168" t="s">
        <v>16</v>
      </c>
      <c r="C349" s="168" t="s">
        <v>829</v>
      </c>
      <c r="D349" s="169" t="s">
        <v>857</v>
      </c>
      <c r="E349" s="169">
        <v>3</v>
      </c>
      <c r="F349" s="169" t="s">
        <v>831</v>
      </c>
      <c r="G349" s="170"/>
      <c r="H349" s="170">
        <v>1456.88</v>
      </c>
      <c r="I349" s="171"/>
      <c r="J349" s="171">
        <v>70</v>
      </c>
      <c r="K349" s="172"/>
      <c r="L349" s="173">
        <f t="shared" si="5"/>
        <v>101981.6</v>
      </c>
      <c r="M349" s="150"/>
      <c r="N349" s="151"/>
      <c r="O349" s="142"/>
      <c r="P349" s="142"/>
    </row>
    <row r="350" spans="1:16" ht="12.75" customHeight="1">
      <c r="A350" s="153"/>
      <c r="B350" s="154"/>
      <c r="C350" s="154"/>
      <c r="D350" s="155"/>
      <c r="E350" s="155"/>
      <c r="F350" s="155" t="s">
        <v>832</v>
      </c>
      <c r="G350" s="156"/>
      <c r="H350" s="156">
        <v>2815.55</v>
      </c>
      <c r="I350" s="157"/>
      <c r="J350" s="157">
        <v>13</v>
      </c>
      <c r="K350" s="158"/>
      <c r="L350" s="159">
        <f t="shared" si="5"/>
        <v>36602.15</v>
      </c>
      <c r="M350" s="150"/>
      <c r="N350" s="151"/>
      <c r="O350" s="142"/>
      <c r="P350" s="142"/>
    </row>
    <row r="351" spans="1:16" ht="12.75" customHeight="1">
      <c r="A351" s="174"/>
      <c r="B351" s="175"/>
      <c r="C351" s="175"/>
      <c r="D351" s="176"/>
      <c r="E351" s="176"/>
      <c r="F351" s="176" t="s">
        <v>833</v>
      </c>
      <c r="G351" s="177"/>
      <c r="H351" s="177">
        <v>4256.07</v>
      </c>
      <c r="I351" s="178"/>
      <c r="J351" s="178">
        <v>7</v>
      </c>
      <c r="K351" s="179"/>
      <c r="L351" s="180">
        <f t="shared" si="5"/>
        <v>29792.489999999998</v>
      </c>
      <c r="M351" s="150"/>
      <c r="N351" s="151"/>
      <c r="O351" s="142"/>
      <c r="P351" s="142"/>
    </row>
    <row r="352" spans="1:16" ht="12.75" customHeight="1">
      <c r="A352" s="167">
        <v>2023</v>
      </c>
      <c r="B352" s="168" t="s">
        <v>16</v>
      </c>
      <c r="C352" s="168" t="s">
        <v>829</v>
      </c>
      <c r="D352" s="169" t="s">
        <v>858</v>
      </c>
      <c r="E352" s="169">
        <v>3</v>
      </c>
      <c r="F352" s="169" t="s">
        <v>831</v>
      </c>
      <c r="G352" s="170"/>
      <c r="H352" s="170">
        <v>1335</v>
      </c>
      <c r="I352" s="171"/>
      <c r="J352" s="171">
        <v>13083</v>
      </c>
      <c r="K352" s="172"/>
      <c r="L352" s="173">
        <f t="shared" si="5"/>
        <v>17465805</v>
      </c>
      <c r="M352" s="150"/>
      <c r="N352" s="151"/>
      <c r="O352" s="142"/>
      <c r="P352" s="142"/>
    </row>
    <row r="353" spans="1:16" ht="12.75" customHeight="1">
      <c r="A353" s="153"/>
      <c r="B353" s="154"/>
      <c r="C353" s="154"/>
      <c r="D353" s="155"/>
      <c r="E353" s="155"/>
      <c r="F353" s="155" t="s">
        <v>832</v>
      </c>
      <c r="G353" s="156"/>
      <c r="H353" s="156">
        <v>2580</v>
      </c>
      <c r="I353" s="157"/>
      <c r="J353" s="157">
        <v>5623</v>
      </c>
      <c r="K353" s="158"/>
      <c r="L353" s="159">
        <f t="shared" si="5"/>
        <v>14507340</v>
      </c>
      <c r="M353" s="150"/>
      <c r="N353" s="151"/>
      <c r="O353" s="142"/>
      <c r="P353" s="142"/>
    </row>
    <row r="354" spans="1:16" ht="12.75" customHeight="1">
      <c r="A354" s="174"/>
      <c r="B354" s="175"/>
      <c r="C354" s="175"/>
      <c r="D354" s="176"/>
      <c r="E354" s="176"/>
      <c r="F354" s="176" t="s">
        <v>833</v>
      </c>
      <c r="G354" s="177"/>
      <c r="H354" s="177"/>
      <c r="I354" s="178"/>
      <c r="J354" s="178"/>
      <c r="K354" s="179"/>
      <c r="L354" s="180">
        <f t="shared" si="5"/>
        <v>0</v>
      </c>
      <c r="M354" s="150"/>
      <c r="N354" s="151"/>
      <c r="O354" s="142"/>
      <c r="P354" s="142"/>
    </row>
    <row r="355" spans="1:16" ht="12.75" customHeight="1">
      <c r="A355" s="167">
        <v>2023</v>
      </c>
      <c r="B355" s="168" t="s">
        <v>16</v>
      </c>
      <c r="C355" s="168" t="s">
        <v>829</v>
      </c>
      <c r="D355" s="169" t="s">
        <v>859</v>
      </c>
      <c r="E355" s="169">
        <v>3</v>
      </c>
      <c r="F355" s="169" t="s">
        <v>831</v>
      </c>
      <c r="G355" s="170"/>
      <c r="H355" s="170">
        <v>1335</v>
      </c>
      <c r="I355" s="171"/>
      <c r="J355" s="171">
        <v>2066</v>
      </c>
      <c r="K355" s="172"/>
      <c r="L355" s="173">
        <f t="shared" si="5"/>
        <v>2758110</v>
      </c>
      <c r="M355" s="150"/>
      <c r="N355" s="151"/>
      <c r="O355" s="142"/>
      <c r="P355" s="142"/>
    </row>
    <row r="356" spans="1:16" ht="12.75" customHeight="1">
      <c r="A356" s="153"/>
      <c r="B356" s="154"/>
      <c r="C356" s="154"/>
      <c r="D356" s="155"/>
      <c r="E356" s="155"/>
      <c r="F356" s="155" t="s">
        <v>832</v>
      </c>
      <c r="G356" s="156"/>
      <c r="H356" s="156">
        <v>2580</v>
      </c>
      <c r="I356" s="157"/>
      <c r="J356" s="157">
        <v>1419</v>
      </c>
      <c r="K356" s="158"/>
      <c r="L356" s="159">
        <f t="shared" si="5"/>
        <v>3661020</v>
      </c>
      <c r="M356" s="150"/>
      <c r="N356" s="151"/>
      <c r="O356" s="142"/>
      <c r="P356" s="142"/>
    </row>
    <row r="357" spans="1:16" ht="12.75" customHeight="1">
      <c r="A357" s="174"/>
      <c r="B357" s="175"/>
      <c r="C357" s="175"/>
      <c r="D357" s="176"/>
      <c r="E357" s="176"/>
      <c r="F357" s="176" t="s">
        <v>833</v>
      </c>
      <c r="G357" s="177"/>
      <c r="H357" s="177"/>
      <c r="I357" s="178"/>
      <c r="J357" s="178"/>
      <c r="K357" s="179"/>
      <c r="L357" s="180">
        <f t="shared" si="5"/>
        <v>0</v>
      </c>
      <c r="M357" s="150"/>
      <c r="N357" s="151"/>
      <c r="O357" s="142"/>
      <c r="P357" s="142"/>
    </row>
    <row r="358" spans="1:16" ht="12.75" customHeight="1">
      <c r="A358" s="167">
        <v>2023</v>
      </c>
      <c r="B358" s="168" t="s">
        <v>16</v>
      </c>
      <c r="C358" s="168" t="s">
        <v>829</v>
      </c>
      <c r="D358" s="169" t="s">
        <v>860</v>
      </c>
      <c r="E358" s="169">
        <v>3</v>
      </c>
      <c r="F358" s="169" t="s">
        <v>831</v>
      </c>
      <c r="G358" s="170"/>
      <c r="H358" s="170">
        <v>583.39</v>
      </c>
      <c r="I358" s="171"/>
      <c r="J358" s="171">
        <v>55</v>
      </c>
      <c r="K358" s="172"/>
      <c r="L358" s="173">
        <f t="shared" ref="L358:L366" si="6">H358*J358</f>
        <v>32086.45</v>
      </c>
      <c r="M358" s="150"/>
      <c r="N358" s="151"/>
      <c r="O358" s="142"/>
      <c r="P358" s="142"/>
    </row>
    <row r="359" spans="1:16" ht="12.75" customHeight="1">
      <c r="A359" s="153"/>
      <c r="B359" s="154"/>
      <c r="C359" s="154"/>
      <c r="D359" s="155"/>
      <c r="E359" s="155"/>
      <c r="F359" s="155" t="s">
        <v>832</v>
      </c>
      <c r="G359" s="156"/>
      <c r="H359" s="156">
        <v>1127.46</v>
      </c>
      <c r="I359" s="157"/>
      <c r="J359" s="157">
        <v>16</v>
      </c>
      <c r="K359" s="158"/>
      <c r="L359" s="159">
        <f t="shared" si="6"/>
        <v>18039.36</v>
      </c>
      <c r="M359" s="150"/>
      <c r="N359" s="151"/>
      <c r="O359" s="142"/>
      <c r="P359" s="142"/>
    </row>
    <row r="360" spans="1:16" ht="12.75" customHeight="1">
      <c r="A360" s="174"/>
      <c r="B360" s="175"/>
      <c r="C360" s="175"/>
      <c r="D360" s="176"/>
      <c r="E360" s="176"/>
      <c r="F360" s="176" t="s">
        <v>833</v>
      </c>
      <c r="G360" s="177"/>
      <c r="H360" s="177">
        <v>1704.3</v>
      </c>
      <c r="I360" s="178"/>
      <c r="J360" s="178">
        <v>22</v>
      </c>
      <c r="K360" s="179"/>
      <c r="L360" s="180">
        <f t="shared" si="6"/>
        <v>37494.6</v>
      </c>
      <c r="M360" s="150"/>
      <c r="N360" s="151"/>
      <c r="O360" s="142"/>
      <c r="P360" s="142"/>
    </row>
    <row r="361" spans="1:16" ht="12.75" customHeight="1">
      <c r="A361" s="167">
        <v>2023</v>
      </c>
      <c r="B361" s="168" t="s">
        <v>16</v>
      </c>
      <c r="C361" s="168" t="s">
        <v>829</v>
      </c>
      <c r="D361" s="169" t="s">
        <v>861</v>
      </c>
      <c r="E361" s="169">
        <v>3</v>
      </c>
      <c r="F361" s="169" t="s">
        <v>831</v>
      </c>
      <c r="G361" s="170"/>
      <c r="H361" s="170">
        <v>563.37</v>
      </c>
      <c r="I361" s="171"/>
      <c r="J361" s="171">
        <v>1266</v>
      </c>
      <c r="K361" s="172"/>
      <c r="L361" s="173">
        <f t="shared" si="6"/>
        <v>713226.42</v>
      </c>
      <c r="M361" s="150"/>
      <c r="N361" s="151"/>
      <c r="O361" s="142"/>
      <c r="P361" s="142"/>
    </row>
    <row r="362" spans="1:16" ht="12.75" customHeight="1">
      <c r="A362" s="153"/>
      <c r="B362" s="154"/>
      <c r="C362" s="154"/>
      <c r="D362" s="155"/>
      <c r="E362" s="155"/>
      <c r="F362" s="155" t="s">
        <v>832</v>
      </c>
      <c r="G362" s="156"/>
      <c r="H362" s="156">
        <v>1088.76</v>
      </c>
      <c r="I362" s="157"/>
      <c r="J362" s="157">
        <v>872</v>
      </c>
      <c r="K362" s="158"/>
      <c r="L362" s="159">
        <f t="shared" si="6"/>
        <v>949398.72</v>
      </c>
      <c r="M362" s="150"/>
      <c r="N362" s="151"/>
      <c r="O362" s="142"/>
      <c r="P362" s="142"/>
    </row>
    <row r="363" spans="1:16" ht="12.75" customHeight="1">
      <c r="A363" s="174"/>
      <c r="B363" s="175"/>
      <c r="C363" s="175"/>
      <c r="D363" s="176"/>
      <c r="E363" s="176"/>
      <c r="F363" s="176" t="s">
        <v>833</v>
      </c>
      <c r="G363" s="177"/>
      <c r="H363" s="177">
        <v>1645.8</v>
      </c>
      <c r="I363" s="178"/>
      <c r="J363" s="178">
        <v>601</v>
      </c>
      <c r="K363" s="179"/>
      <c r="L363" s="180">
        <f t="shared" si="6"/>
        <v>989125.79999999993</v>
      </c>
      <c r="M363" s="150"/>
      <c r="N363" s="151"/>
      <c r="O363" s="142"/>
      <c r="P363" s="142"/>
    </row>
    <row r="364" spans="1:16" ht="12.75" customHeight="1">
      <c r="A364" s="167">
        <v>2023</v>
      </c>
      <c r="B364" s="168" t="s">
        <v>16</v>
      </c>
      <c r="C364" s="168" t="s">
        <v>829</v>
      </c>
      <c r="D364" s="169" t="s">
        <v>862</v>
      </c>
      <c r="E364" s="169">
        <v>3</v>
      </c>
      <c r="F364" s="169" t="s">
        <v>831</v>
      </c>
      <c r="G364" s="170"/>
      <c r="H364" s="170">
        <v>297.97000000000003</v>
      </c>
      <c r="I364" s="171"/>
      <c r="J364" s="171">
        <v>543</v>
      </c>
      <c r="K364" s="172"/>
      <c r="L364" s="173">
        <f>H364*J364</f>
        <v>161797.71000000002</v>
      </c>
      <c r="M364" s="150"/>
      <c r="N364" s="151"/>
      <c r="O364" s="142"/>
      <c r="P364" s="142"/>
    </row>
    <row r="365" spans="1:16" ht="12.75" customHeight="1">
      <c r="A365" s="153"/>
      <c r="B365" s="154"/>
      <c r="C365" s="154"/>
      <c r="D365" s="155"/>
      <c r="E365" s="155"/>
      <c r="F365" s="155" t="s">
        <v>832</v>
      </c>
      <c r="G365" s="156"/>
      <c r="H365" s="156">
        <v>575.85</v>
      </c>
      <c r="I365" s="157"/>
      <c r="J365" s="157">
        <v>526</v>
      </c>
      <c r="K365" s="158"/>
      <c r="L365" s="159">
        <f t="shared" si="6"/>
        <v>302897.10000000003</v>
      </c>
      <c r="M365" s="150"/>
      <c r="N365" s="151"/>
      <c r="O365" s="142"/>
      <c r="P365" s="142"/>
    </row>
    <row r="366" spans="1:16" ht="12.75" customHeight="1">
      <c r="A366" s="174"/>
      <c r="B366" s="175"/>
      <c r="C366" s="175"/>
      <c r="D366" s="176"/>
      <c r="E366" s="176"/>
      <c r="F366" s="176" t="s">
        <v>833</v>
      </c>
      <c r="G366" s="177"/>
      <c r="H366" s="177">
        <v>870.48</v>
      </c>
      <c r="I366" s="178"/>
      <c r="J366" s="178">
        <v>495</v>
      </c>
      <c r="K366" s="179"/>
      <c r="L366" s="180">
        <f t="shared" si="6"/>
        <v>430887.60000000003</v>
      </c>
      <c r="M366" s="150"/>
      <c r="N366" s="151"/>
      <c r="O366" s="142"/>
      <c r="P366" s="142"/>
    </row>
    <row r="367" spans="1:16" ht="12.75" customHeight="1" thickBot="1">
      <c r="A367" s="1102" t="s">
        <v>866</v>
      </c>
      <c r="B367" s="1103"/>
      <c r="C367" s="1103"/>
      <c r="D367" s="1103"/>
      <c r="E367" s="1103"/>
      <c r="F367" s="1103"/>
      <c r="G367" s="1103"/>
      <c r="H367" s="1103"/>
      <c r="I367" s="181">
        <f>SUM(I277:I366)</f>
        <v>0</v>
      </c>
      <c r="J367" s="181">
        <f>SUM(J277:J366)</f>
        <v>137855</v>
      </c>
      <c r="K367" s="181">
        <f>SUM(K277:K366)</f>
        <v>0</v>
      </c>
      <c r="L367" s="182">
        <f>SUM(L277:L366)</f>
        <v>214105427.22000006</v>
      </c>
      <c r="M367" s="150"/>
      <c r="N367" s="151"/>
      <c r="O367" s="142"/>
      <c r="P367" s="142"/>
    </row>
    <row r="368" spans="1:16" ht="12.75" customHeight="1">
      <c r="A368" s="143">
        <v>2023</v>
      </c>
      <c r="B368" s="144" t="s">
        <v>16</v>
      </c>
      <c r="C368" s="144" t="s">
        <v>829</v>
      </c>
      <c r="D368" s="145" t="s">
        <v>830</v>
      </c>
      <c r="E368" s="145">
        <v>4</v>
      </c>
      <c r="F368" s="145" t="s">
        <v>831</v>
      </c>
      <c r="G368" s="146"/>
      <c r="H368" s="146">
        <v>124.6</v>
      </c>
      <c r="I368" s="147"/>
      <c r="J368" s="147">
        <v>13648</v>
      </c>
      <c r="K368" s="148"/>
      <c r="L368" s="149">
        <f>H368*J368</f>
        <v>1700540.7999999998</v>
      </c>
      <c r="M368" s="150"/>
      <c r="N368" s="151"/>
      <c r="O368" s="142"/>
      <c r="P368" s="142"/>
    </row>
    <row r="369" spans="1:16" ht="12.75" customHeight="1">
      <c r="A369" s="153"/>
      <c r="B369" s="154"/>
      <c r="C369" s="154"/>
      <c r="D369" s="155"/>
      <c r="E369" s="155"/>
      <c r="F369" s="155" t="s">
        <v>832</v>
      </c>
      <c r="G369" s="156"/>
      <c r="H369" s="156">
        <v>240.79999999999998</v>
      </c>
      <c r="I369" s="157"/>
      <c r="J369" s="157">
        <v>3135</v>
      </c>
      <c r="K369" s="158"/>
      <c r="L369" s="159">
        <f t="shared" ref="L369:L432" si="7">H369*J369</f>
        <v>754908</v>
      </c>
      <c r="M369" s="150"/>
      <c r="N369" s="151"/>
      <c r="O369" s="142"/>
      <c r="P369" s="142"/>
    </row>
    <row r="370" spans="1:16" ht="12.75" customHeight="1">
      <c r="A370" s="160"/>
      <c r="B370" s="161"/>
      <c r="C370" s="161"/>
      <c r="D370" s="162"/>
      <c r="E370" s="162"/>
      <c r="F370" s="162" t="s">
        <v>833</v>
      </c>
      <c r="G370" s="163"/>
      <c r="H370" s="163">
        <v>364</v>
      </c>
      <c r="I370" s="164"/>
      <c r="J370" s="164">
        <v>1559</v>
      </c>
      <c r="K370" s="165"/>
      <c r="L370" s="166">
        <f t="shared" si="7"/>
        <v>567476</v>
      </c>
      <c r="M370" s="150"/>
      <c r="N370" s="151"/>
      <c r="O370" s="142"/>
      <c r="P370" s="142"/>
    </row>
    <row r="371" spans="1:16" ht="12.75" customHeight="1">
      <c r="A371" s="167">
        <v>2023</v>
      </c>
      <c r="B371" s="168" t="s">
        <v>16</v>
      </c>
      <c r="C371" s="168" t="s">
        <v>829</v>
      </c>
      <c r="D371" s="169" t="s">
        <v>834</v>
      </c>
      <c r="E371" s="169">
        <v>4</v>
      </c>
      <c r="F371" s="169" t="s">
        <v>831</v>
      </c>
      <c r="G371" s="170"/>
      <c r="H371" s="170">
        <v>124.6</v>
      </c>
      <c r="I371" s="171"/>
      <c r="J371" s="171">
        <v>13510</v>
      </c>
      <c r="K371" s="172"/>
      <c r="L371" s="173">
        <f t="shared" si="7"/>
        <v>1683346</v>
      </c>
      <c r="M371" s="150"/>
      <c r="N371" s="151"/>
      <c r="O371" s="142"/>
      <c r="P371" s="142"/>
    </row>
    <row r="372" spans="1:16" ht="12.75" customHeight="1">
      <c r="A372" s="153"/>
      <c r="B372" s="154"/>
      <c r="C372" s="154"/>
      <c r="D372" s="155"/>
      <c r="E372" s="155"/>
      <c r="F372" s="155" t="s">
        <v>832</v>
      </c>
      <c r="G372" s="156"/>
      <c r="H372" s="156">
        <v>240.79999999999998</v>
      </c>
      <c r="I372" s="157"/>
      <c r="J372" s="157">
        <v>3462</v>
      </c>
      <c r="K372" s="158"/>
      <c r="L372" s="159">
        <f t="shared" si="7"/>
        <v>833649.6</v>
      </c>
      <c r="M372" s="150"/>
      <c r="N372" s="151"/>
      <c r="O372" s="142"/>
      <c r="P372" s="142"/>
    </row>
    <row r="373" spans="1:16" ht="12.75" customHeight="1">
      <c r="A373" s="174"/>
      <c r="B373" s="175"/>
      <c r="C373" s="175"/>
      <c r="D373" s="176"/>
      <c r="E373" s="176"/>
      <c r="F373" s="176" t="s">
        <v>833</v>
      </c>
      <c r="G373" s="177"/>
      <c r="H373" s="177">
        <v>364</v>
      </c>
      <c r="I373" s="178"/>
      <c r="J373" s="178">
        <v>2056</v>
      </c>
      <c r="K373" s="179"/>
      <c r="L373" s="180">
        <f t="shared" si="7"/>
        <v>748384</v>
      </c>
      <c r="M373" s="150"/>
      <c r="N373" s="151"/>
      <c r="O373" s="142"/>
      <c r="P373" s="142"/>
    </row>
    <row r="374" spans="1:16" ht="12.75" customHeight="1">
      <c r="A374" s="167">
        <v>2023</v>
      </c>
      <c r="B374" s="168" t="s">
        <v>16</v>
      </c>
      <c r="C374" s="168" t="s">
        <v>829</v>
      </c>
      <c r="D374" s="169" t="s">
        <v>835</v>
      </c>
      <c r="E374" s="169">
        <v>4</v>
      </c>
      <c r="F374" s="169" t="s">
        <v>831</v>
      </c>
      <c r="G374" s="170"/>
      <c r="H374" s="170">
        <v>373.8</v>
      </c>
      <c r="I374" s="171"/>
      <c r="J374" s="171">
        <v>13500</v>
      </c>
      <c r="K374" s="172"/>
      <c r="L374" s="173">
        <f t="shared" si="7"/>
        <v>5046300</v>
      </c>
      <c r="M374" s="150"/>
      <c r="N374" s="151"/>
      <c r="O374" s="142"/>
      <c r="P374" s="142"/>
    </row>
    <row r="375" spans="1:16" ht="12.75" customHeight="1">
      <c r="A375" s="153"/>
      <c r="B375" s="154"/>
      <c r="C375" s="154"/>
      <c r="D375" s="155"/>
      <c r="E375" s="155"/>
      <c r="F375" s="155" t="s">
        <v>832</v>
      </c>
      <c r="G375" s="156"/>
      <c r="H375" s="156">
        <v>722.4</v>
      </c>
      <c r="I375" s="157"/>
      <c r="J375" s="157">
        <v>3247</v>
      </c>
      <c r="K375" s="158"/>
      <c r="L375" s="159">
        <f t="shared" si="7"/>
        <v>2345632.7999999998</v>
      </c>
      <c r="M375" s="150"/>
      <c r="N375" s="151"/>
      <c r="O375" s="142"/>
      <c r="P375" s="142"/>
    </row>
    <row r="376" spans="1:16" ht="12.75" customHeight="1">
      <c r="A376" s="174"/>
      <c r="B376" s="175"/>
      <c r="C376" s="175"/>
      <c r="D376" s="176"/>
      <c r="E376" s="176"/>
      <c r="F376" s="176" t="s">
        <v>833</v>
      </c>
      <c r="G376" s="177"/>
      <c r="H376" s="177">
        <v>1092</v>
      </c>
      <c r="I376" s="178"/>
      <c r="J376" s="178">
        <v>1610</v>
      </c>
      <c r="K376" s="179"/>
      <c r="L376" s="180">
        <f t="shared" si="7"/>
        <v>1758120</v>
      </c>
      <c r="M376" s="150"/>
      <c r="N376" s="151"/>
      <c r="O376" s="142"/>
      <c r="P376" s="142"/>
    </row>
    <row r="377" spans="1:16" ht="12.75" customHeight="1">
      <c r="A377" s="167">
        <v>2023</v>
      </c>
      <c r="B377" s="168" t="s">
        <v>16</v>
      </c>
      <c r="C377" s="168" t="s">
        <v>829</v>
      </c>
      <c r="D377" s="169" t="s">
        <v>836</v>
      </c>
      <c r="E377" s="169">
        <v>4</v>
      </c>
      <c r="F377" s="169" t="s">
        <v>831</v>
      </c>
      <c r="G377" s="170"/>
      <c r="H377" s="170">
        <v>373.8</v>
      </c>
      <c r="I377" s="171"/>
      <c r="J377" s="171">
        <v>14498</v>
      </c>
      <c r="K377" s="172"/>
      <c r="L377" s="173">
        <f t="shared" si="7"/>
        <v>5419352.4000000004</v>
      </c>
      <c r="M377" s="150"/>
      <c r="N377" s="151"/>
      <c r="O377" s="142"/>
      <c r="P377" s="142"/>
    </row>
    <row r="378" spans="1:16" ht="12.75" customHeight="1">
      <c r="A378" s="153"/>
      <c r="B378" s="154"/>
      <c r="C378" s="154"/>
      <c r="D378" s="155"/>
      <c r="E378" s="155"/>
      <c r="F378" s="155" t="s">
        <v>832</v>
      </c>
      <c r="G378" s="156"/>
      <c r="H378" s="156">
        <v>722.4</v>
      </c>
      <c r="I378" s="157"/>
      <c r="J378" s="157">
        <v>3754</v>
      </c>
      <c r="K378" s="158"/>
      <c r="L378" s="159">
        <f t="shared" si="7"/>
        <v>2711889.6</v>
      </c>
      <c r="M378" s="150"/>
      <c r="N378" s="151"/>
      <c r="O378" s="142"/>
      <c r="P378" s="142"/>
    </row>
    <row r="379" spans="1:16" ht="12.75" customHeight="1">
      <c r="A379" s="174"/>
      <c r="B379" s="175"/>
      <c r="C379" s="175"/>
      <c r="D379" s="176"/>
      <c r="E379" s="176"/>
      <c r="F379" s="176" t="s">
        <v>833</v>
      </c>
      <c r="G379" s="177"/>
      <c r="H379" s="177">
        <v>1092</v>
      </c>
      <c r="I379" s="178"/>
      <c r="J379" s="178">
        <v>2263</v>
      </c>
      <c r="K379" s="179"/>
      <c r="L379" s="180">
        <f t="shared" si="7"/>
        <v>2471196</v>
      </c>
      <c r="M379" s="150"/>
      <c r="N379" s="151"/>
      <c r="O379" s="142"/>
      <c r="P379" s="142"/>
    </row>
    <row r="380" spans="1:16" ht="12.75" customHeight="1">
      <c r="A380" s="167">
        <v>2023</v>
      </c>
      <c r="B380" s="168" t="s">
        <v>16</v>
      </c>
      <c r="C380" s="168" t="s">
        <v>829</v>
      </c>
      <c r="D380" s="169" t="s">
        <v>837</v>
      </c>
      <c r="E380" s="169">
        <v>4</v>
      </c>
      <c r="F380" s="169" t="s">
        <v>831</v>
      </c>
      <c r="G380" s="170"/>
      <c r="H380" s="170">
        <v>354.21999999999997</v>
      </c>
      <c r="I380" s="171"/>
      <c r="J380" s="171">
        <v>15849</v>
      </c>
      <c r="K380" s="172"/>
      <c r="L380" s="173">
        <f t="shared" si="7"/>
        <v>5614032.7799999993</v>
      </c>
      <c r="M380" s="150"/>
      <c r="N380" s="151"/>
      <c r="O380" s="142"/>
      <c r="P380" s="142"/>
    </row>
    <row r="381" spans="1:16" ht="12.75" customHeight="1">
      <c r="A381" s="153"/>
      <c r="B381" s="154"/>
      <c r="C381" s="154"/>
      <c r="D381" s="155"/>
      <c r="E381" s="155"/>
      <c r="F381" s="155" t="s">
        <v>832</v>
      </c>
      <c r="G381" s="156"/>
      <c r="H381" s="156">
        <v>684.56</v>
      </c>
      <c r="I381" s="157"/>
      <c r="J381" s="157">
        <v>3435</v>
      </c>
      <c r="K381" s="158"/>
      <c r="L381" s="159">
        <f t="shared" si="7"/>
        <v>2351463.5999999996</v>
      </c>
      <c r="M381" s="150"/>
      <c r="N381" s="151"/>
      <c r="O381" s="142"/>
      <c r="P381" s="142"/>
    </row>
    <row r="382" spans="1:16" ht="12.75" customHeight="1">
      <c r="A382" s="174"/>
      <c r="B382" s="175"/>
      <c r="C382" s="175"/>
      <c r="D382" s="176"/>
      <c r="E382" s="176"/>
      <c r="F382" s="176" t="s">
        <v>833</v>
      </c>
      <c r="G382" s="177"/>
      <c r="H382" s="177">
        <v>1034.8</v>
      </c>
      <c r="I382" s="178"/>
      <c r="J382" s="178">
        <v>1724</v>
      </c>
      <c r="K382" s="179"/>
      <c r="L382" s="180">
        <f t="shared" si="7"/>
        <v>1783995.2</v>
      </c>
      <c r="M382" s="150"/>
      <c r="N382" s="151"/>
      <c r="O382" s="142"/>
      <c r="P382" s="142"/>
    </row>
    <row r="383" spans="1:16" ht="12.75" customHeight="1">
      <c r="A383" s="167">
        <v>2023</v>
      </c>
      <c r="B383" s="168" t="s">
        <v>16</v>
      </c>
      <c r="C383" s="168" t="s">
        <v>829</v>
      </c>
      <c r="D383" s="169" t="s">
        <v>838</v>
      </c>
      <c r="E383" s="169">
        <v>4</v>
      </c>
      <c r="F383" s="169" t="s">
        <v>831</v>
      </c>
      <c r="G383" s="170"/>
      <c r="H383" s="170">
        <v>354.21999999999997</v>
      </c>
      <c r="I383" s="171"/>
      <c r="J383" s="171">
        <v>16464</v>
      </c>
      <c r="K383" s="172"/>
      <c r="L383" s="173">
        <f t="shared" si="7"/>
        <v>5831878.0799999991</v>
      </c>
      <c r="M383" s="150"/>
      <c r="N383" s="151"/>
      <c r="O383" s="142"/>
      <c r="P383" s="142"/>
    </row>
    <row r="384" spans="1:16" ht="12.75" customHeight="1">
      <c r="A384" s="153"/>
      <c r="B384" s="154"/>
      <c r="C384" s="154"/>
      <c r="D384" s="155"/>
      <c r="E384" s="155"/>
      <c r="F384" s="155" t="s">
        <v>832</v>
      </c>
      <c r="G384" s="156"/>
      <c r="H384" s="156">
        <v>684.56</v>
      </c>
      <c r="I384" s="157"/>
      <c r="J384" s="157">
        <v>3892</v>
      </c>
      <c r="K384" s="158"/>
      <c r="L384" s="159">
        <f t="shared" si="7"/>
        <v>2664307.52</v>
      </c>
      <c r="M384" s="150"/>
      <c r="N384" s="151"/>
      <c r="O384" s="142"/>
      <c r="P384" s="142"/>
    </row>
    <row r="385" spans="1:16" ht="12.75" customHeight="1">
      <c r="A385" s="174"/>
      <c r="B385" s="175"/>
      <c r="C385" s="175"/>
      <c r="D385" s="176"/>
      <c r="E385" s="176"/>
      <c r="F385" s="176" t="s">
        <v>833</v>
      </c>
      <c r="G385" s="177"/>
      <c r="H385" s="177">
        <v>1034.8</v>
      </c>
      <c r="I385" s="178"/>
      <c r="J385" s="178">
        <v>2450</v>
      </c>
      <c r="K385" s="179"/>
      <c r="L385" s="180">
        <f t="shared" si="7"/>
        <v>2535260</v>
      </c>
      <c r="M385" s="150"/>
      <c r="N385" s="151"/>
      <c r="O385" s="142"/>
      <c r="P385" s="142"/>
    </row>
    <row r="386" spans="1:16" ht="12.75" customHeight="1">
      <c r="A386" s="167">
        <v>2023</v>
      </c>
      <c r="B386" s="168" t="s">
        <v>16</v>
      </c>
      <c r="C386" s="168" t="s">
        <v>829</v>
      </c>
      <c r="D386" s="169" t="s">
        <v>839</v>
      </c>
      <c r="E386" s="169">
        <v>4</v>
      </c>
      <c r="F386" s="169" t="s">
        <v>831</v>
      </c>
      <c r="G386" s="170"/>
      <c r="H386" s="170">
        <v>219.83</v>
      </c>
      <c r="I386" s="171"/>
      <c r="J386" s="171">
        <v>13707</v>
      </c>
      <c r="K386" s="172"/>
      <c r="L386" s="173">
        <f t="shared" si="7"/>
        <v>3013209.81</v>
      </c>
      <c r="M386" s="150"/>
      <c r="N386" s="151"/>
      <c r="O386" s="142"/>
      <c r="P386" s="142"/>
    </row>
    <row r="387" spans="1:16" ht="12.75" customHeight="1">
      <c r="A387" s="153"/>
      <c r="B387" s="154"/>
      <c r="C387" s="154"/>
      <c r="D387" s="155"/>
      <c r="E387" s="155"/>
      <c r="F387" s="155" t="s">
        <v>832</v>
      </c>
      <c r="G387" s="156"/>
      <c r="H387" s="156">
        <v>424.84000000000003</v>
      </c>
      <c r="I387" s="157"/>
      <c r="J387" s="157">
        <v>3411</v>
      </c>
      <c r="K387" s="158"/>
      <c r="L387" s="159">
        <f t="shared" si="7"/>
        <v>1449129.2400000002</v>
      </c>
      <c r="M387" s="150"/>
      <c r="N387" s="151"/>
      <c r="O387" s="142"/>
      <c r="P387" s="142"/>
    </row>
    <row r="388" spans="1:16" ht="12.75" customHeight="1">
      <c r="A388" s="174"/>
      <c r="B388" s="175"/>
      <c r="C388" s="175"/>
      <c r="D388" s="176"/>
      <c r="E388" s="176"/>
      <c r="F388" s="176" t="s">
        <v>833</v>
      </c>
      <c r="G388" s="177"/>
      <c r="H388" s="177">
        <v>642.20000000000005</v>
      </c>
      <c r="I388" s="178"/>
      <c r="J388" s="178">
        <v>1740</v>
      </c>
      <c r="K388" s="179"/>
      <c r="L388" s="180">
        <f t="shared" si="7"/>
        <v>1117428</v>
      </c>
      <c r="M388" s="150"/>
      <c r="N388" s="151"/>
      <c r="O388" s="142"/>
      <c r="P388" s="142"/>
    </row>
    <row r="389" spans="1:16" ht="12.75" customHeight="1">
      <c r="A389" s="167">
        <v>2023</v>
      </c>
      <c r="B389" s="168" t="s">
        <v>16</v>
      </c>
      <c r="C389" s="168" t="s">
        <v>829</v>
      </c>
      <c r="D389" s="169" t="s">
        <v>840</v>
      </c>
      <c r="E389" s="169">
        <v>4</v>
      </c>
      <c r="F389" s="169" t="s">
        <v>831</v>
      </c>
      <c r="G389" s="170"/>
      <c r="H389" s="170">
        <v>219.83</v>
      </c>
      <c r="I389" s="171"/>
      <c r="J389" s="171">
        <v>17713</v>
      </c>
      <c r="K389" s="172"/>
      <c r="L389" s="173">
        <f t="shared" si="7"/>
        <v>3893848.79</v>
      </c>
      <c r="M389" s="150"/>
      <c r="N389" s="151"/>
      <c r="O389" s="142"/>
      <c r="P389" s="142"/>
    </row>
    <row r="390" spans="1:16" ht="12.75" customHeight="1">
      <c r="A390" s="153"/>
      <c r="B390" s="154"/>
      <c r="C390" s="154"/>
      <c r="D390" s="155"/>
      <c r="E390" s="155"/>
      <c r="F390" s="155" t="s">
        <v>832</v>
      </c>
      <c r="G390" s="156"/>
      <c r="H390" s="156">
        <v>424.84000000000003</v>
      </c>
      <c r="I390" s="157"/>
      <c r="J390" s="157">
        <v>4424</v>
      </c>
      <c r="K390" s="158"/>
      <c r="L390" s="159">
        <f t="shared" si="7"/>
        <v>1879492.1600000001</v>
      </c>
      <c r="M390" s="150"/>
      <c r="N390" s="151"/>
      <c r="O390" s="142"/>
      <c r="P390" s="142"/>
    </row>
    <row r="391" spans="1:16" ht="12.75" customHeight="1">
      <c r="A391" s="174"/>
      <c r="B391" s="175"/>
      <c r="C391" s="175"/>
      <c r="D391" s="176"/>
      <c r="E391" s="176"/>
      <c r="F391" s="176" t="s">
        <v>833</v>
      </c>
      <c r="G391" s="177"/>
      <c r="H391" s="177">
        <v>642.20000000000005</v>
      </c>
      <c r="I391" s="178"/>
      <c r="J391" s="178">
        <v>2816</v>
      </c>
      <c r="K391" s="179"/>
      <c r="L391" s="180">
        <f t="shared" si="7"/>
        <v>1808435.2000000002</v>
      </c>
      <c r="M391" s="150"/>
      <c r="N391" s="151"/>
      <c r="O391" s="142"/>
      <c r="P391" s="142"/>
    </row>
    <row r="392" spans="1:16" ht="12.75" customHeight="1">
      <c r="A392" s="167">
        <v>2023</v>
      </c>
      <c r="B392" s="168" t="s">
        <v>16</v>
      </c>
      <c r="C392" s="168" t="s">
        <v>829</v>
      </c>
      <c r="D392" s="169" t="s">
        <v>841</v>
      </c>
      <c r="E392" s="169">
        <v>4</v>
      </c>
      <c r="F392" s="169" t="s">
        <v>831</v>
      </c>
      <c r="G392" s="170"/>
      <c r="H392" s="170">
        <v>598.07999999999993</v>
      </c>
      <c r="I392" s="171"/>
      <c r="J392" s="171">
        <v>17750</v>
      </c>
      <c r="K392" s="172"/>
      <c r="L392" s="173">
        <f>H392*J392</f>
        <v>10615919.999999998</v>
      </c>
      <c r="M392" s="150"/>
      <c r="N392" s="151"/>
      <c r="O392" s="142"/>
      <c r="P392" s="142"/>
    </row>
    <row r="393" spans="1:16" ht="12.75" customHeight="1">
      <c r="A393" s="153"/>
      <c r="B393" s="154"/>
      <c r="C393" s="154"/>
      <c r="D393" s="155"/>
      <c r="E393" s="155"/>
      <c r="F393" s="155" t="s">
        <v>832</v>
      </c>
      <c r="G393" s="156"/>
      <c r="H393" s="156">
        <v>1155.8399999999999</v>
      </c>
      <c r="I393" s="157"/>
      <c r="J393" s="157">
        <v>11065</v>
      </c>
      <c r="K393" s="158"/>
      <c r="L393" s="159">
        <f>H393*J393</f>
        <v>12789369.6</v>
      </c>
      <c r="M393" s="150"/>
      <c r="N393" s="151"/>
      <c r="O393" s="142"/>
      <c r="P393" s="142"/>
    </row>
    <row r="394" spans="1:16" ht="12.75" customHeight="1">
      <c r="A394" s="174"/>
      <c r="B394" s="175"/>
      <c r="C394" s="175"/>
      <c r="D394" s="176"/>
      <c r="E394" s="176"/>
      <c r="F394" s="176" t="s">
        <v>833</v>
      </c>
      <c r="G394" s="177"/>
      <c r="H394" s="177">
        <v>1747.2</v>
      </c>
      <c r="I394" s="178"/>
      <c r="J394" s="178">
        <v>11255</v>
      </c>
      <c r="K394" s="179"/>
      <c r="L394" s="180">
        <f>H394*J394</f>
        <v>19664736</v>
      </c>
      <c r="M394" s="150"/>
      <c r="N394" s="151"/>
      <c r="O394" s="142"/>
      <c r="P394" s="142"/>
    </row>
    <row r="395" spans="1:16" ht="12.75" customHeight="1">
      <c r="A395" s="167">
        <v>2023</v>
      </c>
      <c r="B395" s="168" t="s">
        <v>16</v>
      </c>
      <c r="C395" s="168" t="s">
        <v>829</v>
      </c>
      <c r="D395" s="169" t="s">
        <v>842</v>
      </c>
      <c r="E395" s="169">
        <v>4</v>
      </c>
      <c r="F395" s="169" t="s">
        <v>831</v>
      </c>
      <c r="G395" s="170"/>
      <c r="H395" s="170">
        <v>254.54</v>
      </c>
      <c r="I395" s="171"/>
      <c r="J395" s="171">
        <v>12710</v>
      </c>
      <c r="K395" s="172"/>
      <c r="L395" s="173">
        <f>H395*J395</f>
        <v>3235203.4</v>
      </c>
      <c r="M395" s="150"/>
      <c r="N395" s="151"/>
      <c r="O395" s="142"/>
      <c r="P395" s="142"/>
    </row>
    <row r="396" spans="1:16" ht="12.75" customHeight="1">
      <c r="A396" s="153"/>
      <c r="B396" s="154"/>
      <c r="C396" s="154"/>
      <c r="D396" s="155"/>
      <c r="E396" s="155"/>
      <c r="F396" s="155" t="s">
        <v>832</v>
      </c>
      <c r="G396" s="156"/>
      <c r="H396" s="156">
        <v>491.91999999999996</v>
      </c>
      <c r="I396" s="157"/>
      <c r="J396" s="157">
        <v>7107</v>
      </c>
      <c r="K396" s="158"/>
      <c r="L396" s="159">
        <f t="shared" si="7"/>
        <v>3496075.4399999995</v>
      </c>
      <c r="M396" s="150"/>
      <c r="N396" s="151"/>
      <c r="O396" s="142"/>
      <c r="P396" s="142"/>
    </row>
    <row r="397" spans="1:16" ht="12.75" customHeight="1">
      <c r="A397" s="174"/>
      <c r="B397" s="175"/>
      <c r="C397" s="175"/>
      <c r="D397" s="176"/>
      <c r="E397" s="176"/>
      <c r="F397" s="176" t="s">
        <v>833</v>
      </c>
      <c r="G397" s="177"/>
      <c r="H397" s="177">
        <v>743.6</v>
      </c>
      <c r="I397" s="178"/>
      <c r="J397" s="178">
        <v>36996</v>
      </c>
      <c r="K397" s="179"/>
      <c r="L397" s="180">
        <f t="shared" si="7"/>
        <v>27510225.600000001</v>
      </c>
      <c r="M397" s="150"/>
      <c r="N397" s="151"/>
      <c r="O397" s="142"/>
      <c r="P397" s="142"/>
    </row>
    <row r="398" spans="1:16" ht="12.75" customHeight="1">
      <c r="A398" s="167">
        <v>2023</v>
      </c>
      <c r="B398" s="168" t="s">
        <v>16</v>
      </c>
      <c r="C398" s="168" t="s">
        <v>829</v>
      </c>
      <c r="D398" s="169" t="s">
        <v>843</v>
      </c>
      <c r="E398" s="169">
        <v>4</v>
      </c>
      <c r="F398" s="169" t="s">
        <v>831</v>
      </c>
      <c r="G398" s="170"/>
      <c r="H398" s="170">
        <v>343.53999999999996</v>
      </c>
      <c r="I398" s="171"/>
      <c r="J398" s="171">
        <v>9174</v>
      </c>
      <c r="K398" s="172"/>
      <c r="L398" s="173">
        <f t="shared" si="7"/>
        <v>3151635.9599999995</v>
      </c>
      <c r="M398" s="150"/>
      <c r="N398" s="151"/>
      <c r="O398" s="142"/>
      <c r="P398" s="142"/>
    </row>
    <row r="399" spans="1:16" ht="12.75" customHeight="1">
      <c r="A399" s="153"/>
      <c r="B399" s="154"/>
      <c r="C399" s="154"/>
      <c r="D399" s="155"/>
      <c r="E399" s="155"/>
      <c r="F399" s="155" t="s">
        <v>832</v>
      </c>
      <c r="G399" s="156"/>
      <c r="H399" s="156">
        <v>663.92</v>
      </c>
      <c r="I399" s="157"/>
      <c r="J399" s="157">
        <v>4709</v>
      </c>
      <c r="K399" s="158"/>
      <c r="L399" s="159">
        <f t="shared" si="7"/>
        <v>3126399.28</v>
      </c>
      <c r="M399" s="150"/>
      <c r="N399" s="151"/>
      <c r="O399" s="142"/>
      <c r="P399" s="142"/>
    </row>
    <row r="400" spans="1:16" ht="12.75" customHeight="1">
      <c r="A400" s="174"/>
      <c r="B400" s="175"/>
      <c r="C400" s="175"/>
      <c r="D400" s="176"/>
      <c r="E400" s="176"/>
      <c r="F400" s="176" t="s">
        <v>833</v>
      </c>
      <c r="G400" s="177"/>
      <c r="H400" s="177">
        <v>1003.6</v>
      </c>
      <c r="I400" s="178"/>
      <c r="J400" s="178">
        <v>24114</v>
      </c>
      <c r="K400" s="179"/>
      <c r="L400" s="180">
        <f t="shared" si="7"/>
        <v>24200810.400000002</v>
      </c>
      <c r="M400" s="150"/>
      <c r="N400" s="151"/>
      <c r="O400" s="142"/>
      <c r="P400" s="142"/>
    </row>
    <row r="401" spans="1:16" ht="12.75" customHeight="1">
      <c r="A401" s="167">
        <v>2023</v>
      </c>
      <c r="B401" s="168" t="s">
        <v>16</v>
      </c>
      <c r="C401" s="168" t="s">
        <v>829</v>
      </c>
      <c r="D401" s="169" t="s">
        <v>844</v>
      </c>
      <c r="E401" s="169">
        <v>4</v>
      </c>
      <c r="F401" s="169" t="s">
        <v>831</v>
      </c>
      <c r="G401" s="170"/>
      <c r="H401" s="170">
        <v>595.41000000000008</v>
      </c>
      <c r="I401" s="171"/>
      <c r="J401" s="171">
        <v>19418</v>
      </c>
      <c r="K401" s="172"/>
      <c r="L401" s="173">
        <f t="shared" si="7"/>
        <v>11561671.380000001</v>
      </c>
      <c r="M401" s="150"/>
      <c r="N401" s="151"/>
      <c r="O401" s="142"/>
      <c r="P401" s="142"/>
    </row>
    <row r="402" spans="1:16" ht="12.75" customHeight="1">
      <c r="A402" s="153"/>
      <c r="B402" s="154"/>
      <c r="C402" s="154"/>
      <c r="D402" s="155"/>
      <c r="E402" s="155"/>
      <c r="F402" s="155" t="s">
        <v>832</v>
      </c>
      <c r="G402" s="156"/>
      <c r="H402" s="156">
        <v>1150.68</v>
      </c>
      <c r="I402" s="157"/>
      <c r="J402" s="157">
        <v>10366</v>
      </c>
      <c r="K402" s="158"/>
      <c r="L402" s="159">
        <f t="shared" si="7"/>
        <v>11927948.880000001</v>
      </c>
      <c r="M402" s="150"/>
      <c r="N402" s="151"/>
      <c r="O402" s="142"/>
      <c r="P402" s="142"/>
    </row>
    <row r="403" spans="1:16" ht="12.75" customHeight="1">
      <c r="A403" s="174"/>
      <c r="B403" s="175"/>
      <c r="C403" s="175"/>
      <c r="D403" s="176"/>
      <c r="E403" s="176"/>
      <c r="F403" s="176" t="s">
        <v>833</v>
      </c>
      <c r="G403" s="177"/>
      <c r="H403" s="177"/>
      <c r="I403" s="178"/>
      <c r="J403" s="178"/>
      <c r="K403" s="179"/>
      <c r="L403" s="180">
        <f t="shared" si="7"/>
        <v>0</v>
      </c>
      <c r="M403" s="150"/>
      <c r="N403" s="151"/>
      <c r="O403" s="142"/>
      <c r="P403" s="142"/>
    </row>
    <row r="404" spans="1:16" ht="12.75" customHeight="1">
      <c r="A404" s="167">
        <v>2023</v>
      </c>
      <c r="B404" s="168" t="s">
        <v>16</v>
      </c>
      <c r="C404" s="168" t="s">
        <v>829</v>
      </c>
      <c r="D404" s="169" t="s">
        <v>845</v>
      </c>
      <c r="E404" s="169">
        <v>4</v>
      </c>
      <c r="F404" s="169" t="s">
        <v>831</v>
      </c>
      <c r="G404" s="170"/>
      <c r="H404" s="170">
        <v>595.41000000000008</v>
      </c>
      <c r="I404" s="171"/>
      <c r="J404" s="171">
        <v>17094</v>
      </c>
      <c r="K404" s="172"/>
      <c r="L404" s="173">
        <f t="shared" si="7"/>
        <v>10177938.540000001</v>
      </c>
      <c r="M404" s="150"/>
      <c r="N404" s="151"/>
      <c r="O404" s="142"/>
      <c r="P404" s="142"/>
    </row>
    <row r="405" spans="1:16" ht="12.75" customHeight="1">
      <c r="A405" s="153"/>
      <c r="B405" s="154"/>
      <c r="C405" s="154"/>
      <c r="D405" s="155"/>
      <c r="E405" s="155"/>
      <c r="F405" s="155" t="s">
        <v>832</v>
      </c>
      <c r="G405" s="156"/>
      <c r="H405" s="156">
        <v>1150.68</v>
      </c>
      <c r="I405" s="157"/>
      <c r="J405" s="157">
        <v>10827</v>
      </c>
      <c r="K405" s="158"/>
      <c r="L405" s="159">
        <f t="shared" si="7"/>
        <v>12458412.360000001</v>
      </c>
      <c r="M405" s="150"/>
      <c r="N405" s="151"/>
      <c r="O405" s="142"/>
      <c r="P405" s="142"/>
    </row>
    <row r="406" spans="1:16" ht="12.75" customHeight="1">
      <c r="A406" s="174"/>
      <c r="B406" s="175"/>
      <c r="C406" s="175"/>
      <c r="D406" s="176"/>
      <c r="E406" s="176"/>
      <c r="F406" s="176" t="s">
        <v>833</v>
      </c>
      <c r="G406" s="177"/>
      <c r="H406" s="177">
        <v>1739.4</v>
      </c>
      <c r="I406" s="178"/>
      <c r="J406" s="178">
        <v>1963</v>
      </c>
      <c r="K406" s="179"/>
      <c r="L406" s="180">
        <f t="shared" si="7"/>
        <v>3414442.2</v>
      </c>
      <c r="M406" s="150"/>
      <c r="N406" s="151"/>
      <c r="O406" s="142"/>
      <c r="P406" s="142"/>
    </row>
    <row r="407" spans="1:16" ht="12.75" customHeight="1">
      <c r="A407" s="167">
        <v>2023</v>
      </c>
      <c r="B407" s="168" t="s">
        <v>16</v>
      </c>
      <c r="C407" s="168" t="s">
        <v>829</v>
      </c>
      <c r="D407" s="169" t="s">
        <v>846</v>
      </c>
      <c r="E407" s="169">
        <v>4</v>
      </c>
      <c r="F407" s="169" t="s">
        <v>831</v>
      </c>
      <c r="G407" s="170"/>
      <c r="H407" s="170">
        <v>199.36</v>
      </c>
      <c r="I407" s="171"/>
      <c r="J407" s="171">
        <v>14059</v>
      </c>
      <c r="K407" s="172"/>
      <c r="L407" s="173">
        <f t="shared" si="7"/>
        <v>2802802.24</v>
      </c>
      <c r="M407" s="150"/>
      <c r="N407" s="151"/>
      <c r="O407" s="142"/>
      <c r="P407" s="142"/>
    </row>
    <row r="408" spans="1:16" ht="12.75" customHeight="1">
      <c r="A408" s="153"/>
      <c r="B408" s="154"/>
      <c r="C408" s="154"/>
      <c r="D408" s="155"/>
      <c r="E408" s="155"/>
      <c r="F408" s="155" t="s">
        <v>832</v>
      </c>
      <c r="G408" s="156"/>
      <c r="H408" s="156">
        <v>385.28000000000003</v>
      </c>
      <c r="I408" s="157"/>
      <c r="J408" s="157">
        <v>6189</v>
      </c>
      <c r="K408" s="158"/>
      <c r="L408" s="159">
        <f t="shared" si="7"/>
        <v>2384497.9200000004</v>
      </c>
      <c r="M408" s="150"/>
      <c r="N408" s="151"/>
      <c r="O408" s="142"/>
      <c r="P408" s="142"/>
    </row>
    <row r="409" spans="1:16" ht="12.75" customHeight="1">
      <c r="A409" s="174"/>
      <c r="B409" s="175"/>
      <c r="C409" s="175"/>
      <c r="D409" s="176"/>
      <c r="E409" s="176"/>
      <c r="F409" s="176" t="s">
        <v>833</v>
      </c>
      <c r="G409" s="177"/>
      <c r="H409" s="177"/>
      <c r="I409" s="178"/>
      <c r="J409" s="178"/>
      <c r="K409" s="179"/>
      <c r="L409" s="180">
        <f t="shared" si="7"/>
        <v>0</v>
      </c>
      <c r="M409" s="150"/>
      <c r="N409" s="151"/>
      <c r="O409" s="142"/>
      <c r="P409" s="142"/>
    </row>
    <row r="410" spans="1:16" ht="12.75" customHeight="1">
      <c r="A410" s="167">
        <v>2023</v>
      </c>
      <c r="B410" s="168" t="s">
        <v>16</v>
      </c>
      <c r="C410" s="168" t="s">
        <v>829</v>
      </c>
      <c r="D410" s="169" t="s">
        <v>847</v>
      </c>
      <c r="E410" s="169">
        <v>4</v>
      </c>
      <c r="F410" s="169" t="s">
        <v>831</v>
      </c>
      <c r="G410" s="170"/>
      <c r="H410" s="170">
        <v>199.36</v>
      </c>
      <c r="I410" s="171"/>
      <c r="J410" s="171">
        <v>11108</v>
      </c>
      <c r="K410" s="172"/>
      <c r="L410" s="173">
        <f t="shared" si="7"/>
        <v>2214490.8800000004</v>
      </c>
      <c r="M410" s="150"/>
      <c r="N410" s="151"/>
      <c r="O410" s="142"/>
      <c r="P410" s="142"/>
    </row>
    <row r="411" spans="1:16" ht="12.75" customHeight="1">
      <c r="A411" s="153"/>
      <c r="B411" s="154"/>
      <c r="C411" s="154"/>
      <c r="D411" s="155"/>
      <c r="E411" s="155"/>
      <c r="F411" s="155" t="s">
        <v>832</v>
      </c>
      <c r="G411" s="156"/>
      <c r="H411" s="156">
        <v>385.28000000000003</v>
      </c>
      <c r="I411" s="157"/>
      <c r="J411" s="157">
        <v>6634</v>
      </c>
      <c r="K411" s="158"/>
      <c r="L411" s="159">
        <f t="shared" si="7"/>
        <v>2555947.52</v>
      </c>
      <c r="M411" s="150"/>
      <c r="N411" s="151"/>
      <c r="O411" s="142"/>
      <c r="P411" s="142"/>
    </row>
    <row r="412" spans="1:16" ht="12.75" customHeight="1">
      <c r="A412" s="174"/>
      <c r="B412" s="175"/>
      <c r="C412" s="175"/>
      <c r="D412" s="176"/>
      <c r="E412" s="176"/>
      <c r="F412" s="176" t="s">
        <v>833</v>
      </c>
      <c r="G412" s="177"/>
      <c r="H412" s="177">
        <v>582.40000000000009</v>
      </c>
      <c r="I412" s="178"/>
      <c r="J412" s="178">
        <v>922</v>
      </c>
      <c r="K412" s="179"/>
      <c r="L412" s="180">
        <f t="shared" si="7"/>
        <v>536972.80000000005</v>
      </c>
      <c r="M412" s="150"/>
      <c r="N412" s="151"/>
      <c r="O412" s="142"/>
      <c r="P412" s="142"/>
    </row>
    <row r="413" spans="1:16" ht="12.75" customHeight="1">
      <c r="A413" s="167">
        <v>2023</v>
      </c>
      <c r="B413" s="168" t="s">
        <v>16</v>
      </c>
      <c r="C413" s="168" t="s">
        <v>829</v>
      </c>
      <c r="D413" s="169" t="s">
        <v>848</v>
      </c>
      <c r="E413" s="169">
        <v>4</v>
      </c>
      <c r="F413" s="169" t="s">
        <v>831</v>
      </c>
      <c r="G413" s="170"/>
      <c r="H413" s="170">
        <v>303.49</v>
      </c>
      <c r="I413" s="171"/>
      <c r="J413" s="171">
        <v>10815</v>
      </c>
      <c r="K413" s="172"/>
      <c r="L413" s="173">
        <f t="shared" si="7"/>
        <v>3282244.35</v>
      </c>
      <c r="M413" s="150"/>
      <c r="N413" s="151"/>
      <c r="O413" s="142"/>
      <c r="P413" s="142"/>
    </row>
    <row r="414" spans="1:16" ht="12.75" customHeight="1">
      <c r="A414" s="153"/>
      <c r="B414" s="154"/>
      <c r="C414" s="154"/>
      <c r="D414" s="155"/>
      <c r="E414" s="155"/>
      <c r="F414" s="155" t="s">
        <v>832</v>
      </c>
      <c r="G414" s="156"/>
      <c r="H414" s="156">
        <v>586.52</v>
      </c>
      <c r="I414" s="157"/>
      <c r="J414" s="157">
        <v>4045</v>
      </c>
      <c r="K414" s="158"/>
      <c r="L414" s="159">
        <f t="shared" si="7"/>
        <v>2372473.4</v>
      </c>
      <c r="M414" s="150"/>
      <c r="N414" s="151"/>
      <c r="O414" s="142"/>
      <c r="P414" s="142"/>
    </row>
    <row r="415" spans="1:16" ht="12.75" customHeight="1">
      <c r="A415" s="174"/>
      <c r="B415" s="175"/>
      <c r="C415" s="175"/>
      <c r="D415" s="176"/>
      <c r="E415" s="176"/>
      <c r="F415" s="176" t="s">
        <v>833</v>
      </c>
      <c r="G415" s="177"/>
      <c r="H415" s="177"/>
      <c r="I415" s="178"/>
      <c r="J415" s="178"/>
      <c r="K415" s="179"/>
      <c r="L415" s="180">
        <f t="shared" si="7"/>
        <v>0</v>
      </c>
      <c r="M415" s="150"/>
      <c r="N415" s="151"/>
      <c r="O415" s="142"/>
      <c r="P415" s="142"/>
    </row>
    <row r="416" spans="1:16" ht="12.75" customHeight="1">
      <c r="A416" s="167">
        <v>2023</v>
      </c>
      <c r="B416" s="168" t="s">
        <v>16</v>
      </c>
      <c r="C416" s="168" t="s">
        <v>829</v>
      </c>
      <c r="D416" s="169" t="s">
        <v>849</v>
      </c>
      <c r="E416" s="169">
        <v>4</v>
      </c>
      <c r="F416" s="169" t="s">
        <v>831</v>
      </c>
      <c r="G416" s="170"/>
      <c r="H416" s="170">
        <v>303.49</v>
      </c>
      <c r="I416" s="171"/>
      <c r="J416" s="171">
        <v>9219</v>
      </c>
      <c r="K416" s="172"/>
      <c r="L416" s="173">
        <f t="shared" si="7"/>
        <v>2797874.31</v>
      </c>
      <c r="M416" s="150"/>
      <c r="N416" s="151"/>
      <c r="O416" s="142"/>
      <c r="P416" s="142"/>
    </row>
    <row r="417" spans="1:16" ht="12.75" customHeight="1">
      <c r="A417" s="153"/>
      <c r="B417" s="154"/>
      <c r="C417" s="154"/>
      <c r="D417" s="155"/>
      <c r="E417" s="155"/>
      <c r="F417" s="155" t="s">
        <v>832</v>
      </c>
      <c r="G417" s="156"/>
      <c r="H417" s="156">
        <v>586.52</v>
      </c>
      <c r="I417" s="157"/>
      <c r="J417" s="157">
        <v>4831</v>
      </c>
      <c r="K417" s="158"/>
      <c r="L417" s="159">
        <f t="shared" si="7"/>
        <v>2833478.12</v>
      </c>
      <c r="M417" s="150"/>
      <c r="N417" s="151"/>
      <c r="O417" s="142"/>
      <c r="P417" s="142"/>
    </row>
    <row r="418" spans="1:16" ht="12.75" customHeight="1">
      <c r="A418" s="174"/>
      <c r="B418" s="175"/>
      <c r="C418" s="175"/>
      <c r="D418" s="176"/>
      <c r="E418" s="176"/>
      <c r="F418" s="176" t="s">
        <v>833</v>
      </c>
      <c r="G418" s="177"/>
      <c r="H418" s="177">
        <v>886.6</v>
      </c>
      <c r="I418" s="178"/>
      <c r="J418" s="178">
        <v>569</v>
      </c>
      <c r="K418" s="179"/>
      <c r="L418" s="180">
        <f t="shared" si="7"/>
        <v>504475.4</v>
      </c>
      <c r="M418" s="150"/>
      <c r="N418" s="151"/>
      <c r="O418" s="142"/>
      <c r="P418" s="142"/>
    </row>
    <row r="419" spans="1:16" ht="12.75" customHeight="1">
      <c r="A419" s="167">
        <v>2023</v>
      </c>
      <c r="B419" s="168" t="s">
        <v>16</v>
      </c>
      <c r="C419" s="168" t="s">
        <v>829</v>
      </c>
      <c r="D419" s="169" t="s">
        <v>850</v>
      </c>
      <c r="E419" s="169">
        <v>4</v>
      </c>
      <c r="F419" s="169" t="s">
        <v>831</v>
      </c>
      <c r="G419" s="170"/>
      <c r="H419" s="170">
        <v>208.12</v>
      </c>
      <c r="I419" s="171"/>
      <c r="J419" s="171">
        <v>12042</v>
      </c>
      <c r="K419" s="172"/>
      <c r="L419" s="173">
        <f t="shared" si="7"/>
        <v>2506181.04</v>
      </c>
      <c r="M419" s="150"/>
      <c r="N419" s="151"/>
      <c r="O419" s="142"/>
      <c r="P419" s="142"/>
    </row>
    <row r="420" spans="1:16" ht="12.75" customHeight="1">
      <c r="A420" s="153"/>
      <c r="B420" s="154"/>
      <c r="C420" s="154"/>
      <c r="D420" s="155"/>
      <c r="E420" s="155"/>
      <c r="F420" s="155" t="s">
        <v>832</v>
      </c>
      <c r="G420" s="156"/>
      <c r="H420" s="156">
        <v>402.22</v>
      </c>
      <c r="I420" s="157"/>
      <c r="J420" s="157">
        <v>3003</v>
      </c>
      <c r="K420" s="158"/>
      <c r="L420" s="159">
        <f t="shared" si="7"/>
        <v>1207866.6600000001</v>
      </c>
      <c r="M420" s="150"/>
      <c r="N420" s="151"/>
      <c r="O420" s="142"/>
      <c r="P420" s="142"/>
    </row>
    <row r="421" spans="1:16" ht="12.75" customHeight="1">
      <c r="A421" s="174"/>
      <c r="B421" s="175"/>
      <c r="C421" s="161"/>
      <c r="D421" s="162"/>
      <c r="E421" s="162"/>
      <c r="F421" s="162" t="s">
        <v>833</v>
      </c>
      <c r="G421" s="177"/>
      <c r="H421" s="177">
        <v>608.01</v>
      </c>
      <c r="I421" s="164"/>
      <c r="J421" s="164">
        <v>1524</v>
      </c>
      <c r="K421" s="165"/>
      <c r="L421" s="166">
        <f t="shared" si="7"/>
        <v>926607.24</v>
      </c>
      <c r="M421" s="150"/>
      <c r="N421" s="151"/>
      <c r="O421" s="142"/>
      <c r="P421" s="142"/>
    </row>
    <row r="422" spans="1:16" ht="12.75" customHeight="1">
      <c r="A422" s="167">
        <v>2023</v>
      </c>
      <c r="B422" s="168" t="s">
        <v>16</v>
      </c>
      <c r="C422" s="168" t="s">
        <v>829</v>
      </c>
      <c r="D422" s="169" t="s">
        <v>851</v>
      </c>
      <c r="E422" s="169">
        <v>4</v>
      </c>
      <c r="F422" s="169" t="s">
        <v>831</v>
      </c>
      <c r="G422" s="170"/>
      <c r="H422" s="170">
        <v>208.12</v>
      </c>
      <c r="I422" s="171"/>
      <c r="J422" s="171">
        <v>12180</v>
      </c>
      <c r="K422" s="172"/>
      <c r="L422" s="173">
        <f t="shared" si="7"/>
        <v>2534901.6</v>
      </c>
      <c r="M422" s="150"/>
      <c r="N422" s="151"/>
      <c r="O422" s="142"/>
      <c r="P422" s="142"/>
    </row>
    <row r="423" spans="1:16" ht="12.75" customHeight="1">
      <c r="A423" s="153"/>
      <c r="B423" s="154"/>
      <c r="C423" s="154"/>
      <c r="D423" s="155"/>
      <c r="E423" s="155"/>
      <c r="F423" s="155" t="s">
        <v>832</v>
      </c>
      <c r="G423" s="156"/>
      <c r="H423" s="156">
        <v>402.22</v>
      </c>
      <c r="I423" s="157"/>
      <c r="J423" s="157">
        <v>3692</v>
      </c>
      <c r="K423" s="158"/>
      <c r="L423" s="159">
        <f t="shared" si="7"/>
        <v>1484996.24</v>
      </c>
      <c r="M423" s="150"/>
      <c r="N423" s="151"/>
      <c r="O423" s="142"/>
      <c r="P423" s="142"/>
    </row>
    <row r="424" spans="1:16" ht="12.75" customHeight="1">
      <c r="A424" s="174"/>
      <c r="B424" s="175"/>
      <c r="C424" s="175"/>
      <c r="D424" s="176"/>
      <c r="E424" s="176"/>
      <c r="F424" s="176" t="s">
        <v>833</v>
      </c>
      <c r="G424" s="177"/>
      <c r="H424" s="177">
        <v>608.01</v>
      </c>
      <c r="I424" s="178"/>
      <c r="J424" s="178">
        <v>2279</v>
      </c>
      <c r="K424" s="179"/>
      <c r="L424" s="180">
        <f t="shared" si="7"/>
        <v>1385654.79</v>
      </c>
      <c r="M424" s="150"/>
      <c r="N424" s="151"/>
      <c r="O424" s="142"/>
      <c r="P424" s="142"/>
    </row>
    <row r="425" spans="1:16" ht="12.75" customHeight="1">
      <c r="A425" s="167">
        <v>2023</v>
      </c>
      <c r="B425" s="168" t="s">
        <v>16</v>
      </c>
      <c r="C425" s="168" t="s">
        <v>829</v>
      </c>
      <c r="D425" s="169" t="s">
        <v>852</v>
      </c>
      <c r="E425" s="169">
        <v>4</v>
      </c>
      <c r="F425" s="169" t="s">
        <v>831</v>
      </c>
      <c r="G425" s="170"/>
      <c r="H425" s="170">
        <v>485.62</v>
      </c>
      <c r="I425" s="171"/>
      <c r="J425" s="171">
        <v>21985</v>
      </c>
      <c r="K425" s="172"/>
      <c r="L425" s="173">
        <f t="shared" si="7"/>
        <v>10676355.699999999</v>
      </c>
      <c r="M425" s="150"/>
      <c r="N425" s="151"/>
      <c r="O425" s="142"/>
      <c r="P425" s="142"/>
    </row>
    <row r="426" spans="1:16" ht="12.75" customHeight="1">
      <c r="A426" s="153"/>
      <c r="B426" s="154"/>
      <c r="C426" s="154"/>
      <c r="D426" s="155"/>
      <c r="E426" s="155"/>
      <c r="F426" s="155" t="s">
        <v>832</v>
      </c>
      <c r="G426" s="156"/>
      <c r="H426" s="156">
        <v>938.51</v>
      </c>
      <c r="I426" s="157"/>
      <c r="J426" s="157">
        <v>4534</v>
      </c>
      <c r="K426" s="158"/>
      <c r="L426" s="159">
        <f t="shared" si="7"/>
        <v>4255204.34</v>
      </c>
      <c r="M426" s="150"/>
      <c r="N426" s="151"/>
      <c r="O426" s="142"/>
      <c r="P426" s="142"/>
    </row>
    <row r="427" spans="1:16" ht="12.75" customHeight="1">
      <c r="A427" s="174"/>
      <c r="B427" s="175"/>
      <c r="C427" s="175"/>
      <c r="D427" s="176"/>
      <c r="E427" s="176"/>
      <c r="F427" s="176" t="s">
        <v>833</v>
      </c>
      <c r="G427" s="177"/>
      <c r="H427" s="177">
        <v>1418.69</v>
      </c>
      <c r="I427" s="178"/>
      <c r="J427" s="178">
        <v>2466</v>
      </c>
      <c r="K427" s="179"/>
      <c r="L427" s="180">
        <f t="shared" si="7"/>
        <v>3498489.54</v>
      </c>
      <c r="M427" s="150"/>
      <c r="N427" s="151"/>
      <c r="O427" s="142"/>
      <c r="P427" s="142"/>
    </row>
    <row r="428" spans="1:16" ht="12.75" customHeight="1">
      <c r="A428" s="167">
        <v>2023</v>
      </c>
      <c r="B428" s="168" t="s">
        <v>16</v>
      </c>
      <c r="C428" s="168" t="s">
        <v>829</v>
      </c>
      <c r="D428" s="169" t="s">
        <v>853</v>
      </c>
      <c r="E428" s="169">
        <v>4</v>
      </c>
      <c r="F428" s="169" t="s">
        <v>831</v>
      </c>
      <c r="G428" s="170"/>
      <c r="H428" s="170">
        <v>485.62</v>
      </c>
      <c r="I428" s="171"/>
      <c r="J428" s="171">
        <v>18840</v>
      </c>
      <c r="K428" s="172"/>
      <c r="L428" s="173">
        <f t="shared" si="7"/>
        <v>9149080.8000000007</v>
      </c>
      <c r="M428" s="150"/>
      <c r="N428" s="151"/>
      <c r="O428" s="142"/>
      <c r="P428" s="142"/>
    </row>
    <row r="429" spans="1:16" ht="12.75" customHeight="1">
      <c r="A429" s="153"/>
      <c r="B429" s="154"/>
      <c r="C429" s="154"/>
      <c r="D429" s="155"/>
      <c r="E429" s="155"/>
      <c r="F429" s="155" t="s">
        <v>832</v>
      </c>
      <c r="G429" s="156"/>
      <c r="H429" s="156">
        <v>938.51</v>
      </c>
      <c r="I429" s="157"/>
      <c r="J429" s="157">
        <v>4132</v>
      </c>
      <c r="K429" s="158"/>
      <c r="L429" s="159">
        <f t="shared" si="7"/>
        <v>3877923.32</v>
      </c>
      <c r="M429" s="150"/>
      <c r="N429" s="151"/>
      <c r="O429" s="142"/>
      <c r="P429" s="142"/>
    </row>
    <row r="430" spans="1:16" ht="12.75" customHeight="1">
      <c r="A430" s="174"/>
      <c r="B430" s="175"/>
      <c r="C430" s="175"/>
      <c r="D430" s="176"/>
      <c r="E430" s="176"/>
      <c r="F430" s="176" t="s">
        <v>833</v>
      </c>
      <c r="G430" s="177"/>
      <c r="H430" s="177">
        <v>1418.69</v>
      </c>
      <c r="I430" s="178"/>
      <c r="J430" s="178">
        <v>2436</v>
      </c>
      <c r="K430" s="179"/>
      <c r="L430" s="180">
        <f t="shared" si="7"/>
        <v>3455928.8400000003</v>
      </c>
      <c r="M430" s="150"/>
      <c r="N430" s="151"/>
      <c r="O430" s="142"/>
      <c r="P430" s="142"/>
    </row>
    <row r="431" spans="1:16" ht="12.75" customHeight="1">
      <c r="A431" s="167">
        <v>2023</v>
      </c>
      <c r="B431" s="168" t="s">
        <v>16</v>
      </c>
      <c r="C431" s="168" t="s">
        <v>829</v>
      </c>
      <c r="D431" s="169" t="s">
        <v>854</v>
      </c>
      <c r="E431" s="169">
        <v>4</v>
      </c>
      <c r="F431" s="169" t="s">
        <v>831</v>
      </c>
      <c r="G431" s="170"/>
      <c r="H431" s="170">
        <v>485.62</v>
      </c>
      <c r="I431" s="171"/>
      <c r="J431" s="171">
        <v>2633</v>
      </c>
      <c r="K431" s="172"/>
      <c r="L431" s="173">
        <f t="shared" si="7"/>
        <v>1278637.46</v>
      </c>
      <c r="M431" s="150"/>
      <c r="N431" s="151"/>
      <c r="O431" s="142"/>
      <c r="P431" s="142"/>
    </row>
    <row r="432" spans="1:16" ht="12.75" customHeight="1">
      <c r="A432" s="153"/>
      <c r="B432" s="154"/>
      <c r="C432" s="154"/>
      <c r="D432" s="155"/>
      <c r="E432" s="155"/>
      <c r="F432" s="155" t="s">
        <v>832</v>
      </c>
      <c r="G432" s="156"/>
      <c r="H432" s="156">
        <v>938.51</v>
      </c>
      <c r="I432" s="157"/>
      <c r="J432" s="157">
        <v>1078</v>
      </c>
      <c r="K432" s="158"/>
      <c r="L432" s="159">
        <f t="shared" si="7"/>
        <v>1011713.78</v>
      </c>
      <c r="M432" s="150"/>
      <c r="N432" s="151"/>
      <c r="O432" s="142"/>
      <c r="P432" s="142"/>
    </row>
    <row r="433" spans="1:16" ht="12.75" customHeight="1">
      <c r="A433" s="174"/>
      <c r="B433" s="175"/>
      <c r="C433" s="175"/>
      <c r="D433" s="176"/>
      <c r="E433" s="176"/>
      <c r="F433" s="176" t="s">
        <v>833</v>
      </c>
      <c r="G433" s="177"/>
      <c r="H433" s="177">
        <v>1418.69</v>
      </c>
      <c r="I433" s="178"/>
      <c r="J433" s="178">
        <v>418</v>
      </c>
      <c r="K433" s="179"/>
      <c r="L433" s="180">
        <f>H433*J433</f>
        <v>593012.42000000004</v>
      </c>
      <c r="M433" s="150"/>
      <c r="N433" s="151"/>
      <c r="O433" s="142"/>
      <c r="P433" s="142"/>
    </row>
    <row r="434" spans="1:16" ht="12.75" customHeight="1">
      <c r="A434" s="167">
        <v>2023</v>
      </c>
      <c r="B434" s="168" t="s">
        <v>16</v>
      </c>
      <c r="C434" s="168" t="s">
        <v>829</v>
      </c>
      <c r="D434" s="169" t="s">
        <v>855</v>
      </c>
      <c r="E434" s="169">
        <v>4</v>
      </c>
      <c r="F434" s="169" t="s">
        <v>831</v>
      </c>
      <c r="G434" s="170"/>
      <c r="H434" s="170">
        <v>485.62</v>
      </c>
      <c r="I434" s="171"/>
      <c r="J434" s="171">
        <v>1262</v>
      </c>
      <c r="K434" s="172"/>
      <c r="L434" s="173">
        <f t="shared" ref="L434:L457" si="8">H434*J434</f>
        <v>612852.44000000006</v>
      </c>
      <c r="M434" s="150"/>
      <c r="N434" s="151"/>
      <c r="O434" s="142"/>
      <c r="P434" s="142"/>
    </row>
    <row r="435" spans="1:16" ht="12.75" customHeight="1">
      <c r="A435" s="153"/>
      <c r="B435" s="154"/>
      <c r="C435" s="154"/>
      <c r="D435" s="155"/>
      <c r="E435" s="155"/>
      <c r="F435" s="155" t="s">
        <v>832</v>
      </c>
      <c r="G435" s="156"/>
      <c r="H435" s="156">
        <v>938.51</v>
      </c>
      <c r="I435" s="157"/>
      <c r="J435" s="157">
        <v>578</v>
      </c>
      <c r="K435" s="158"/>
      <c r="L435" s="159">
        <f t="shared" si="8"/>
        <v>542458.78</v>
      </c>
      <c r="M435" s="150"/>
      <c r="N435" s="151"/>
      <c r="O435" s="142"/>
      <c r="P435" s="142"/>
    </row>
    <row r="436" spans="1:16" ht="12.75" customHeight="1">
      <c r="A436" s="174"/>
      <c r="B436" s="175"/>
      <c r="C436" s="175"/>
      <c r="D436" s="176"/>
      <c r="E436" s="176"/>
      <c r="F436" s="176" t="s">
        <v>833</v>
      </c>
      <c r="G436" s="177"/>
      <c r="H436" s="177">
        <v>1418.69</v>
      </c>
      <c r="I436" s="178"/>
      <c r="J436" s="178">
        <v>339</v>
      </c>
      <c r="K436" s="179"/>
      <c r="L436" s="180">
        <f t="shared" si="8"/>
        <v>480935.91000000003</v>
      </c>
      <c r="M436" s="150"/>
      <c r="N436" s="151"/>
      <c r="O436" s="142"/>
      <c r="P436" s="142"/>
    </row>
    <row r="437" spans="1:16" ht="12.75" customHeight="1">
      <c r="A437" s="167">
        <v>2023</v>
      </c>
      <c r="B437" s="168" t="s">
        <v>16</v>
      </c>
      <c r="C437" s="168" t="s">
        <v>829</v>
      </c>
      <c r="D437" s="169" t="s">
        <v>856</v>
      </c>
      <c r="E437" s="169">
        <v>4</v>
      </c>
      <c r="F437" s="169" t="s">
        <v>831</v>
      </c>
      <c r="G437" s="170"/>
      <c r="H437" s="170">
        <v>485.62</v>
      </c>
      <c r="I437" s="171"/>
      <c r="J437" s="171">
        <v>6156</v>
      </c>
      <c r="K437" s="172"/>
      <c r="L437" s="173">
        <f t="shared" si="8"/>
        <v>2989476.72</v>
      </c>
      <c r="M437" s="150"/>
      <c r="N437" s="151"/>
      <c r="O437" s="142"/>
      <c r="P437" s="142"/>
    </row>
    <row r="438" spans="1:16" ht="12.75" customHeight="1">
      <c r="A438" s="153"/>
      <c r="B438" s="154"/>
      <c r="C438" s="154"/>
      <c r="D438" s="155"/>
      <c r="E438" s="155"/>
      <c r="F438" s="155" t="s">
        <v>832</v>
      </c>
      <c r="G438" s="156"/>
      <c r="H438" s="156">
        <v>938.51</v>
      </c>
      <c r="I438" s="157"/>
      <c r="J438" s="157">
        <v>1664</v>
      </c>
      <c r="K438" s="158"/>
      <c r="L438" s="159">
        <f t="shared" si="8"/>
        <v>1561680.64</v>
      </c>
      <c r="M438" s="150"/>
      <c r="N438" s="151"/>
      <c r="O438" s="142"/>
      <c r="P438" s="142"/>
    </row>
    <row r="439" spans="1:16" ht="12.75" customHeight="1">
      <c r="A439" s="174"/>
      <c r="B439" s="175"/>
      <c r="C439" s="175"/>
      <c r="D439" s="176"/>
      <c r="E439" s="176"/>
      <c r="F439" s="176" t="s">
        <v>833</v>
      </c>
      <c r="G439" s="177"/>
      <c r="H439" s="177">
        <v>1418.69</v>
      </c>
      <c r="I439" s="178"/>
      <c r="J439" s="178">
        <v>975</v>
      </c>
      <c r="K439" s="179"/>
      <c r="L439" s="180">
        <f t="shared" si="8"/>
        <v>1383222.75</v>
      </c>
      <c r="M439" s="150"/>
      <c r="N439" s="151"/>
      <c r="O439" s="142"/>
      <c r="P439" s="142"/>
    </row>
    <row r="440" spans="1:16" ht="12.75" customHeight="1">
      <c r="A440" s="167">
        <v>2023</v>
      </c>
      <c r="B440" s="168" t="s">
        <v>16</v>
      </c>
      <c r="C440" s="168" t="s">
        <v>829</v>
      </c>
      <c r="D440" s="169" t="s">
        <v>857</v>
      </c>
      <c r="E440" s="169">
        <v>4</v>
      </c>
      <c r="F440" s="169" t="s">
        <v>831</v>
      </c>
      <c r="G440" s="170"/>
      <c r="H440" s="170">
        <v>485.62</v>
      </c>
      <c r="I440" s="171"/>
      <c r="J440" s="171">
        <v>1465</v>
      </c>
      <c r="K440" s="172"/>
      <c r="L440" s="173">
        <f t="shared" si="8"/>
        <v>711433.3</v>
      </c>
      <c r="M440" s="150"/>
      <c r="N440" s="151"/>
      <c r="O440" s="142"/>
      <c r="P440" s="142"/>
    </row>
    <row r="441" spans="1:16" ht="12.75" customHeight="1">
      <c r="A441" s="153"/>
      <c r="B441" s="154"/>
      <c r="C441" s="154"/>
      <c r="D441" s="155"/>
      <c r="E441" s="155"/>
      <c r="F441" s="155" t="s">
        <v>832</v>
      </c>
      <c r="G441" s="156"/>
      <c r="H441" s="156">
        <v>938.51</v>
      </c>
      <c r="I441" s="157"/>
      <c r="J441" s="157">
        <v>534</v>
      </c>
      <c r="K441" s="158"/>
      <c r="L441" s="159">
        <f t="shared" si="8"/>
        <v>501164.33999999997</v>
      </c>
      <c r="M441" s="150"/>
      <c r="N441" s="151"/>
      <c r="O441" s="142"/>
      <c r="P441" s="142"/>
    </row>
    <row r="442" spans="1:16" ht="12.75" customHeight="1">
      <c r="A442" s="174"/>
      <c r="B442" s="175"/>
      <c r="C442" s="175"/>
      <c r="D442" s="176"/>
      <c r="E442" s="176"/>
      <c r="F442" s="176" t="s">
        <v>833</v>
      </c>
      <c r="G442" s="177"/>
      <c r="H442" s="177">
        <v>1418.69</v>
      </c>
      <c r="I442" s="178"/>
      <c r="J442" s="178">
        <v>388</v>
      </c>
      <c r="K442" s="179"/>
      <c r="L442" s="180">
        <f t="shared" si="8"/>
        <v>550451.72</v>
      </c>
      <c r="M442" s="150"/>
      <c r="N442" s="151"/>
      <c r="O442" s="142"/>
      <c r="P442" s="142"/>
    </row>
    <row r="443" spans="1:16" ht="12.75" customHeight="1">
      <c r="A443" s="167">
        <v>2023</v>
      </c>
      <c r="B443" s="168" t="s">
        <v>16</v>
      </c>
      <c r="C443" s="168" t="s">
        <v>829</v>
      </c>
      <c r="D443" s="169" t="s">
        <v>858</v>
      </c>
      <c r="E443" s="169">
        <v>4</v>
      </c>
      <c r="F443" s="169" t="s">
        <v>831</v>
      </c>
      <c r="G443" s="170"/>
      <c r="H443" s="170">
        <v>445</v>
      </c>
      <c r="I443" s="171"/>
      <c r="J443" s="171">
        <v>7259</v>
      </c>
      <c r="K443" s="172"/>
      <c r="L443" s="173">
        <f t="shared" si="8"/>
        <v>3230255</v>
      </c>
      <c r="M443" s="150"/>
      <c r="N443" s="151"/>
      <c r="O443" s="142"/>
      <c r="P443" s="142"/>
    </row>
    <row r="444" spans="1:16" ht="12.75" customHeight="1">
      <c r="A444" s="153"/>
      <c r="B444" s="154"/>
      <c r="C444" s="154"/>
      <c r="D444" s="155"/>
      <c r="E444" s="155"/>
      <c r="F444" s="155" t="s">
        <v>832</v>
      </c>
      <c r="G444" s="156"/>
      <c r="H444" s="156">
        <v>860</v>
      </c>
      <c r="I444" s="157"/>
      <c r="J444" s="157">
        <v>2318</v>
      </c>
      <c r="K444" s="158"/>
      <c r="L444" s="159">
        <f t="shared" si="8"/>
        <v>1993480</v>
      </c>
      <c r="M444" s="150"/>
      <c r="N444" s="151"/>
      <c r="O444" s="142"/>
      <c r="P444" s="142"/>
    </row>
    <row r="445" spans="1:16" ht="12.75" customHeight="1">
      <c r="A445" s="174"/>
      <c r="B445" s="175"/>
      <c r="C445" s="175"/>
      <c r="D445" s="176"/>
      <c r="E445" s="176"/>
      <c r="F445" s="176" t="s">
        <v>833</v>
      </c>
      <c r="G445" s="177"/>
      <c r="H445" s="177"/>
      <c r="I445" s="178"/>
      <c r="J445" s="178"/>
      <c r="K445" s="179"/>
      <c r="L445" s="180">
        <f t="shared" si="8"/>
        <v>0</v>
      </c>
      <c r="M445" s="150"/>
      <c r="N445" s="151"/>
      <c r="O445" s="142"/>
      <c r="P445" s="142"/>
    </row>
    <row r="446" spans="1:16" ht="12.75" customHeight="1">
      <c r="A446" s="167">
        <v>2023</v>
      </c>
      <c r="B446" s="168" t="s">
        <v>16</v>
      </c>
      <c r="C446" s="168" t="s">
        <v>829</v>
      </c>
      <c r="D446" s="169" t="s">
        <v>859</v>
      </c>
      <c r="E446" s="169">
        <v>4</v>
      </c>
      <c r="F446" s="169" t="s">
        <v>831</v>
      </c>
      <c r="G446" s="170"/>
      <c r="H446" s="170">
        <v>445</v>
      </c>
      <c r="I446" s="171"/>
      <c r="J446" s="171">
        <v>5466</v>
      </c>
      <c r="K446" s="172"/>
      <c r="L446" s="173">
        <f t="shared" si="8"/>
        <v>2432370</v>
      </c>
      <c r="M446" s="150"/>
      <c r="N446" s="151"/>
      <c r="O446" s="142"/>
      <c r="P446" s="142"/>
    </row>
    <row r="447" spans="1:16" ht="12.75" customHeight="1">
      <c r="A447" s="153"/>
      <c r="B447" s="154"/>
      <c r="C447" s="154"/>
      <c r="D447" s="155"/>
      <c r="E447" s="155"/>
      <c r="F447" s="155" t="s">
        <v>832</v>
      </c>
      <c r="G447" s="156"/>
      <c r="H447" s="156">
        <v>860</v>
      </c>
      <c r="I447" s="157"/>
      <c r="J447" s="157">
        <v>1892</v>
      </c>
      <c r="K447" s="158"/>
      <c r="L447" s="159">
        <f t="shared" si="8"/>
        <v>1627120</v>
      </c>
      <c r="M447" s="150"/>
      <c r="N447" s="151"/>
      <c r="O447" s="142"/>
      <c r="P447" s="142"/>
    </row>
    <row r="448" spans="1:16" ht="12.75" customHeight="1">
      <c r="A448" s="174"/>
      <c r="B448" s="175"/>
      <c r="C448" s="175"/>
      <c r="D448" s="176"/>
      <c r="E448" s="176"/>
      <c r="F448" s="176" t="s">
        <v>833</v>
      </c>
      <c r="G448" s="177"/>
      <c r="H448" s="177"/>
      <c r="I448" s="178"/>
      <c r="J448" s="178"/>
      <c r="K448" s="179"/>
      <c r="L448" s="180">
        <f t="shared" si="8"/>
        <v>0</v>
      </c>
      <c r="M448" s="150"/>
      <c r="N448" s="151"/>
      <c r="O448" s="142"/>
      <c r="P448" s="142"/>
    </row>
    <row r="449" spans="1:16" ht="12.75" customHeight="1">
      <c r="A449" s="167">
        <v>2023</v>
      </c>
      <c r="B449" s="168" t="s">
        <v>16</v>
      </c>
      <c r="C449" s="168" t="s">
        <v>829</v>
      </c>
      <c r="D449" s="169" t="s">
        <v>860</v>
      </c>
      <c r="E449" s="169">
        <v>4</v>
      </c>
      <c r="F449" s="169" t="s">
        <v>831</v>
      </c>
      <c r="G449" s="170"/>
      <c r="H449" s="170">
        <v>194.46</v>
      </c>
      <c r="I449" s="171"/>
      <c r="J449" s="171">
        <v>1862</v>
      </c>
      <c r="K449" s="172"/>
      <c r="L449" s="173">
        <f t="shared" si="8"/>
        <v>362084.52</v>
      </c>
      <c r="M449" s="150"/>
      <c r="N449" s="151"/>
      <c r="O449" s="142"/>
      <c r="P449" s="142"/>
    </row>
    <row r="450" spans="1:16" ht="12.75" customHeight="1">
      <c r="A450" s="153"/>
      <c r="B450" s="154"/>
      <c r="C450" s="154"/>
      <c r="D450" s="155"/>
      <c r="E450" s="155"/>
      <c r="F450" s="155" t="s">
        <v>832</v>
      </c>
      <c r="G450" s="156"/>
      <c r="H450" s="156">
        <v>375.82</v>
      </c>
      <c r="I450" s="157"/>
      <c r="J450" s="157">
        <v>1611</v>
      </c>
      <c r="K450" s="158"/>
      <c r="L450" s="159">
        <f t="shared" si="8"/>
        <v>605446.02</v>
      </c>
      <c r="M450" s="150"/>
      <c r="N450" s="151"/>
      <c r="O450" s="142"/>
      <c r="P450" s="142"/>
    </row>
    <row r="451" spans="1:16" ht="12.75" customHeight="1">
      <c r="A451" s="174"/>
      <c r="B451" s="175"/>
      <c r="C451" s="175"/>
      <c r="D451" s="176"/>
      <c r="E451" s="176"/>
      <c r="F451" s="176" t="s">
        <v>833</v>
      </c>
      <c r="G451" s="177"/>
      <c r="H451" s="177">
        <v>568.1</v>
      </c>
      <c r="I451" s="178"/>
      <c r="J451" s="178">
        <v>1422</v>
      </c>
      <c r="K451" s="179"/>
      <c r="L451" s="180">
        <f t="shared" si="8"/>
        <v>807838.20000000007</v>
      </c>
      <c r="M451" s="150"/>
      <c r="N451" s="151"/>
      <c r="O451" s="142"/>
      <c r="P451" s="142"/>
    </row>
    <row r="452" spans="1:16" ht="12.75" customHeight="1">
      <c r="A452" s="167">
        <v>2023</v>
      </c>
      <c r="B452" s="168" t="s">
        <v>16</v>
      </c>
      <c r="C452" s="168" t="s">
        <v>829</v>
      </c>
      <c r="D452" s="169" t="s">
        <v>861</v>
      </c>
      <c r="E452" s="169">
        <v>4</v>
      </c>
      <c r="F452" s="169" t="s">
        <v>831</v>
      </c>
      <c r="G452" s="170"/>
      <c r="H452" s="170">
        <v>187.79</v>
      </c>
      <c r="I452" s="171"/>
      <c r="J452" s="171">
        <v>3985</v>
      </c>
      <c r="K452" s="172"/>
      <c r="L452" s="173">
        <f t="shared" si="8"/>
        <v>748343.15</v>
      </c>
      <c r="M452" s="150"/>
      <c r="N452" s="151"/>
      <c r="O452" s="142"/>
      <c r="P452" s="142"/>
    </row>
    <row r="453" spans="1:16" ht="12.75" customHeight="1">
      <c r="A453" s="153"/>
      <c r="B453" s="154"/>
      <c r="C453" s="154"/>
      <c r="D453" s="155"/>
      <c r="E453" s="155"/>
      <c r="F453" s="155" t="s">
        <v>832</v>
      </c>
      <c r="G453" s="156"/>
      <c r="H453" s="156">
        <v>362.92</v>
      </c>
      <c r="I453" s="157"/>
      <c r="J453" s="157">
        <v>2653</v>
      </c>
      <c r="K453" s="158"/>
      <c r="L453" s="159">
        <f t="shared" si="8"/>
        <v>962826.76</v>
      </c>
      <c r="M453" s="150"/>
      <c r="N453" s="151"/>
      <c r="O453" s="142"/>
      <c r="P453" s="142"/>
    </row>
    <row r="454" spans="1:16" ht="12.75" customHeight="1">
      <c r="A454" s="174"/>
      <c r="B454" s="175"/>
      <c r="C454" s="175"/>
      <c r="D454" s="176"/>
      <c r="E454" s="176"/>
      <c r="F454" s="176" t="s">
        <v>833</v>
      </c>
      <c r="G454" s="177"/>
      <c r="H454" s="177">
        <v>548.6</v>
      </c>
      <c r="I454" s="178"/>
      <c r="J454" s="178">
        <v>2317</v>
      </c>
      <c r="K454" s="179"/>
      <c r="L454" s="180">
        <f t="shared" si="8"/>
        <v>1271106.2</v>
      </c>
      <c r="M454" s="150"/>
      <c r="N454" s="151"/>
      <c r="O454" s="142"/>
      <c r="P454" s="142"/>
    </row>
    <row r="455" spans="1:16" ht="12.75" customHeight="1">
      <c r="A455" s="167">
        <v>2023</v>
      </c>
      <c r="B455" s="168" t="s">
        <v>16</v>
      </c>
      <c r="C455" s="168" t="s">
        <v>829</v>
      </c>
      <c r="D455" s="169" t="s">
        <v>862</v>
      </c>
      <c r="E455" s="169">
        <v>4</v>
      </c>
      <c r="F455" s="169" t="s">
        <v>831</v>
      </c>
      <c r="G455" s="170"/>
      <c r="H455" s="170">
        <v>99.32</v>
      </c>
      <c r="I455" s="171"/>
      <c r="J455" s="171">
        <v>4240</v>
      </c>
      <c r="K455" s="172"/>
      <c r="L455" s="173">
        <f t="shared" si="8"/>
        <v>421116.8</v>
      </c>
      <c r="M455" s="150"/>
      <c r="N455" s="151"/>
      <c r="O455" s="142"/>
      <c r="P455" s="142"/>
    </row>
    <row r="456" spans="1:16" ht="12.75" customHeight="1">
      <c r="A456" s="153"/>
      <c r="B456" s="154"/>
      <c r="C456" s="154"/>
      <c r="D456" s="155"/>
      <c r="E456" s="155"/>
      <c r="F456" s="155" t="s">
        <v>832</v>
      </c>
      <c r="G456" s="156"/>
      <c r="H456" s="156">
        <v>191.95</v>
      </c>
      <c r="I456" s="157"/>
      <c r="J456" s="157">
        <v>2496</v>
      </c>
      <c r="K456" s="158"/>
      <c r="L456" s="159">
        <f t="shared" si="8"/>
        <v>479107.19999999995</v>
      </c>
      <c r="M456" s="150"/>
      <c r="N456" s="151"/>
      <c r="O456" s="142"/>
      <c r="P456" s="142"/>
    </row>
    <row r="457" spans="1:16" ht="12.75" customHeight="1">
      <c r="A457" s="174"/>
      <c r="B457" s="175"/>
      <c r="C457" s="175"/>
      <c r="D457" s="176"/>
      <c r="E457" s="176"/>
      <c r="F457" s="176" t="s">
        <v>833</v>
      </c>
      <c r="G457" s="177"/>
      <c r="H457" s="177">
        <v>290.16000000000003</v>
      </c>
      <c r="I457" s="178"/>
      <c r="J457" s="178">
        <v>2018</v>
      </c>
      <c r="K457" s="179"/>
      <c r="L457" s="180">
        <f t="shared" si="8"/>
        <v>585542.88</v>
      </c>
      <c r="M457" s="150"/>
      <c r="N457" s="151"/>
      <c r="O457" s="142"/>
      <c r="P457" s="142"/>
    </row>
    <row r="458" spans="1:16" ht="12.75" customHeight="1" thickBot="1">
      <c r="A458" s="1102" t="s">
        <v>867</v>
      </c>
      <c r="B458" s="1103"/>
      <c r="C458" s="1103"/>
      <c r="D458" s="1103"/>
      <c r="E458" s="1103"/>
      <c r="F458" s="1103"/>
      <c r="G458" s="1103"/>
      <c r="H458" s="1103"/>
      <c r="I458" s="181">
        <f>SUM(I368:I457)</f>
        <v>0</v>
      </c>
      <c r="J458" s="181">
        <f>SUM(J368:J457)</f>
        <v>572948</v>
      </c>
      <c r="K458" s="181">
        <f>SUM(K368:K457)</f>
        <v>0</v>
      </c>
      <c r="L458" s="182">
        <f>SUM(L368:L457)</f>
        <v>312302188.65999985</v>
      </c>
      <c r="M458" s="150"/>
      <c r="N458" s="151"/>
      <c r="O458" s="142"/>
      <c r="P458" s="142"/>
    </row>
    <row r="459" spans="1:16" ht="12.75" customHeight="1" thickBot="1">
      <c r="A459" s="1099" t="s">
        <v>868</v>
      </c>
      <c r="B459" s="1100"/>
      <c r="C459" s="1100"/>
      <c r="D459" s="1100"/>
      <c r="E459" s="1100"/>
      <c r="F459" s="1100"/>
      <c r="G459" s="1100"/>
      <c r="H459" s="1101"/>
      <c r="I459" s="184">
        <f>I367+I276+I185+I94</f>
        <v>0</v>
      </c>
      <c r="J459" s="184">
        <f>J367+J276+J185+J94+J458</f>
        <v>28309834</v>
      </c>
      <c r="K459" s="184">
        <f>K367+K276+K185+K94</f>
        <v>0</v>
      </c>
      <c r="L459" s="185">
        <f>L94+L185+L276+L367+L458</f>
        <v>15572645967.599998</v>
      </c>
      <c r="M459" s="186"/>
      <c r="N459" s="151"/>
      <c r="O459" s="142"/>
      <c r="P459" s="142"/>
    </row>
    <row r="460" spans="1:16" s="189" customFormat="1" ht="12.75" customHeight="1">
      <c r="A460" s="143">
        <v>2023</v>
      </c>
      <c r="B460" s="144" t="s">
        <v>32</v>
      </c>
      <c r="C460" s="144" t="s">
        <v>829</v>
      </c>
      <c r="D460" s="145" t="s">
        <v>830</v>
      </c>
      <c r="E460" s="145">
        <v>0</v>
      </c>
      <c r="F460" s="145" t="s">
        <v>831</v>
      </c>
      <c r="G460" s="146"/>
      <c r="H460" s="146"/>
      <c r="I460" s="147"/>
      <c r="J460" s="147">
        <v>0</v>
      </c>
      <c r="K460" s="148"/>
      <c r="L460" s="149">
        <v>0</v>
      </c>
      <c r="M460" s="187"/>
      <c r="N460" s="151"/>
      <c r="O460" s="188"/>
      <c r="P460" s="188"/>
    </row>
    <row r="461" spans="1:16" s="189" customFormat="1" ht="12.75" customHeight="1">
      <c r="A461" s="153"/>
      <c r="B461" s="154"/>
      <c r="C461" s="154"/>
      <c r="D461" s="155"/>
      <c r="E461" s="155"/>
      <c r="F461" s="155" t="s">
        <v>832</v>
      </c>
      <c r="G461" s="156"/>
      <c r="H461" s="156"/>
      <c r="I461" s="157"/>
      <c r="J461" s="157">
        <v>0</v>
      </c>
      <c r="K461" s="158"/>
      <c r="L461" s="159">
        <v>0</v>
      </c>
      <c r="M461" s="187"/>
      <c r="N461" s="151"/>
      <c r="O461" s="188"/>
      <c r="P461" s="188"/>
    </row>
    <row r="462" spans="1:16" s="189" customFormat="1" ht="12.75" customHeight="1">
      <c r="A462" s="160"/>
      <c r="B462" s="161"/>
      <c r="C462" s="161"/>
      <c r="D462" s="162"/>
      <c r="E462" s="162"/>
      <c r="F462" s="162" t="s">
        <v>833</v>
      </c>
      <c r="G462" s="163"/>
      <c r="H462" s="163"/>
      <c r="I462" s="164"/>
      <c r="J462" s="164">
        <v>0</v>
      </c>
      <c r="K462" s="165"/>
      <c r="L462" s="166">
        <v>0</v>
      </c>
      <c r="M462" s="187"/>
      <c r="N462" s="151"/>
      <c r="O462" s="188"/>
      <c r="P462" s="188"/>
    </row>
    <row r="463" spans="1:16" s="189" customFormat="1" ht="12.75" customHeight="1">
      <c r="A463" s="167">
        <v>2023</v>
      </c>
      <c r="B463" s="168" t="s">
        <v>32</v>
      </c>
      <c r="C463" s="168" t="s">
        <v>829</v>
      </c>
      <c r="D463" s="169" t="s">
        <v>834</v>
      </c>
      <c r="E463" s="169">
        <v>0</v>
      </c>
      <c r="F463" s="169" t="s">
        <v>831</v>
      </c>
      <c r="G463" s="170"/>
      <c r="H463" s="170"/>
      <c r="I463" s="171"/>
      <c r="J463" s="171">
        <v>0</v>
      </c>
      <c r="K463" s="172"/>
      <c r="L463" s="173">
        <v>0</v>
      </c>
      <c r="M463" s="187"/>
      <c r="N463" s="151"/>
      <c r="O463" s="188"/>
      <c r="P463" s="188"/>
    </row>
    <row r="464" spans="1:16" s="189" customFormat="1" ht="12.75" customHeight="1">
      <c r="A464" s="153"/>
      <c r="B464" s="154"/>
      <c r="C464" s="154"/>
      <c r="D464" s="155"/>
      <c r="E464" s="155"/>
      <c r="F464" s="155" t="s">
        <v>832</v>
      </c>
      <c r="G464" s="156"/>
      <c r="H464" s="156"/>
      <c r="I464" s="157"/>
      <c r="J464" s="157">
        <v>0</v>
      </c>
      <c r="K464" s="158"/>
      <c r="L464" s="159">
        <v>0</v>
      </c>
      <c r="M464" s="187"/>
      <c r="N464" s="151"/>
      <c r="O464" s="188"/>
      <c r="P464" s="188"/>
    </row>
    <row r="465" spans="1:16" s="189" customFormat="1" ht="12.75" customHeight="1">
      <c r="A465" s="174"/>
      <c r="B465" s="175"/>
      <c r="C465" s="175"/>
      <c r="D465" s="176"/>
      <c r="E465" s="176"/>
      <c r="F465" s="176" t="s">
        <v>833</v>
      </c>
      <c r="G465" s="177"/>
      <c r="H465" s="177"/>
      <c r="I465" s="178"/>
      <c r="J465" s="178">
        <v>0</v>
      </c>
      <c r="K465" s="179"/>
      <c r="L465" s="180">
        <v>0</v>
      </c>
      <c r="M465" s="187"/>
      <c r="N465" s="151"/>
      <c r="O465" s="188"/>
      <c r="P465" s="188"/>
    </row>
    <row r="466" spans="1:16" s="189" customFormat="1" ht="12.75" customHeight="1">
      <c r="A466" s="167">
        <v>2023</v>
      </c>
      <c r="B466" s="168" t="s">
        <v>32</v>
      </c>
      <c r="C466" s="168" t="s">
        <v>829</v>
      </c>
      <c r="D466" s="169" t="s">
        <v>835</v>
      </c>
      <c r="E466" s="169">
        <v>0</v>
      </c>
      <c r="F466" s="169" t="s">
        <v>831</v>
      </c>
      <c r="G466" s="170"/>
      <c r="H466" s="170"/>
      <c r="I466" s="171"/>
      <c r="J466" s="171">
        <v>0</v>
      </c>
      <c r="K466" s="172"/>
      <c r="L466" s="173">
        <v>0</v>
      </c>
      <c r="M466" s="187"/>
      <c r="N466" s="151"/>
      <c r="O466" s="188"/>
      <c r="P466" s="188"/>
    </row>
    <row r="467" spans="1:16" s="189" customFormat="1" ht="12.75" customHeight="1">
      <c r="A467" s="153"/>
      <c r="B467" s="154"/>
      <c r="C467" s="154"/>
      <c r="D467" s="155"/>
      <c r="E467" s="155"/>
      <c r="F467" s="155" t="s">
        <v>832</v>
      </c>
      <c r="G467" s="156"/>
      <c r="H467" s="156"/>
      <c r="I467" s="157"/>
      <c r="J467" s="157">
        <v>0</v>
      </c>
      <c r="K467" s="158"/>
      <c r="L467" s="159">
        <v>0</v>
      </c>
      <c r="M467" s="187"/>
      <c r="N467" s="151"/>
      <c r="O467" s="188"/>
      <c r="P467" s="188"/>
    </row>
    <row r="468" spans="1:16" s="189" customFormat="1" ht="12.75" customHeight="1">
      <c r="A468" s="174"/>
      <c r="B468" s="175"/>
      <c r="C468" s="175"/>
      <c r="D468" s="176"/>
      <c r="E468" s="176"/>
      <c r="F468" s="176" t="s">
        <v>833</v>
      </c>
      <c r="G468" s="177"/>
      <c r="H468" s="177"/>
      <c r="I468" s="178"/>
      <c r="J468" s="178">
        <v>0</v>
      </c>
      <c r="K468" s="179"/>
      <c r="L468" s="180">
        <v>0</v>
      </c>
      <c r="M468" s="187"/>
      <c r="N468" s="151"/>
      <c r="O468" s="188"/>
      <c r="P468" s="188"/>
    </row>
    <row r="469" spans="1:16" s="189" customFormat="1" ht="12.75" customHeight="1">
      <c r="A469" s="167">
        <v>2023</v>
      </c>
      <c r="B469" s="168" t="s">
        <v>32</v>
      </c>
      <c r="C469" s="168" t="s">
        <v>829</v>
      </c>
      <c r="D469" s="169" t="s">
        <v>836</v>
      </c>
      <c r="E469" s="169">
        <v>0</v>
      </c>
      <c r="F469" s="169" t="s">
        <v>831</v>
      </c>
      <c r="G469" s="170"/>
      <c r="H469" s="170"/>
      <c r="I469" s="171"/>
      <c r="J469" s="171">
        <v>0</v>
      </c>
      <c r="K469" s="172"/>
      <c r="L469" s="173">
        <v>0</v>
      </c>
      <c r="M469" s="187"/>
      <c r="N469" s="151"/>
      <c r="O469" s="188"/>
      <c r="P469" s="188"/>
    </row>
    <row r="470" spans="1:16" s="189" customFormat="1" ht="12.75" customHeight="1">
      <c r="A470" s="153"/>
      <c r="B470" s="154"/>
      <c r="C470" s="154"/>
      <c r="D470" s="155"/>
      <c r="E470" s="155"/>
      <c r="F470" s="155" t="s">
        <v>832</v>
      </c>
      <c r="G470" s="156"/>
      <c r="H470" s="156"/>
      <c r="I470" s="157"/>
      <c r="J470" s="157">
        <v>0</v>
      </c>
      <c r="K470" s="158"/>
      <c r="L470" s="159">
        <v>0</v>
      </c>
      <c r="M470" s="187"/>
      <c r="N470" s="151"/>
      <c r="O470" s="188"/>
      <c r="P470" s="188"/>
    </row>
    <row r="471" spans="1:16" s="189" customFormat="1" ht="12.75" customHeight="1">
      <c r="A471" s="174"/>
      <c r="B471" s="175"/>
      <c r="C471" s="175"/>
      <c r="D471" s="176"/>
      <c r="E471" s="176"/>
      <c r="F471" s="176" t="s">
        <v>833</v>
      </c>
      <c r="G471" s="177"/>
      <c r="H471" s="177"/>
      <c r="I471" s="178"/>
      <c r="J471" s="178">
        <v>0</v>
      </c>
      <c r="K471" s="179"/>
      <c r="L471" s="180">
        <v>0</v>
      </c>
      <c r="M471" s="187"/>
      <c r="N471" s="151"/>
      <c r="O471" s="188"/>
      <c r="P471" s="188"/>
    </row>
    <row r="472" spans="1:16" s="189" customFormat="1" ht="12.75" customHeight="1">
      <c r="A472" s="167">
        <v>2023</v>
      </c>
      <c r="B472" s="168" t="s">
        <v>32</v>
      </c>
      <c r="C472" s="168" t="s">
        <v>829</v>
      </c>
      <c r="D472" s="169" t="s">
        <v>837</v>
      </c>
      <c r="E472" s="169">
        <v>0</v>
      </c>
      <c r="F472" s="169" t="s">
        <v>831</v>
      </c>
      <c r="G472" s="170"/>
      <c r="H472" s="170"/>
      <c r="I472" s="171"/>
      <c r="J472" s="171">
        <v>0</v>
      </c>
      <c r="K472" s="172"/>
      <c r="L472" s="173">
        <v>0</v>
      </c>
      <c r="M472" s="187"/>
      <c r="N472" s="151"/>
      <c r="O472" s="188"/>
      <c r="P472" s="188"/>
    </row>
    <row r="473" spans="1:16" s="189" customFormat="1" ht="12.75" customHeight="1">
      <c r="A473" s="153"/>
      <c r="B473" s="154"/>
      <c r="C473" s="154"/>
      <c r="D473" s="155"/>
      <c r="E473" s="155"/>
      <c r="F473" s="155" t="s">
        <v>832</v>
      </c>
      <c r="G473" s="156"/>
      <c r="H473" s="156"/>
      <c r="I473" s="157"/>
      <c r="J473" s="157">
        <v>0</v>
      </c>
      <c r="K473" s="158"/>
      <c r="L473" s="159">
        <v>0</v>
      </c>
      <c r="M473" s="187"/>
      <c r="N473" s="151"/>
      <c r="O473" s="188"/>
      <c r="P473" s="188"/>
    </row>
    <row r="474" spans="1:16" s="189" customFormat="1" ht="12.75" customHeight="1">
      <c r="A474" s="174"/>
      <c r="B474" s="175"/>
      <c r="C474" s="175"/>
      <c r="D474" s="176"/>
      <c r="E474" s="176"/>
      <c r="F474" s="176" t="s">
        <v>833</v>
      </c>
      <c r="G474" s="177"/>
      <c r="H474" s="177"/>
      <c r="I474" s="178"/>
      <c r="J474" s="178">
        <v>0</v>
      </c>
      <c r="K474" s="179"/>
      <c r="L474" s="180">
        <v>0</v>
      </c>
      <c r="M474" s="187"/>
      <c r="N474" s="151"/>
      <c r="O474" s="188"/>
      <c r="P474" s="188"/>
    </row>
    <row r="475" spans="1:16" s="189" customFormat="1" ht="12.75" customHeight="1">
      <c r="A475" s="167">
        <v>2023</v>
      </c>
      <c r="B475" s="168" t="s">
        <v>32</v>
      </c>
      <c r="C475" s="168" t="s">
        <v>829</v>
      </c>
      <c r="D475" s="169" t="s">
        <v>838</v>
      </c>
      <c r="E475" s="169">
        <v>0</v>
      </c>
      <c r="F475" s="169" t="s">
        <v>831</v>
      </c>
      <c r="G475" s="170"/>
      <c r="H475" s="170"/>
      <c r="I475" s="171"/>
      <c r="J475" s="171">
        <v>0</v>
      </c>
      <c r="K475" s="172"/>
      <c r="L475" s="173">
        <v>0</v>
      </c>
      <c r="M475" s="187"/>
      <c r="N475" s="151"/>
      <c r="O475" s="188"/>
      <c r="P475" s="188"/>
    </row>
    <row r="476" spans="1:16" s="189" customFormat="1" ht="12.75" customHeight="1">
      <c r="A476" s="153"/>
      <c r="B476" s="154"/>
      <c r="C476" s="154"/>
      <c r="D476" s="155"/>
      <c r="E476" s="155"/>
      <c r="F476" s="155" t="s">
        <v>832</v>
      </c>
      <c r="G476" s="156"/>
      <c r="H476" s="156"/>
      <c r="I476" s="157"/>
      <c r="J476" s="157">
        <v>0</v>
      </c>
      <c r="K476" s="158"/>
      <c r="L476" s="159">
        <v>0</v>
      </c>
      <c r="M476" s="187"/>
      <c r="N476" s="151"/>
      <c r="O476" s="188"/>
      <c r="P476" s="188"/>
    </row>
    <row r="477" spans="1:16" s="189" customFormat="1" ht="12.75" customHeight="1">
      <c r="A477" s="174"/>
      <c r="B477" s="175"/>
      <c r="C477" s="175"/>
      <c r="D477" s="176"/>
      <c r="E477" s="176"/>
      <c r="F477" s="176" t="s">
        <v>833</v>
      </c>
      <c r="G477" s="177"/>
      <c r="H477" s="177"/>
      <c r="I477" s="178"/>
      <c r="J477" s="178">
        <v>0</v>
      </c>
      <c r="K477" s="179"/>
      <c r="L477" s="180">
        <v>0</v>
      </c>
      <c r="M477" s="187"/>
      <c r="N477" s="151"/>
      <c r="O477" s="188"/>
      <c r="P477" s="188"/>
    </row>
    <row r="478" spans="1:16" s="189" customFormat="1" ht="12.75" customHeight="1">
      <c r="A478" s="167">
        <v>2023</v>
      </c>
      <c r="B478" s="168" t="s">
        <v>32</v>
      </c>
      <c r="C478" s="168" t="s">
        <v>829</v>
      </c>
      <c r="D478" s="169" t="s">
        <v>839</v>
      </c>
      <c r="E478" s="169">
        <v>0</v>
      </c>
      <c r="F478" s="169" t="s">
        <v>831</v>
      </c>
      <c r="G478" s="170"/>
      <c r="H478" s="170"/>
      <c r="I478" s="171"/>
      <c r="J478" s="171">
        <v>0</v>
      </c>
      <c r="K478" s="172"/>
      <c r="L478" s="173">
        <v>0</v>
      </c>
      <c r="M478" s="187"/>
      <c r="N478" s="151"/>
      <c r="O478" s="188"/>
      <c r="P478" s="188"/>
    </row>
    <row r="479" spans="1:16" s="189" customFormat="1" ht="12.75" customHeight="1">
      <c r="A479" s="153"/>
      <c r="B479" s="154"/>
      <c r="C479" s="154"/>
      <c r="D479" s="155"/>
      <c r="E479" s="155"/>
      <c r="F479" s="155" t="s">
        <v>832</v>
      </c>
      <c r="G479" s="156"/>
      <c r="H479" s="156"/>
      <c r="I479" s="157"/>
      <c r="J479" s="157">
        <v>0</v>
      </c>
      <c r="K479" s="158"/>
      <c r="L479" s="159">
        <v>0</v>
      </c>
      <c r="M479" s="187"/>
      <c r="N479" s="151"/>
      <c r="O479" s="188"/>
      <c r="P479" s="188"/>
    </row>
    <row r="480" spans="1:16" s="189" customFormat="1" ht="12.75" customHeight="1">
      <c r="A480" s="174"/>
      <c r="B480" s="175"/>
      <c r="C480" s="175"/>
      <c r="D480" s="176"/>
      <c r="E480" s="176"/>
      <c r="F480" s="176" t="s">
        <v>833</v>
      </c>
      <c r="G480" s="177"/>
      <c r="H480" s="177"/>
      <c r="I480" s="178"/>
      <c r="J480" s="178">
        <v>0</v>
      </c>
      <c r="K480" s="179"/>
      <c r="L480" s="180">
        <v>0</v>
      </c>
      <c r="M480" s="187"/>
      <c r="N480" s="151"/>
      <c r="O480" s="188"/>
      <c r="P480" s="188"/>
    </row>
    <row r="481" spans="1:16" s="189" customFormat="1" ht="12.75" customHeight="1">
      <c r="A481" s="167">
        <v>2023</v>
      </c>
      <c r="B481" s="168" t="s">
        <v>32</v>
      </c>
      <c r="C481" s="168" t="s">
        <v>829</v>
      </c>
      <c r="D481" s="169" t="s">
        <v>840</v>
      </c>
      <c r="E481" s="169">
        <v>0</v>
      </c>
      <c r="F481" s="169" t="s">
        <v>831</v>
      </c>
      <c r="G481" s="170"/>
      <c r="H481" s="170"/>
      <c r="I481" s="171"/>
      <c r="J481" s="171">
        <v>0</v>
      </c>
      <c r="K481" s="172"/>
      <c r="L481" s="173">
        <v>0</v>
      </c>
      <c r="M481" s="187"/>
      <c r="N481" s="151"/>
      <c r="O481" s="188"/>
      <c r="P481" s="188"/>
    </row>
    <row r="482" spans="1:16" s="189" customFormat="1" ht="12.75" customHeight="1">
      <c r="A482" s="153"/>
      <c r="B482" s="154"/>
      <c r="C482" s="154"/>
      <c r="D482" s="155"/>
      <c r="E482" s="155"/>
      <c r="F482" s="155" t="s">
        <v>832</v>
      </c>
      <c r="G482" s="156"/>
      <c r="H482" s="156"/>
      <c r="I482" s="157"/>
      <c r="J482" s="157">
        <v>0</v>
      </c>
      <c r="K482" s="158"/>
      <c r="L482" s="159">
        <v>0</v>
      </c>
      <c r="M482" s="187"/>
      <c r="N482" s="151"/>
      <c r="O482" s="188"/>
      <c r="P482" s="188"/>
    </row>
    <row r="483" spans="1:16" s="189" customFormat="1" ht="12.75" customHeight="1">
      <c r="A483" s="174"/>
      <c r="B483" s="175"/>
      <c r="C483" s="175"/>
      <c r="D483" s="176"/>
      <c r="E483" s="176"/>
      <c r="F483" s="176" t="s">
        <v>833</v>
      </c>
      <c r="G483" s="177"/>
      <c r="H483" s="177"/>
      <c r="I483" s="178"/>
      <c r="J483" s="178">
        <v>0</v>
      </c>
      <c r="K483" s="179"/>
      <c r="L483" s="180">
        <v>0</v>
      </c>
      <c r="M483" s="187"/>
      <c r="N483" s="151"/>
      <c r="O483" s="188"/>
      <c r="P483" s="188"/>
    </row>
    <row r="484" spans="1:16" s="189" customFormat="1" ht="12.75" customHeight="1">
      <c r="A484" s="167">
        <v>2023</v>
      </c>
      <c r="B484" s="168" t="s">
        <v>32</v>
      </c>
      <c r="C484" s="168" t="s">
        <v>829</v>
      </c>
      <c r="D484" s="169" t="s">
        <v>841</v>
      </c>
      <c r="E484" s="169">
        <v>0</v>
      </c>
      <c r="F484" s="169" t="s">
        <v>831</v>
      </c>
      <c r="G484" s="170"/>
      <c r="H484" s="170"/>
      <c r="I484" s="171"/>
      <c r="J484" s="171">
        <v>0</v>
      </c>
      <c r="K484" s="172"/>
      <c r="L484" s="173">
        <v>0</v>
      </c>
      <c r="M484" s="187"/>
      <c r="N484" s="151"/>
      <c r="O484" s="188"/>
      <c r="P484" s="188"/>
    </row>
    <row r="485" spans="1:16" s="189" customFormat="1" ht="12.75" customHeight="1">
      <c r="A485" s="153"/>
      <c r="B485" s="154"/>
      <c r="C485" s="154"/>
      <c r="D485" s="155"/>
      <c r="E485" s="155"/>
      <c r="F485" s="155" t="s">
        <v>832</v>
      </c>
      <c r="G485" s="156"/>
      <c r="H485" s="156"/>
      <c r="I485" s="157"/>
      <c r="J485" s="157">
        <v>0</v>
      </c>
      <c r="K485" s="158"/>
      <c r="L485" s="159">
        <v>0</v>
      </c>
      <c r="M485" s="187"/>
      <c r="N485" s="151"/>
      <c r="O485" s="188"/>
      <c r="P485" s="188"/>
    </row>
    <row r="486" spans="1:16" s="189" customFormat="1" ht="12.75" customHeight="1">
      <c r="A486" s="174"/>
      <c r="B486" s="175"/>
      <c r="C486" s="175"/>
      <c r="D486" s="176"/>
      <c r="E486" s="176"/>
      <c r="F486" s="176" t="s">
        <v>833</v>
      </c>
      <c r="G486" s="177"/>
      <c r="H486" s="177"/>
      <c r="I486" s="178"/>
      <c r="J486" s="178">
        <v>0</v>
      </c>
      <c r="K486" s="179"/>
      <c r="L486" s="180">
        <v>0</v>
      </c>
      <c r="M486" s="187"/>
      <c r="N486" s="151"/>
      <c r="O486" s="188"/>
      <c r="P486" s="188"/>
    </row>
    <row r="487" spans="1:16" s="189" customFormat="1" ht="12.75" customHeight="1">
      <c r="A487" s="167">
        <v>2023</v>
      </c>
      <c r="B487" s="168" t="s">
        <v>32</v>
      </c>
      <c r="C487" s="168" t="s">
        <v>829</v>
      </c>
      <c r="D487" s="169" t="s">
        <v>842</v>
      </c>
      <c r="E487" s="169">
        <v>0</v>
      </c>
      <c r="F487" s="169" t="s">
        <v>831</v>
      </c>
      <c r="G487" s="170"/>
      <c r="H487" s="170"/>
      <c r="I487" s="171"/>
      <c r="J487" s="171">
        <v>0</v>
      </c>
      <c r="K487" s="172"/>
      <c r="L487" s="173">
        <v>0</v>
      </c>
      <c r="M487" s="187"/>
      <c r="N487" s="151"/>
      <c r="O487" s="188"/>
      <c r="P487" s="188"/>
    </row>
    <row r="488" spans="1:16" s="189" customFormat="1" ht="12.75" customHeight="1">
      <c r="A488" s="153"/>
      <c r="B488" s="154"/>
      <c r="C488" s="154"/>
      <c r="D488" s="155"/>
      <c r="E488" s="155"/>
      <c r="F488" s="155" t="s">
        <v>832</v>
      </c>
      <c r="G488" s="156"/>
      <c r="H488" s="156"/>
      <c r="I488" s="157"/>
      <c r="J488" s="157">
        <v>0</v>
      </c>
      <c r="K488" s="158"/>
      <c r="L488" s="159">
        <v>0</v>
      </c>
      <c r="M488" s="187"/>
      <c r="N488" s="151"/>
      <c r="O488" s="188"/>
      <c r="P488" s="188"/>
    </row>
    <row r="489" spans="1:16" s="189" customFormat="1" ht="12.75" customHeight="1">
      <c r="A489" s="174"/>
      <c r="B489" s="175"/>
      <c r="C489" s="175"/>
      <c r="D489" s="176"/>
      <c r="E489" s="176"/>
      <c r="F489" s="176" t="s">
        <v>833</v>
      </c>
      <c r="G489" s="177"/>
      <c r="H489" s="177"/>
      <c r="I489" s="178"/>
      <c r="J489" s="178">
        <v>0</v>
      </c>
      <c r="K489" s="179"/>
      <c r="L489" s="180">
        <v>0</v>
      </c>
      <c r="M489" s="187"/>
      <c r="N489" s="151"/>
      <c r="O489" s="188"/>
      <c r="P489" s="188"/>
    </row>
    <row r="490" spans="1:16" s="189" customFormat="1" ht="12.75" customHeight="1">
      <c r="A490" s="167">
        <v>2023</v>
      </c>
      <c r="B490" s="168" t="s">
        <v>32</v>
      </c>
      <c r="C490" s="168" t="s">
        <v>829</v>
      </c>
      <c r="D490" s="169" t="s">
        <v>843</v>
      </c>
      <c r="E490" s="169">
        <v>0</v>
      </c>
      <c r="F490" s="169" t="s">
        <v>831</v>
      </c>
      <c r="G490" s="170"/>
      <c r="H490" s="170"/>
      <c r="I490" s="171"/>
      <c r="J490" s="171">
        <v>0</v>
      </c>
      <c r="K490" s="172"/>
      <c r="L490" s="173">
        <v>0</v>
      </c>
      <c r="M490" s="187"/>
      <c r="N490" s="151"/>
      <c r="O490" s="188"/>
      <c r="P490" s="188"/>
    </row>
    <row r="491" spans="1:16" s="189" customFormat="1" ht="12.75" customHeight="1">
      <c r="A491" s="153"/>
      <c r="B491" s="154"/>
      <c r="C491" s="154"/>
      <c r="D491" s="155"/>
      <c r="E491" s="155"/>
      <c r="F491" s="155" t="s">
        <v>832</v>
      </c>
      <c r="G491" s="156"/>
      <c r="H491" s="156"/>
      <c r="I491" s="157"/>
      <c r="J491" s="157">
        <v>0</v>
      </c>
      <c r="K491" s="158"/>
      <c r="L491" s="159">
        <v>0</v>
      </c>
      <c r="M491" s="187"/>
      <c r="N491" s="151"/>
      <c r="O491" s="188"/>
      <c r="P491" s="188"/>
    </row>
    <row r="492" spans="1:16" s="189" customFormat="1" ht="12.75" customHeight="1">
      <c r="A492" s="174"/>
      <c r="B492" s="175"/>
      <c r="C492" s="175"/>
      <c r="D492" s="176"/>
      <c r="E492" s="176"/>
      <c r="F492" s="176" t="s">
        <v>833</v>
      </c>
      <c r="G492" s="177"/>
      <c r="H492" s="177"/>
      <c r="I492" s="178"/>
      <c r="J492" s="178">
        <v>0</v>
      </c>
      <c r="K492" s="179"/>
      <c r="L492" s="180">
        <v>0</v>
      </c>
      <c r="M492" s="187"/>
      <c r="N492" s="151"/>
      <c r="O492" s="188"/>
      <c r="P492" s="188"/>
    </row>
    <row r="493" spans="1:16" s="189" customFormat="1" ht="12.75" customHeight="1">
      <c r="A493" s="167">
        <v>2023</v>
      </c>
      <c r="B493" s="168" t="s">
        <v>32</v>
      </c>
      <c r="C493" s="168" t="s">
        <v>829</v>
      </c>
      <c r="D493" s="169" t="s">
        <v>844</v>
      </c>
      <c r="E493" s="169">
        <v>0</v>
      </c>
      <c r="F493" s="169" t="s">
        <v>831</v>
      </c>
      <c r="G493" s="170"/>
      <c r="H493" s="170"/>
      <c r="I493" s="171"/>
      <c r="J493" s="171">
        <v>0</v>
      </c>
      <c r="K493" s="172"/>
      <c r="L493" s="173">
        <v>0</v>
      </c>
      <c r="M493" s="187"/>
      <c r="N493" s="151"/>
      <c r="O493" s="188"/>
      <c r="P493" s="188"/>
    </row>
    <row r="494" spans="1:16" s="189" customFormat="1" ht="12.75" customHeight="1">
      <c r="A494" s="153"/>
      <c r="B494" s="154"/>
      <c r="C494" s="154"/>
      <c r="D494" s="155"/>
      <c r="E494" s="155"/>
      <c r="F494" s="155" t="s">
        <v>832</v>
      </c>
      <c r="G494" s="156"/>
      <c r="H494" s="156"/>
      <c r="I494" s="157"/>
      <c r="J494" s="157">
        <v>0</v>
      </c>
      <c r="K494" s="158"/>
      <c r="L494" s="159">
        <v>0</v>
      </c>
      <c r="M494" s="187"/>
      <c r="N494" s="151"/>
      <c r="O494" s="188"/>
      <c r="P494" s="188"/>
    </row>
    <row r="495" spans="1:16" s="189" customFormat="1" ht="12.75" customHeight="1">
      <c r="A495" s="174"/>
      <c r="B495" s="175"/>
      <c r="C495" s="175"/>
      <c r="D495" s="176"/>
      <c r="E495" s="176"/>
      <c r="F495" s="176" t="s">
        <v>833</v>
      </c>
      <c r="G495" s="177"/>
      <c r="H495" s="177"/>
      <c r="I495" s="178"/>
      <c r="J495" s="178">
        <v>0</v>
      </c>
      <c r="K495" s="179"/>
      <c r="L495" s="180">
        <v>0</v>
      </c>
      <c r="M495" s="187"/>
      <c r="N495" s="151"/>
      <c r="O495" s="188"/>
      <c r="P495" s="188"/>
    </row>
    <row r="496" spans="1:16" s="189" customFormat="1" ht="12.75" customHeight="1">
      <c r="A496" s="167">
        <v>2023</v>
      </c>
      <c r="B496" s="168" t="s">
        <v>32</v>
      </c>
      <c r="C496" s="168" t="s">
        <v>829</v>
      </c>
      <c r="D496" s="169" t="s">
        <v>845</v>
      </c>
      <c r="E496" s="169">
        <v>0</v>
      </c>
      <c r="F496" s="169" t="s">
        <v>831</v>
      </c>
      <c r="G496" s="170"/>
      <c r="H496" s="170"/>
      <c r="I496" s="171"/>
      <c r="J496" s="171">
        <v>0</v>
      </c>
      <c r="K496" s="172"/>
      <c r="L496" s="173">
        <v>0</v>
      </c>
      <c r="M496" s="187"/>
      <c r="N496" s="151"/>
      <c r="O496" s="188"/>
      <c r="P496" s="188"/>
    </row>
    <row r="497" spans="1:16" s="189" customFormat="1" ht="12.75" customHeight="1">
      <c r="A497" s="153"/>
      <c r="B497" s="154"/>
      <c r="C497" s="154"/>
      <c r="D497" s="155"/>
      <c r="E497" s="155"/>
      <c r="F497" s="155" t="s">
        <v>832</v>
      </c>
      <c r="G497" s="156"/>
      <c r="H497" s="156"/>
      <c r="I497" s="157"/>
      <c r="J497" s="157">
        <v>0</v>
      </c>
      <c r="K497" s="158"/>
      <c r="L497" s="159">
        <v>0</v>
      </c>
      <c r="M497" s="187"/>
      <c r="N497" s="151"/>
      <c r="O497" s="188"/>
      <c r="P497" s="188"/>
    </row>
    <row r="498" spans="1:16" s="189" customFormat="1" ht="12.75" customHeight="1">
      <c r="A498" s="174"/>
      <c r="B498" s="175"/>
      <c r="C498" s="175"/>
      <c r="D498" s="176"/>
      <c r="E498" s="176"/>
      <c r="F498" s="176" t="s">
        <v>833</v>
      </c>
      <c r="G498" s="177"/>
      <c r="H498" s="177"/>
      <c r="I498" s="178"/>
      <c r="J498" s="178">
        <v>0</v>
      </c>
      <c r="K498" s="179"/>
      <c r="L498" s="180">
        <v>0</v>
      </c>
      <c r="M498" s="187"/>
      <c r="N498" s="151"/>
      <c r="O498" s="188"/>
      <c r="P498" s="188"/>
    </row>
    <row r="499" spans="1:16" s="189" customFormat="1" ht="12.75" customHeight="1">
      <c r="A499" s="167">
        <v>2023</v>
      </c>
      <c r="B499" s="168" t="s">
        <v>32</v>
      </c>
      <c r="C499" s="168" t="s">
        <v>829</v>
      </c>
      <c r="D499" s="169" t="s">
        <v>846</v>
      </c>
      <c r="E499" s="169">
        <v>0</v>
      </c>
      <c r="F499" s="169" t="s">
        <v>831</v>
      </c>
      <c r="G499" s="170"/>
      <c r="H499" s="170"/>
      <c r="I499" s="171"/>
      <c r="J499" s="171">
        <v>0</v>
      </c>
      <c r="K499" s="172"/>
      <c r="L499" s="173">
        <v>0</v>
      </c>
      <c r="M499" s="187"/>
      <c r="N499" s="151"/>
      <c r="O499" s="188"/>
      <c r="P499" s="188"/>
    </row>
    <row r="500" spans="1:16" s="189" customFormat="1" ht="12.75" customHeight="1">
      <c r="A500" s="153"/>
      <c r="B500" s="154"/>
      <c r="C500" s="154"/>
      <c r="D500" s="155"/>
      <c r="E500" s="155"/>
      <c r="F500" s="155" t="s">
        <v>832</v>
      </c>
      <c r="G500" s="156"/>
      <c r="H500" s="156"/>
      <c r="I500" s="157"/>
      <c r="J500" s="157">
        <v>0</v>
      </c>
      <c r="K500" s="158"/>
      <c r="L500" s="159">
        <v>0</v>
      </c>
      <c r="M500" s="187"/>
      <c r="N500" s="151"/>
      <c r="O500" s="188"/>
      <c r="P500" s="188"/>
    </row>
    <row r="501" spans="1:16" s="189" customFormat="1" ht="12.75" customHeight="1">
      <c r="A501" s="174"/>
      <c r="B501" s="175"/>
      <c r="C501" s="175"/>
      <c r="D501" s="176"/>
      <c r="E501" s="176"/>
      <c r="F501" s="176" t="s">
        <v>833</v>
      </c>
      <c r="G501" s="177"/>
      <c r="H501" s="177"/>
      <c r="I501" s="178"/>
      <c r="J501" s="178">
        <v>0</v>
      </c>
      <c r="K501" s="179"/>
      <c r="L501" s="180">
        <v>0</v>
      </c>
      <c r="M501" s="187"/>
      <c r="N501" s="151"/>
      <c r="O501" s="188"/>
      <c r="P501" s="188"/>
    </row>
    <row r="502" spans="1:16" s="189" customFormat="1" ht="12.75" customHeight="1">
      <c r="A502" s="167">
        <v>2023</v>
      </c>
      <c r="B502" s="168" t="s">
        <v>32</v>
      </c>
      <c r="C502" s="168" t="s">
        <v>829</v>
      </c>
      <c r="D502" s="169" t="s">
        <v>847</v>
      </c>
      <c r="E502" s="169">
        <v>0</v>
      </c>
      <c r="F502" s="169" t="s">
        <v>831</v>
      </c>
      <c r="G502" s="170"/>
      <c r="H502" s="170"/>
      <c r="I502" s="171"/>
      <c r="J502" s="171">
        <v>0</v>
      </c>
      <c r="K502" s="172"/>
      <c r="L502" s="173">
        <v>0</v>
      </c>
      <c r="M502" s="187"/>
      <c r="N502" s="151"/>
      <c r="O502" s="188"/>
      <c r="P502" s="188"/>
    </row>
    <row r="503" spans="1:16" s="189" customFormat="1" ht="12.75" customHeight="1">
      <c r="A503" s="153"/>
      <c r="B503" s="154"/>
      <c r="C503" s="154"/>
      <c r="D503" s="155"/>
      <c r="E503" s="155"/>
      <c r="F503" s="155" t="s">
        <v>832</v>
      </c>
      <c r="G503" s="156"/>
      <c r="H503" s="156"/>
      <c r="I503" s="157"/>
      <c r="J503" s="157">
        <v>0</v>
      </c>
      <c r="K503" s="158"/>
      <c r="L503" s="159">
        <v>0</v>
      </c>
      <c r="M503" s="187"/>
      <c r="N503" s="151"/>
      <c r="O503" s="188"/>
      <c r="P503" s="188"/>
    </row>
    <row r="504" spans="1:16" s="189" customFormat="1" ht="12.75" customHeight="1">
      <c r="A504" s="174"/>
      <c r="B504" s="175"/>
      <c r="C504" s="175"/>
      <c r="D504" s="176"/>
      <c r="E504" s="176"/>
      <c r="F504" s="176" t="s">
        <v>833</v>
      </c>
      <c r="G504" s="177"/>
      <c r="H504" s="177"/>
      <c r="I504" s="178"/>
      <c r="J504" s="178">
        <v>0</v>
      </c>
      <c r="K504" s="179"/>
      <c r="L504" s="180">
        <v>0</v>
      </c>
      <c r="M504" s="187"/>
      <c r="N504" s="151"/>
      <c r="O504" s="188"/>
      <c r="P504" s="188"/>
    </row>
    <row r="505" spans="1:16" s="189" customFormat="1" ht="12.75" customHeight="1">
      <c r="A505" s="167">
        <v>2023</v>
      </c>
      <c r="B505" s="168" t="s">
        <v>32</v>
      </c>
      <c r="C505" s="168" t="s">
        <v>829</v>
      </c>
      <c r="D505" s="169" t="s">
        <v>848</v>
      </c>
      <c r="E505" s="169">
        <v>0</v>
      </c>
      <c r="F505" s="169" t="s">
        <v>831</v>
      </c>
      <c r="G505" s="170"/>
      <c r="H505" s="170"/>
      <c r="I505" s="171"/>
      <c r="J505" s="171">
        <v>0</v>
      </c>
      <c r="K505" s="172"/>
      <c r="L505" s="173">
        <v>0</v>
      </c>
      <c r="M505" s="187"/>
      <c r="N505" s="151"/>
      <c r="O505" s="188"/>
      <c r="P505" s="188"/>
    </row>
    <row r="506" spans="1:16" s="189" customFormat="1" ht="12.75" customHeight="1">
      <c r="A506" s="153"/>
      <c r="B506" s="154"/>
      <c r="C506" s="154"/>
      <c r="D506" s="155"/>
      <c r="E506" s="155"/>
      <c r="F506" s="155" t="s">
        <v>832</v>
      </c>
      <c r="G506" s="156"/>
      <c r="H506" s="156"/>
      <c r="I506" s="157"/>
      <c r="J506" s="157">
        <v>0</v>
      </c>
      <c r="K506" s="158"/>
      <c r="L506" s="159">
        <v>0</v>
      </c>
      <c r="M506" s="187"/>
      <c r="N506" s="151"/>
      <c r="O506" s="188"/>
      <c r="P506" s="188"/>
    </row>
    <row r="507" spans="1:16" s="189" customFormat="1" ht="12.75" customHeight="1">
      <c r="A507" s="174"/>
      <c r="B507" s="175"/>
      <c r="C507" s="175"/>
      <c r="D507" s="176"/>
      <c r="E507" s="176"/>
      <c r="F507" s="176" t="s">
        <v>833</v>
      </c>
      <c r="G507" s="177"/>
      <c r="H507" s="177"/>
      <c r="I507" s="178"/>
      <c r="J507" s="178">
        <v>0</v>
      </c>
      <c r="K507" s="179"/>
      <c r="L507" s="180">
        <v>0</v>
      </c>
      <c r="M507" s="187"/>
      <c r="N507" s="151"/>
      <c r="O507" s="188"/>
      <c r="P507" s="188"/>
    </row>
    <row r="508" spans="1:16" s="189" customFormat="1" ht="12.75" customHeight="1">
      <c r="A508" s="167">
        <v>2023</v>
      </c>
      <c r="B508" s="168" t="s">
        <v>32</v>
      </c>
      <c r="C508" s="168" t="s">
        <v>829</v>
      </c>
      <c r="D508" s="169" t="s">
        <v>849</v>
      </c>
      <c r="E508" s="169">
        <v>0</v>
      </c>
      <c r="F508" s="169" t="s">
        <v>831</v>
      </c>
      <c r="G508" s="170"/>
      <c r="H508" s="170"/>
      <c r="I508" s="171"/>
      <c r="J508" s="171">
        <v>0</v>
      </c>
      <c r="K508" s="172"/>
      <c r="L508" s="173">
        <v>0</v>
      </c>
      <c r="M508" s="187"/>
      <c r="N508" s="151"/>
      <c r="O508" s="188"/>
      <c r="P508" s="188"/>
    </row>
    <row r="509" spans="1:16" s="189" customFormat="1" ht="12.75" customHeight="1">
      <c r="A509" s="153"/>
      <c r="B509" s="154"/>
      <c r="C509" s="154"/>
      <c r="D509" s="155"/>
      <c r="E509" s="155"/>
      <c r="F509" s="155" t="s">
        <v>832</v>
      </c>
      <c r="G509" s="156"/>
      <c r="H509" s="156"/>
      <c r="I509" s="157"/>
      <c r="J509" s="157">
        <v>0</v>
      </c>
      <c r="K509" s="158"/>
      <c r="L509" s="159">
        <v>0</v>
      </c>
      <c r="M509" s="187"/>
      <c r="N509" s="151"/>
      <c r="O509" s="188"/>
      <c r="P509" s="188"/>
    </row>
    <row r="510" spans="1:16" s="189" customFormat="1" ht="12.75" customHeight="1">
      <c r="A510" s="174"/>
      <c r="B510" s="175"/>
      <c r="C510" s="175"/>
      <c r="D510" s="176"/>
      <c r="E510" s="176"/>
      <c r="F510" s="176" t="s">
        <v>833</v>
      </c>
      <c r="G510" s="177"/>
      <c r="H510" s="177"/>
      <c r="I510" s="178"/>
      <c r="J510" s="178">
        <v>0</v>
      </c>
      <c r="K510" s="179"/>
      <c r="L510" s="180">
        <v>0</v>
      </c>
      <c r="M510" s="187"/>
      <c r="N510" s="151"/>
      <c r="O510" s="188"/>
      <c r="P510" s="188"/>
    </row>
    <row r="511" spans="1:16" s="189" customFormat="1" ht="12.75" customHeight="1">
      <c r="A511" s="167">
        <v>2023</v>
      </c>
      <c r="B511" s="168" t="s">
        <v>32</v>
      </c>
      <c r="C511" s="168" t="s">
        <v>829</v>
      </c>
      <c r="D511" s="169" t="s">
        <v>850</v>
      </c>
      <c r="E511" s="169">
        <v>0</v>
      </c>
      <c r="F511" s="169" t="s">
        <v>831</v>
      </c>
      <c r="G511" s="170"/>
      <c r="H511" s="170"/>
      <c r="I511" s="171"/>
      <c r="J511" s="171">
        <v>0</v>
      </c>
      <c r="K511" s="172"/>
      <c r="L511" s="173">
        <v>0</v>
      </c>
      <c r="M511" s="187"/>
      <c r="N511" s="151"/>
      <c r="O511" s="188"/>
      <c r="P511" s="188"/>
    </row>
    <row r="512" spans="1:16" s="189" customFormat="1" ht="12.75" customHeight="1">
      <c r="A512" s="153"/>
      <c r="B512" s="154"/>
      <c r="C512" s="154"/>
      <c r="D512" s="155"/>
      <c r="E512" s="155"/>
      <c r="F512" s="155" t="s">
        <v>832</v>
      </c>
      <c r="G512" s="156"/>
      <c r="H512" s="156"/>
      <c r="I512" s="157"/>
      <c r="J512" s="157">
        <v>0</v>
      </c>
      <c r="K512" s="158"/>
      <c r="L512" s="159">
        <v>0</v>
      </c>
      <c r="M512" s="187"/>
      <c r="N512" s="151"/>
      <c r="O512" s="188"/>
      <c r="P512" s="188"/>
    </row>
    <row r="513" spans="1:16" s="189" customFormat="1" ht="12.75" customHeight="1">
      <c r="A513" s="174"/>
      <c r="B513" s="175"/>
      <c r="C513" s="161"/>
      <c r="D513" s="162"/>
      <c r="E513" s="162"/>
      <c r="F513" s="162" t="s">
        <v>833</v>
      </c>
      <c r="G513" s="177"/>
      <c r="H513" s="177"/>
      <c r="I513" s="164"/>
      <c r="J513" s="164">
        <v>0</v>
      </c>
      <c r="K513" s="165"/>
      <c r="L513" s="166">
        <v>0</v>
      </c>
      <c r="M513" s="187"/>
      <c r="N513" s="151"/>
      <c r="O513" s="188"/>
      <c r="P513" s="188"/>
    </row>
    <row r="514" spans="1:16" s="189" customFormat="1" ht="12.75" customHeight="1">
      <c r="A514" s="167">
        <v>2023</v>
      </c>
      <c r="B514" s="168" t="s">
        <v>32</v>
      </c>
      <c r="C514" s="168" t="s">
        <v>829</v>
      </c>
      <c r="D514" s="169" t="s">
        <v>851</v>
      </c>
      <c r="E514" s="169">
        <v>0</v>
      </c>
      <c r="F514" s="169" t="s">
        <v>831</v>
      </c>
      <c r="G514" s="170"/>
      <c r="H514" s="170"/>
      <c r="I514" s="171"/>
      <c r="J514" s="171">
        <v>0</v>
      </c>
      <c r="K514" s="172"/>
      <c r="L514" s="173">
        <v>0</v>
      </c>
      <c r="M514" s="187"/>
      <c r="N514" s="151"/>
      <c r="O514" s="188"/>
      <c r="P514" s="188"/>
    </row>
    <row r="515" spans="1:16" s="189" customFormat="1" ht="12.75" customHeight="1">
      <c r="A515" s="153"/>
      <c r="B515" s="154"/>
      <c r="C515" s="154"/>
      <c r="D515" s="155"/>
      <c r="E515" s="155"/>
      <c r="F515" s="155" t="s">
        <v>832</v>
      </c>
      <c r="G515" s="156"/>
      <c r="H515" s="156"/>
      <c r="I515" s="157"/>
      <c r="J515" s="157">
        <v>0</v>
      </c>
      <c r="K515" s="158"/>
      <c r="L515" s="159">
        <v>0</v>
      </c>
      <c r="M515" s="187"/>
      <c r="N515" s="151"/>
      <c r="O515" s="188"/>
      <c r="P515" s="188"/>
    </row>
    <row r="516" spans="1:16" s="189" customFormat="1" ht="12.75" customHeight="1">
      <c r="A516" s="174"/>
      <c r="B516" s="175"/>
      <c r="C516" s="175"/>
      <c r="D516" s="176"/>
      <c r="E516" s="176"/>
      <c r="F516" s="176" t="s">
        <v>833</v>
      </c>
      <c r="G516" s="177"/>
      <c r="H516" s="177"/>
      <c r="I516" s="178"/>
      <c r="J516" s="178">
        <v>0</v>
      </c>
      <c r="K516" s="179"/>
      <c r="L516" s="180">
        <v>0</v>
      </c>
      <c r="M516" s="187"/>
      <c r="N516" s="151"/>
      <c r="O516" s="188"/>
      <c r="P516" s="188"/>
    </row>
    <row r="517" spans="1:16" s="189" customFormat="1" ht="12.75" customHeight="1">
      <c r="A517" s="167">
        <v>2023</v>
      </c>
      <c r="B517" s="168" t="s">
        <v>32</v>
      </c>
      <c r="C517" s="168" t="s">
        <v>829</v>
      </c>
      <c r="D517" s="169" t="s">
        <v>852</v>
      </c>
      <c r="E517" s="169">
        <v>0</v>
      </c>
      <c r="F517" s="169" t="s">
        <v>831</v>
      </c>
      <c r="G517" s="170"/>
      <c r="H517" s="170"/>
      <c r="I517" s="171"/>
      <c r="J517" s="171">
        <v>0</v>
      </c>
      <c r="K517" s="172"/>
      <c r="L517" s="173">
        <v>0</v>
      </c>
      <c r="M517" s="187"/>
      <c r="N517" s="151"/>
      <c r="O517" s="188"/>
      <c r="P517" s="188"/>
    </row>
    <row r="518" spans="1:16" s="189" customFormat="1" ht="12.75" customHeight="1">
      <c r="A518" s="153"/>
      <c r="B518" s="154"/>
      <c r="C518" s="154"/>
      <c r="D518" s="155"/>
      <c r="E518" s="155"/>
      <c r="F518" s="155" t="s">
        <v>832</v>
      </c>
      <c r="G518" s="156"/>
      <c r="H518" s="156"/>
      <c r="I518" s="157"/>
      <c r="J518" s="157">
        <v>0</v>
      </c>
      <c r="K518" s="158"/>
      <c r="L518" s="159">
        <v>0</v>
      </c>
      <c r="M518" s="187"/>
      <c r="N518" s="151"/>
      <c r="O518" s="188"/>
      <c r="P518" s="188"/>
    </row>
    <row r="519" spans="1:16" s="189" customFormat="1" ht="12.75" customHeight="1">
      <c r="A519" s="174"/>
      <c r="B519" s="175"/>
      <c r="C519" s="175"/>
      <c r="D519" s="176"/>
      <c r="E519" s="176"/>
      <c r="F519" s="176" t="s">
        <v>833</v>
      </c>
      <c r="G519" s="177"/>
      <c r="H519" s="177"/>
      <c r="I519" s="178"/>
      <c r="J519" s="178">
        <v>0</v>
      </c>
      <c r="K519" s="179"/>
      <c r="L519" s="180">
        <v>0</v>
      </c>
      <c r="M519" s="187"/>
      <c r="N519" s="151"/>
      <c r="O519" s="188"/>
      <c r="P519" s="188"/>
    </row>
    <row r="520" spans="1:16" s="189" customFormat="1" ht="12.75" customHeight="1">
      <c r="A520" s="167">
        <v>2023</v>
      </c>
      <c r="B520" s="168" t="s">
        <v>32</v>
      </c>
      <c r="C520" s="168" t="s">
        <v>829</v>
      </c>
      <c r="D520" s="169" t="s">
        <v>853</v>
      </c>
      <c r="E520" s="169">
        <v>0</v>
      </c>
      <c r="F520" s="169" t="s">
        <v>831</v>
      </c>
      <c r="G520" s="170"/>
      <c r="H520" s="170"/>
      <c r="I520" s="171"/>
      <c r="J520" s="171">
        <v>0</v>
      </c>
      <c r="K520" s="172"/>
      <c r="L520" s="173">
        <v>0</v>
      </c>
      <c r="M520" s="187"/>
      <c r="N520" s="151"/>
      <c r="O520" s="188"/>
      <c r="P520" s="188"/>
    </row>
    <row r="521" spans="1:16" s="189" customFormat="1" ht="12.75" customHeight="1">
      <c r="A521" s="153"/>
      <c r="B521" s="154"/>
      <c r="C521" s="154"/>
      <c r="D521" s="155"/>
      <c r="E521" s="155"/>
      <c r="F521" s="155" t="s">
        <v>832</v>
      </c>
      <c r="G521" s="156"/>
      <c r="H521" s="156"/>
      <c r="I521" s="157"/>
      <c r="J521" s="157">
        <v>0</v>
      </c>
      <c r="K521" s="158"/>
      <c r="L521" s="159">
        <v>0</v>
      </c>
      <c r="M521" s="187"/>
      <c r="N521" s="151"/>
      <c r="O521" s="188"/>
      <c r="P521" s="188"/>
    </row>
    <row r="522" spans="1:16" s="189" customFormat="1" ht="12.75" customHeight="1">
      <c r="A522" s="174"/>
      <c r="B522" s="175"/>
      <c r="C522" s="175"/>
      <c r="D522" s="176"/>
      <c r="E522" s="176"/>
      <c r="F522" s="176" t="s">
        <v>833</v>
      </c>
      <c r="G522" s="177"/>
      <c r="H522" s="177"/>
      <c r="I522" s="178"/>
      <c r="J522" s="178">
        <v>0</v>
      </c>
      <c r="K522" s="179"/>
      <c r="L522" s="180">
        <v>0</v>
      </c>
      <c r="M522" s="187"/>
      <c r="N522" s="151"/>
      <c r="O522" s="188"/>
      <c r="P522" s="188"/>
    </row>
    <row r="523" spans="1:16" s="189" customFormat="1" ht="12.75" customHeight="1">
      <c r="A523" s="167">
        <v>2023</v>
      </c>
      <c r="B523" s="168" t="s">
        <v>32</v>
      </c>
      <c r="C523" s="168" t="s">
        <v>829</v>
      </c>
      <c r="D523" s="169" t="s">
        <v>854</v>
      </c>
      <c r="E523" s="169">
        <v>0</v>
      </c>
      <c r="F523" s="169" t="s">
        <v>831</v>
      </c>
      <c r="G523" s="170"/>
      <c r="H523" s="170"/>
      <c r="I523" s="171"/>
      <c r="J523" s="171">
        <v>0</v>
      </c>
      <c r="K523" s="172"/>
      <c r="L523" s="173">
        <v>0</v>
      </c>
      <c r="M523" s="187"/>
      <c r="N523" s="151"/>
      <c r="O523" s="188"/>
      <c r="P523" s="188"/>
    </row>
    <row r="524" spans="1:16" s="189" customFormat="1" ht="12.75" customHeight="1">
      <c r="A524" s="153"/>
      <c r="B524" s="154"/>
      <c r="C524" s="154"/>
      <c r="D524" s="155"/>
      <c r="E524" s="155"/>
      <c r="F524" s="155" t="s">
        <v>832</v>
      </c>
      <c r="G524" s="156"/>
      <c r="H524" s="156"/>
      <c r="I524" s="157"/>
      <c r="J524" s="157">
        <v>0</v>
      </c>
      <c r="K524" s="158"/>
      <c r="L524" s="159">
        <v>0</v>
      </c>
      <c r="M524" s="187"/>
      <c r="N524" s="151"/>
      <c r="O524" s="188"/>
      <c r="P524" s="188"/>
    </row>
    <row r="525" spans="1:16" s="189" customFormat="1" ht="12.75" customHeight="1">
      <c r="A525" s="174"/>
      <c r="B525" s="175"/>
      <c r="C525" s="175"/>
      <c r="D525" s="176"/>
      <c r="E525" s="176"/>
      <c r="F525" s="176" t="s">
        <v>833</v>
      </c>
      <c r="G525" s="177"/>
      <c r="H525" s="177"/>
      <c r="I525" s="178"/>
      <c r="J525" s="178">
        <v>0</v>
      </c>
      <c r="K525" s="179"/>
      <c r="L525" s="180">
        <v>0</v>
      </c>
      <c r="M525" s="187"/>
      <c r="N525" s="151"/>
      <c r="O525" s="188"/>
      <c r="P525" s="188"/>
    </row>
    <row r="526" spans="1:16" s="189" customFormat="1" ht="12.75" customHeight="1">
      <c r="A526" s="167">
        <v>2023</v>
      </c>
      <c r="B526" s="168" t="s">
        <v>32</v>
      </c>
      <c r="C526" s="168" t="s">
        <v>829</v>
      </c>
      <c r="D526" s="169" t="s">
        <v>855</v>
      </c>
      <c r="E526" s="169">
        <v>0</v>
      </c>
      <c r="F526" s="169" t="s">
        <v>831</v>
      </c>
      <c r="G526" s="170"/>
      <c r="H526" s="170"/>
      <c r="I526" s="171"/>
      <c r="J526" s="171">
        <v>0</v>
      </c>
      <c r="K526" s="172"/>
      <c r="L526" s="173">
        <v>0</v>
      </c>
      <c r="M526" s="187"/>
      <c r="N526" s="151"/>
      <c r="O526" s="188"/>
      <c r="P526" s="188"/>
    </row>
    <row r="527" spans="1:16" s="189" customFormat="1" ht="12.75" customHeight="1">
      <c r="A527" s="153"/>
      <c r="B527" s="154"/>
      <c r="C527" s="154"/>
      <c r="D527" s="155"/>
      <c r="E527" s="155"/>
      <c r="F527" s="155" t="s">
        <v>832</v>
      </c>
      <c r="G527" s="156"/>
      <c r="H527" s="156"/>
      <c r="I527" s="157"/>
      <c r="J527" s="157">
        <v>0</v>
      </c>
      <c r="K527" s="158"/>
      <c r="L527" s="159">
        <v>0</v>
      </c>
      <c r="M527" s="187"/>
      <c r="N527" s="151"/>
      <c r="O527" s="188"/>
      <c r="P527" s="188"/>
    </row>
    <row r="528" spans="1:16" s="189" customFormat="1" ht="12.75" customHeight="1">
      <c r="A528" s="174"/>
      <c r="B528" s="175"/>
      <c r="C528" s="175"/>
      <c r="D528" s="176"/>
      <c r="E528" s="176"/>
      <c r="F528" s="176" t="s">
        <v>833</v>
      </c>
      <c r="G528" s="177"/>
      <c r="H528" s="177"/>
      <c r="I528" s="178"/>
      <c r="J528" s="178">
        <v>0</v>
      </c>
      <c r="K528" s="179"/>
      <c r="L528" s="180">
        <v>0</v>
      </c>
      <c r="M528" s="187"/>
      <c r="N528" s="151"/>
      <c r="O528" s="188"/>
      <c r="P528" s="188"/>
    </row>
    <row r="529" spans="1:16" s="189" customFormat="1" ht="12.75" customHeight="1">
      <c r="A529" s="167">
        <v>2023</v>
      </c>
      <c r="B529" s="168" t="s">
        <v>32</v>
      </c>
      <c r="C529" s="168" t="s">
        <v>829</v>
      </c>
      <c r="D529" s="169" t="s">
        <v>856</v>
      </c>
      <c r="E529" s="169">
        <v>0</v>
      </c>
      <c r="F529" s="169" t="s">
        <v>831</v>
      </c>
      <c r="G529" s="170"/>
      <c r="H529" s="170"/>
      <c r="I529" s="171"/>
      <c r="J529" s="171">
        <v>0</v>
      </c>
      <c r="K529" s="172"/>
      <c r="L529" s="173">
        <v>0</v>
      </c>
      <c r="M529" s="187"/>
      <c r="N529" s="151"/>
      <c r="O529" s="188"/>
      <c r="P529" s="188"/>
    </row>
    <row r="530" spans="1:16" s="189" customFormat="1" ht="12.75" customHeight="1">
      <c r="A530" s="153"/>
      <c r="B530" s="154"/>
      <c r="C530" s="154"/>
      <c r="D530" s="155"/>
      <c r="E530" s="155"/>
      <c r="F530" s="155" t="s">
        <v>832</v>
      </c>
      <c r="G530" s="156"/>
      <c r="H530" s="156"/>
      <c r="I530" s="157"/>
      <c r="J530" s="157">
        <v>0</v>
      </c>
      <c r="K530" s="158"/>
      <c r="L530" s="159">
        <v>0</v>
      </c>
      <c r="M530" s="187"/>
      <c r="N530" s="151"/>
      <c r="O530" s="188"/>
      <c r="P530" s="188"/>
    </row>
    <row r="531" spans="1:16" s="189" customFormat="1" ht="12.75" customHeight="1">
      <c r="A531" s="174"/>
      <c r="B531" s="175"/>
      <c r="C531" s="175"/>
      <c r="D531" s="176"/>
      <c r="E531" s="176"/>
      <c r="F531" s="176" t="s">
        <v>833</v>
      </c>
      <c r="G531" s="177"/>
      <c r="H531" s="177"/>
      <c r="I531" s="178"/>
      <c r="J531" s="178">
        <v>0</v>
      </c>
      <c r="K531" s="179"/>
      <c r="L531" s="180">
        <v>0</v>
      </c>
      <c r="M531" s="187"/>
      <c r="N531" s="151"/>
      <c r="O531" s="188"/>
      <c r="P531" s="188"/>
    </row>
    <row r="532" spans="1:16" s="189" customFormat="1" ht="12.75" customHeight="1">
      <c r="A532" s="167">
        <v>2023</v>
      </c>
      <c r="B532" s="168" t="s">
        <v>32</v>
      </c>
      <c r="C532" s="168" t="s">
        <v>829</v>
      </c>
      <c r="D532" s="169" t="s">
        <v>857</v>
      </c>
      <c r="E532" s="169">
        <v>0</v>
      </c>
      <c r="F532" s="169" t="s">
        <v>831</v>
      </c>
      <c r="G532" s="170"/>
      <c r="H532" s="170"/>
      <c r="I532" s="171"/>
      <c r="J532" s="171">
        <v>0</v>
      </c>
      <c r="K532" s="172"/>
      <c r="L532" s="173">
        <v>0</v>
      </c>
      <c r="M532" s="187"/>
      <c r="N532" s="151"/>
      <c r="O532" s="188"/>
      <c r="P532" s="188"/>
    </row>
    <row r="533" spans="1:16" s="189" customFormat="1" ht="12.75" customHeight="1">
      <c r="A533" s="153"/>
      <c r="B533" s="154"/>
      <c r="C533" s="154"/>
      <c r="D533" s="155"/>
      <c r="E533" s="155"/>
      <c r="F533" s="155" t="s">
        <v>832</v>
      </c>
      <c r="G533" s="156"/>
      <c r="H533" s="156"/>
      <c r="I533" s="157"/>
      <c r="J533" s="157">
        <v>0</v>
      </c>
      <c r="K533" s="158"/>
      <c r="L533" s="159">
        <v>0</v>
      </c>
      <c r="M533" s="187"/>
      <c r="N533" s="151"/>
      <c r="O533" s="188"/>
      <c r="P533" s="188"/>
    </row>
    <row r="534" spans="1:16" s="189" customFormat="1" ht="12.75" customHeight="1">
      <c r="A534" s="174"/>
      <c r="B534" s="175"/>
      <c r="C534" s="175"/>
      <c r="D534" s="176"/>
      <c r="E534" s="176"/>
      <c r="F534" s="176" t="s">
        <v>833</v>
      </c>
      <c r="G534" s="177"/>
      <c r="H534" s="177"/>
      <c r="I534" s="178"/>
      <c r="J534" s="178">
        <v>0</v>
      </c>
      <c r="K534" s="179"/>
      <c r="L534" s="180">
        <v>0</v>
      </c>
      <c r="M534" s="187"/>
      <c r="N534" s="151"/>
      <c r="O534" s="188"/>
      <c r="P534" s="188"/>
    </row>
    <row r="535" spans="1:16" s="189" customFormat="1" ht="12.75" customHeight="1">
      <c r="A535" s="167">
        <v>2023</v>
      </c>
      <c r="B535" s="168" t="s">
        <v>32</v>
      </c>
      <c r="C535" s="168" t="s">
        <v>829</v>
      </c>
      <c r="D535" s="169" t="s">
        <v>858</v>
      </c>
      <c r="E535" s="169">
        <v>0</v>
      </c>
      <c r="F535" s="169" t="s">
        <v>831</v>
      </c>
      <c r="G535" s="170"/>
      <c r="H535" s="170"/>
      <c r="I535" s="171"/>
      <c r="J535" s="171">
        <v>0</v>
      </c>
      <c r="K535" s="172"/>
      <c r="L535" s="173">
        <v>0</v>
      </c>
      <c r="M535" s="187"/>
      <c r="N535" s="151"/>
      <c r="O535" s="188"/>
      <c r="P535" s="188"/>
    </row>
    <row r="536" spans="1:16" s="189" customFormat="1" ht="12.75" customHeight="1">
      <c r="A536" s="153"/>
      <c r="B536" s="154"/>
      <c r="C536" s="154"/>
      <c r="D536" s="155"/>
      <c r="E536" s="155"/>
      <c r="F536" s="155" t="s">
        <v>832</v>
      </c>
      <c r="G536" s="156"/>
      <c r="H536" s="156"/>
      <c r="I536" s="157"/>
      <c r="J536" s="157">
        <v>0</v>
      </c>
      <c r="K536" s="158"/>
      <c r="L536" s="159">
        <v>0</v>
      </c>
      <c r="M536" s="187"/>
      <c r="N536" s="151"/>
      <c r="O536" s="188"/>
      <c r="P536" s="188"/>
    </row>
    <row r="537" spans="1:16" s="189" customFormat="1" ht="12.75" customHeight="1">
      <c r="A537" s="174"/>
      <c r="B537" s="175"/>
      <c r="C537" s="175"/>
      <c r="D537" s="176"/>
      <c r="E537" s="176"/>
      <c r="F537" s="176" t="s">
        <v>833</v>
      </c>
      <c r="G537" s="177"/>
      <c r="H537" s="177"/>
      <c r="I537" s="178"/>
      <c r="J537" s="178">
        <v>0</v>
      </c>
      <c r="K537" s="179"/>
      <c r="L537" s="180">
        <v>0</v>
      </c>
      <c r="M537" s="187"/>
      <c r="N537" s="151"/>
      <c r="O537" s="188"/>
      <c r="P537" s="188"/>
    </row>
    <row r="538" spans="1:16" s="189" customFormat="1" ht="12.75" customHeight="1">
      <c r="A538" s="167">
        <v>2023</v>
      </c>
      <c r="B538" s="168" t="s">
        <v>32</v>
      </c>
      <c r="C538" s="168" t="s">
        <v>829</v>
      </c>
      <c r="D538" s="169" t="s">
        <v>859</v>
      </c>
      <c r="E538" s="169">
        <v>0</v>
      </c>
      <c r="F538" s="169" t="s">
        <v>831</v>
      </c>
      <c r="G538" s="170"/>
      <c r="H538" s="170"/>
      <c r="I538" s="171"/>
      <c r="J538" s="171">
        <v>0</v>
      </c>
      <c r="K538" s="172"/>
      <c r="L538" s="173">
        <v>0</v>
      </c>
      <c r="M538" s="187"/>
      <c r="N538" s="151"/>
      <c r="O538" s="188"/>
      <c r="P538" s="188"/>
    </row>
    <row r="539" spans="1:16" s="189" customFormat="1" ht="12.75" customHeight="1">
      <c r="A539" s="153"/>
      <c r="B539" s="154"/>
      <c r="C539" s="154"/>
      <c r="D539" s="155"/>
      <c r="E539" s="155"/>
      <c r="F539" s="155" t="s">
        <v>832</v>
      </c>
      <c r="G539" s="156"/>
      <c r="H539" s="156"/>
      <c r="I539" s="157"/>
      <c r="J539" s="157">
        <v>0</v>
      </c>
      <c r="K539" s="158"/>
      <c r="L539" s="159">
        <v>0</v>
      </c>
      <c r="M539" s="187"/>
      <c r="N539" s="151"/>
      <c r="O539" s="188"/>
      <c r="P539" s="188"/>
    </row>
    <row r="540" spans="1:16" s="189" customFormat="1" ht="12.75" customHeight="1">
      <c r="A540" s="174"/>
      <c r="B540" s="175"/>
      <c r="C540" s="175"/>
      <c r="D540" s="176"/>
      <c r="E540" s="176"/>
      <c r="F540" s="176" t="s">
        <v>833</v>
      </c>
      <c r="G540" s="177"/>
      <c r="H540" s="177"/>
      <c r="I540" s="178"/>
      <c r="J540" s="178">
        <v>0</v>
      </c>
      <c r="K540" s="179"/>
      <c r="L540" s="180">
        <v>0</v>
      </c>
      <c r="M540" s="187"/>
      <c r="N540" s="151"/>
      <c r="O540" s="188"/>
      <c r="P540" s="188"/>
    </row>
    <row r="541" spans="1:16" s="189" customFormat="1" ht="12.75" customHeight="1">
      <c r="A541" s="167">
        <v>2023</v>
      </c>
      <c r="B541" s="168" t="s">
        <v>32</v>
      </c>
      <c r="C541" s="168" t="s">
        <v>829</v>
      </c>
      <c r="D541" s="169" t="s">
        <v>860</v>
      </c>
      <c r="E541" s="169">
        <v>0</v>
      </c>
      <c r="F541" s="169" t="s">
        <v>831</v>
      </c>
      <c r="G541" s="170"/>
      <c r="H541" s="170"/>
      <c r="I541" s="171"/>
      <c r="J541" s="171">
        <v>0</v>
      </c>
      <c r="K541" s="172"/>
      <c r="L541" s="173">
        <v>0</v>
      </c>
      <c r="M541" s="187"/>
      <c r="N541" s="151"/>
      <c r="O541" s="188"/>
      <c r="P541" s="188"/>
    </row>
    <row r="542" spans="1:16" s="189" customFormat="1" ht="12.75" customHeight="1">
      <c r="A542" s="153"/>
      <c r="B542" s="154"/>
      <c r="C542" s="154"/>
      <c r="D542" s="155"/>
      <c r="E542" s="155"/>
      <c r="F542" s="155" t="s">
        <v>832</v>
      </c>
      <c r="G542" s="156"/>
      <c r="H542" s="156"/>
      <c r="I542" s="157"/>
      <c r="J542" s="157">
        <v>0</v>
      </c>
      <c r="K542" s="158"/>
      <c r="L542" s="159">
        <v>0</v>
      </c>
      <c r="M542" s="187"/>
      <c r="N542" s="151"/>
      <c r="O542" s="188"/>
      <c r="P542" s="188"/>
    </row>
    <row r="543" spans="1:16" s="189" customFormat="1" ht="12.75" customHeight="1">
      <c r="A543" s="174"/>
      <c r="B543" s="175"/>
      <c r="C543" s="175"/>
      <c r="D543" s="176"/>
      <c r="E543" s="176"/>
      <c r="F543" s="176" t="s">
        <v>833</v>
      </c>
      <c r="G543" s="177"/>
      <c r="H543" s="177"/>
      <c r="I543" s="178"/>
      <c r="J543" s="178">
        <v>0</v>
      </c>
      <c r="K543" s="179"/>
      <c r="L543" s="180">
        <v>0</v>
      </c>
      <c r="M543" s="187"/>
      <c r="N543" s="151"/>
      <c r="O543" s="188"/>
      <c r="P543" s="188"/>
    </row>
    <row r="544" spans="1:16" s="189" customFormat="1" ht="12.75" customHeight="1">
      <c r="A544" s="167">
        <v>2023</v>
      </c>
      <c r="B544" s="168" t="s">
        <v>32</v>
      </c>
      <c r="C544" s="168" t="s">
        <v>829</v>
      </c>
      <c r="D544" s="169" t="s">
        <v>861</v>
      </c>
      <c r="E544" s="169">
        <v>0</v>
      </c>
      <c r="F544" s="169" t="s">
        <v>831</v>
      </c>
      <c r="G544" s="170"/>
      <c r="H544" s="170"/>
      <c r="I544" s="171"/>
      <c r="J544" s="171">
        <v>0</v>
      </c>
      <c r="K544" s="172"/>
      <c r="L544" s="173">
        <v>0</v>
      </c>
      <c r="M544" s="187"/>
      <c r="N544" s="151"/>
      <c r="O544" s="188"/>
      <c r="P544" s="188"/>
    </row>
    <row r="545" spans="1:16" s="189" customFormat="1" ht="12.75" customHeight="1">
      <c r="A545" s="153"/>
      <c r="B545" s="154"/>
      <c r="C545" s="154"/>
      <c r="D545" s="155"/>
      <c r="E545" s="155"/>
      <c r="F545" s="155" t="s">
        <v>832</v>
      </c>
      <c r="G545" s="156"/>
      <c r="H545" s="156"/>
      <c r="I545" s="157"/>
      <c r="J545" s="157">
        <v>0</v>
      </c>
      <c r="K545" s="158"/>
      <c r="L545" s="159">
        <v>0</v>
      </c>
      <c r="M545" s="187"/>
      <c r="N545" s="151"/>
      <c r="O545" s="188"/>
      <c r="P545" s="188"/>
    </row>
    <row r="546" spans="1:16" s="189" customFormat="1" ht="12.75" customHeight="1">
      <c r="A546" s="174"/>
      <c r="B546" s="175"/>
      <c r="C546" s="175"/>
      <c r="D546" s="176"/>
      <c r="E546" s="176"/>
      <c r="F546" s="176" t="s">
        <v>833</v>
      </c>
      <c r="G546" s="177"/>
      <c r="H546" s="177"/>
      <c r="I546" s="178"/>
      <c r="J546" s="178">
        <v>0</v>
      </c>
      <c r="K546" s="179"/>
      <c r="L546" s="180">
        <v>0</v>
      </c>
      <c r="M546" s="187"/>
      <c r="N546" s="151"/>
      <c r="O546" s="188"/>
      <c r="P546" s="188"/>
    </row>
    <row r="547" spans="1:16" s="189" customFormat="1" ht="12.75" customHeight="1">
      <c r="A547" s="167">
        <v>2023</v>
      </c>
      <c r="B547" s="168" t="s">
        <v>32</v>
      </c>
      <c r="C547" s="168" t="s">
        <v>829</v>
      </c>
      <c r="D547" s="169" t="s">
        <v>862</v>
      </c>
      <c r="E547" s="169">
        <v>0</v>
      </c>
      <c r="F547" s="169" t="s">
        <v>831</v>
      </c>
      <c r="G547" s="170"/>
      <c r="H547" s="170"/>
      <c r="I547" s="171"/>
      <c r="J547" s="171">
        <v>0</v>
      </c>
      <c r="K547" s="172"/>
      <c r="L547" s="173">
        <v>0</v>
      </c>
      <c r="M547" s="187"/>
      <c r="N547" s="151"/>
      <c r="O547" s="188"/>
      <c r="P547" s="188"/>
    </row>
    <row r="548" spans="1:16" s="189" customFormat="1" ht="12.75" customHeight="1">
      <c r="A548" s="153"/>
      <c r="B548" s="154"/>
      <c r="C548" s="154"/>
      <c r="D548" s="155"/>
      <c r="E548" s="155"/>
      <c r="F548" s="155" t="s">
        <v>832</v>
      </c>
      <c r="G548" s="156"/>
      <c r="H548" s="156"/>
      <c r="I548" s="157"/>
      <c r="J548" s="157">
        <v>0</v>
      </c>
      <c r="K548" s="158"/>
      <c r="L548" s="159">
        <v>0</v>
      </c>
      <c r="M548" s="187"/>
      <c r="N548" s="151"/>
      <c r="O548" s="188"/>
      <c r="P548" s="188"/>
    </row>
    <row r="549" spans="1:16" s="189" customFormat="1" ht="12.75" customHeight="1">
      <c r="A549" s="174"/>
      <c r="B549" s="175"/>
      <c r="C549" s="175"/>
      <c r="D549" s="176"/>
      <c r="E549" s="176"/>
      <c r="F549" s="176" t="s">
        <v>833</v>
      </c>
      <c r="G549" s="177"/>
      <c r="H549" s="177"/>
      <c r="I549" s="178"/>
      <c r="J549" s="178">
        <v>0</v>
      </c>
      <c r="K549" s="179"/>
      <c r="L549" s="180">
        <v>0</v>
      </c>
      <c r="M549" s="187"/>
      <c r="N549" s="151"/>
      <c r="O549" s="188"/>
      <c r="P549" s="188"/>
    </row>
    <row r="550" spans="1:16" s="189" customFormat="1" ht="12.75" customHeight="1" thickBot="1">
      <c r="A550" s="1102" t="s">
        <v>863</v>
      </c>
      <c r="B550" s="1103"/>
      <c r="C550" s="1103"/>
      <c r="D550" s="1103"/>
      <c r="E550" s="1103"/>
      <c r="F550" s="1103"/>
      <c r="G550" s="1103"/>
      <c r="H550" s="1103"/>
      <c r="I550" s="181">
        <f>SUM(I460:I549)</f>
        <v>0</v>
      </c>
      <c r="J550" s="181">
        <f>SUM(J460:J549)</f>
        <v>0</v>
      </c>
      <c r="K550" s="181">
        <f>SUM(K460:K549)</f>
        <v>0</v>
      </c>
      <c r="L550" s="182">
        <f>SUM(L460:L549)</f>
        <v>0</v>
      </c>
      <c r="M550" s="187"/>
      <c r="N550" s="151"/>
      <c r="O550" s="188"/>
      <c r="P550" s="188"/>
    </row>
    <row r="551" spans="1:16" s="189" customFormat="1" ht="12.75" customHeight="1">
      <c r="A551" s="143">
        <v>2023</v>
      </c>
      <c r="B551" s="144" t="s">
        <v>32</v>
      </c>
      <c r="C551" s="144" t="s">
        <v>829</v>
      </c>
      <c r="D551" s="145" t="s">
        <v>830</v>
      </c>
      <c r="E551" s="145">
        <v>1</v>
      </c>
      <c r="F551" s="145" t="s">
        <v>831</v>
      </c>
      <c r="G551" s="146"/>
      <c r="H551" s="146">
        <v>124.6</v>
      </c>
      <c r="I551" s="147"/>
      <c r="J551" s="147">
        <v>371257</v>
      </c>
      <c r="K551" s="148"/>
      <c r="L551" s="149">
        <f>H551*J551</f>
        <v>46258622.199999996</v>
      </c>
      <c r="M551" s="187"/>
      <c r="N551" s="151"/>
      <c r="O551" s="188"/>
      <c r="P551" s="188"/>
    </row>
    <row r="552" spans="1:16" s="189" customFormat="1" ht="12.75" customHeight="1">
      <c r="A552" s="153"/>
      <c r="B552" s="154"/>
      <c r="C552" s="154"/>
      <c r="D552" s="155"/>
      <c r="E552" s="155"/>
      <c r="F552" s="155" t="s">
        <v>832</v>
      </c>
      <c r="G552" s="156"/>
      <c r="H552" s="156">
        <v>240.79999999999998</v>
      </c>
      <c r="I552" s="157"/>
      <c r="J552" s="157">
        <v>121003</v>
      </c>
      <c r="K552" s="158"/>
      <c r="L552" s="159">
        <f t="shared" ref="L552:L615" si="9">H552*J552</f>
        <v>29137522.399999999</v>
      </c>
      <c r="M552" s="187"/>
      <c r="N552" s="151"/>
      <c r="O552" s="188"/>
      <c r="P552" s="188"/>
    </row>
    <row r="553" spans="1:16" s="189" customFormat="1" ht="12.75" customHeight="1">
      <c r="A553" s="160"/>
      <c r="B553" s="161"/>
      <c r="C553" s="161"/>
      <c r="D553" s="162"/>
      <c r="E553" s="162"/>
      <c r="F553" s="162" t="s">
        <v>833</v>
      </c>
      <c r="G553" s="163"/>
      <c r="H553" s="163">
        <v>364</v>
      </c>
      <c r="I553" s="164"/>
      <c r="J553" s="164">
        <v>62370</v>
      </c>
      <c r="K553" s="165"/>
      <c r="L553" s="166">
        <f t="shared" si="9"/>
        <v>22702680</v>
      </c>
      <c r="M553" s="187"/>
      <c r="N553" s="151"/>
      <c r="O553" s="188"/>
      <c r="P553" s="188"/>
    </row>
    <row r="554" spans="1:16" s="189" customFormat="1" ht="12.75" customHeight="1">
      <c r="A554" s="167">
        <v>2023</v>
      </c>
      <c r="B554" s="168" t="s">
        <v>32</v>
      </c>
      <c r="C554" s="168" t="s">
        <v>829</v>
      </c>
      <c r="D554" s="169" t="s">
        <v>834</v>
      </c>
      <c r="E554" s="169">
        <v>1</v>
      </c>
      <c r="F554" s="169" t="s">
        <v>831</v>
      </c>
      <c r="G554" s="170"/>
      <c r="H554" s="170">
        <v>124.6</v>
      </c>
      <c r="I554" s="171"/>
      <c r="J554" s="171">
        <v>367913</v>
      </c>
      <c r="K554" s="172"/>
      <c r="L554" s="173">
        <f t="shared" si="9"/>
        <v>45841959.799999997</v>
      </c>
      <c r="M554" s="187"/>
      <c r="N554" s="151"/>
      <c r="O554" s="188"/>
      <c r="P554" s="188"/>
    </row>
    <row r="555" spans="1:16" s="189" customFormat="1" ht="12.75" customHeight="1">
      <c r="A555" s="153"/>
      <c r="B555" s="154"/>
      <c r="C555" s="154"/>
      <c r="D555" s="155"/>
      <c r="E555" s="155"/>
      <c r="F555" s="155" t="s">
        <v>832</v>
      </c>
      <c r="G555" s="156"/>
      <c r="H555" s="156">
        <v>240.79999999999998</v>
      </c>
      <c r="I555" s="157"/>
      <c r="J555" s="157">
        <v>109714</v>
      </c>
      <c r="K555" s="158"/>
      <c r="L555" s="159">
        <f t="shared" si="9"/>
        <v>26419131.199999999</v>
      </c>
      <c r="M555" s="187"/>
      <c r="N555" s="151"/>
      <c r="O555" s="188"/>
      <c r="P555" s="188"/>
    </row>
    <row r="556" spans="1:16" s="189" customFormat="1" ht="12.75" customHeight="1">
      <c r="A556" s="174"/>
      <c r="B556" s="175"/>
      <c r="C556" s="175"/>
      <c r="D556" s="176"/>
      <c r="E556" s="176"/>
      <c r="F556" s="176" t="s">
        <v>833</v>
      </c>
      <c r="G556" s="177"/>
      <c r="H556" s="177">
        <v>364</v>
      </c>
      <c r="I556" s="178"/>
      <c r="J556" s="178">
        <v>68179</v>
      </c>
      <c r="K556" s="179"/>
      <c r="L556" s="180">
        <f t="shared" si="9"/>
        <v>24817156</v>
      </c>
      <c r="M556" s="187"/>
      <c r="N556" s="151"/>
      <c r="O556" s="188"/>
      <c r="P556" s="188"/>
    </row>
    <row r="557" spans="1:16" s="189" customFormat="1" ht="12.75" customHeight="1">
      <c r="A557" s="167">
        <v>2023</v>
      </c>
      <c r="B557" s="168" t="s">
        <v>32</v>
      </c>
      <c r="C557" s="168" t="s">
        <v>829</v>
      </c>
      <c r="D557" s="169" t="s">
        <v>835</v>
      </c>
      <c r="E557" s="169">
        <v>1</v>
      </c>
      <c r="F557" s="169" t="s">
        <v>831</v>
      </c>
      <c r="G557" s="170"/>
      <c r="H557" s="170">
        <v>373.8</v>
      </c>
      <c r="I557" s="171"/>
      <c r="J557" s="171">
        <v>437434</v>
      </c>
      <c r="K557" s="172"/>
      <c r="L557" s="173">
        <f t="shared" si="9"/>
        <v>163512829.20000002</v>
      </c>
      <c r="M557" s="187"/>
      <c r="N557" s="151"/>
      <c r="O557" s="188"/>
      <c r="P557" s="188"/>
    </row>
    <row r="558" spans="1:16" s="189" customFormat="1" ht="12.75" customHeight="1">
      <c r="A558" s="153"/>
      <c r="B558" s="154"/>
      <c r="C558" s="154"/>
      <c r="D558" s="155"/>
      <c r="E558" s="155"/>
      <c r="F558" s="155" t="s">
        <v>832</v>
      </c>
      <c r="G558" s="156"/>
      <c r="H558" s="156">
        <v>722.4</v>
      </c>
      <c r="I558" s="157"/>
      <c r="J558" s="157">
        <v>143032</v>
      </c>
      <c r="K558" s="158"/>
      <c r="L558" s="159">
        <f t="shared" si="9"/>
        <v>103326316.8</v>
      </c>
      <c r="M558" s="187"/>
      <c r="N558" s="151"/>
      <c r="O558" s="188"/>
      <c r="P558" s="188"/>
    </row>
    <row r="559" spans="1:16" s="189" customFormat="1" ht="12.75" customHeight="1">
      <c r="A559" s="174"/>
      <c r="B559" s="175"/>
      <c r="C559" s="175"/>
      <c r="D559" s="176"/>
      <c r="E559" s="176"/>
      <c r="F559" s="176" t="s">
        <v>833</v>
      </c>
      <c r="G559" s="177"/>
      <c r="H559" s="177">
        <v>1092</v>
      </c>
      <c r="I559" s="178"/>
      <c r="J559" s="178">
        <v>74081</v>
      </c>
      <c r="K559" s="179"/>
      <c r="L559" s="180">
        <f t="shared" si="9"/>
        <v>80896452</v>
      </c>
      <c r="M559" s="187"/>
      <c r="N559" s="151"/>
      <c r="O559" s="188"/>
      <c r="P559" s="188"/>
    </row>
    <row r="560" spans="1:16" s="189" customFormat="1" ht="12.75" customHeight="1">
      <c r="A560" s="167">
        <v>2023</v>
      </c>
      <c r="B560" s="168" t="s">
        <v>32</v>
      </c>
      <c r="C560" s="168" t="s">
        <v>829</v>
      </c>
      <c r="D560" s="169" t="s">
        <v>836</v>
      </c>
      <c r="E560" s="169">
        <v>1</v>
      </c>
      <c r="F560" s="169" t="s">
        <v>831</v>
      </c>
      <c r="G560" s="170"/>
      <c r="H560" s="170">
        <v>373.8</v>
      </c>
      <c r="I560" s="171"/>
      <c r="J560" s="171">
        <v>473660</v>
      </c>
      <c r="K560" s="172"/>
      <c r="L560" s="173">
        <f t="shared" si="9"/>
        <v>177054108</v>
      </c>
      <c r="M560" s="187"/>
      <c r="N560" s="151"/>
      <c r="O560" s="188"/>
      <c r="P560" s="188"/>
    </row>
    <row r="561" spans="1:16" s="189" customFormat="1" ht="12.75" customHeight="1">
      <c r="A561" s="153"/>
      <c r="B561" s="154"/>
      <c r="C561" s="154"/>
      <c r="D561" s="155"/>
      <c r="E561" s="155"/>
      <c r="F561" s="155" t="s">
        <v>832</v>
      </c>
      <c r="G561" s="156"/>
      <c r="H561" s="156">
        <v>722.4</v>
      </c>
      <c r="I561" s="157"/>
      <c r="J561" s="157">
        <v>141030</v>
      </c>
      <c r="K561" s="158"/>
      <c r="L561" s="159">
        <f t="shared" si="9"/>
        <v>101880072</v>
      </c>
      <c r="M561" s="187"/>
      <c r="N561" s="151"/>
      <c r="O561" s="188"/>
      <c r="P561" s="188"/>
    </row>
    <row r="562" spans="1:16" s="189" customFormat="1" ht="12.75" customHeight="1">
      <c r="A562" s="174"/>
      <c r="B562" s="175"/>
      <c r="C562" s="175"/>
      <c r="D562" s="176"/>
      <c r="E562" s="176"/>
      <c r="F562" s="176" t="s">
        <v>833</v>
      </c>
      <c r="G562" s="177"/>
      <c r="H562" s="177">
        <v>1092</v>
      </c>
      <c r="I562" s="178"/>
      <c r="J562" s="178">
        <v>88072</v>
      </c>
      <c r="K562" s="179"/>
      <c r="L562" s="180">
        <f t="shared" si="9"/>
        <v>96174624</v>
      </c>
      <c r="M562" s="187"/>
      <c r="N562" s="151"/>
      <c r="O562" s="188"/>
      <c r="P562" s="188"/>
    </row>
    <row r="563" spans="1:16" s="189" customFormat="1" ht="12.75" customHeight="1">
      <c r="A563" s="167">
        <v>2023</v>
      </c>
      <c r="B563" s="168" t="s">
        <v>32</v>
      </c>
      <c r="C563" s="168" t="s">
        <v>829</v>
      </c>
      <c r="D563" s="169" t="s">
        <v>837</v>
      </c>
      <c r="E563" s="169">
        <v>1</v>
      </c>
      <c r="F563" s="169" t="s">
        <v>831</v>
      </c>
      <c r="G563" s="170"/>
      <c r="H563" s="170">
        <v>354.21999999999997</v>
      </c>
      <c r="I563" s="171"/>
      <c r="J563" s="171">
        <v>439513</v>
      </c>
      <c r="K563" s="172"/>
      <c r="L563" s="173">
        <f t="shared" si="9"/>
        <v>155684294.85999998</v>
      </c>
      <c r="M563" s="187"/>
      <c r="N563" s="151"/>
      <c r="O563" s="188"/>
      <c r="P563" s="188"/>
    </row>
    <row r="564" spans="1:16" s="189" customFormat="1" ht="12.75" customHeight="1">
      <c r="A564" s="153"/>
      <c r="B564" s="154"/>
      <c r="C564" s="154"/>
      <c r="D564" s="155"/>
      <c r="E564" s="155"/>
      <c r="F564" s="155" t="s">
        <v>832</v>
      </c>
      <c r="G564" s="156"/>
      <c r="H564" s="156">
        <v>684.56</v>
      </c>
      <c r="I564" s="157"/>
      <c r="J564" s="157">
        <v>147110</v>
      </c>
      <c r="K564" s="158"/>
      <c r="L564" s="159">
        <f t="shared" si="9"/>
        <v>100705621.59999999</v>
      </c>
      <c r="M564" s="187"/>
      <c r="N564" s="151"/>
      <c r="O564" s="188"/>
      <c r="P564" s="188"/>
    </row>
    <row r="565" spans="1:16" s="189" customFormat="1" ht="12.75" customHeight="1">
      <c r="A565" s="174"/>
      <c r="B565" s="175"/>
      <c r="C565" s="175"/>
      <c r="D565" s="176"/>
      <c r="E565" s="176"/>
      <c r="F565" s="176" t="s">
        <v>833</v>
      </c>
      <c r="G565" s="177"/>
      <c r="H565" s="177">
        <v>1034.8</v>
      </c>
      <c r="I565" s="178"/>
      <c r="J565" s="178">
        <v>75166</v>
      </c>
      <c r="K565" s="179"/>
      <c r="L565" s="180">
        <f t="shared" si="9"/>
        <v>77781776.799999997</v>
      </c>
      <c r="M565" s="187"/>
      <c r="N565" s="151"/>
      <c r="O565" s="188"/>
      <c r="P565" s="188"/>
    </row>
    <row r="566" spans="1:16" s="189" customFormat="1" ht="12.75" customHeight="1">
      <c r="A566" s="167">
        <v>2023</v>
      </c>
      <c r="B566" s="168" t="s">
        <v>32</v>
      </c>
      <c r="C566" s="168" t="s">
        <v>829</v>
      </c>
      <c r="D566" s="169" t="s">
        <v>838</v>
      </c>
      <c r="E566" s="169">
        <v>1</v>
      </c>
      <c r="F566" s="169" t="s">
        <v>831</v>
      </c>
      <c r="G566" s="170"/>
      <c r="H566" s="170">
        <v>354.21999999999997</v>
      </c>
      <c r="I566" s="171"/>
      <c r="J566" s="171">
        <v>489713</v>
      </c>
      <c r="K566" s="172"/>
      <c r="L566" s="173">
        <f t="shared" si="9"/>
        <v>173466138.85999998</v>
      </c>
      <c r="M566" s="187"/>
      <c r="N566" s="151"/>
      <c r="O566" s="188"/>
      <c r="P566" s="188"/>
    </row>
    <row r="567" spans="1:16" s="189" customFormat="1" ht="12.75" customHeight="1">
      <c r="A567" s="153"/>
      <c r="B567" s="154"/>
      <c r="C567" s="154"/>
      <c r="D567" s="155"/>
      <c r="E567" s="155"/>
      <c r="F567" s="155" t="s">
        <v>832</v>
      </c>
      <c r="G567" s="156"/>
      <c r="H567" s="156">
        <v>684.56</v>
      </c>
      <c r="I567" s="157"/>
      <c r="J567" s="157">
        <v>142690</v>
      </c>
      <c r="K567" s="158"/>
      <c r="L567" s="159">
        <f t="shared" si="9"/>
        <v>97679866.399999991</v>
      </c>
      <c r="M567" s="187"/>
      <c r="N567" s="151"/>
      <c r="O567" s="188"/>
      <c r="P567" s="188"/>
    </row>
    <row r="568" spans="1:16" s="189" customFormat="1" ht="12.75" customHeight="1">
      <c r="A568" s="174"/>
      <c r="B568" s="175"/>
      <c r="C568" s="175"/>
      <c r="D568" s="176"/>
      <c r="E568" s="176"/>
      <c r="F568" s="176" t="s">
        <v>833</v>
      </c>
      <c r="G568" s="177"/>
      <c r="H568" s="177">
        <v>1034.8</v>
      </c>
      <c r="I568" s="178"/>
      <c r="J568" s="178">
        <v>89781</v>
      </c>
      <c r="K568" s="179"/>
      <c r="L568" s="180">
        <f t="shared" si="9"/>
        <v>92905378.799999997</v>
      </c>
      <c r="M568" s="187"/>
      <c r="N568" s="151"/>
      <c r="O568" s="188"/>
      <c r="P568" s="188"/>
    </row>
    <row r="569" spans="1:16" s="189" customFormat="1" ht="12.75" customHeight="1">
      <c r="A569" s="167">
        <v>2023</v>
      </c>
      <c r="B569" s="168" t="s">
        <v>32</v>
      </c>
      <c r="C569" s="168" t="s">
        <v>829</v>
      </c>
      <c r="D569" s="169" t="s">
        <v>839</v>
      </c>
      <c r="E569" s="169">
        <v>1</v>
      </c>
      <c r="F569" s="169" t="s">
        <v>831</v>
      </c>
      <c r="G569" s="170"/>
      <c r="H569" s="170">
        <v>219.83</v>
      </c>
      <c r="I569" s="171"/>
      <c r="J569" s="171">
        <v>380688</v>
      </c>
      <c r="K569" s="172"/>
      <c r="L569" s="173">
        <f t="shared" si="9"/>
        <v>83686643.040000007</v>
      </c>
      <c r="M569" s="187"/>
      <c r="N569" s="151"/>
      <c r="O569" s="188"/>
      <c r="P569" s="188"/>
    </row>
    <row r="570" spans="1:16" s="189" customFormat="1" ht="12.75" customHeight="1">
      <c r="A570" s="153"/>
      <c r="B570" s="154"/>
      <c r="C570" s="154"/>
      <c r="D570" s="155"/>
      <c r="E570" s="155"/>
      <c r="F570" s="155" t="s">
        <v>832</v>
      </c>
      <c r="G570" s="156"/>
      <c r="H570" s="156">
        <v>424.84000000000003</v>
      </c>
      <c r="I570" s="157"/>
      <c r="J570" s="157">
        <v>133896</v>
      </c>
      <c r="K570" s="158"/>
      <c r="L570" s="159">
        <f t="shared" si="9"/>
        <v>56884376.640000001</v>
      </c>
      <c r="M570" s="187"/>
      <c r="N570" s="151"/>
      <c r="O570" s="188"/>
      <c r="P570" s="188"/>
    </row>
    <row r="571" spans="1:16" s="189" customFormat="1" ht="12.75" customHeight="1">
      <c r="A571" s="174"/>
      <c r="B571" s="175"/>
      <c r="C571" s="175"/>
      <c r="D571" s="176"/>
      <c r="E571" s="176"/>
      <c r="F571" s="176" t="s">
        <v>833</v>
      </c>
      <c r="G571" s="177"/>
      <c r="H571" s="177">
        <v>642.20000000000005</v>
      </c>
      <c r="I571" s="178"/>
      <c r="J571" s="178">
        <v>70546</v>
      </c>
      <c r="K571" s="179"/>
      <c r="L571" s="180">
        <f t="shared" si="9"/>
        <v>45304641.200000003</v>
      </c>
      <c r="M571" s="187"/>
      <c r="N571" s="151"/>
      <c r="O571" s="188"/>
      <c r="P571" s="188"/>
    </row>
    <row r="572" spans="1:16" s="189" customFormat="1" ht="12.75" customHeight="1">
      <c r="A572" s="167">
        <v>2023</v>
      </c>
      <c r="B572" s="168" t="s">
        <v>32</v>
      </c>
      <c r="C572" s="168" t="s">
        <v>829</v>
      </c>
      <c r="D572" s="169" t="s">
        <v>840</v>
      </c>
      <c r="E572" s="169">
        <v>1</v>
      </c>
      <c r="F572" s="169" t="s">
        <v>831</v>
      </c>
      <c r="G572" s="170"/>
      <c r="H572" s="170">
        <v>219.83</v>
      </c>
      <c r="I572" s="171"/>
      <c r="J572" s="171">
        <v>498502</v>
      </c>
      <c r="K572" s="172"/>
      <c r="L572" s="173">
        <f t="shared" si="9"/>
        <v>109585694.66000001</v>
      </c>
      <c r="M572" s="187"/>
      <c r="N572" s="151"/>
      <c r="O572" s="188"/>
      <c r="P572" s="188"/>
    </row>
    <row r="573" spans="1:16" s="189" customFormat="1" ht="12.75" customHeight="1">
      <c r="A573" s="153"/>
      <c r="B573" s="154"/>
      <c r="C573" s="154"/>
      <c r="D573" s="155"/>
      <c r="E573" s="155"/>
      <c r="F573" s="155" t="s">
        <v>832</v>
      </c>
      <c r="G573" s="156"/>
      <c r="H573" s="156">
        <v>424.84000000000003</v>
      </c>
      <c r="I573" s="157"/>
      <c r="J573" s="157">
        <v>147077</v>
      </c>
      <c r="K573" s="158"/>
      <c r="L573" s="159">
        <f t="shared" si="9"/>
        <v>62484192.680000007</v>
      </c>
      <c r="M573" s="187"/>
      <c r="N573" s="151"/>
      <c r="O573" s="188"/>
      <c r="P573" s="188"/>
    </row>
    <row r="574" spans="1:16" s="189" customFormat="1" ht="12.75" customHeight="1">
      <c r="A574" s="174"/>
      <c r="B574" s="175"/>
      <c r="C574" s="175"/>
      <c r="D574" s="176"/>
      <c r="E574" s="176"/>
      <c r="F574" s="176" t="s">
        <v>833</v>
      </c>
      <c r="G574" s="177"/>
      <c r="H574" s="177">
        <v>642.20000000000005</v>
      </c>
      <c r="I574" s="178"/>
      <c r="J574" s="178">
        <v>95583</v>
      </c>
      <c r="K574" s="179"/>
      <c r="L574" s="180">
        <f t="shared" si="9"/>
        <v>61383402.600000001</v>
      </c>
      <c r="M574" s="187"/>
      <c r="N574" s="151"/>
      <c r="O574" s="188"/>
      <c r="P574" s="188"/>
    </row>
    <row r="575" spans="1:16" s="189" customFormat="1" ht="12.75" customHeight="1">
      <c r="A575" s="167">
        <v>2023</v>
      </c>
      <c r="B575" s="168" t="s">
        <v>32</v>
      </c>
      <c r="C575" s="168" t="s">
        <v>829</v>
      </c>
      <c r="D575" s="169" t="s">
        <v>841</v>
      </c>
      <c r="E575" s="169">
        <v>1</v>
      </c>
      <c r="F575" s="169" t="s">
        <v>831</v>
      </c>
      <c r="G575" s="170"/>
      <c r="H575" s="170">
        <v>598.07999999999993</v>
      </c>
      <c r="I575" s="171"/>
      <c r="J575" s="171">
        <v>660233</v>
      </c>
      <c r="K575" s="172"/>
      <c r="L575" s="173">
        <f t="shared" si="9"/>
        <v>394872152.63999993</v>
      </c>
      <c r="M575" s="187"/>
      <c r="N575" s="151"/>
      <c r="O575" s="188"/>
      <c r="P575" s="188"/>
    </row>
    <row r="576" spans="1:16" s="189" customFormat="1" ht="12.75" customHeight="1">
      <c r="A576" s="153"/>
      <c r="B576" s="154"/>
      <c r="C576" s="154"/>
      <c r="D576" s="155"/>
      <c r="E576" s="155"/>
      <c r="F576" s="155" t="s">
        <v>832</v>
      </c>
      <c r="G576" s="156"/>
      <c r="H576" s="156">
        <v>1155.8399999999999</v>
      </c>
      <c r="I576" s="157"/>
      <c r="J576" s="157">
        <v>432497</v>
      </c>
      <c r="K576" s="158"/>
      <c r="L576" s="159">
        <f t="shared" si="9"/>
        <v>499897332.47999996</v>
      </c>
      <c r="M576" s="187"/>
      <c r="N576" s="151"/>
      <c r="O576" s="188"/>
      <c r="P576" s="188"/>
    </row>
    <row r="577" spans="1:16" s="189" customFormat="1" ht="12.75" customHeight="1">
      <c r="A577" s="174"/>
      <c r="B577" s="175"/>
      <c r="C577" s="175"/>
      <c r="D577" s="176"/>
      <c r="E577" s="176"/>
      <c r="F577" s="176" t="s">
        <v>833</v>
      </c>
      <c r="G577" s="177"/>
      <c r="H577" s="177">
        <v>1747.2</v>
      </c>
      <c r="I577" s="178"/>
      <c r="J577" s="178">
        <v>310217</v>
      </c>
      <c r="K577" s="179"/>
      <c r="L577" s="180">
        <f t="shared" si="9"/>
        <v>542011142.39999998</v>
      </c>
      <c r="M577" s="187"/>
      <c r="N577" s="151"/>
      <c r="O577" s="188"/>
      <c r="P577" s="188"/>
    </row>
    <row r="578" spans="1:16" s="189" customFormat="1" ht="12.75" customHeight="1">
      <c r="A578" s="167">
        <v>2023</v>
      </c>
      <c r="B578" s="168" t="s">
        <v>32</v>
      </c>
      <c r="C578" s="168" t="s">
        <v>829</v>
      </c>
      <c r="D578" s="169" t="s">
        <v>842</v>
      </c>
      <c r="E578" s="169">
        <v>1</v>
      </c>
      <c r="F578" s="169" t="s">
        <v>831</v>
      </c>
      <c r="G578" s="170"/>
      <c r="H578" s="170">
        <v>254.54</v>
      </c>
      <c r="I578" s="171"/>
      <c r="J578" s="171">
        <v>544420</v>
      </c>
      <c r="K578" s="172"/>
      <c r="L578" s="173">
        <f t="shared" si="9"/>
        <v>138576666.79999998</v>
      </c>
      <c r="M578" s="187"/>
      <c r="N578" s="151"/>
      <c r="O578" s="188"/>
      <c r="P578" s="188"/>
    </row>
    <row r="579" spans="1:16" s="189" customFormat="1" ht="12.75" customHeight="1">
      <c r="A579" s="153"/>
      <c r="B579" s="154"/>
      <c r="C579" s="154"/>
      <c r="D579" s="155"/>
      <c r="E579" s="155"/>
      <c r="F579" s="155" t="s">
        <v>832</v>
      </c>
      <c r="G579" s="156"/>
      <c r="H579" s="156">
        <v>491.91999999999996</v>
      </c>
      <c r="I579" s="157"/>
      <c r="J579" s="157">
        <v>266797</v>
      </c>
      <c r="K579" s="158"/>
      <c r="L579" s="159">
        <f t="shared" si="9"/>
        <v>131242780.23999999</v>
      </c>
      <c r="M579" s="187"/>
      <c r="N579" s="151"/>
      <c r="O579" s="188"/>
      <c r="P579" s="188"/>
    </row>
    <row r="580" spans="1:16" s="189" customFormat="1" ht="12.75" customHeight="1">
      <c r="A580" s="174"/>
      <c r="B580" s="175"/>
      <c r="C580" s="175"/>
      <c r="D580" s="176"/>
      <c r="E580" s="176"/>
      <c r="F580" s="176" t="s">
        <v>833</v>
      </c>
      <c r="G580" s="177"/>
      <c r="H580" s="177">
        <v>743.6</v>
      </c>
      <c r="I580" s="178"/>
      <c r="J580" s="178">
        <v>1135541</v>
      </c>
      <c r="K580" s="179"/>
      <c r="L580" s="180">
        <f t="shared" si="9"/>
        <v>844388287.60000002</v>
      </c>
      <c r="M580" s="187"/>
      <c r="N580" s="151"/>
      <c r="O580" s="188"/>
      <c r="P580" s="188"/>
    </row>
    <row r="581" spans="1:16" s="189" customFormat="1" ht="12.75" customHeight="1">
      <c r="A581" s="167">
        <v>2023</v>
      </c>
      <c r="B581" s="168" t="s">
        <v>32</v>
      </c>
      <c r="C581" s="168" t="s">
        <v>829</v>
      </c>
      <c r="D581" s="169" t="s">
        <v>843</v>
      </c>
      <c r="E581" s="169">
        <v>1</v>
      </c>
      <c r="F581" s="169" t="s">
        <v>831</v>
      </c>
      <c r="G581" s="170"/>
      <c r="H581" s="170">
        <v>343.53999999999996</v>
      </c>
      <c r="I581" s="171"/>
      <c r="J581" s="171">
        <v>478145</v>
      </c>
      <c r="K581" s="172"/>
      <c r="L581" s="173">
        <f t="shared" si="9"/>
        <v>164261933.29999998</v>
      </c>
      <c r="M581" s="187"/>
      <c r="N581" s="151"/>
      <c r="O581" s="188"/>
      <c r="P581" s="188"/>
    </row>
    <row r="582" spans="1:16" s="189" customFormat="1" ht="12.75" customHeight="1">
      <c r="A582" s="153"/>
      <c r="B582" s="154"/>
      <c r="C582" s="154"/>
      <c r="D582" s="155"/>
      <c r="E582" s="155"/>
      <c r="F582" s="155" t="s">
        <v>832</v>
      </c>
      <c r="G582" s="156"/>
      <c r="H582" s="156">
        <v>663.92</v>
      </c>
      <c r="I582" s="157"/>
      <c r="J582" s="157">
        <v>219398</v>
      </c>
      <c r="K582" s="158"/>
      <c r="L582" s="159">
        <f t="shared" si="9"/>
        <v>145662720.16</v>
      </c>
      <c r="M582" s="187"/>
      <c r="N582" s="151"/>
      <c r="O582" s="188"/>
      <c r="P582" s="188"/>
    </row>
    <row r="583" spans="1:16" s="189" customFormat="1" ht="12.75" customHeight="1">
      <c r="A583" s="174"/>
      <c r="B583" s="175"/>
      <c r="C583" s="175"/>
      <c r="D583" s="176"/>
      <c r="E583" s="176"/>
      <c r="F583" s="176" t="s">
        <v>833</v>
      </c>
      <c r="G583" s="177"/>
      <c r="H583" s="177">
        <v>1003.6</v>
      </c>
      <c r="I583" s="178"/>
      <c r="J583" s="178">
        <v>920997</v>
      </c>
      <c r="K583" s="179"/>
      <c r="L583" s="180">
        <f t="shared" si="9"/>
        <v>924312589.20000005</v>
      </c>
      <c r="M583" s="187"/>
      <c r="N583" s="151"/>
      <c r="O583" s="188"/>
      <c r="P583" s="188"/>
    </row>
    <row r="584" spans="1:16" s="189" customFormat="1" ht="12.75" customHeight="1">
      <c r="A584" s="167">
        <v>2023</v>
      </c>
      <c r="B584" s="168" t="s">
        <v>32</v>
      </c>
      <c r="C584" s="168" t="s">
        <v>829</v>
      </c>
      <c r="D584" s="169" t="s">
        <v>844</v>
      </c>
      <c r="E584" s="169">
        <v>1</v>
      </c>
      <c r="F584" s="169" t="s">
        <v>831</v>
      </c>
      <c r="G584" s="170"/>
      <c r="H584" s="170">
        <v>595.41000000000008</v>
      </c>
      <c r="I584" s="171"/>
      <c r="J584" s="171">
        <v>872974</v>
      </c>
      <c r="K584" s="172"/>
      <c r="L584" s="173">
        <f t="shared" si="9"/>
        <v>519777449.34000009</v>
      </c>
      <c r="M584" s="187"/>
      <c r="N584" s="151"/>
      <c r="O584" s="188"/>
      <c r="P584" s="188"/>
    </row>
    <row r="585" spans="1:16" s="189" customFormat="1" ht="12.75" customHeight="1">
      <c r="A585" s="153"/>
      <c r="B585" s="154"/>
      <c r="C585" s="154"/>
      <c r="D585" s="155"/>
      <c r="E585" s="155"/>
      <c r="F585" s="155" t="s">
        <v>832</v>
      </c>
      <c r="G585" s="156"/>
      <c r="H585" s="156">
        <v>1150.68</v>
      </c>
      <c r="I585" s="157"/>
      <c r="J585" s="157">
        <v>332067</v>
      </c>
      <c r="K585" s="158"/>
      <c r="L585" s="159">
        <f t="shared" si="9"/>
        <v>382102855.56</v>
      </c>
      <c r="M585" s="187"/>
      <c r="N585" s="151"/>
      <c r="O585" s="188"/>
      <c r="P585" s="188"/>
    </row>
    <row r="586" spans="1:16" s="189" customFormat="1" ht="12.75" customHeight="1">
      <c r="A586" s="174"/>
      <c r="B586" s="175"/>
      <c r="C586" s="175"/>
      <c r="D586" s="176"/>
      <c r="E586" s="176"/>
      <c r="F586" s="176" t="s">
        <v>833</v>
      </c>
      <c r="G586" s="177"/>
      <c r="H586" s="177"/>
      <c r="I586" s="178"/>
      <c r="J586" s="178"/>
      <c r="K586" s="179"/>
      <c r="L586" s="180">
        <f t="shared" si="9"/>
        <v>0</v>
      </c>
      <c r="M586" s="187"/>
      <c r="N586" s="151"/>
      <c r="O586" s="188"/>
      <c r="P586" s="188"/>
    </row>
    <row r="587" spans="1:16" s="189" customFormat="1" ht="12.75" customHeight="1">
      <c r="A587" s="167">
        <v>2023</v>
      </c>
      <c r="B587" s="168" t="s">
        <v>32</v>
      </c>
      <c r="C587" s="168" t="s">
        <v>829</v>
      </c>
      <c r="D587" s="169" t="s">
        <v>845</v>
      </c>
      <c r="E587" s="169">
        <v>1</v>
      </c>
      <c r="F587" s="169" t="s">
        <v>831</v>
      </c>
      <c r="G587" s="170"/>
      <c r="H587" s="170">
        <v>595.41000000000008</v>
      </c>
      <c r="I587" s="171"/>
      <c r="J587" s="171">
        <v>794017</v>
      </c>
      <c r="K587" s="172"/>
      <c r="L587" s="173">
        <f t="shared" si="9"/>
        <v>472765661.97000009</v>
      </c>
      <c r="M587" s="187"/>
      <c r="N587" s="151"/>
      <c r="O587" s="188"/>
      <c r="P587" s="188"/>
    </row>
    <row r="588" spans="1:16" s="189" customFormat="1" ht="12.75" customHeight="1">
      <c r="A588" s="153"/>
      <c r="B588" s="154"/>
      <c r="C588" s="154"/>
      <c r="D588" s="155"/>
      <c r="E588" s="155"/>
      <c r="F588" s="155" t="s">
        <v>832</v>
      </c>
      <c r="G588" s="156"/>
      <c r="H588" s="156">
        <v>1150.68</v>
      </c>
      <c r="I588" s="157"/>
      <c r="J588" s="157">
        <v>331605</v>
      </c>
      <c r="K588" s="158"/>
      <c r="L588" s="159">
        <f t="shared" si="9"/>
        <v>381571241.40000004</v>
      </c>
      <c r="M588" s="187"/>
      <c r="N588" s="151"/>
      <c r="O588" s="188"/>
      <c r="P588" s="188"/>
    </row>
    <row r="589" spans="1:16" s="189" customFormat="1" ht="12.75" customHeight="1">
      <c r="A589" s="174"/>
      <c r="B589" s="175"/>
      <c r="C589" s="175"/>
      <c r="D589" s="176"/>
      <c r="E589" s="176"/>
      <c r="F589" s="176" t="s">
        <v>833</v>
      </c>
      <c r="G589" s="177"/>
      <c r="H589" s="177">
        <v>1739.4</v>
      </c>
      <c r="I589" s="178"/>
      <c r="J589" s="178">
        <v>53711</v>
      </c>
      <c r="K589" s="179"/>
      <c r="L589" s="180">
        <f t="shared" si="9"/>
        <v>93424913.400000006</v>
      </c>
      <c r="M589" s="187"/>
      <c r="N589" s="151"/>
      <c r="O589" s="188"/>
      <c r="P589" s="188"/>
    </row>
    <row r="590" spans="1:16" s="189" customFormat="1" ht="12.75" customHeight="1">
      <c r="A590" s="167">
        <v>2023</v>
      </c>
      <c r="B590" s="168" t="s">
        <v>32</v>
      </c>
      <c r="C590" s="168" t="s">
        <v>829</v>
      </c>
      <c r="D590" s="169" t="s">
        <v>846</v>
      </c>
      <c r="E590" s="169">
        <v>1</v>
      </c>
      <c r="F590" s="169" t="s">
        <v>831</v>
      </c>
      <c r="G590" s="170"/>
      <c r="H590" s="170">
        <v>199.36</v>
      </c>
      <c r="I590" s="171"/>
      <c r="J590" s="171">
        <v>718704</v>
      </c>
      <c r="K590" s="172"/>
      <c r="L590" s="173">
        <f t="shared" si="9"/>
        <v>143280829.44</v>
      </c>
      <c r="M590" s="187"/>
      <c r="N590" s="151"/>
      <c r="O590" s="188"/>
      <c r="P590" s="188"/>
    </row>
    <row r="591" spans="1:16" s="189" customFormat="1" ht="12.75" customHeight="1">
      <c r="A591" s="153"/>
      <c r="B591" s="154"/>
      <c r="C591" s="154"/>
      <c r="D591" s="155"/>
      <c r="E591" s="155"/>
      <c r="F591" s="155" t="s">
        <v>832</v>
      </c>
      <c r="G591" s="156"/>
      <c r="H591" s="156">
        <v>385.28000000000003</v>
      </c>
      <c r="I591" s="157"/>
      <c r="J591" s="157">
        <v>241345</v>
      </c>
      <c r="K591" s="158"/>
      <c r="L591" s="159">
        <f t="shared" si="9"/>
        <v>92985401.600000009</v>
      </c>
      <c r="M591" s="187"/>
      <c r="N591" s="151"/>
      <c r="O591" s="188"/>
      <c r="P591" s="188"/>
    </row>
    <row r="592" spans="1:16" s="189" customFormat="1" ht="12.75" customHeight="1">
      <c r="A592" s="174"/>
      <c r="B592" s="175"/>
      <c r="C592" s="175"/>
      <c r="D592" s="176"/>
      <c r="E592" s="176"/>
      <c r="F592" s="176" t="s">
        <v>833</v>
      </c>
      <c r="G592" s="177"/>
      <c r="H592" s="177"/>
      <c r="I592" s="178"/>
      <c r="J592" s="178"/>
      <c r="K592" s="179"/>
      <c r="L592" s="180">
        <f t="shared" si="9"/>
        <v>0</v>
      </c>
      <c r="M592" s="187"/>
      <c r="N592" s="151"/>
      <c r="O592" s="188"/>
      <c r="P592" s="188"/>
    </row>
    <row r="593" spans="1:16" s="189" customFormat="1" ht="12.75" customHeight="1">
      <c r="A593" s="167">
        <v>2023</v>
      </c>
      <c r="B593" s="168" t="s">
        <v>32</v>
      </c>
      <c r="C593" s="168" t="s">
        <v>829</v>
      </c>
      <c r="D593" s="169" t="s">
        <v>847</v>
      </c>
      <c r="E593" s="169">
        <v>1</v>
      </c>
      <c r="F593" s="169" t="s">
        <v>831</v>
      </c>
      <c r="G593" s="170"/>
      <c r="H593" s="170">
        <v>199.36</v>
      </c>
      <c r="I593" s="171"/>
      <c r="J593" s="171">
        <v>663522</v>
      </c>
      <c r="K593" s="172"/>
      <c r="L593" s="173">
        <f t="shared" si="9"/>
        <v>132279745.92</v>
      </c>
      <c r="M593" s="187"/>
      <c r="N593" s="151"/>
      <c r="O593" s="188"/>
      <c r="P593" s="188"/>
    </row>
    <row r="594" spans="1:16" s="189" customFormat="1" ht="12.75" customHeight="1">
      <c r="A594" s="153"/>
      <c r="B594" s="154"/>
      <c r="C594" s="154"/>
      <c r="D594" s="155"/>
      <c r="E594" s="155"/>
      <c r="F594" s="155" t="s">
        <v>832</v>
      </c>
      <c r="G594" s="156"/>
      <c r="H594" s="156">
        <v>385.28000000000003</v>
      </c>
      <c r="I594" s="157"/>
      <c r="J594" s="157">
        <v>251131</v>
      </c>
      <c r="K594" s="158"/>
      <c r="L594" s="159">
        <f t="shared" si="9"/>
        <v>96755751.680000007</v>
      </c>
      <c r="M594" s="187"/>
      <c r="N594" s="151"/>
      <c r="O594" s="188"/>
      <c r="P594" s="188"/>
    </row>
    <row r="595" spans="1:16" s="189" customFormat="1" ht="12.75" customHeight="1">
      <c r="A595" s="174"/>
      <c r="B595" s="175"/>
      <c r="C595" s="175"/>
      <c r="D595" s="176"/>
      <c r="E595" s="176"/>
      <c r="F595" s="176" t="s">
        <v>833</v>
      </c>
      <c r="G595" s="177"/>
      <c r="H595" s="177">
        <v>582.40000000000009</v>
      </c>
      <c r="I595" s="178"/>
      <c r="J595" s="178">
        <v>37738</v>
      </c>
      <c r="K595" s="179"/>
      <c r="L595" s="180">
        <f t="shared" si="9"/>
        <v>21978611.200000003</v>
      </c>
      <c r="M595" s="187"/>
      <c r="N595" s="151"/>
      <c r="O595" s="188"/>
      <c r="P595" s="188"/>
    </row>
    <row r="596" spans="1:16" s="189" customFormat="1" ht="12.75" customHeight="1">
      <c r="A596" s="167">
        <v>2023</v>
      </c>
      <c r="B596" s="168" t="s">
        <v>32</v>
      </c>
      <c r="C596" s="168" t="s">
        <v>829</v>
      </c>
      <c r="D596" s="169" t="s">
        <v>848</v>
      </c>
      <c r="E596" s="169">
        <v>1</v>
      </c>
      <c r="F596" s="169" t="s">
        <v>831</v>
      </c>
      <c r="G596" s="170"/>
      <c r="H596" s="170">
        <v>303.49</v>
      </c>
      <c r="I596" s="171"/>
      <c r="J596" s="171">
        <v>658849</v>
      </c>
      <c r="K596" s="172"/>
      <c r="L596" s="173">
        <f t="shared" si="9"/>
        <v>199954083.01000002</v>
      </c>
      <c r="M596" s="187"/>
      <c r="N596" s="151"/>
      <c r="O596" s="188"/>
      <c r="P596" s="188"/>
    </row>
    <row r="597" spans="1:16" s="189" customFormat="1" ht="12.75" customHeight="1">
      <c r="A597" s="153"/>
      <c r="B597" s="154"/>
      <c r="C597" s="154"/>
      <c r="D597" s="155"/>
      <c r="E597" s="155"/>
      <c r="F597" s="155" t="s">
        <v>832</v>
      </c>
      <c r="G597" s="156"/>
      <c r="H597" s="156">
        <v>586.52</v>
      </c>
      <c r="I597" s="157"/>
      <c r="J597" s="157">
        <v>214000</v>
      </c>
      <c r="K597" s="158"/>
      <c r="L597" s="159">
        <f t="shared" si="9"/>
        <v>125515280</v>
      </c>
      <c r="M597" s="187"/>
      <c r="N597" s="151"/>
      <c r="O597" s="188"/>
      <c r="P597" s="188"/>
    </row>
    <row r="598" spans="1:16" s="189" customFormat="1" ht="12.75" customHeight="1">
      <c r="A598" s="174"/>
      <c r="B598" s="175"/>
      <c r="C598" s="175"/>
      <c r="D598" s="176"/>
      <c r="E598" s="176"/>
      <c r="F598" s="176" t="s">
        <v>833</v>
      </c>
      <c r="G598" s="177"/>
      <c r="H598" s="177"/>
      <c r="I598" s="178"/>
      <c r="J598" s="178"/>
      <c r="K598" s="179"/>
      <c r="L598" s="180">
        <f t="shared" si="9"/>
        <v>0</v>
      </c>
      <c r="M598" s="187"/>
      <c r="N598" s="151"/>
      <c r="O598" s="188"/>
      <c r="P598" s="188"/>
    </row>
    <row r="599" spans="1:16" s="189" customFormat="1" ht="12.75" customHeight="1">
      <c r="A599" s="167">
        <v>2023</v>
      </c>
      <c r="B599" s="168" t="s">
        <v>32</v>
      </c>
      <c r="C599" s="168" t="s">
        <v>829</v>
      </c>
      <c r="D599" s="169" t="s">
        <v>849</v>
      </c>
      <c r="E599" s="169">
        <v>1</v>
      </c>
      <c r="F599" s="169" t="s">
        <v>831</v>
      </c>
      <c r="G599" s="170"/>
      <c r="H599" s="170">
        <v>303.49</v>
      </c>
      <c r="I599" s="171"/>
      <c r="J599" s="171">
        <v>623159</v>
      </c>
      <c r="K599" s="172"/>
      <c r="L599" s="173">
        <f t="shared" si="9"/>
        <v>189122524.91</v>
      </c>
      <c r="M599" s="187"/>
      <c r="N599" s="151"/>
      <c r="O599" s="188"/>
      <c r="P599" s="188"/>
    </row>
    <row r="600" spans="1:16" s="189" customFormat="1" ht="12.75" customHeight="1">
      <c r="A600" s="153"/>
      <c r="B600" s="154"/>
      <c r="C600" s="154"/>
      <c r="D600" s="155"/>
      <c r="E600" s="155"/>
      <c r="F600" s="155" t="s">
        <v>832</v>
      </c>
      <c r="G600" s="156"/>
      <c r="H600" s="156">
        <v>586.52</v>
      </c>
      <c r="I600" s="157"/>
      <c r="J600" s="157">
        <v>221570</v>
      </c>
      <c r="K600" s="158"/>
      <c r="L600" s="159">
        <f t="shared" si="9"/>
        <v>129955236.39999999</v>
      </c>
      <c r="M600" s="187"/>
      <c r="N600" s="151"/>
      <c r="O600" s="188"/>
      <c r="P600" s="188"/>
    </row>
    <row r="601" spans="1:16" s="189" customFormat="1" ht="12.75" customHeight="1">
      <c r="A601" s="174"/>
      <c r="B601" s="175"/>
      <c r="C601" s="175"/>
      <c r="D601" s="176"/>
      <c r="E601" s="176"/>
      <c r="F601" s="176" t="s">
        <v>833</v>
      </c>
      <c r="G601" s="177"/>
      <c r="H601" s="177">
        <v>886.6</v>
      </c>
      <c r="I601" s="178"/>
      <c r="J601" s="178">
        <v>32852</v>
      </c>
      <c r="K601" s="179"/>
      <c r="L601" s="180">
        <f t="shared" si="9"/>
        <v>29126583.199999999</v>
      </c>
      <c r="M601" s="187"/>
      <c r="N601" s="151"/>
      <c r="O601" s="188"/>
      <c r="P601" s="188"/>
    </row>
    <row r="602" spans="1:16" s="189" customFormat="1" ht="12.75" customHeight="1">
      <c r="A602" s="167">
        <v>2023</v>
      </c>
      <c r="B602" s="168" t="s">
        <v>32</v>
      </c>
      <c r="C602" s="168" t="s">
        <v>829</v>
      </c>
      <c r="D602" s="169" t="s">
        <v>850</v>
      </c>
      <c r="E602" s="169">
        <v>1</v>
      </c>
      <c r="F602" s="169" t="s">
        <v>831</v>
      </c>
      <c r="G602" s="170"/>
      <c r="H602" s="170">
        <v>208.12</v>
      </c>
      <c r="I602" s="171"/>
      <c r="J602" s="171">
        <v>444654</v>
      </c>
      <c r="K602" s="172"/>
      <c r="L602" s="173">
        <f t="shared" si="9"/>
        <v>92541390.480000004</v>
      </c>
      <c r="M602" s="187"/>
      <c r="N602" s="151"/>
      <c r="O602" s="188"/>
      <c r="P602" s="188"/>
    </row>
    <row r="603" spans="1:16" s="189" customFormat="1" ht="12.75" customHeight="1">
      <c r="A603" s="153"/>
      <c r="B603" s="154"/>
      <c r="C603" s="154"/>
      <c r="D603" s="155"/>
      <c r="E603" s="155"/>
      <c r="F603" s="155" t="s">
        <v>832</v>
      </c>
      <c r="G603" s="156"/>
      <c r="H603" s="156">
        <v>402.22</v>
      </c>
      <c r="I603" s="157"/>
      <c r="J603" s="157">
        <v>135099</v>
      </c>
      <c r="K603" s="158"/>
      <c r="L603" s="159">
        <f t="shared" si="9"/>
        <v>54339519.780000001</v>
      </c>
      <c r="M603" s="187"/>
      <c r="N603" s="151"/>
      <c r="O603" s="188"/>
      <c r="P603" s="188"/>
    </row>
    <row r="604" spans="1:16" s="189" customFormat="1" ht="12.75" customHeight="1">
      <c r="A604" s="174"/>
      <c r="B604" s="175"/>
      <c r="C604" s="161"/>
      <c r="D604" s="162"/>
      <c r="E604" s="162"/>
      <c r="F604" s="162" t="s">
        <v>833</v>
      </c>
      <c r="G604" s="177"/>
      <c r="H604" s="177">
        <v>608.01</v>
      </c>
      <c r="I604" s="164"/>
      <c r="J604" s="164">
        <v>67156</v>
      </c>
      <c r="K604" s="165"/>
      <c r="L604" s="166">
        <f t="shared" si="9"/>
        <v>40831519.560000002</v>
      </c>
      <c r="M604" s="187"/>
      <c r="N604" s="151"/>
      <c r="O604" s="188"/>
      <c r="P604" s="188"/>
    </row>
    <row r="605" spans="1:16" s="189" customFormat="1" ht="12.75" customHeight="1">
      <c r="A605" s="167">
        <v>2023</v>
      </c>
      <c r="B605" s="168" t="s">
        <v>32</v>
      </c>
      <c r="C605" s="168" t="s">
        <v>829</v>
      </c>
      <c r="D605" s="169" t="s">
        <v>851</v>
      </c>
      <c r="E605" s="169">
        <v>1</v>
      </c>
      <c r="F605" s="169" t="s">
        <v>831</v>
      </c>
      <c r="G605" s="170"/>
      <c r="H605" s="170">
        <v>208.12</v>
      </c>
      <c r="I605" s="171"/>
      <c r="J605" s="171">
        <v>471556</v>
      </c>
      <c r="K605" s="172"/>
      <c r="L605" s="173">
        <f t="shared" si="9"/>
        <v>98140234.719999999</v>
      </c>
      <c r="M605" s="187"/>
      <c r="N605" s="151"/>
      <c r="O605" s="188"/>
      <c r="P605" s="188"/>
    </row>
    <row r="606" spans="1:16" s="189" customFormat="1" ht="12.75" customHeight="1">
      <c r="A606" s="153"/>
      <c r="B606" s="154"/>
      <c r="C606" s="154"/>
      <c r="D606" s="155"/>
      <c r="E606" s="155"/>
      <c r="F606" s="155" t="s">
        <v>832</v>
      </c>
      <c r="G606" s="156"/>
      <c r="H606" s="156">
        <v>402.22</v>
      </c>
      <c r="I606" s="157"/>
      <c r="J606" s="157">
        <v>143602</v>
      </c>
      <c r="K606" s="158"/>
      <c r="L606" s="159">
        <f t="shared" si="9"/>
        <v>57759596.440000005</v>
      </c>
      <c r="M606" s="187"/>
      <c r="N606" s="151"/>
      <c r="O606" s="188"/>
      <c r="P606" s="188"/>
    </row>
    <row r="607" spans="1:16" s="189" customFormat="1" ht="12.75" customHeight="1">
      <c r="A607" s="174"/>
      <c r="B607" s="175"/>
      <c r="C607" s="175"/>
      <c r="D607" s="176"/>
      <c r="E607" s="176"/>
      <c r="F607" s="176" t="s">
        <v>833</v>
      </c>
      <c r="G607" s="177"/>
      <c r="H607" s="177">
        <v>608.01</v>
      </c>
      <c r="I607" s="178"/>
      <c r="J607" s="178">
        <v>86882</v>
      </c>
      <c r="K607" s="179"/>
      <c r="L607" s="180">
        <f t="shared" si="9"/>
        <v>52825124.82</v>
      </c>
      <c r="M607" s="187"/>
      <c r="N607" s="151"/>
      <c r="O607" s="188"/>
      <c r="P607" s="188"/>
    </row>
    <row r="608" spans="1:16" s="189" customFormat="1" ht="12.75" customHeight="1">
      <c r="A608" s="167">
        <v>2023</v>
      </c>
      <c r="B608" s="168" t="s">
        <v>32</v>
      </c>
      <c r="C608" s="168" t="s">
        <v>829</v>
      </c>
      <c r="D608" s="169" t="s">
        <v>852</v>
      </c>
      <c r="E608" s="169">
        <v>1</v>
      </c>
      <c r="F608" s="169" t="s">
        <v>831</v>
      </c>
      <c r="G608" s="170"/>
      <c r="H608" s="170">
        <v>485.62</v>
      </c>
      <c r="I608" s="171"/>
      <c r="J608" s="171">
        <v>753660</v>
      </c>
      <c r="K608" s="172"/>
      <c r="L608" s="173">
        <f t="shared" si="9"/>
        <v>365992369.19999999</v>
      </c>
      <c r="M608" s="187"/>
      <c r="N608" s="151"/>
      <c r="O608" s="188"/>
      <c r="P608" s="188"/>
    </row>
    <row r="609" spans="1:16" s="189" customFormat="1" ht="12.75" customHeight="1">
      <c r="A609" s="153"/>
      <c r="B609" s="154"/>
      <c r="C609" s="154"/>
      <c r="D609" s="155"/>
      <c r="E609" s="155"/>
      <c r="F609" s="155" t="s">
        <v>832</v>
      </c>
      <c r="G609" s="156"/>
      <c r="H609" s="156">
        <v>938.51</v>
      </c>
      <c r="I609" s="157"/>
      <c r="J609" s="157">
        <v>196801</v>
      </c>
      <c r="K609" s="158"/>
      <c r="L609" s="159">
        <f t="shared" si="9"/>
        <v>184699706.50999999</v>
      </c>
      <c r="M609" s="187"/>
      <c r="N609" s="151"/>
      <c r="O609" s="188"/>
      <c r="P609" s="188"/>
    </row>
    <row r="610" spans="1:16" s="189" customFormat="1" ht="12.75" customHeight="1">
      <c r="A610" s="174"/>
      <c r="B610" s="175"/>
      <c r="C610" s="175"/>
      <c r="D610" s="176"/>
      <c r="E610" s="176"/>
      <c r="F610" s="176" t="s">
        <v>833</v>
      </c>
      <c r="G610" s="177"/>
      <c r="H610" s="177">
        <v>1418.69</v>
      </c>
      <c r="I610" s="178"/>
      <c r="J610" s="178">
        <v>105565</v>
      </c>
      <c r="K610" s="179"/>
      <c r="L610" s="180">
        <f t="shared" si="9"/>
        <v>149764009.84999999</v>
      </c>
      <c r="M610" s="187"/>
      <c r="N610" s="151"/>
      <c r="O610" s="188"/>
      <c r="P610" s="188"/>
    </row>
    <row r="611" spans="1:16" s="189" customFormat="1" ht="12.75" customHeight="1">
      <c r="A611" s="167">
        <v>2023</v>
      </c>
      <c r="B611" s="168" t="s">
        <v>32</v>
      </c>
      <c r="C611" s="168" t="s">
        <v>829</v>
      </c>
      <c r="D611" s="169" t="s">
        <v>853</v>
      </c>
      <c r="E611" s="169">
        <v>1</v>
      </c>
      <c r="F611" s="169" t="s">
        <v>831</v>
      </c>
      <c r="G611" s="170"/>
      <c r="H611" s="170">
        <v>485.62</v>
      </c>
      <c r="I611" s="171"/>
      <c r="J611" s="171">
        <v>632599</v>
      </c>
      <c r="K611" s="172"/>
      <c r="L611" s="173">
        <f t="shared" si="9"/>
        <v>307202726.38</v>
      </c>
      <c r="M611" s="187"/>
      <c r="N611" s="151"/>
      <c r="O611" s="188"/>
      <c r="P611" s="188"/>
    </row>
    <row r="612" spans="1:16" s="189" customFormat="1" ht="12.75" customHeight="1">
      <c r="A612" s="153"/>
      <c r="B612" s="154"/>
      <c r="C612" s="154"/>
      <c r="D612" s="155"/>
      <c r="E612" s="155"/>
      <c r="F612" s="155" t="s">
        <v>832</v>
      </c>
      <c r="G612" s="156"/>
      <c r="H612" s="156">
        <v>938.51</v>
      </c>
      <c r="I612" s="157"/>
      <c r="J612" s="157">
        <v>149664</v>
      </c>
      <c r="K612" s="158"/>
      <c r="L612" s="159">
        <f t="shared" si="9"/>
        <v>140461160.63999999</v>
      </c>
      <c r="M612" s="187"/>
      <c r="N612" s="151"/>
      <c r="O612" s="188"/>
      <c r="P612" s="188"/>
    </row>
    <row r="613" spans="1:16" s="189" customFormat="1" ht="12.75" customHeight="1">
      <c r="A613" s="174"/>
      <c r="B613" s="175"/>
      <c r="C613" s="175"/>
      <c r="D613" s="176"/>
      <c r="E613" s="176"/>
      <c r="F613" s="176" t="s">
        <v>833</v>
      </c>
      <c r="G613" s="177"/>
      <c r="H613" s="177">
        <v>1418.69</v>
      </c>
      <c r="I613" s="178"/>
      <c r="J613" s="178">
        <v>86545</v>
      </c>
      <c r="K613" s="179"/>
      <c r="L613" s="180">
        <f t="shared" si="9"/>
        <v>122780526.05000001</v>
      </c>
      <c r="M613" s="187"/>
      <c r="N613" s="151"/>
      <c r="O613" s="188"/>
      <c r="P613" s="188"/>
    </row>
    <row r="614" spans="1:16" s="189" customFormat="1" ht="12.75" customHeight="1">
      <c r="A614" s="167">
        <v>2023</v>
      </c>
      <c r="B614" s="168" t="s">
        <v>32</v>
      </c>
      <c r="C614" s="168" t="s">
        <v>829</v>
      </c>
      <c r="D614" s="169" t="s">
        <v>854</v>
      </c>
      <c r="E614" s="169">
        <v>1</v>
      </c>
      <c r="F614" s="169" t="s">
        <v>831</v>
      </c>
      <c r="G614" s="170"/>
      <c r="H614" s="170">
        <v>485.62</v>
      </c>
      <c r="I614" s="171"/>
      <c r="J614" s="171">
        <v>106010</v>
      </c>
      <c r="K614" s="172"/>
      <c r="L614" s="173">
        <f t="shared" si="9"/>
        <v>51480576.200000003</v>
      </c>
      <c r="M614" s="187"/>
      <c r="N614" s="151"/>
      <c r="O614" s="188"/>
      <c r="P614" s="188"/>
    </row>
    <row r="615" spans="1:16" s="189" customFormat="1" ht="12.75" customHeight="1">
      <c r="A615" s="153"/>
      <c r="B615" s="154"/>
      <c r="C615" s="154"/>
      <c r="D615" s="155"/>
      <c r="E615" s="155"/>
      <c r="F615" s="155" t="s">
        <v>832</v>
      </c>
      <c r="G615" s="156"/>
      <c r="H615" s="156">
        <v>938.51</v>
      </c>
      <c r="I615" s="157"/>
      <c r="J615" s="157">
        <v>30254</v>
      </c>
      <c r="K615" s="158"/>
      <c r="L615" s="159">
        <f t="shared" si="9"/>
        <v>28393681.539999999</v>
      </c>
      <c r="M615" s="187"/>
      <c r="N615" s="151"/>
      <c r="O615" s="188"/>
      <c r="P615" s="188"/>
    </row>
    <row r="616" spans="1:16" s="189" customFormat="1" ht="12.75" customHeight="1">
      <c r="A616" s="174"/>
      <c r="B616" s="175"/>
      <c r="C616" s="175"/>
      <c r="D616" s="176"/>
      <c r="E616" s="176"/>
      <c r="F616" s="176" t="s">
        <v>833</v>
      </c>
      <c r="G616" s="177"/>
      <c r="H616" s="177">
        <v>1418.69</v>
      </c>
      <c r="I616" s="178"/>
      <c r="J616" s="178">
        <v>14504</v>
      </c>
      <c r="K616" s="179"/>
      <c r="L616" s="180">
        <f>H616*J616</f>
        <v>20576679.760000002</v>
      </c>
      <c r="M616" s="187"/>
      <c r="N616" s="151"/>
      <c r="O616" s="188"/>
      <c r="P616" s="188"/>
    </row>
    <row r="617" spans="1:16" s="189" customFormat="1" ht="12.75" customHeight="1">
      <c r="A617" s="167">
        <v>2023</v>
      </c>
      <c r="B617" s="168" t="s">
        <v>32</v>
      </c>
      <c r="C617" s="168" t="s">
        <v>829</v>
      </c>
      <c r="D617" s="169" t="s">
        <v>855</v>
      </c>
      <c r="E617" s="169">
        <v>1</v>
      </c>
      <c r="F617" s="169" t="s">
        <v>831</v>
      </c>
      <c r="G617" s="170"/>
      <c r="H617" s="170">
        <v>485.62</v>
      </c>
      <c r="I617" s="171"/>
      <c r="J617" s="171">
        <v>51319</v>
      </c>
      <c r="K617" s="172"/>
      <c r="L617" s="173">
        <f t="shared" ref="L617:L640" si="10">H617*J617</f>
        <v>24921532.780000001</v>
      </c>
      <c r="M617" s="187"/>
      <c r="N617" s="151"/>
      <c r="O617" s="188"/>
      <c r="P617" s="188"/>
    </row>
    <row r="618" spans="1:16" s="189" customFormat="1" ht="12.75" customHeight="1">
      <c r="A618" s="153"/>
      <c r="B618" s="154"/>
      <c r="C618" s="154"/>
      <c r="D618" s="155"/>
      <c r="E618" s="155"/>
      <c r="F618" s="155" t="s">
        <v>832</v>
      </c>
      <c r="G618" s="156"/>
      <c r="H618" s="156">
        <v>938.51</v>
      </c>
      <c r="I618" s="157"/>
      <c r="J618" s="157">
        <v>22415</v>
      </c>
      <c r="K618" s="158"/>
      <c r="L618" s="159">
        <f t="shared" si="10"/>
        <v>21036701.649999999</v>
      </c>
      <c r="M618" s="187"/>
      <c r="N618" s="151"/>
      <c r="O618" s="188"/>
      <c r="P618" s="188"/>
    </row>
    <row r="619" spans="1:16" s="189" customFormat="1" ht="12.75" customHeight="1">
      <c r="A619" s="174"/>
      <c r="B619" s="175"/>
      <c r="C619" s="175"/>
      <c r="D619" s="176"/>
      <c r="E619" s="176"/>
      <c r="F619" s="176" t="s">
        <v>833</v>
      </c>
      <c r="G619" s="177"/>
      <c r="H619" s="177">
        <v>1418.69</v>
      </c>
      <c r="I619" s="178"/>
      <c r="J619" s="178">
        <v>15229</v>
      </c>
      <c r="K619" s="179"/>
      <c r="L619" s="180">
        <f t="shared" si="10"/>
        <v>21605230.010000002</v>
      </c>
      <c r="M619" s="187"/>
      <c r="N619" s="151"/>
      <c r="O619" s="188"/>
      <c r="P619" s="188"/>
    </row>
    <row r="620" spans="1:16" s="189" customFormat="1" ht="12.75" customHeight="1">
      <c r="A620" s="167">
        <v>2023</v>
      </c>
      <c r="B620" s="168" t="s">
        <v>32</v>
      </c>
      <c r="C620" s="168" t="s">
        <v>829</v>
      </c>
      <c r="D620" s="169" t="s">
        <v>856</v>
      </c>
      <c r="E620" s="169">
        <v>1</v>
      </c>
      <c r="F620" s="169" t="s">
        <v>831</v>
      </c>
      <c r="G620" s="170"/>
      <c r="H620" s="170">
        <v>485.62</v>
      </c>
      <c r="I620" s="171"/>
      <c r="J620" s="171">
        <v>220720</v>
      </c>
      <c r="K620" s="172"/>
      <c r="L620" s="173">
        <f t="shared" si="10"/>
        <v>107186046.40000001</v>
      </c>
      <c r="M620" s="187"/>
      <c r="N620" s="151"/>
      <c r="O620" s="188"/>
      <c r="P620" s="188"/>
    </row>
    <row r="621" spans="1:16" s="189" customFormat="1" ht="12.75" customHeight="1">
      <c r="A621" s="153"/>
      <c r="B621" s="154"/>
      <c r="C621" s="154"/>
      <c r="D621" s="155"/>
      <c r="E621" s="155"/>
      <c r="F621" s="155" t="s">
        <v>832</v>
      </c>
      <c r="G621" s="156"/>
      <c r="H621" s="156">
        <v>938.51</v>
      </c>
      <c r="I621" s="157"/>
      <c r="J621" s="157">
        <v>52892</v>
      </c>
      <c r="K621" s="158"/>
      <c r="L621" s="159">
        <f t="shared" si="10"/>
        <v>49639670.920000002</v>
      </c>
      <c r="M621" s="187"/>
      <c r="N621" s="151"/>
      <c r="O621" s="188"/>
      <c r="P621" s="188"/>
    </row>
    <row r="622" spans="1:16" s="189" customFormat="1" ht="12.75" customHeight="1">
      <c r="A622" s="174"/>
      <c r="B622" s="175"/>
      <c r="C622" s="175"/>
      <c r="D622" s="176"/>
      <c r="E622" s="176"/>
      <c r="F622" s="176" t="s">
        <v>833</v>
      </c>
      <c r="G622" s="177"/>
      <c r="H622" s="177">
        <v>1418.69</v>
      </c>
      <c r="I622" s="178"/>
      <c r="J622" s="178">
        <v>31652</v>
      </c>
      <c r="K622" s="179"/>
      <c r="L622" s="180">
        <f t="shared" si="10"/>
        <v>44904375.880000003</v>
      </c>
      <c r="M622" s="187"/>
      <c r="N622" s="151"/>
      <c r="O622" s="188"/>
      <c r="P622" s="188"/>
    </row>
    <row r="623" spans="1:16" s="189" customFormat="1" ht="12.75" customHeight="1">
      <c r="A623" s="167">
        <v>2023</v>
      </c>
      <c r="B623" s="168" t="s">
        <v>32</v>
      </c>
      <c r="C623" s="168" t="s">
        <v>829</v>
      </c>
      <c r="D623" s="169" t="s">
        <v>857</v>
      </c>
      <c r="E623" s="169">
        <v>1</v>
      </c>
      <c r="F623" s="169" t="s">
        <v>831</v>
      </c>
      <c r="G623" s="170"/>
      <c r="H623" s="170">
        <v>485.62</v>
      </c>
      <c r="I623" s="171"/>
      <c r="J623" s="171">
        <v>62778</v>
      </c>
      <c r="K623" s="172"/>
      <c r="L623" s="173">
        <f t="shared" si="10"/>
        <v>30486252.359999999</v>
      </c>
      <c r="M623" s="187"/>
      <c r="N623" s="151"/>
      <c r="O623" s="188"/>
      <c r="P623" s="188"/>
    </row>
    <row r="624" spans="1:16" s="189" customFormat="1" ht="12.75" customHeight="1">
      <c r="A624" s="153"/>
      <c r="B624" s="154"/>
      <c r="C624" s="154"/>
      <c r="D624" s="155"/>
      <c r="E624" s="155"/>
      <c r="F624" s="155" t="s">
        <v>832</v>
      </c>
      <c r="G624" s="156"/>
      <c r="H624" s="156">
        <v>938.51</v>
      </c>
      <c r="I624" s="157"/>
      <c r="J624" s="157">
        <v>17217</v>
      </c>
      <c r="K624" s="158"/>
      <c r="L624" s="159">
        <f t="shared" si="10"/>
        <v>16158326.67</v>
      </c>
      <c r="M624" s="187"/>
      <c r="N624" s="151"/>
      <c r="O624" s="188"/>
      <c r="P624" s="188"/>
    </row>
    <row r="625" spans="1:16" s="189" customFormat="1" ht="12.75" customHeight="1">
      <c r="A625" s="174"/>
      <c r="B625" s="175"/>
      <c r="C625" s="175"/>
      <c r="D625" s="176"/>
      <c r="E625" s="176"/>
      <c r="F625" s="176" t="s">
        <v>833</v>
      </c>
      <c r="G625" s="177"/>
      <c r="H625" s="177">
        <v>1418.69</v>
      </c>
      <c r="I625" s="178"/>
      <c r="J625" s="178">
        <v>11319</v>
      </c>
      <c r="K625" s="179"/>
      <c r="L625" s="180">
        <f t="shared" si="10"/>
        <v>16058152.110000001</v>
      </c>
      <c r="M625" s="187"/>
      <c r="N625" s="151"/>
      <c r="O625" s="188"/>
      <c r="P625" s="188"/>
    </row>
    <row r="626" spans="1:16" s="189" customFormat="1" ht="12.75" customHeight="1">
      <c r="A626" s="167">
        <v>2023</v>
      </c>
      <c r="B626" s="168" t="s">
        <v>32</v>
      </c>
      <c r="C626" s="168" t="s">
        <v>829</v>
      </c>
      <c r="D626" s="169" t="s">
        <v>858</v>
      </c>
      <c r="E626" s="169">
        <v>1</v>
      </c>
      <c r="F626" s="169" t="s">
        <v>831</v>
      </c>
      <c r="G626" s="170"/>
      <c r="H626" s="170">
        <v>445</v>
      </c>
      <c r="I626" s="171"/>
      <c r="J626" s="171">
        <v>513417</v>
      </c>
      <c r="K626" s="172"/>
      <c r="L626" s="173">
        <f t="shared" si="10"/>
        <v>228470565</v>
      </c>
      <c r="M626" s="187"/>
      <c r="N626" s="151"/>
      <c r="O626" s="188"/>
      <c r="P626" s="188"/>
    </row>
    <row r="627" spans="1:16" s="189" customFormat="1" ht="12.75" customHeight="1">
      <c r="A627" s="153"/>
      <c r="B627" s="154"/>
      <c r="C627" s="154"/>
      <c r="D627" s="155"/>
      <c r="E627" s="155"/>
      <c r="F627" s="155" t="s">
        <v>832</v>
      </c>
      <c r="G627" s="156"/>
      <c r="H627" s="156">
        <v>860</v>
      </c>
      <c r="I627" s="157"/>
      <c r="J627" s="157">
        <v>173358</v>
      </c>
      <c r="K627" s="158"/>
      <c r="L627" s="159">
        <f t="shared" si="10"/>
        <v>149087880</v>
      </c>
      <c r="M627" s="187"/>
      <c r="N627" s="151"/>
      <c r="O627" s="188"/>
      <c r="P627" s="188"/>
    </row>
    <row r="628" spans="1:16" s="189" customFormat="1" ht="12.75" customHeight="1">
      <c r="A628" s="174"/>
      <c r="B628" s="175"/>
      <c r="C628" s="175"/>
      <c r="D628" s="176"/>
      <c r="E628" s="176"/>
      <c r="F628" s="176" t="s">
        <v>833</v>
      </c>
      <c r="G628" s="177"/>
      <c r="H628" s="177"/>
      <c r="I628" s="178"/>
      <c r="J628" s="178"/>
      <c r="K628" s="179"/>
      <c r="L628" s="180">
        <f t="shared" si="10"/>
        <v>0</v>
      </c>
      <c r="M628" s="187"/>
      <c r="N628" s="151"/>
      <c r="O628" s="188"/>
      <c r="P628" s="188"/>
    </row>
    <row r="629" spans="1:16" s="189" customFormat="1" ht="12.75" customHeight="1">
      <c r="A629" s="167">
        <v>2023</v>
      </c>
      <c r="B629" s="168" t="s">
        <v>32</v>
      </c>
      <c r="C629" s="168" t="s">
        <v>829</v>
      </c>
      <c r="D629" s="169" t="s">
        <v>859</v>
      </c>
      <c r="E629" s="169">
        <v>1</v>
      </c>
      <c r="F629" s="169" t="s">
        <v>831</v>
      </c>
      <c r="G629" s="170"/>
      <c r="H629" s="170">
        <v>445</v>
      </c>
      <c r="I629" s="171"/>
      <c r="J629" s="171">
        <v>425573</v>
      </c>
      <c r="K629" s="172"/>
      <c r="L629" s="173">
        <f t="shared" si="10"/>
        <v>189379985</v>
      </c>
      <c r="M629" s="187"/>
      <c r="N629" s="151"/>
      <c r="O629" s="188"/>
      <c r="P629" s="188"/>
    </row>
    <row r="630" spans="1:16" s="189" customFormat="1" ht="12.75" customHeight="1">
      <c r="A630" s="153"/>
      <c r="B630" s="154"/>
      <c r="C630" s="154"/>
      <c r="D630" s="155"/>
      <c r="E630" s="155"/>
      <c r="F630" s="155" t="s">
        <v>832</v>
      </c>
      <c r="G630" s="156"/>
      <c r="H630" s="156">
        <v>860</v>
      </c>
      <c r="I630" s="157"/>
      <c r="J630" s="157">
        <v>126932</v>
      </c>
      <c r="K630" s="158"/>
      <c r="L630" s="159">
        <f t="shared" si="10"/>
        <v>109161520</v>
      </c>
      <c r="M630" s="187"/>
      <c r="N630" s="151"/>
      <c r="O630" s="188"/>
      <c r="P630" s="188"/>
    </row>
    <row r="631" spans="1:16" s="189" customFormat="1" ht="12.75" customHeight="1">
      <c r="A631" s="174"/>
      <c r="B631" s="175"/>
      <c r="C631" s="175"/>
      <c r="D631" s="176"/>
      <c r="E631" s="176"/>
      <c r="F631" s="176" t="s">
        <v>833</v>
      </c>
      <c r="G631" s="177"/>
      <c r="H631" s="177"/>
      <c r="I631" s="178"/>
      <c r="J631" s="178"/>
      <c r="K631" s="179"/>
      <c r="L631" s="180">
        <f t="shared" si="10"/>
        <v>0</v>
      </c>
      <c r="M631" s="187"/>
      <c r="N631" s="151"/>
      <c r="O631" s="188"/>
      <c r="P631" s="188"/>
    </row>
    <row r="632" spans="1:16" s="189" customFormat="1" ht="12.75" customHeight="1">
      <c r="A632" s="167">
        <v>2023</v>
      </c>
      <c r="B632" s="168" t="s">
        <v>32</v>
      </c>
      <c r="C632" s="168" t="s">
        <v>829</v>
      </c>
      <c r="D632" s="169" t="s">
        <v>860</v>
      </c>
      <c r="E632" s="169">
        <v>1</v>
      </c>
      <c r="F632" s="169" t="s">
        <v>831</v>
      </c>
      <c r="G632" s="170"/>
      <c r="H632" s="170">
        <v>194.46</v>
      </c>
      <c r="I632" s="171"/>
      <c r="J632" s="171">
        <v>77082</v>
      </c>
      <c r="K632" s="172"/>
      <c r="L632" s="173">
        <f t="shared" si="10"/>
        <v>14989365.720000001</v>
      </c>
      <c r="M632" s="187"/>
      <c r="N632" s="151"/>
      <c r="O632" s="188"/>
      <c r="P632" s="188"/>
    </row>
    <row r="633" spans="1:16" s="189" customFormat="1" ht="12.75" customHeight="1">
      <c r="A633" s="153"/>
      <c r="B633" s="154"/>
      <c r="C633" s="154"/>
      <c r="D633" s="155"/>
      <c r="E633" s="155"/>
      <c r="F633" s="155" t="s">
        <v>832</v>
      </c>
      <c r="G633" s="156"/>
      <c r="H633" s="156">
        <v>375.82</v>
      </c>
      <c r="I633" s="157"/>
      <c r="J633" s="157">
        <v>62580</v>
      </c>
      <c r="K633" s="158"/>
      <c r="L633" s="159">
        <f t="shared" si="10"/>
        <v>23518815.599999998</v>
      </c>
      <c r="M633" s="187"/>
      <c r="N633" s="151"/>
      <c r="O633" s="188"/>
      <c r="P633" s="188"/>
    </row>
    <row r="634" spans="1:16" s="189" customFormat="1" ht="12.75" customHeight="1">
      <c r="A634" s="174"/>
      <c r="B634" s="175"/>
      <c r="C634" s="175"/>
      <c r="D634" s="176"/>
      <c r="E634" s="176"/>
      <c r="F634" s="176" t="s">
        <v>833</v>
      </c>
      <c r="G634" s="177"/>
      <c r="H634" s="177">
        <v>568.1</v>
      </c>
      <c r="I634" s="178"/>
      <c r="J634" s="178">
        <v>46857</v>
      </c>
      <c r="K634" s="179"/>
      <c r="L634" s="180">
        <f t="shared" si="10"/>
        <v>26619461.699999999</v>
      </c>
      <c r="M634" s="187"/>
      <c r="N634" s="151"/>
      <c r="O634" s="188"/>
      <c r="P634" s="188"/>
    </row>
    <row r="635" spans="1:16" s="189" customFormat="1" ht="12.75" customHeight="1">
      <c r="A635" s="167">
        <v>2023</v>
      </c>
      <c r="B635" s="168" t="s">
        <v>32</v>
      </c>
      <c r="C635" s="168" t="s">
        <v>829</v>
      </c>
      <c r="D635" s="169" t="s">
        <v>861</v>
      </c>
      <c r="E635" s="169">
        <v>1</v>
      </c>
      <c r="F635" s="169" t="s">
        <v>831</v>
      </c>
      <c r="G635" s="170"/>
      <c r="H635" s="170">
        <v>187.79</v>
      </c>
      <c r="I635" s="171"/>
      <c r="J635" s="171">
        <v>223054</v>
      </c>
      <c r="K635" s="172"/>
      <c r="L635" s="173">
        <f t="shared" si="10"/>
        <v>41887310.659999996</v>
      </c>
      <c r="M635" s="187"/>
      <c r="N635" s="151"/>
      <c r="O635" s="188"/>
      <c r="P635" s="188"/>
    </row>
    <row r="636" spans="1:16" s="189" customFormat="1" ht="12.75" customHeight="1">
      <c r="A636" s="153"/>
      <c r="B636" s="154"/>
      <c r="C636" s="154"/>
      <c r="D636" s="155"/>
      <c r="E636" s="155"/>
      <c r="F636" s="155" t="s">
        <v>832</v>
      </c>
      <c r="G636" s="156"/>
      <c r="H636" s="156">
        <v>362.92</v>
      </c>
      <c r="I636" s="157"/>
      <c r="J636" s="157">
        <v>120043</v>
      </c>
      <c r="K636" s="158"/>
      <c r="L636" s="159">
        <f t="shared" si="10"/>
        <v>43566005.560000002</v>
      </c>
      <c r="M636" s="187"/>
      <c r="N636" s="151"/>
      <c r="O636" s="188"/>
      <c r="P636" s="188"/>
    </row>
    <row r="637" spans="1:16" s="189" customFormat="1" ht="12.75" customHeight="1">
      <c r="A637" s="174"/>
      <c r="B637" s="175"/>
      <c r="C637" s="175"/>
      <c r="D637" s="176"/>
      <c r="E637" s="176"/>
      <c r="F637" s="176" t="s">
        <v>833</v>
      </c>
      <c r="G637" s="177"/>
      <c r="H637" s="177">
        <v>548.6</v>
      </c>
      <c r="I637" s="178"/>
      <c r="J637" s="178">
        <v>78258</v>
      </c>
      <c r="K637" s="179"/>
      <c r="L637" s="180">
        <f t="shared" si="10"/>
        <v>42932338.800000004</v>
      </c>
      <c r="M637" s="187"/>
      <c r="N637" s="151"/>
      <c r="O637" s="188"/>
      <c r="P637" s="188"/>
    </row>
    <row r="638" spans="1:16" s="189" customFormat="1" ht="12.75" customHeight="1">
      <c r="A638" s="167">
        <v>2023</v>
      </c>
      <c r="B638" s="168" t="s">
        <v>32</v>
      </c>
      <c r="C638" s="168" t="s">
        <v>829</v>
      </c>
      <c r="D638" s="169" t="s">
        <v>862</v>
      </c>
      <c r="E638" s="169">
        <v>1</v>
      </c>
      <c r="F638" s="169" t="s">
        <v>831</v>
      </c>
      <c r="G638" s="170"/>
      <c r="H638" s="170">
        <v>99.32</v>
      </c>
      <c r="I638" s="171"/>
      <c r="J638" s="171">
        <v>136237</v>
      </c>
      <c r="K638" s="172"/>
      <c r="L638" s="173">
        <f t="shared" si="10"/>
        <v>13531058.84</v>
      </c>
      <c r="M638" s="187"/>
      <c r="N638" s="151"/>
      <c r="O638" s="188"/>
      <c r="P638" s="188"/>
    </row>
    <row r="639" spans="1:16" s="189" customFormat="1" ht="12.75" customHeight="1">
      <c r="A639" s="153"/>
      <c r="B639" s="154"/>
      <c r="C639" s="154"/>
      <c r="D639" s="155"/>
      <c r="E639" s="155"/>
      <c r="F639" s="155" t="s">
        <v>832</v>
      </c>
      <c r="G639" s="156"/>
      <c r="H639" s="156">
        <v>191.95</v>
      </c>
      <c r="I639" s="157"/>
      <c r="J639" s="157">
        <v>72254</v>
      </c>
      <c r="K639" s="158"/>
      <c r="L639" s="159">
        <f t="shared" si="10"/>
        <v>13869155.299999999</v>
      </c>
      <c r="M639" s="187"/>
      <c r="N639" s="151"/>
      <c r="O639" s="188"/>
      <c r="P639" s="188"/>
    </row>
    <row r="640" spans="1:16" s="189" customFormat="1" ht="12.75" customHeight="1">
      <c r="A640" s="174"/>
      <c r="B640" s="175"/>
      <c r="C640" s="175"/>
      <c r="D640" s="176"/>
      <c r="E640" s="176"/>
      <c r="F640" s="176" t="s">
        <v>833</v>
      </c>
      <c r="G640" s="177"/>
      <c r="H640" s="177">
        <v>290.16000000000003</v>
      </c>
      <c r="I640" s="178"/>
      <c r="J640" s="178">
        <v>47534</v>
      </c>
      <c r="K640" s="179"/>
      <c r="L640" s="180">
        <f t="shared" si="10"/>
        <v>13792465.440000001</v>
      </c>
      <c r="M640" s="187"/>
      <c r="N640" s="151"/>
      <c r="O640" s="188"/>
      <c r="P640" s="188"/>
    </row>
    <row r="641" spans="1:16" s="189" customFormat="1" ht="12.75" customHeight="1" thickBot="1">
      <c r="A641" s="1102" t="s">
        <v>864</v>
      </c>
      <c r="B641" s="1103"/>
      <c r="C641" s="1103"/>
      <c r="D641" s="1103"/>
      <c r="E641" s="1103"/>
      <c r="F641" s="1103"/>
      <c r="G641" s="1103"/>
      <c r="H641" s="1103"/>
      <c r="I641" s="181">
        <f>SUM(I551:I640)</f>
        <v>0</v>
      </c>
      <c r="J641" s="181">
        <f>SUM(J551:J640)</f>
        <v>22196770</v>
      </c>
      <c r="K641" s="181">
        <f>SUM(K551:K640)</f>
        <v>0</v>
      </c>
      <c r="L641" s="182">
        <f>SUM(L551:L640)</f>
        <v>11841986313.920002</v>
      </c>
      <c r="M641" s="187"/>
      <c r="N641" s="151"/>
      <c r="O641" s="188"/>
      <c r="P641" s="188"/>
    </row>
    <row r="642" spans="1:16" s="189" customFormat="1" ht="12.75" customHeight="1">
      <c r="A642" s="143">
        <v>2023</v>
      </c>
      <c r="B642" s="144" t="s">
        <v>32</v>
      </c>
      <c r="C642" s="144" t="s">
        <v>829</v>
      </c>
      <c r="D642" s="145" t="s">
        <v>830</v>
      </c>
      <c r="E642" s="145">
        <v>2</v>
      </c>
      <c r="F642" s="145" t="s">
        <v>831</v>
      </c>
      <c r="G642" s="146"/>
      <c r="H642" s="146">
        <v>249.2</v>
      </c>
      <c r="I642" s="147"/>
      <c r="J642" s="147">
        <v>11146</v>
      </c>
      <c r="K642" s="148"/>
      <c r="L642" s="149">
        <f>H642*J642</f>
        <v>2777583.1999999997</v>
      </c>
      <c r="M642" s="187"/>
      <c r="N642" s="151"/>
      <c r="O642" s="188"/>
      <c r="P642" s="188"/>
    </row>
    <row r="643" spans="1:16" s="189" customFormat="1" ht="12.75" customHeight="1">
      <c r="A643" s="153"/>
      <c r="B643" s="154"/>
      <c r="C643" s="154"/>
      <c r="D643" s="155"/>
      <c r="E643" s="155"/>
      <c r="F643" s="155" t="s">
        <v>832</v>
      </c>
      <c r="G643" s="156"/>
      <c r="H643" s="156">
        <v>481.59999999999997</v>
      </c>
      <c r="I643" s="157"/>
      <c r="J643" s="157">
        <v>4219</v>
      </c>
      <c r="K643" s="158"/>
      <c r="L643" s="159">
        <f t="shared" ref="L643:L671" si="11">H643*J643</f>
        <v>2031870.4</v>
      </c>
      <c r="M643" s="187"/>
      <c r="N643" s="151"/>
      <c r="O643" s="188"/>
      <c r="P643" s="188"/>
    </row>
    <row r="644" spans="1:16" s="189" customFormat="1" ht="12.75" customHeight="1">
      <c r="A644" s="160"/>
      <c r="B644" s="161"/>
      <c r="C644" s="161"/>
      <c r="D644" s="162"/>
      <c r="E644" s="162"/>
      <c r="F644" s="162" t="s">
        <v>833</v>
      </c>
      <c r="G644" s="163"/>
      <c r="H644" s="163">
        <v>728</v>
      </c>
      <c r="I644" s="164"/>
      <c r="J644" s="164">
        <v>2158</v>
      </c>
      <c r="K644" s="165"/>
      <c r="L644" s="166">
        <f t="shared" si="11"/>
        <v>1571024</v>
      </c>
      <c r="M644" s="187"/>
      <c r="N644" s="151"/>
      <c r="O644" s="188"/>
      <c r="P644" s="188"/>
    </row>
    <row r="645" spans="1:16" s="189" customFormat="1" ht="12.75" customHeight="1">
      <c r="A645" s="167">
        <v>2023</v>
      </c>
      <c r="B645" s="168" t="s">
        <v>32</v>
      </c>
      <c r="C645" s="168" t="s">
        <v>829</v>
      </c>
      <c r="D645" s="169" t="s">
        <v>834</v>
      </c>
      <c r="E645" s="169">
        <v>2</v>
      </c>
      <c r="F645" s="169" t="s">
        <v>831</v>
      </c>
      <c r="G645" s="170"/>
      <c r="H645" s="170">
        <v>249.2</v>
      </c>
      <c r="I645" s="171"/>
      <c r="J645" s="171">
        <v>14723</v>
      </c>
      <c r="K645" s="172"/>
      <c r="L645" s="173">
        <f t="shared" si="11"/>
        <v>3668971.5999999996</v>
      </c>
      <c r="M645" s="187"/>
      <c r="N645" s="151"/>
      <c r="O645" s="188"/>
      <c r="P645" s="188"/>
    </row>
    <row r="646" spans="1:16" s="189" customFormat="1" ht="12.75" customHeight="1">
      <c r="A646" s="153"/>
      <c r="B646" s="154"/>
      <c r="C646" s="154"/>
      <c r="D646" s="155"/>
      <c r="E646" s="155"/>
      <c r="F646" s="155" t="s">
        <v>832</v>
      </c>
      <c r="G646" s="156"/>
      <c r="H646" s="156">
        <v>481.59999999999997</v>
      </c>
      <c r="I646" s="157"/>
      <c r="J646" s="157">
        <v>2950</v>
      </c>
      <c r="K646" s="158"/>
      <c r="L646" s="159">
        <f t="shared" si="11"/>
        <v>1420720</v>
      </c>
      <c r="M646" s="187"/>
      <c r="N646" s="151"/>
      <c r="O646" s="188"/>
      <c r="P646" s="188"/>
    </row>
    <row r="647" spans="1:16" s="189" customFormat="1" ht="12.75" customHeight="1">
      <c r="A647" s="174"/>
      <c r="B647" s="175"/>
      <c r="C647" s="175"/>
      <c r="D647" s="176"/>
      <c r="E647" s="176"/>
      <c r="F647" s="176" t="s">
        <v>833</v>
      </c>
      <c r="G647" s="177"/>
      <c r="H647" s="177">
        <v>728</v>
      </c>
      <c r="I647" s="178"/>
      <c r="J647" s="178">
        <v>1465</v>
      </c>
      <c r="K647" s="179"/>
      <c r="L647" s="180">
        <f t="shared" si="11"/>
        <v>1066520</v>
      </c>
      <c r="M647" s="187"/>
      <c r="N647" s="151"/>
      <c r="O647" s="188"/>
      <c r="P647" s="188"/>
    </row>
    <row r="648" spans="1:16" s="189" customFormat="1" ht="12.75" customHeight="1">
      <c r="A648" s="167">
        <v>2023</v>
      </c>
      <c r="B648" s="168" t="s">
        <v>32</v>
      </c>
      <c r="C648" s="168" t="s">
        <v>829</v>
      </c>
      <c r="D648" s="169" t="s">
        <v>835</v>
      </c>
      <c r="E648" s="169">
        <v>2</v>
      </c>
      <c r="F648" s="169" t="s">
        <v>831</v>
      </c>
      <c r="G648" s="170"/>
      <c r="H648" s="170">
        <v>747.6</v>
      </c>
      <c r="I648" s="171"/>
      <c r="J648" s="171">
        <v>17531</v>
      </c>
      <c r="K648" s="172"/>
      <c r="L648" s="173">
        <f t="shared" si="11"/>
        <v>13106175.6</v>
      </c>
      <c r="M648" s="187"/>
      <c r="N648" s="151"/>
      <c r="O648" s="188"/>
      <c r="P648" s="188"/>
    </row>
    <row r="649" spans="1:16" s="189" customFormat="1" ht="12.75" customHeight="1">
      <c r="A649" s="153"/>
      <c r="B649" s="154"/>
      <c r="C649" s="154"/>
      <c r="D649" s="155"/>
      <c r="E649" s="155"/>
      <c r="F649" s="155" t="s">
        <v>832</v>
      </c>
      <c r="G649" s="156"/>
      <c r="H649" s="156">
        <v>1444.8</v>
      </c>
      <c r="I649" s="157"/>
      <c r="J649" s="157">
        <v>6364</v>
      </c>
      <c r="K649" s="158"/>
      <c r="L649" s="159">
        <f t="shared" si="11"/>
        <v>9194707.1999999993</v>
      </c>
      <c r="M649" s="187"/>
      <c r="N649" s="151"/>
      <c r="O649" s="188"/>
      <c r="P649" s="188"/>
    </row>
    <row r="650" spans="1:16" s="189" customFormat="1" ht="12.75" customHeight="1">
      <c r="A650" s="174"/>
      <c r="B650" s="175"/>
      <c r="C650" s="175"/>
      <c r="D650" s="176"/>
      <c r="E650" s="176"/>
      <c r="F650" s="176" t="s">
        <v>833</v>
      </c>
      <c r="G650" s="177"/>
      <c r="H650" s="177">
        <v>2184</v>
      </c>
      <c r="I650" s="178"/>
      <c r="J650" s="178">
        <v>3039</v>
      </c>
      <c r="K650" s="179"/>
      <c r="L650" s="180">
        <f t="shared" si="11"/>
        <v>6637176</v>
      </c>
      <c r="M650" s="187"/>
      <c r="N650" s="151"/>
      <c r="O650" s="188"/>
      <c r="P650" s="188"/>
    </row>
    <row r="651" spans="1:16" s="189" customFormat="1" ht="12.75" customHeight="1">
      <c r="A651" s="167">
        <v>2023</v>
      </c>
      <c r="B651" s="168" t="s">
        <v>32</v>
      </c>
      <c r="C651" s="168" t="s">
        <v>829</v>
      </c>
      <c r="D651" s="169" t="s">
        <v>836</v>
      </c>
      <c r="E651" s="169">
        <v>2</v>
      </c>
      <c r="F651" s="169" t="s">
        <v>831</v>
      </c>
      <c r="G651" s="170"/>
      <c r="H651" s="170">
        <v>747.6</v>
      </c>
      <c r="I651" s="171"/>
      <c r="J651" s="171">
        <v>21008</v>
      </c>
      <c r="K651" s="172"/>
      <c r="L651" s="173">
        <f t="shared" si="11"/>
        <v>15705580.800000001</v>
      </c>
      <c r="M651" s="187"/>
      <c r="N651" s="151"/>
      <c r="O651" s="188"/>
      <c r="P651" s="188"/>
    </row>
    <row r="652" spans="1:16" s="189" customFormat="1" ht="12.75" customHeight="1">
      <c r="A652" s="153"/>
      <c r="B652" s="154"/>
      <c r="C652" s="154"/>
      <c r="D652" s="155"/>
      <c r="E652" s="155"/>
      <c r="F652" s="155" t="s">
        <v>832</v>
      </c>
      <c r="G652" s="156"/>
      <c r="H652" s="156">
        <v>1444.8</v>
      </c>
      <c r="I652" s="157"/>
      <c r="J652" s="157">
        <v>4245</v>
      </c>
      <c r="K652" s="158"/>
      <c r="L652" s="159">
        <f t="shared" si="11"/>
        <v>6133176</v>
      </c>
      <c r="M652" s="187"/>
      <c r="N652" s="151"/>
      <c r="O652" s="188"/>
      <c r="P652" s="188"/>
    </row>
    <row r="653" spans="1:16" s="189" customFormat="1" ht="12.75" customHeight="1">
      <c r="A653" s="174"/>
      <c r="B653" s="175"/>
      <c r="C653" s="175"/>
      <c r="D653" s="176"/>
      <c r="E653" s="176"/>
      <c r="F653" s="176" t="s">
        <v>833</v>
      </c>
      <c r="G653" s="177"/>
      <c r="H653" s="177">
        <v>2184</v>
      </c>
      <c r="I653" s="178"/>
      <c r="J653" s="178">
        <v>2144</v>
      </c>
      <c r="K653" s="179"/>
      <c r="L653" s="180">
        <f t="shared" si="11"/>
        <v>4682496</v>
      </c>
      <c r="M653" s="187"/>
      <c r="N653" s="151"/>
      <c r="O653" s="188"/>
      <c r="P653" s="188"/>
    </row>
    <row r="654" spans="1:16" s="189" customFormat="1" ht="12.75" customHeight="1">
      <c r="A654" s="167">
        <v>2023</v>
      </c>
      <c r="B654" s="168" t="s">
        <v>32</v>
      </c>
      <c r="C654" s="168" t="s">
        <v>829</v>
      </c>
      <c r="D654" s="169" t="s">
        <v>837</v>
      </c>
      <c r="E654" s="169">
        <v>2</v>
      </c>
      <c r="F654" s="169" t="s">
        <v>831</v>
      </c>
      <c r="G654" s="170"/>
      <c r="H654" s="170">
        <v>708.43999999999994</v>
      </c>
      <c r="I654" s="171"/>
      <c r="J654" s="171">
        <v>16838</v>
      </c>
      <c r="K654" s="172"/>
      <c r="L654" s="173">
        <f t="shared" si="11"/>
        <v>11928712.719999999</v>
      </c>
      <c r="M654" s="187"/>
      <c r="N654" s="151"/>
      <c r="O654" s="188"/>
      <c r="P654" s="188"/>
    </row>
    <row r="655" spans="1:16" s="189" customFormat="1" ht="12.75" customHeight="1">
      <c r="A655" s="153"/>
      <c r="B655" s="154"/>
      <c r="C655" s="154"/>
      <c r="D655" s="155"/>
      <c r="E655" s="155"/>
      <c r="F655" s="155" t="s">
        <v>832</v>
      </c>
      <c r="G655" s="156"/>
      <c r="H655" s="156">
        <v>1369.12</v>
      </c>
      <c r="I655" s="157"/>
      <c r="J655" s="157">
        <v>6227</v>
      </c>
      <c r="K655" s="158"/>
      <c r="L655" s="159">
        <f t="shared" si="11"/>
        <v>8525510.2400000002</v>
      </c>
      <c r="M655" s="187"/>
      <c r="N655" s="151"/>
      <c r="O655" s="188"/>
      <c r="P655" s="188"/>
    </row>
    <row r="656" spans="1:16" s="189" customFormat="1" ht="12.75" customHeight="1">
      <c r="A656" s="174"/>
      <c r="B656" s="175"/>
      <c r="C656" s="175"/>
      <c r="D656" s="176"/>
      <c r="E656" s="176"/>
      <c r="F656" s="176" t="s">
        <v>833</v>
      </c>
      <c r="G656" s="177"/>
      <c r="H656" s="177">
        <v>2069.6</v>
      </c>
      <c r="I656" s="178"/>
      <c r="J656" s="178">
        <v>2945</v>
      </c>
      <c r="K656" s="179"/>
      <c r="L656" s="180">
        <f t="shared" si="11"/>
        <v>6094972</v>
      </c>
      <c r="M656" s="187"/>
      <c r="N656" s="151"/>
      <c r="O656" s="188"/>
      <c r="P656" s="188"/>
    </row>
    <row r="657" spans="1:16" s="189" customFormat="1" ht="12.75" customHeight="1">
      <c r="A657" s="167">
        <v>2023</v>
      </c>
      <c r="B657" s="168" t="s">
        <v>32</v>
      </c>
      <c r="C657" s="168" t="s">
        <v>829</v>
      </c>
      <c r="D657" s="169" t="s">
        <v>838</v>
      </c>
      <c r="E657" s="169">
        <v>2</v>
      </c>
      <c r="F657" s="169" t="s">
        <v>831</v>
      </c>
      <c r="G657" s="170"/>
      <c r="H657" s="170">
        <v>708.43999999999994</v>
      </c>
      <c r="I657" s="171"/>
      <c r="J657" s="171">
        <v>20692</v>
      </c>
      <c r="K657" s="172"/>
      <c r="L657" s="173">
        <f t="shared" si="11"/>
        <v>14659040.479999999</v>
      </c>
      <c r="M657" s="187"/>
      <c r="N657" s="151"/>
      <c r="O657" s="188"/>
      <c r="P657" s="188"/>
    </row>
    <row r="658" spans="1:16" s="189" customFormat="1" ht="12.75" customHeight="1">
      <c r="A658" s="153"/>
      <c r="B658" s="154"/>
      <c r="C658" s="154"/>
      <c r="D658" s="155"/>
      <c r="E658" s="155"/>
      <c r="F658" s="155" t="s">
        <v>832</v>
      </c>
      <c r="G658" s="156"/>
      <c r="H658" s="156">
        <v>1369.12</v>
      </c>
      <c r="I658" s="157"/>
      <c r="J658" s="157">
        <v>3996</v>
      </c>
      <c r="K658" s="158"/>
      <c r="L658" s="159">
        <f t="shared" si="11"/>
        <v>5471003.5199999996</v>
      </c>
      <c r="M658" s="187"/>
      <c r="N658" s="151"/>
      <c r="O658" s="188"/>
      <c r="P658" s="188"/>
    </row>
    <row r="659" spans="1:16" s="189" customFormat="1" ht="12.75" customHeight="1">
      <c r="A659" s="174"/>
      <c r="B659" s="175"/>
      <c r="C659" s="175"/>
      <c r="D659" s="176"/>
      <c r="E659" s="176"/>
      <c r="F659" s="176" t="s">
        <v>833</v>
      </c>
      <c r="G659" s="177"/>
      <c r="H659" s="177">
        <v>2069.6</v>
      </c>
      <c r="I659" s="178"/>
      <c r="J659" s="178">
        <v>1989</v>
      </c>
      <c r="K659" s="179"/>
      <c r="L659" s="180">
        <f t="shared" si="11"/>
        <v>4116434.4</v>
      </c>
      <c r="M659" s="187"/>
      <c r="N659" s="151"/>
      <c r="O659" s="188"/>
      <c r="P659" s="188"/>
    </row>
    <row r="660" spans="1:16" s="189" customFormat="1" ht="12.75" customHeight="1">
      <c r="A660" s="167">
        <v>2023</v>
      </c>
      <c r="B660" s="168" t="s">
        <v>32</v>
      </c>
      <c r="C660" s="168" t="s">
        <v>829</v>
      </c>
      <c r="D660" s="169" t="s">
        <v>839</v>
      </c>
      <c r="E660" s="169">
        <v>2</v>
      </c>
      <c r="F660" s="169" t="s">
        <v>831</v>
      </c>
      <c r="G660" s="170"/>
      <c r="H660" s="170">
        <v>439.66</v>
      </c>
      <c r="I660" s="171"/>
      <c r="J660" s="171">
        <v>12795</v>
      </c>
      <c r="K660" s="172"/>
      <c r="L660" s="173">
        <f t="shared" si="11"/>
        <v>5625449.7000000002</v>
      </c>
      <c r="M660" s="187"/>
      <c r="N660" s="151"/>
      <c r="O660" s="188"/>
      <c r="P660" s="188"/>
    </row>
    <row r="661" spans="1:16" s="189" customFormat="1" ht="12.75" customHeight="1">
      <c r="A661" s="153"/>
      <c r="B661" s="154"/>
      <c r="C661" s="154"/>
      <c r="D661" s="155"/>
      <c r="E661" s="155"/>
      <c r="F661" s="155" t="s">
        <v>832</v>
      </c>
      <c r="G661" s="156"/>
      <c r="H661" s="156">
        <v>849.68000000000006</v>
      </c>
      <c r="I661" s="157"/>
      <c r="J661" s="157">
        <v>4807</v>
      </c>
      <c r="K661" s="158"/>
      <c r="L661" s="159">
        <f t="shared" si="11"/>
        <v>4084411.7600000002</v>
      </c>
      <c r="M661" s="187"/>
      <c r="N661" s="151"/>
      <c r="O661" s="188"/>
      <c r="P661" s="188"/>
    </row>
    <row r="662" spans="1:16" s="189" customFormat="1" ht="12.75" customHeight="1">
      <c r="A662" s="174"/>
      <c r="B662" s="175"/>
      <c r="C662" s="175"/>
      <c r="D662" s="176"/>
      <c r="E662" s="176"/>
      <c r="F662" s="176" t="s">
        <v>833</v>
      </c>
      <c r="G662" s="177"/>
      <c r="H662" s="177">
        <v>1284.4000000000001</v>
      </c>
      <c r="I662" s="178"/>
      <c r="J662" s="178">
        <v>2364</v>
      </c>
      <c r="K662" s="179"/>
      <c r="L662" s="180">
        <f t="shared" si="11"/>
        <v>3036321.6</v>
      </c>
      <c r="M662" s="187"/>
      <c r="N662" s="151"/>
      <c r="O662" s="188"/>
      <c r="P662" s="188"/>
    </row>
    <row r="663" spans="1:16" s="189" customFormat="1" ht="12.75" customHeight="1">
      <c r="A663" s="167">
        <v>2023</v>
      </c>
      <c r="B663" s="168" t="s">
        <v>32</v>
      </c>
      <c r="C663" s="168" t="s">
        <v>829</v>
      </c>
      <c r="D663" s="169" t="s">
        <v>840</v>
      </c>
      <c r="E663" s="169">
        <v>2</v>
      </c>
      <c r="F663" s="169" t="s">
        <v>831</v>
      </c>
      <c r="G663" s="170"/>
      <c r="H663" s="170">
        <v>439.66</v>
      </c>
      <c r="I663" s="171"/>
      <c r="J663" s="171">
        <v>21501</v>
      </c>
      <c r="K663" s="172"/>
      <c r="L663" s="173">
        <f t="shared" si="11"/>
        <v>9453129.6600000001</v>
      </c>
      <c r="M663" s="187"/>
      <c r="N663" s="151"/>
      <c r="O663" s="188"/>
      <c r="P663" s="188"/>
    </row>
    <row r="664" spans="1:16" s="189" customFormat="1" ht="12.75" customHeight="1">
      <c r="A664" s="153"/>
      <c r="B664" s="154"/>
      <c r="C664" s="154"/>
      <c r="D664" s="155"/>
      <c r="E664" s="155"/>
      <c r="F664" s="155" t="s">
        <v>832</v>
      </c>
      <c r="G664" s="156"/>
      <c r="H664" s="156">
        <v>849.68000000000006</v>
      </c>
      <c r="I664" s="157"/>
      <c r="J664" s="157">
        <v>4210</v>
      </c>
      <c r="K664" s="158"/>
      <c r="L664" s="159">
        <f t="shared" si="11"/>
        <v>3577152.8000000003</v>
      </c>
      <c r="M664" s="187"/>
      <c r="N664" s="151"/>
      <c r="O664" s="188"/>
      <c r="P664" s="188"/>
    </row>
    <row r="665" spans="1:16" s="189" customFormat="1" ht="12.75" customHeight="1">
      <c r="A665" s="174"/>
      <c r="B665" s="175"/>
      <c r="C665" s="175"/>
      <c r="D665" s="176"/>
      <c r="E665" s="176"/>
      <c r="F665" s="176" t="s">
        <v>833</v>
      </c>
      <c r="G665" s="177"/>
      <c r="H665" s="177">
        <v>1284.4000000000001</v>
      </c>
      <c r="I665" s="178"/>
      <c r="J665" s="178">
        <v>2142</v>
      </c>
      <c r="K665" s="179"/>
      <c r="L665" s="180">
        <f t="shared" si="11"/>
        <v>2751184.8000000003</v>
      </c>
      <c r="M665" s="187"/>
      <c r="N665" s="151"/>
      <c r="O665" s="188"/>
      <c r="P665" s="188"/>
    </row>
    <row r="666" spans="1:16" s="189" customFormat="1" ht="12.75" customHeight="1">
      <c r="A666" s="167">
        <v>2023</v>
      </c>
      <c r="B666" s="168" t="s">
        <v>32</v>
      </c>
      <c r="C666" s="168" t="s">
        <v>829</v>
      </c>
      <c r="D666" s="169" t="s">
        <v>841</v>
      </c>
      <c r="E666" s="169">
        <v>2</v>
      </c>
      <c r="F666" s="169" t="s">
        <v>831</v>
      </c>
      <c r="G666" s="170"/>
      <c r="H666" s="170">
        <v>1196.1599999999999</v>
      </c>
      <c r="I666" s="171"/>
      <c r="J666" s="171">
        <v>16245</v>
      </c>
      <c r="K666" s="172"/>
      <c r="L666" s="173">
        <f t="shared" si="11"/>
        <v>19431619.199999999</v>
      </c>
      <c r="M666" s="187"/>
      <c r="N666" s="151"/>
      <c r="O666" s="188"/>
      <c r="P666" s="188"/>
    </row>
    <row r="667" spans="1:16" s="189" customFormat="1" ht="12.75" customHeight="1">
      <c r="A667" s="153"/>
      <c r="B667" s="154"/>
      <c r="C667" s="154"/>
      <c r="D667" s="155"/>
      <c r="E667" s="155"/>
      <c r="F667" s="155" t="s">
        <v>832</v>
      </c>
      <c r="G667" s="156"/>
      <c r="H667" s="156">
        <v>2311.6799999999998</v>
      </c>
      <c r="I667" s="157"/>
      <c r="J667" s="157">
        <v>12287</v>
      </c>
      <c r="K667" s="158"/>
      <c r="L667" s="159">
        <f t="shared" si="11"/>
        <v>28403612.159999996</v>
      </c>
      <c r="M667" s="187"/>
      <c r="N667" s="151"/>
      <c r="O667" s="188"/>
      <c r="P667" s="188"/>
    </row>
    <row r="668" spans="1:16" s="189" customFormat="1" ht="12.75" customHeight="1">
      <c r="A668" s="174"/>
      <c r="B668" s="175"/>
      <c r="C668" s="175"/>
      <c r="D668" s="176"/>
      <c r="E668" s="176"/>
      <c r="F668" s="176" t="s">
        <v>833</v>
      </c>
      <c r="G668" s="177"/>
      <c r="H668" s="177">
        <v>3494.4</v>
      </c>
      <c r="I668" s="178"/>
      <c r="J668" s="178">
        <v>8382</v>
      </c>
      <c r="K668" s="179"/>
      <c r="L668" s="180">
        <f t="shared" si="11"/>
        <v>29290060.800000001</v>
      </c>
      <c r="M668" s="187"/>
      <c r="N668" s="151"/>
      <c r="O668" s="188"/>
      <c r="P668" s="188"/>
    </row>
    <row r="669" spans="1:16" s="189" customFormat="1" ht="12.75" customHeight="1">
      <c r="A669" s="167">
        <v>2023</v>
      </c>
      <c r="B669" s="168" t="s">
        <v>32</v>
      </c>
      <c r="C669" s="168" t="s">
        <v>829</v>
      </c>
      <c r="D669" s="169" t="s">
        <v>842</v>
      </c>
      <c r="E669" s="169">
        <v>2</v>
      </c>
      <c r="F669" s="169" t="s">
        <v>831</v>
      </c>
      <c r="G669" s="170"/>
      <c r="H669" s="170">
        <v>509.08</v>
      </c>
      <c r="I669" s="171"/>
      <c r="J669" s="171">
        <v>12182</v>
      </c>
      <c r="K669" s="172"/>
      <c r="L669" s="173">
        <f t="shared" si="11"/>
        <v>6201612.5599999996</v>
      </c>
      <c r="M669" s="187"/>
      <c r="N669" s="151"/>
      <c r="O669" s="188"/>
      <c r="P669" s="188"/>
    </row>
    <row r="670" spans="1:16" s="189" customFormat="1" ht="12.75" customHeight="1">
      <c r="A670" s="153"/>
      <c r="B670" s="154"/>
      <c r="C670" s="154"/>
      <c r="D670" s="155"/>
      <c r="E670" s="155"/>
      <c r="F670" s="155" t="s">
        <v>832</v>
      </c>
      <c r="G670" s="156"/>
      <c r="H670" s="156">
        <v>983.83999999999992</v>
      </c>
      <c r="I670" s="157"/>
      <c r="J670" s="157">
        <v>5297</v>
      </c>
      <c r="K670" s="158"/>
      <c r="L670" s="159">
        <f t="shared" si="11"/>
        <v>5211400.4799999995</v>
      </c>
      <c r="M670" s="187"/>
      <c r="N670" s="151"/>
      <c r="O670" s="188"/>
      <c r="P670" s="188"/>
    </row>
    <row r="671" spans="1:16" s="189" customFormat="1" ht="12.75" customHeight="1">
      <c r="A671" s="174"/>
      <c r="B671" s="175"/>
      <c r="C671" s="175"/>
      <c r="D671" s="176"/>
      <c r="E671" s="176"/>
      <c r="F671" s="176" t="s">
        <v>833</v>
      </c>
      <c r="G671" s="177"/>
      <c r="H671" s="177">
        <v>1487.2</v>
      </c>
      <c r="I671" s="178"/>
      <c r="J671" s="178">
        <v>32901</v>
      </c>
      <c r="K671" s="179"/>
      <c r="L671" s="180">
        <f t="shared" si="11"/>
        <v>48930367.200000003</v>
      </c>
      <c r="M671" s="187"/>
      <c r="N671" s="151"/>
      <c r="O671" s="188"/>
      <c r="P671" s="188"/>
    </row>
    <row r="672" spans="1:16" s="189" customFormat="1" ht="12.75" customHeight="1">
      <c r="A672" s="167">
        <v>2023</v>
      </c>
      <c r="B672" s="168" t="s">
        <v>32</v>
      </c>
      <c r="C672" s="168" t="s">
        <v>829</v>
      </c>
      <c r="D672" s="169" t="s">
        <v>843</v>
      </c>
      <c r="E672" s="169">
        <v>2</v>
      </c>
      <c r="F672" s="169" t="s">
        <v>831</v>
      </c>
      <c r="G672" s="170"/>
      <c r="H672" s="170">
        <v>687.07999999999993</v>
      </c>
      <c r="I672" s="171"/>
      <c r="J672" s="171">
        <v>13162</v>
      </c>
      <c r="K672" s="172"/>
      <c r="L672" s="173">
        <f>H672*J672</f>
        <v>9043346.959999999</v>
      </c>
      <c r="M672" s="187"/>
      <c r="N672" s="151"/>
      <c r="O672" s="188"/>
      <c r="P672" s="188"/>
    </row>
    <row r="673" spans="1:16" s="189" customFormat="1" ht="12.75" customHeight="1">
      <c r="A673" s="153"/>
      <c r="B673" s="154"/>
      <c r="C673" s="154"/>
      <c r="D673" s="155"/>
      <c r="E673" s="155"/>
      <c r="F673" s="155" t="s">
        <v>832</v>
      </c>
      <c r="G673" s="156"/>
      <c r="H673" s="156">
        <v>1327.84</v>
      </c>
      <c r="I673" s="157"/>
      <c r="J673" s="157">
        <v>5656</v>
      </c>
      <c r="K673" s="158"/>
      <c r="L673" s="159">
        <f t="shared" ref="L673:L731" si="12">H673*J673</f>
        <v>7510263.0399999991</v>
      </c>
      <c r="M673" s="187"/>
      <c r="N673" s="151"/>
      <c r="O673" s="188"/>
      <c r="P673" s="188"/>
    </row>
    <row r="674" spans="1:16" s="189" customFormat="1" ht="12.75" customHeight="1">
      <c r="A674" s="174"/>
      <c r="B674" s="175"/>
      <c r="C674" s="175"/>
      <c r="D674" s="176"/>
      <c r="E674" s="176"/>
      <c r="F674" s="176" t="s">
        <v>833</v>
      </c>
      <c r="G674" s="177"/>
      <c r="H674" s="177">
        <v>2007.2</v>
      </c>
      <c r="I674" s="178"/>
      <c r="J674" s="178">
        <v>33951</v>
      </c>
      <c r="K674" s="179"/>
      <c r="L674" s="180">
        <f t="shared" si="12"/>
        <v>68146447.200000003</v>
      </c>
      <c r="M674" s="187"/>
      <c r="N674" s="151"/>
      <c r="O674" s="188"/>
      <c r="P674" s="188"/>
    </row>
    <row r="675" spans="1:16" s="189" customFormat="1" ht="12.75" customHeight="1">
      <c r="A675" s="167">
        <v>2023</v>
      </c>
      <c r="B675" s="168" t="s">
        <v>32</v>
      </c>
      <c r="C675" s="168" t="s">
        <v>829</v>
      </c>
      <c r="D675" s="169" t="s">
        <v>844</v>
      </c>
      <c r="E675" s="169">
        <v>2</v>
      </c>
      <c r="F675" s="169" t="s">
        <v>831</v>
      </c>
      <c r="G675" s="170"/>
      <c r="H675" s="170">
        <v>1190.8200000000002</v>
      </c>
      <c r="I675" s="171"/>
      <c r="J675" s="171">
        <v>37112</v>
      </c>
      <c r="K675" s="172"/>
      <c r="L675" s="173">
        <f t="shared" si="12"/>
        <v>44193711.840000004</v>
      </c>
      <c r="M675" s="187"/>
      <c r="N675" s="151"/>
      <c r="O675" s="188"/>
      <c r="P675" s="188"/>
    </row>
    <row r="676" spans="1:16" s="189" customFormat="1" ht="12.75" customHeight="1">
      <c r="A676" s="153"/>
      <c r="B676" s="154"/>
      <c r="C676" s="154"/>
      <c r="D676" s="155"/>
      <c r="E676" s="155"/>
      <c r="F676" s="155" t="s">
        <v>832</v>
      </c>
      <c r="G676" s="156"/>
      <c r="H676" s="156">
        <v>2301.36</v>
      </c>
      <c r="I676" s="157"/>
      <c r="J676" s="157">
        <v>16565</v>
      </c>
      <c r="K676" s="158"/>
      <c r="L676" s="159">
        <f t="shared" si="12"/>
        <v>38122028.399999999</v>
      </c>
      <c r="M676" s="187"/>
      <c r="N676" s="151"/>
      <c r="O676" s="188"/>
      <c r="P676" s="188"/>
    </row>
    <row r="677" spans="1:16" s="189" customFormat="1" ht="12.75" customHeight="1">
      <c r="A677" s="174"/>
      <c r="B677" s="175"/>
      <c r="C677" s="175"/>
      <c r="D677" s="176"/>
      <c r="E677" s="176"/>
      <c r="F677" s="176" t="s">
        <v>833</v>
      </c>
      <c r="G677" s="177"/>
      <c r="H677" s="177"/>
      <c r="I677" s="178"/>
      <c r="J677" s="178"/>
      <c r="K677" s="179"/>
      <c r="L677" s="180">
        <f t="shared" si="12"/>
        <v>0</v>
      </c>
      <c r="M677" s="187"/>
      <c r="N677" s="151"/>
      <c r="O677" s="188"/>
      <c r="P677" s="188"/>
    </row>
    <row r="678" spans="1:16" s="189" customFormat="1" ht="12.75" customHeight="1">
      <c r="A678" s="167">
        <v>2023</v>
      </c>
      <c r="B678" s="168" t="s">
        <v>32</v>
      </c>
      <c r="C678" s="168" t="s">
        <v>829</v>
      </c>
      <c r="D678" s="169" t="s">
        <v>845</v>
      </c>
      <c r="E678" s="169">
        <v>2</v>
      </c>
      <c r="F678" s="169" t="s">
        <v>831</v>
      </c>
      <c r="G678" s="170"/>
      <c r="H678" s="170">
        <v>1190.8200000000002</v>
      </c>
      <c r="I678" s="171"/>
      <c r="J678" s="171">
        <v>29935</v>
      </c>
      <c r="K678" s="172"/>
      <c r="L678" s="173">
        <f t="shared" si="12"/>
        <v>35647196.700000003</v>
      </c>
      <c r="M678" s="187"/>
      <c r="N678" s="151"/>
      <c r="O678" s="188"/>
      <c r="P678" s="188"/>
    </row>
    <row r="679" spans="1:16" s="189" customFormat="1" ht="12.75" customHeight="1">
      <c r="A679" s="153"/>
      <c r="B679" s="154"/>
      <c r="C679" s="154"/>
      <c r="D679" s="155"/>
      <c r="E679" s="155"/>
      <c r="F679" s="155" t="s">
        <v>832</v>
      </c>
      <c r="G679" s="156"/>
      <c r="H679" s="156">
        <v>2301.36</v>
      </c>
      <c r="I679" s="157"/>
      <c r="J679" s="157">
        <v>18221</v>
      </c>
      <c r="K679" s="158"/>
      <c r="L679" s="159">
        <f t="shared" si="12"/>
        <v>41933080.560000002</v>
      </c>
      <c r="M679" s="187"/>
      <c r="N679" s="151"/>
      <c r="O679" s="188"/>
      <c r="P679" s="188"/>
    </row>
    <row r="680" spans="1:16" s="189" customFormat="1" ht="12.75" customHeight="1">
      <c r="A680" s="174"/>
      <c r="B680" s="175"/>
      <c r="C680" s="175"/>
      <c r="D680" s="176"/>
      <c r="E680" s="176"/>
      <c r="F680" s="176" t="s">
        <v>833</v>
      </c>
      <c r="G680" s="177"/>
      <c r="H680" s="177">
        <v>3478.8</v>
      </c>
      <c r="I680" s="178"/>
      <c r="J680" s="178">
        <v>3926</v>
      </c>
      <c r="K680" s="179"/>
      <c r="L680" s="180">
        <f t="shared" si="12"/>
        <v>13657768.800000001</v>
      </c>
      <c r="M680" s="187"/>
      <c r="N680" s="151"/>
      <c r="O680" s="188"/>
      <c r="P680" s="188"/>
    </row>
    <row r="681" spans="1:16" s="189" customFormat="1" ht="12.75" customHeight="1">
      <c r="A681" s="167">
        <v>2023</v>
      </c>
      <c r="B681" s="168" t="s">
        <v>32</v>
      </c>
      <c r="C681" s="168" t="s">
        <v>829</v>
      </c>
      <c r="D681" s="169" t="s">
        <v>846</v>
      </c>
      <c r="E681" s="169">
        <v>2</v>
      </c>
      <c r="F681" s="169" t="s">
        <v>831</v>
      </c>
      <c r="G681" s="170"/>
      <c r="H681" s="170">
        <v>398.72</v>
      </c>
      <c r="I681" s="171"/>
      <c r="J681" s="171">
        <v>41372</v>
      </c>
      <c r="K681" s="172"/>
      <c r="L681" s="173">
        <f t="shared" si="12"/>
        <v>16495843.840000002</v>
      </c>
      <c r="M681" s="187"/>
      <c r="N681" s="151"/>
      <c r="O681" s="188"/>
      <c r="P681" s="188"/>
    </row>
    <row r="682" spans="1:16" s="189" customFormat="1" ht="12.75" customHeight="1">
      <c r="A682" s="153"/>
      <c r="B682" s="154"/>
      <c r="C682" s="154"/>
      <c r="D682" s="155"/>
      <c r="E682" s="155"/>
      <c r="F682" s="155" t="s">
        <v>832</v>
      </c>
      <c r="G682" s="156"/>
      <c r="H682" s="156">
        <v>770.56000000000006</v>
      </c>
      <c r="I682" s="157"/>
      <c r="J682" s="157">
        <v>16856</v>
      </c>
      <c r="K682" s="158"/>
      <c r="L682" s="159">
        <f t="shared" si="12"/>
        <v>12988559.360000001</v>
      </c>
      <c r="M682" s="187"/>
      <c r="N682" s="151"/>
      <c r="O682" s="188"/>
      <c r="P682" s="188"/>
    </row>
    <row r="683" spans="1:16" s="189" customFormat="1" ht="12.75" customHeight="1">
      <c r="A683" s="174"/>
      <c r="B683" s="175"/>
      <c r="C683" s="175"/>
      <c r="D683" s="176"/>
      <c r="E683" s="176"/>
      <c r="F683" s="176" t="s">
        <v>833</v>
      </c>
      <c r="G683" s="177"/>
      <c r="H683" s="177"/>
      <c r="I683" s="178"/>
      <c r="J683" s="178"/>
      <c r="K683" s="179"/>
      <c r="L683" s="180">
        <f t="shared" si="12"/>
        <v>0</v>
      </c>
      <c r="M683" s="187"/>
      <c r="N683" s="151"/>
      <c r="O683" s="188"/>
      <c r="P683" s="188"/>
    </row>
    <row r="684" spans="1:16" s="189" customFormat="1" ht="12.75" customHeight="1">
      <c r="A684" s="167">
        <v>2023</v>
      </c>
      <c r="B684" s="168" t="s">
        <v>32</v>
      </c>
      <c r="C684" s="168" t="s">
        <v>829</v>
      </c>
      <c r="D684" s="169" t="s">
        <v>847</v>
      </c>
      <c r="E684" s="169">
        <v>2</v>
      </c>
      <c r="F684" s="169" t="s">
        <v>831</v>
      </c>
      <c r="G684" s="170"/>
      <c r="H684" s="170">
        <v>398.72</v>
      </c>
      <c r="I684" s="171"/>
      <c r="J684" s="171">
        <v>30213</v>
      </c>
      <c r="K684" s="172"/>
      <c r="L684" s="173">
        <f t="shared" si="12"/>
        <v>12046527.360000001</v>
      </c>
      <c r="M684" s="187"/>
      <c r="N684" s="151"/>
      <c r="O684" s="188"/>
      <c r="P684" s="188"/>
    </row>
    <row r="685" spans="1:16" s="189" customFormat="1" ht="12.75" customHeight="1">
      <c r="A685" s="153"/>
      <c r="B685" s="154"/>
      <c r="C685" s="154"/>
      <c r="D685" s="155"/>
      <c r="E685" s="155"/>
      <c r="F685" s="155" t="s">
        <v>832</v>
      </c>
      <c r="G685" s="156"/>
      <c r="H685" s="156">
        <v>770.56000000000006</v>
      </c>
      <c r="I685" s="157"/>
      <c r="J685" s="157">
        <v>19741</v>
      </c>
      <c r="K685" s="158"/>
      <c r="L685" s="159">
        <f t="shared" si="12"/>
        <v>15211624.960000001</v>
      </c>
      <c r="M685" s="187"/>
      <c r="N685" s="151"/>
      <c r="O685" s="188"/>
      <c r="P685" s="188"/>
    </row>
    <row r="686" spans="1:16" s="189" customFormat="1" ht="12.75" customHeight="1">
      <c r="A686" s="174"/>
      <c r="B686" s="175"/>
      <c r="C686" s="175"/>
      <c r="D686" s="176"/>
      <c r="E686" s="176"/>
      <c r="F686" s="176" t="s">
        <v>833</v>
      </c>
      <c r="G686" s="177"/>
      <c r="H686" s="177">
        <v>1164.8000000000002</v>
      </c>
      <c r="I686" s="178"/>
      <c r="J686" s="178">
        <v>3906</v>
      </c>
      <c r="K686" s="179"/>
      <c r="L686" s="180">
        <f t="shared" si="12"/>
        <v>4549708.8000000007</v>
      </c>
      <c r="M686" s="187"/>
      <c r="N686" s="151"/>
      <c r="O686" s="188"/>
      <c r="P686" s="188"/>
    </row>
    <row r="687" spans="1:16" s="189" customFormat="1" ht="12.75" customHeight="1">
      <c r="A687" s="167">
        <v>2023</v>
      </c>
      <c r="B687" s="168" t="s">
        <v>32</v>
      </c>
      <c r="C687" s="168" t="s">
        <v>829</v>
      </c>
      <c r="D687" s="169" t="s">
        <v>848</v>
      </c>
      <c r="E687" s="169">
        <v>2</v>
      </c>
      <c r="F687" s="169" t="s">
        <v>831</v>
      </c>
      <c r="G687" s="170"/>
      <c r="H687" s="170">
        <v>606.98</v>
      </c>
      <c r="I687" s="171"/>
      <c r="J687" s="171">
        <v>37354</v>
      </c>
      <c r="K687" s="172"/>
      <c r="L687" s="173">
        <f t="shared" si="12"/>
        <v>22673130.920000002</v>
      </c>
      <c r="M687" s="187"/>
      <c r="N687" s="151"/>
      <c r="O687" s="188"/>
      <c r="P687" s="188"/>
    </row>
    <row r="688" spans="1:16" s="189" customFormat="1" ht="12.75" customHeight="1">
      <c r="A688" s="153"/>
      <c r="B688" s="154"/>
      <c r="C688" s="154"/>
      <c r="D688" s="155"/>
      <c r="E688" s="155"/>
      <c r="F688" s="155" t="s">
        <v>832</v>
      </c>
      <c r="G688" s="156"/>
      <c r="H688" s="156">
        <v>1173.04</v>
      </c>
      <c r="I688" s="157"/>
      <c r="J688" s="157">
        <v>14337</v>
      </c>
      <c r="K688" s="158"/>
      <c r="L688" s="159">
        <f t="shared" si="12"/>
        <v>16817874.48</v>
      </c>
      <c r="M688" s="187"/>
      <c r="N688" s="151"/>
      <c r="O688" s="188"/>
      <c r="P688" s="188"/>
    </row>
    <row r="689" spans="1:16" s="189" customFormat="1" ht="12.75" customHeight="1">
      <c r="A689" s="174"/>
      <c r="B689" s="175"/>
      <c r="C689" s="175"/>
      <c r="D689" s="176"/>
      <c r="E689" s="176"/>
      <c r="F689" s="176" t="s">
        <v>833</v>
      </c>
      <c r="G689" s="177"/>
      <c r="H689" s="177"/>
      <c r="I689" s="178"/>
      <c r="J689" s="178"/>
      <c r="K689" s="179"/>
      <c r="L689" s="180">
        <f t="shared" si="12"/>
        <v>0</v>
      </c>
      <c r="M689" s="187"/>
      <c r="N689" s="151"/>
      <c r="O689" s="188"/>
      <c r="P689" s="188"/>
    </row>
    <row r="690" spans="1:16" s="189" customFormat="1" ht="12.75" customHeight="1">
      <c r="A690" s="167">
        <v>2023</v>
      </c>
      <c r="B690" s="168" t="s">
        <v>32</v>
      </c>
      <c r="C690" s="168" t="s">
        <v>829</v>
      </c>
      <c r="D690" s="169" t="s">
        <v>849</v>
      </c>
      <c r="E690" s="169">
        <v>2</v>
      </c>
      <c r="F690" s="169" t="s">
        <v>831</v>
      </c>
      <c r="G690" s="170"/>
      <c r="H690" s="170">
        <v>606.98</v>
      </c>
      <c r="I690" s="171"/>
      <c r="J690" s="171">
        <v>27261</v>
      </c>
      <c r="K690" s="172"/>
      <c r="L690" s="173">
        <f t="shared" si="12"/>
        <v>16546881.780000001</v>
      </c>
      <c r="M690" s="187"/>
      <c r="N690" s="151"/>
      <c r="O690" s="188"/>
      <c r="P690" s="188"/>
    </row>
    <row r="691" spans="1:16" s="189" customFormat="1" ht="12.75" customHeight="1">
      <c r="A691" s="153"/>
      <c r="B691" s="154"/>
      <c r="C691" s="154"/>
      <c r="D691" s="155"/>
      <c r="E691" s="155"/>
      <c r="F691" s="155" t="s">
        <v>832</v>
      </c>
      <c r="G691" s="156"/>
      <c r="H691" s="156">
        <v>1173.04</v>
      </c>
      <c r="I691" s="157"/>
      <c r="J691" s="157">
        <v>17617</v>
      </c>
      <c r="K691" s="158"/>
      <c r="L691" s="159">
        <f t="shared" si="12"/>
        <v>20665445.68</v>
      </c>
      <c r="M691" s="187"/>
      <c r="N691" s="151"/>
      <c r="O691" s="188"/>
      <c r="P691" s="188"/>
    </row>
    <row r="692" spans="1:16" s="189" customFormat="1" ht="12.75" customHeight="1">
      <c r="A692" s="174"/>
      <c r="B692" s="175"/>
      <c r="C692" s="175"/>
      <c r="D692" s="176"/>
      <c r="E692" s="176"/>
      <c r="F692" s="176" t="s">
        <v>833</v>
      </c>
      <c r="G692" s="177"/>
      <c r="H692" s="177">
        <v>1773.2</v>
      </c>
      <c r="I692" s="178"/>
      <c r="J692" s="178">
        <v>3540</v>
      </c>
      <c r="K692" s="179"/>
      <c r="L692" s="180">
        <f t="shared" si="12"/>
        <v>6277128</v>
      </c>
      <c r="M692" s="187"/>
      <c r="N692" s="151"/>
      <c r="O692" s="188"/>
      <c r="P692" s="188"/>
    </row>
    <row r="693" spans="1:16" s="189" customFormat="1" ht="12.75" customHeight="1">
      <c r="A693" s="167">
        <v>2023</v>
      </c>
      <c r="B693" s="168" t="s">
        <v>32</v>
      </c>
      <c r="C693" s="168" t="s">
        <v>829</v>
      </c>
      <c r="D693" s="169" t="s">
        <v>850</v>
      </c>
      <c r="E693" s="169">
        <v>2</v>
      </c>
      <c r="F693" s="169" t="s">
        <v>831</v>
      </c>
      <c r="G693" s="170"/>
      <c r="H693" s="170">
        <v>416.25</v>
      </c>
      <c r="I693" s="171"/>
      <c r="J693" s="171">
        <v>7676</v>
      </c>
      <c r="K693" s="172"/>
      <c r="L693" s="173">
        <f t="shared" si="12"/>
        <v>3195135</v>
      </c>
      <c r="M693" s="187"/>
      <c r="N693" s="151"/>
      <c r="O693" s="188"/>
      <c r="P693" s="188"/>
    </row>
    <row r="694" spans="1:16" s="189" customFormat="1" ht="12.75" customHeight="1">
      <c r="A694" s="153"/>
      <c r="B694" s="154"/>
      <c r="C694" s="154"/>
      <c r="D694" s="155"/>
      <c r="E694" s="155"/>
      <c r="F694" s="155" t="s">
        <v>832</v>
      </c>
      <c r="G694" s="156"/>
      <c r="H694" s="156">
        <v>804.44</v>
      </c>
      <c r="I694" s="157"/>
      <c r="J694" s="157">
        <v>3044</v>
      </c>
      <c r="K694" s="158"/>
      <c r="L694" s="159">
        <f t="shared" si="12"/>
        <v>2448715.3600000003</v>
      </c>
      <c r="M694" s="187"/>
      <c r="N694" s="151"/>
      <c r="O694" s="188"/>
      <c r="P694" s="188"/>
    </row>
    <row r="695" spans="1:16" s="189" customFormat="1" ht="12.75" customHeight="1">
      <c r="A695" s="174"/>
      <c r="B695" s="175"/>
      <c r="C695" s="161"/>
      <c r="D695" s="162"/>
      <c r="E695" s="162"/>
      <c r="F695" s="162" t="s">
        <v>833</v>
      </c>
      <c r="G695" s="177"/>
      <c r="H695" s="177">
        <v>1216.02</v>
      </c>
      <c r="I695" s="164"/>
      <c r="J695" s="164">
        <v>1251</v>
      </c>
      <c r="K695" s="165"/>
      <c r="L695" s="166">
        <f t="shared" si="12"/>
        <v>1521241.02</v>
      </c>
      <c r="M695" s="187"/>
      <c r="N695" s="151"/>
      <c r="O695" s="188"/>
      <c r="P695" s="188"/>
    </row>
    <row r="696" spans="1:16" s="189" customFormat="1" ht="12.75" customHeight="1">
      <c r="A696" s="167">
        <v>2023</v>
      </c>
      <c r="B696" s="168" t="s">
        <v>32</v>
      </c>
      <c r="C696" s="168" t="s">
        <v>829</v>
      </c>
      <c r="D696" s="169" t="s">
        <v>851</v>
      </c>
      <c r="E696" s="169">
        <v>2</v>
      </c>
      <c r="F696" s="169" t="s">
        <v>831</v>
      </c>
      <c r="G696" s="170"/>
      <c r="H696" s="170">
        <v>416.25</v>
      </c>
      <c r="I696" s="171"/>
      <c r="J696" s="171">
        <v>10789</v>
      </c>
      <c r="K696" s="172"/>
      <c r="L696" s="173">
        <f t="shared" si="12"/>
        <v>4490921.25</v>
      </c>
      <c r="M696" s="187"/>
      <c r="N696" s="151"/>
      <c r="O696" s="188"/>
      <c r="P696" s="188"/>
    </row>
    <row r="697" spans="1:16" s="189" customFormat="1" ht="12.75" customHeight="1">
      <c r="A697" s="153"/>
      <c r="B697" s="154"/>
      <c r="C697" s="154"/>
      <c r="D697" s="155"/>
      <c r="E697" s="155"/>
      <c r="F697" s="155" t="s">
        <v>832</v>
      </c>
      <c r="G697" s="156"/>
      <c r="H697" s="156">
        <v>804.44</v>
      </c>
      <c r="I697" s="157"/>
      <c r="J697" s="157">
        <v>2097</v>
      </c>
      <c r="K697" s="158"/>
      <c r="L697" s="159">
        <f t="shared" si="12"/>
        <v>1686910.6800000002</v>
      </c>
      <c r="M697" s="187"/>
      <c r="N697" s="151"/>
      <c r="O697" s="188"/>
      <c r="P697" s="188"/>
    </row>
    <row r="698" spans="1:16" s="189" customFormat="1" ht="12.75" customHeight="1">
      <c r="A698" s="174"/>
      <c r="B698" s="175"/>
      <c r="C698" s="175"/>
      <c r="D698" s="176"/>
      <c r="E698" s="176"/>
      <c r="F698" s="176" t="s">
        <v>833</v>
      </c>
      <c r="G698" s="177"/>
      <c r="H698" s="177">
        <v>1216.02</v>
      </c>
      <c r="I698" s="178"/>
      <c r="J698" s="178">
        <v>1084</v>
      </c>
      <c r="K698" s="179"/>
      <c r="L698" s="180">
        <f t="shared" si="12"/>
        <v>1318165.68</v>
      </c>
      <c r="M698" s="187"/>
      <c r="N698" s="151"/>
      <c r="O698" s="188"/>
      <c r="P698" s="188"/>
    </row>
    <row r="699" spans="1:16" s="189" customFormat="1" ht="12.75" customHeight="1">
      <c r="A699" s="167">
        <v>2023</v>
      </c>
      <c r="B699" s="168" t="s">
        <v>32</v>
      </c>
      <c r="C699" s="168" t="s">
        <v>829</v>
      </c>
      <c r="D699" s="169" t="s">
        <v>852</v>
      </c>
      <c r="E699" s="169">
        <v>2</v>
      </c>
      <c r="F699" s="169" t="s">
        <v>831</v>
      </c>
      <c r="G699" s="170"/>
      <c r="H699" s="170">
        <v>971.25</v>
      </c>
      <c r="I699" s="171"/>
      <c r="J699" s="171">
        <v>20801</v>
      </c>
      <c r="K699" s="172"/>
      <c r="L699" s="173">
        <f t="shared" si="12"/>
        <v>20202971.25</v>
      </c>
      <c r="M699" s="187"/>
      <c r="N699" s="151"/>
      <c r="O699" s="188"/>
      <c r="P699" s="188"/>
    </row>
    <row r="700" spans="1:16" s="189" customFormat="1" ht="12.75" customHeight="1">
      <c r="A700" s="153"/>
      <c r="B700" s="154"/>
      <c r="C700" s="154"/>
      <c r="D700" s="155"/>
      <c r="E700" s="155"/>
      <c r="F700" s="155" t="s">
        <v>832</v>
      </c>
      <c r="G700" s="156"/>
      <c r="H700" s="156">
        <v>1877.03</v>
      </c>
      <c r="I700" s="157"/>
      <c r="J700" s="157">
        <v>7407</v>
      </c>
      <c r="K700" s="158"/>
      <c r="L700" s="159">
        <f t="shared" si="12"/>
        <v>13903161.209999999</v>
      </c>
      <c r="M700" s="187"/>
      <c r="N700" s="151"/>
      <c r="O700" s="188"/>
      <c r="P700" s="188"/>
    </row>
    <row r="701" spans="1:16" s="189" customFormat="1" ht="12.75" customHeight="1">
      <c r="A701" s="174"/>
      <c r="B701" s="175"/>
      <c r="C701" s="175"/>
      <c r="D701" s="176"/>
      <c r="E701" s="176"/>
      <c r="F701" s="176" t="s">
        <v>833</v>
      </c>
      <c r="G701" s="177"/>
      <c r="H701" s="177">
        <v>2837.38</v>
      </c>
      <c r="I701" s="178"/>
      <c r="J701" s="178">
        <v>2853</v>
      </c>
      <c r="K701" s="179"/>
      <c r="L701" s="180">
        <f t="shared" si="12"/>
        <v>8095045.1400000006</v>
      </c>
      <c r="M701" s="187"/>
      <c r="N701" s="151"/>
      <c r="O701" s="188"/>
      <c r="P701" s="188"/>
    </row>
    <row r="702" spans="1:16" s="189" customFormat="1" ht="12.75" customHeight="1">
      <c r="A702" s="167">
        <v>2023</v>
      </c>
      <c r="B702" s="168" t="s">
        <v>32</v>
      </c>
      <c r="C702" s="168" t="s">
        <v>829</v>
      </c>
      <c r="D702" s="169" t="s">
        <v>853</v>
      </c>
      <c r="E702" s="169">
        <v>2</v>
      </c>
      <c r="F702" s="169" t="s">
        <v>831</v>
      </c>
      <c r="G702" s="170"/>
      <c r="H702" s="170">
        <v>971.25</v>
      </c>
      <c r="I702" s="171"/>
      <c r="J702" s="171">
        <v>16430</v>
      </c>
      <c r="K702" s="172"/>
      <c r="L702" s="173">
        <f t="shared" si="12"/>
        <v>15957637.5</v>
      </c>
      <c r="M702" s="187"/>
      <c r="N702" s="151"/>
      <c r="O702" s="188"/>
      <c r="P702" s="188"/>
    </row>
    <row r="703" spans="1:16" s="189" customFormat="1" ht="12.75" customHeight="1">
      <c r="A703" s="153"/>
      <c r="B703" s="154"/>
      <c r="C703" s="154"/>
      <c r="D703" s="155"/>
      <c r="E703" s="155"/>
      <c r="F703" s="155" t="s">
        <v>832</v>
      </c>
      <c r="G703" s="156"/>
      <c r="H703" s="156">
        <v>1877.03</v>
      </c>
      <c r="I703" s="157"/>
      <c r="J703" s="157">
        <v>2813</v>
      </c>
      <c r="K703" s="158"/>
      <c r="L703" s="159">
        <f t="shared" si="12"/>
        <v>5280085.3899999997</v>
      </c>
      <c r="M703" s="187"/>
      <c r="N703" s="151"/>
      <c r="O703" s="188"/>
      <c r="P703" s="188"/>
    </row>
    <row r="704" spans="1:16" s="189" customFormat="1" ht="12.75" customHeight="1">
      <c r="A704" s="174"/>
      <c r="B704" s="175"/>
      <c r="C704" s="175"/>
      <c r="D704" s="176"/>
      <c r="E704" s="176"/>
      <c r="F704" s="176" t="s">
        <v>833</v>
      </c>
      <c r="G704" s="177"/>
      <c r="H704" s="177">
        <v>2837.38</v>
      </c>
      <c r="I704" s="178"/>
      <c r="J704" s="178">
        <v>1386</v>
      </c>
      <c r="K704" s="179"/>
      <c r="L704" s="180">
        <f t="shared" si="12"/>
        <v>3932608.68</v>
      </c>
      <c r="M704" s="187"/>
      <c r="N704" s="151"/>
      <c r="O704" s="188"/>
      <c r="P704" s="188"/>
    </row>
    <row r="705" spans="1:16" s="189" customFormat="1" ht="12.75" customHeight="1">
      <c r="A705" s="167">
        <v>2023</v>
      </c>
      <c r="B705" s="168" t="s">
        <v>32</v>
      </c>
      <c r="C705" s="168" t="s">
        <v>829</v>
      </c>
      <c r="D705" s="169" t="s">
        <v>854</v>
      </c>
      <c r="E705" s="169">
        <v>2</v>
      </c>
      <c r="F705" s="169" t="s">
        <v>831</v>
      </c>
      <c r="G705" s="170"/>
      <c r="H705" s="170">
        <v>971.25</v>
      </c>
      <c r="I705" s="171"/>
      <c r="J705" s="171">
        <v>952</v>
      </c>
      <c r="K705" s="172"/>
      <c r="L705" s="173">
        <f t="shared" si="12"/>
        <v>924630</v>
      </c>
      <c r="M705" s="187"/>
      <c r="N705" s="151"/>
      <c r="O705" s="188"/>
      <c r="P705" s="188"/>
    </row>
    <row r="706" spans="1:16" s="189" customFormat="1" ht="12.75" customHeight="1">
      <c r="A706" s="153"/>
      <c r="B706" s="154"/>
      <c r="C706" s="154"/>
      <c r="D706" s="155"/>
      <c r="E706" s="155"/>
      <c r="F706" s="155" t="s">
        <v>832</v>
      </c>
      <c r="G706" s="156"/>
      <c r="H706" s="156">
        <v>1877.03</v>
      </c>
      <c r="I706" s="157"/>
      <c r="J706" s="157">
        <v>269</v>
      </c>
      <c r="K706" s="158"/>
      <c r="L706" s="159">
        <f t="shared" si="12"/>
        <v>504921.07</v>
      </c>
      <c r="M706" s="187"/>
      <c r="N706" s="151"/>
      <c r="O706" s="188"/>
      <c r="P706" s="188"/>
    </row>
    <row r="707" spans="1:16" s="189" customFormat="1" ht="12.75" customHeight="1">
      <c r="A707" s="174"/>
      <c r="B707" s="175"/>
      <c r="C707" s="175"/>
      <c r="D707" s="176"/>
      <c r="E707" s="176"/>
      <c r="F707" s="176" t="s">
        <v>833</v>
      </c>
      <c r="G707" s="177"/>
      <c r="H707" s="177">
        <v>2837.38</v>
      </c>
      <c r="I707" s="178"/>
      <c r="J707" s="178">
        <v>166</v>
      </c>
      <c r="K707" s="179"/>
      <c r="L707" s="180">
        <f t="shared" si="12"/>
        <v>471005.08</v>
      </c>
      <c r="M707" s="187"/>
      <c r="N707" s="151"/>
      <c r="O707" s="188"/>
      <c r="P707" s="188"/>
    </row>
    <row r="708" spans="1:16" s="189" customFormat="1" ht="12.75" customHeight="1">
      <c r="A708" s="167">
        <v>2023</v>
      </c>
      <c r="B708" s="168" t="s">
        <v>32</v>
      </c>
      <c r="C708" s="168" t="s">
        <v>829</v>
      </c>
      <c r="D708" s="169" t="s">
        <v>855</v>
      </c>
      <c r="E708" s="169">
        <v>2</v>
      </c>
      <c r="F708" s="169" t="s">
        <v>831</v>
      </c>
      <c r="G708" s="170"/>
      <c r="H708" s="170">
        <v>971.25</v>
      </c>
      <c r="I708" s="171"/>
      <c r="J708" s="171">
        <v>558</v>
      </c>
      <c r="K708" s="172"/>
      <c r="L708" s="173">
        <f t="shared" si="12"/>
        <v>541957.5</v>
      </c>
      <c r="M708" s="187"/>
      <c r="N708" s="151"/>
      <c r="O708" s="188"/>
      <c r="P708" s="188"/>
    </row>
    <row r="709" spans="1:16" s="189" customFormat="1" ht="12.75" customHeight="1">
      <c r="A709" s="153"/>
      <c r="B709" s="154"/>
      <c r="C709" s="154"/>
      <c r="D709" s="155"/>
      <c r="E709" s="155"/>
      <c r="F709" s="155" t="s">
        <v>832</v>
      </c>
      <c r="G709" s="156"/>
      <c r="H709" s="156">
        <v>1877.03</v>
      </c>
      <c r="I709" s="157"/>
      <c r="J709" s="157">
        <v>122</v>
      </c>
      <c r="K709" s="158"/>
      <c r="L709" s="159">
        <f t="shared" si="12"/>
        <v>228997.66</v>
      </c>
      <c r="M709" s="187"/>
      <c r="N709" s="151"/>
      <c r="O709" s="188"/>
      <c r="P709" s="188"/>
    </row>
    <row r="710" spans="1:16" s="189" customFormat="1" ht="12.75" customHeight="1">
      <c r="A710" s="174"/>
      <c r="B710" s="175"/>
      <c r="C710" s="175"/>
      <c r="D710" s="176"/>
      <c r="E710" s="176"/>
      <c r="F710" s="176" t="s">
        <v>833</v>
      </c>
      <c r="G710" s="177"/>
      <c r="H710" s="177">
        <v>2837.38</v>
      </c>
      <c r="I710" s="178"/>
      <c r="J710" s="178">
        <v>57</v>
      </c>
      <c r="K710" s="179"/>
      <c r="L710" s="180">
        <f t="shared" si="12"/>
        <v>161730.66</v>
      </c>
      <c r="M710" s="187"/>
      <c r="N710" s="151"/>
      <c r="O710" s="188"/>
      <c r="P710" s="188"/>
    </row>
    <row r="711" spans="1:16" s="189" customFormat="1" ht="12.75" customHeight="1">
      <c r="A711" s="167">
        <v>2023</v>
      </c>
      <c r="B711" s="168" t="s">
        <v>32</v>
      </c>
      <c r="C711" s="168" t="s">
        <v>829</v>
      </c>
      <c r="D711" s="169" t="s">
        <v>856</v>
      </c>
      <c r="E711" s="169">
        <v>2</v>
      </c>
      <c r="F711" s="169" t="s">
        <v>831</v>
      </c>
      <c r="G711" s="170"/>
      <c r="H711" s="170">
        <v>971.25</v>
      </c>
      <c r="I711" s="171"/>
      <c r="J711" s="171">
        <v>8476</v>
      </c>
      <c r="K711" s="172"/>
      <c r="L711" s="173">
        <f t="shared" si="12"/>
        <v>8232315</v>
      </c>
      <c r="M711" s="187"/>
      <c r="N711" s="151"/>
      <c r="O711" s="188"/>
      <c r="P711" s="188"/>
    </row>
    <row r="712" spans="1:16" s="189" customFormat="1" ht="12.75" customHeight="1">
      <c r="A712" s="153"/>
      <c r="B712" s="154"/>
      <c r="C712" s="154"/>
      <c r="D712" s="155"/>
      <c r="E712" s="155"/>
      <c r="F712" s="155" t="s">
        <v>832</v>
      </c>
      <c r="G712" s="156"/>
      <c r="H712" s="156">
        <v>1877.03</v>
      </c>
      <c r="I712" s="157"/>
      <c r="J712" s="157">
        <v>1669</v>
      </c>
      <c r="K712" s="158"/>
      <c r="L712" s="159">
        <f t="shared" si="12"/>
        <v>3132763.07</v>
      </c>
      <c r="M712" s="187"/>
      <c r="N712" s="151"/>
      <c r="O712" s="188"/>
      <c r="P712" s="188"/>
    </row>
    <row r="713" spans="1:16" s="189" customFormat="1" ht="12.75" customHeight="1">
      <c r="A713" s="174"/>
      <c r="B713" s="175"/>
      <c r="C713" s="175"/>
      <c r="D713" s="176"/>
      <c r="E713" s="176"/>
      <c r="F713" s="176" t="s">
        <v>833</v>
      </c>
      <c r="G713" s="177"/>
      <c r="H713" s="177">
        <v>2837.38</v>
      </c>
      <c r="I713" s="178"/>
      <c r="J713" s="178">
        <v>678</v>
      </c>
      <c r="K713" s="179"/>
      <c r="L713" s="180">
        <f t="shared" si="12"/>
        <v>1923743.6400000001</v>
      </c>
      <c r="M713" s="187"/>
      <c r="N713" s="151"/>
      <c r="O713" s="188"/>
      <c r="P713" s="188"/>
    </row>
    <row r="714" spans="1:16" s="189" customFormat="1" ht="12.75" customHeight="1">
      <c r="A714" s="167">
        <v>2023</v>
      </c>
      <c r="B714" s="168" t="s">
        <v>32</v>
      </c>
      <c r="C714" s="168" t="s">
        <v>829</v>
      </c>
      <c r="D714" s="169" t="s">
        <v>857</v>
      </c>
      <c r="E714" s="169">
        <v>2</v>
      </c>
      <c r="F714" s="169" t="s">
        <v>831</v>
      </c>
      <c r="G714" s="170"/>
      <c r="H714" s="170">
        <v>971.25</v>
      </c>
      <c r="I714" s="171"/>
      <c r="J714" s="171">
        <v>451</v>
      </c>
      <c r="K714" s="172"/>
      <c r="L714" s="173">
        <f t="shared" si="12"/>
        <v>438033.75</v>
      </c>
      <c r="M714" s="187"/>
      <c r="N714" s="151"/>
      <c r="O714" s="188"/>
      <c r="P714" s="188"/>
    </row>
    <row r="715" spans="1:16" s="189" customFormat="1" ht="12.75" customHeight="1">
      <c r="A715" s="153"/>
      <c r="B715" s="154"/>
      <c r="C715" s="154"/>
      <c r="D715" s="155"/>
      <c r="E715" s="155"/>
      <c r="F715" s="155" t="s">
        <v>832</v>
      </c>
      <c r="G715" s="156"/>
      <c r="H715" s="156">
        <v>1877.03</v>
      </c>
      <c r="I715" s="157"/>
      <c r="J715" s="157">
        <v>76</v>
      </c>
      <c r="K715" s="158"/>
      <c r="L715" s="159">
        <f t="shared" si="12"/>
        <v>142654.28</v>
      </c>
      <c r="M715" s="187"/>
      <c r="N715" s="151"/>
      <c r="O715" s="188"/>
      <c r="P715" s="188"/>
    </row>
    <row r="716" spans="1:16" s="189" customFormat="1" ht="12.75" customHeight="1">
      <c r="A716" s="174"/>
      <c r="B716" s="175"/>
      <c r="C716" s="175"/>
      <c r="D716" s="176"/>
      <c r="E716" s="176"/>
      <c r="F716" s="176" t="s">
        <v>833</v>
      </c>
      <c r="G716" s="177"/>
      <c r="H716" s="177">
        <v>2837.38</v>
      </c>
      <c r="I716" s="178"/>
      <c r="J716" s="178">
        <v>37</v>
      </c>
      <c r="K716" s="179"/>
      <c r="L716" s="180">
        <f t="shared" si="12"/>
        <v>104983.06</v>
      </c>
      <c r="M716" s="187"/>
      <c r="N716" s="151"/>
      <c r="O716" s="188"/>
      <c r="P716" s="188"/>
    </row>
    <row r="717" spans="1:16" s="189" customFormat="1" ht="12.75" customHeight="1">
      <c r="A717" s="167">
        <v>2023</v>
      </c>
      <c r="B717" s="168" t="s">
        <v>32</v>
      </c>
      <c r="C717" s="168" t="s">
        <v>829</v>
      </c>
      <c r="D717" s="169" t="s">
        <v>858</v>
      </c>
      <c r="E717" s="169">
        <v>2</v>
      </c>
      <c r="F717" s="169" t="s">
        <v>831</v>
      </c>
      <c r="G717" s="170"/>
      <c r="H717" s="170">
        <v>890</v>
      </c>
      <c r="I717" s="171"/>
      <c r="J717" s="171">
        <v>29159</v>
      </c>
      <c r="K717" s="172"/>
      <c r="L717" s="173">
        <f t="shared" si="12"/>
        <v>25951510</v>
      </c>
      <c r="M717" s="187"/>
      <c r="N717" s="151"/>
      <c r="O717" s="188"/>
      <c r="P717" s="188"/>
    </row>
    <row r="718" spans="1:16" s="189" customFormat="1" ht="12.75" customHeight="1">
      <c r="A718" s="153"/>
      <c r="B718" s="154"/>
      <c r="C718" s="154"/>
      <c r="D718" s="155"/>
      <c r="E718" s="155"/>
      <c r="F718" s="155" t="s">
        <v>832</v>
      </c>
      <c r="G718" s="156"/>
      <c r="H718" s="156">
        <v>1720</v>
      </c>
      <c r="I718" s="157"/>
      <c r="J718" s="157">
        <v>10481</v>
      </c>
      <c r="K718" s="158"/>
      <c r="L718" s="159">
        <f t="shared" si="12"/>
        <v>18027320</v>
      </c>
      <c r="M718" s="187"/>
      <c r="N718" s="151"/>
      <c r="O718" s="188"/>
      <c r="P718" s="188"/>
    </row>
    <row r="719" spans="1:16" s="189" customFormat="1" ht="12.75" customHeight="1">
      <c r="A719" s="174"/>
      <c r="B719" s="175"/>
      <c r="C719" s="175"/>
      <c r="D719" s="176"/>
      <c r="E719" s="176"/>
      <c r="F719" s="176" t="s">
        <v>833</v>
      </c>
      <c r="G719" s="177"/>
      <c r="H719" s="177"/>
      <c r="I719" s="178"/>
      <c r="J719" s="178"/>
      <c r="K719" s="179"/>
      <c r="L719" s="180">
        <f t="shared" si="12"/>
        <v>0</v>
      </c>
      <c r="M719" s="187"/>
      <c r="N719" s="151"/>
      <c r="O719" s="188"/>
      <c r="P719" s="188"/>
    </row>
    <row r="720" spans="1:16" s="189" customFormat="1" ht="12.75" customHeight="1">
      <c r="A720" s="167">
        <v>2023</v>
      </c>
      <c r="B720" s="168" t="s">
        <v>32</v>
      </c>
      <c r="C720" s="168" t="s">
        <v>829</v>
      </c>
      <c r="D720" s="169" t="s">
        <v>859</v>
      </c>
      <c r="E720" s="169">
        <v>2</v>
      </c>
      <c r="F720" s="169" t="s">
        <v>831</v>
      </c>
      <c r="G720" s="170"/>
      <c r="H720" s="170">
        <v>890</v>
      </c>
      <c r="I720" s="171"/>
      <c r="J720" s="171">
        <v>12828</v>
      </c>
      <c r="K720" s="172"/>
      <c r="L720" s="173">
        <f t="shared" si="12"/>
        <v>11416920</v>
      </c>
      <c r="M720" s="187"/>
      <c r="N720" s="151"/>
      <c r="O720" s="188"/>
      <c r="P720" s="188"/>
    </row>
    <row r="721" spans="1:16" s="189" customFormat="1" ht="12.75" customHeight="1">
      <c r="A721" s="153"/>
      <c r="B721" s="154"/>
      <c r="C721" s="154"/>
      <c r="D721" s="155"/>
      <c r="E721" s="155"/>
      <c r="F721" s="155" t="s">
        <v>832</v>
      </c>
      <c r="G721" s="156"/>
      <c r="H721" s="156">
        <v>1720</v>
      </c>
      <c r="I721" s="157"/>
      <c r="J721" s="157">
        <v>8349</v>
      </c>
      <c r="K721" s="158"/>
      <c r="L721" s="159">
        <f t="shared" si="12"/>
        <v>14360280</v>
      </c>
      <c r="M721" s="187"/>
      <c r="N721" s="151"/>
      <c r="O721" s="188"/>
      <c r="P721" s="188"/>
    </row>
    <row r="722" spans="1:16" s="189" customFormat="1" ht="12.75" customHeight="1">
      <c r="A722" s="174"/>
      <c r="B722" s="175"/>
      <c r="C722" s="175"/>
      <c r="D722" s="176"/>
      <c r="E722" s="176"/>
      <c r="F722" s="176" t="s">
        <v>833</v>
      </c>
      <c r="G722" s="177"/>
      <c r="H722" s="177"/>
      <c r="I722" s="178"/>
      <c r="J722" s="178"/>
      <c r="K722" s="179"/>
      <c r="L722" s="180">
        <f t="shared" si="12"/>
        <v>0</v>
      </c>
      <c r="M722" s="187"/>
      <c r="N722" s="151"/>
      <c r="O722" s="188"/>
      <c r="P722" s="188"/>
    </row>
    <row r="723" spans="1:16" s="189" customFormat="1" ht="12.75" customHeight="1">
      <c r="A723" s="167">
        <v>2023</v>
      </c>
      <c r="B723" s="168" t="s">
        <v>32</v>
      </c>
      <c r="C723" s="168" t="s">
        <v>829</v>
      </c>
      <c r="D723" s="169" t="s">
        <v>860</v>
      </c>
      <c r="E723" s="169">
        <v>2</v>
      </c>
      <c r="F723" s="169" t="s">
        <v>831</v>
      </c>
      <c r="G723" s="170"/>
      <c r="H723" s="170">
        <v>388.93</v>
      </c>
      <c r="I723" s="171"/>
      <c r="J723" s="171">
        <v>1246</v>
      </c>
      <c r="K723" s="172"/>
      <c r="L723" s="173">
        <f t="shared" si="12"/>
        <v>484606.78</v>
      </c>
      <c r="M723" s="187"/>
      <c r="N723" s="151"/>
      <c r="O723" s="188"/>
      <c r="P723" s="188"/>
    </row>
    <row r="724" spans="1:16" s="189" customFormat="1" ht="12.75" customHeight="1">
      <c r="A724" s="153"/>
      <c r="B724" s="154"/>
      <c r="C724" s="154"/>
      <c r="D724" s="155"/>
      <c r="E724" s="155"/>
      <c r="F724" s="155" t="s">
        <v>832</v>
      </c>
      <c r="G724" s="156"/>
      <c r="H724" s="156">
        <v>751.64</v>
      </c>
      <c r="I724" s="157"/>
      <c r="J724" s="157">
        <v>740</v>
      </c>
      <c r="K724" s="158"/>
      <c r="L724" s="159">
        <f t="shared" si="12"/>
        <v>556213.6</v>
      </c>
      <c r="M724" s="187"/>
      <c r="N724" s="151"/>
      <c r="O724" s="188"/>
      <c r="P724" s="188"/>
    </row>
    <row r="725" spans="1:16" s="189" customFormat="1" ht="12.75" customHeight="1">
      <c r="A725" s="174"/>
      <c r="B725" s="175"/>
      <c r="C725" s="175"/>
      <c r="D725" s="176"/>
      <c r="E725" s="176"/>
      <c r="F725" s="176" t="s">
        <v>833</v>
      </c>
      <c r="G725" s="177"/>
      <c r="H725" s="177">
        <v>1136.2</v>
      </c>
      <c r="I725" s="178"/>
      <c r="J725" s="178">
        <v>483</v>
      </c>
      <c r="K725" s="179"/>
      <c r="L725" s="180">
        <f t="shared" si="12"/>
        <v>548784.6</v>
      </c>
      <c r="M725" s="187"/>
      <c r="N725" s="151"/>
      <c r="O725" s="188"/>
      <c r="P725" s="188"/>
    </row>
    <row r="726" spans="1:16" s="189" customFormat="1" ht="12.75" customHeight="1">
      <c r="A726" s="167">
        <v>2023</v>
      </c>
      <c r="B726" s="168" t="s">
        <v>32</v>
      </c>
      <c r="C726" s="168" t="s">
        <v>829</v>
      </c>
      <c r="D726" s="169" t="s">
        <v>861</v>
      </c>
      <c r="E726" s="169">
        <v>2</v>
      </c>
      <c r="F726" s="169" t="s">
        <v>831</v>
      </c>
      <c r="G726" s="170"/>
      <c r="H726" s="170">
        <v>375.58</v>
      </c>
      <c r="I726" s="171"/>
      <c r="J726" s="171">
        <v>7168</v>
      </c>
      <c r="K726" s="172"/>
      <c r="L726" s="173">
        <f t="shared" si="12"/>
        <v>2692157.4399999999</v>
      </c>
      <c r="M726" s="187"/>
      <c r="N726" s="151"/>
      <c r="O726" s="188"/>
      <c r="P726" s="188"/>
    </row>
    <row r="727" spans="1:16" s="189" customFormat="1" ht="12.75" customHeight="1">
      <c r="A727" s="153"/>
      <c r="B727" s="154"/>
      <c r="C727" s="154"/>
      <c r="D727" s="155"/>
      <c r="E727" s="155"/>
      <c r="F727" s="155" t="s">
        <v>832</v>
      </c>
      <c r="G727" s="156"/>
      <c r="H727" s="156">
        <v>725.84</v>
      </c>
      <c r="I727" s="157"/>
      <c r="J727" s="157">
        <v>6296</v>
      </c>
      <c r="K727" s="158"/>
      <c r="L727" s="159">
        <f t="shared" si="12"/>
        <v>4569888.6400000006</v>
      </c>
      <c r="M727" s="187"/>
      <c r="N727" s="151"/>
      <c r="O727" s="188"/>
      <c r="P727" s="188"/>
    </row>
    <row r="728" spans="1:16" s="189" customFormat="1" ht="12.75" customHeight="1">
      <c r="A728" s="174"/>
      <c r="B728" s="175"/>
      <c r="C728" s="175"/>
      <c r="D728" s="176"/>
      <c r="E728" s="176"/>
      <c r="F728" s="176" t="s">
        <v>833</v>
      </c>
      <c r="G728" s="177"/>
      <c r="H728" s="177">
        <v>1097.2</v>
      </c>
      <c r="I728" s="178"/>
      <c r="J728" s="178">
        <v>3699</v>
      </c>
      <c r="K728" s="179"/>
      <c r="L728" s="180">
        <f t="shared" si="12"/>
        <v>4058542.8000000003</v>
      </c>
      <c r="M728" s="187"/>
      <c r="N728" s="151"/>
      <c r="O728" s="188"/>
      <c r="P728" s="188"/>
    </row>
    <row r="729" spans="1:16" s="189" customFormat="1" ht="12.75" customHeight="1">
      <c r="A729" s="167">
        <v>2023</v>
      </c>
      <c r="B729" s="168" t="s">
        <v>32</v>
      </c>
      <c r="C729" s="168" t="s">
        <v>829</v>
      </c>
      <c r="D729" s="169" t="s">
        <v>862</v>
      </c>
      <c r="E729" s="169">
        <v>2</v>
      </c>
      <c r="F729" s="169" t="s">
        <v>831</v>
      </c>
      <c r="G729" s="170"/>
      <c r="H729" s="170">
        <v>198.64</v>
      </c>
      <c r="I729" s="171"/>
      <c r="J729" s="171">
        <v>8248</v>
      </c>
      <c r="K729" s="172"/>
      <c r="L729" s="173">
        <f t="shared" si="12"/>
        <v>1638382.72</v>
      </c>
      <c r="M729" s="187"/>
      <c r="N729" s="151"/>
      <c r="O729" s="188"/>
      <c r="P729" s="188"/>
    </row>
    <row r="730" spans="1:16" s="189" customFormat="1" ht="12.75" customHeight="1">
      <c r="A730" s="153"/>
      <c r="B730" s="154"/>
      <c r="C730" s="154"/>
      <c r="D730" s="155"/>
      <c r="E730" s="155"/>
      <c r="F730" s="155" t="s">
        <v>832</v>
      </c>
      <c r="G730" s="156"/>
      <c r="H730" s="156">
        <v>383.9</v>
      </c>
      <c r="I730" s="157"/>
      <c r="J730" s="157">
        <v>5103</v>
      </c>
      <c r="K730" s="158"/>
      <c r="L730" s="159">
        <f t="shared" si="12"/>
        <v>1959041.7</v>
      </c>
      <c r="M730" s="187"/>
      <c r="N730" s="151"/>
      <c r="O730" s="188"/>
      <c r="P730" s="188"/>
    </row>
    <row r="731" spans="1:16" s="189" customFormat="1" ht="12.75" customHeight="1">
      <c r="A731" s="174"/>
      <c r="B731" s="175"/>
      <c r="C731" s="175"/>
      <c r="D731" s="176"/>
      <c r="E731" s="176"/>
      <c r="F731" s="176" t="s">
        <v>833</v>
      </c>
      <c r="G731" s="177"/>
      <c r="H731" s="177">
        <v>580.32000000000005</v>
      </c>
      <c r="I731" s="178"/>
      <c r="J731" s="178">
        <v>3280</v>
      </c>
      <c r="K731" s="179"/>
      <c r="L731" s="180">
        <f t="shared" si="12"/>
        <v>1903449.6</v>
      </c>
      <c r="M731" s="187"/>
      <c r="N731" s="151"/>
      <c r="O731" s="188"/>
      <c r="P731" s="188"/>
    </row>
    <row r="732" spans="1:16" s="189" customFormat="1" ht="12.75" customHeight="1" thickBot="1">
      <c r="A732" s="1102" t="s">
        <v>865</v>
      </c>
      <c r="B732" s="1103"/>
      <c r="C732" s="1103"/>
      <c r="D732" s="1103"/>
      <c r="E732" s="1103"/>
      <c r="F732" s="1103"/>
      <c r="G732" s="1103"/>
      <c r="H732" s="1103"/>
      <c r="I732" s="181">
        <f>SUM(I642:I731)</f>
        <v>0</v>
      </c>
      <c r="J732" s="181">
        <f>SUM(J642:J731)</f>
        <v>837739</v>
      </c>
      <c r="K732" s="181">
        <f>SUM(K642:K731)</f>
        <v>0</v>
      </c>
      <c r="L732" s="182">
        <f>SUM(L642:L731)</f>
        <v>874321996.36999977</v>
      </c>
      <c r="M732" s="188"/>
      <c r="N732" s="151"/>
      <c r="O732" s="188"/>
      <c r="P732" s="188"/>
    </row>
    <row r="733" spans="1:16" s="189" customFormat="1" ht="12.75" customHeight="1">
      <c r="A733" s="143">
        <v>2023</v>
      </c>
      <c r="B733" s="144" t="s">
        <v>32</v>
      </c>
      <c r="C733" s="144" t="s">
        <v>829</v>
      </c>
      <c r="D733" s="145" t="s">
        <v>830</v>
      </c>
      <c r="E733" s="145">
        <v>3</v>
      </c>
      <c r="F733" s="145" t="s">
        <v>831</v>
      </c>
      <c r="G733" s="146"/>
      <c r="H733" s="146">
        <v>373.79999999999995</v>
      </c>
      <c r="I733" s="147"/>
      <c r="J733" s="147">
        <v>2266</v>
      </c>
      <c r="K733" s="148"/>
      <c r="L733" s="149">
        <f>H733*J733</f>
        <v>847030.79999999993</v>
      </c>
      <c r="M733" s="188"/>
      <c r="N733" s="151"/>
      <c r="O733" s="188"/>
      <c r="P733" s="188"/>
    </row>
    <row r="734" spans="1:16" s="189" customFormat="1" ht="12.75" customHeight="1">
      <c r="A734" s="153"/>
      <c r="B734" s="154"/>
      <c r="C734" s="154"/>
      <c r="D734" s="155"/>
      <c r="E734" s="155"/>
      <c r="F734" s="155" t="s">
        <v>832</v>
      </c>
      <c r="G734" s="156"/>
      <c r="H734" s="156">
        <v>722.4</v>
      </c>
      <c r="I734" s="157"/>
      <c r="J734" s="157">
        <v>601</v>
      </c>
      <c r="K734" s="158"/>
      <c r="L734" s="159">
        <f t="shared" ref="L734:L813" si="13">H734*J734</f>
        <v>434162.39999999997</v>
      </c>
      <c r="M734" s="188"/>
      <c r="N734" s="151"/>
      <c r="O734" s="188"/>
      <c r="P734" s="188"/>
    </row>
    <row r="735" spans="1:16" s="189" customFormat="1" ht="12.75" customHeight="1">
      <c r="A735" s="160"/>
      <c r="B735" s="161"/>
      <c r="C735" s="161"/>
      <c r="D735" s="162"/>
      <c r="E735" s="162"/>
      <c r="F735" s="162" t="s">
        <v>833</v>
      </c>
      <c r="G735" s="163"/>
      <c r="H735" s="163">
        <v>1092</v>
      </c>
      <c r="I735" s="164"/>
      <c r="J735" s="164">
        <v>267</v>
      </c>
      <c r="K735" s="165"/>
      <c r="L735" s="166">
        <f t="shared" si="13"/>
        <v>291564</v>
      </c>
      <c r="M735" s="188"/>
      <c r="N735" s="151"/>
      <c r="O735" s="188"/>
      <c r="P735" s="188"/>
    </row>
    <row r="736" spans="1:16" s="189" customFormat="1" ht="12.75" customHeight="1">
      <c r="A736" s="167">
        <v>2023</v>
      </c>
      <c r="B736" s="168" t="s">
        <v>32</v>
      </c>
      <c r="C736" s="168" t="s">
        <v>829</v>
      </c>
      <c r="D736" s="169" t="s">
        <v>834</v>
      </c>
      <c r="E736" s="169">
        <v>3</v>
      </c>
      <c r="F736" s="169" t="s">
        <v>831</v>
      </c>
      <c r="G736" s="170"/>
      <c r="H736" s="170">
        <v>373.79999999999995</v>
      </c>
      <c r="I736" s="171"/>
      <c r="J736" s="171">
        <v>2063</v>
      </c>
      <c r="K736" s="172"/>
      <c r="L736" s="173">
        <f t="shared" si="13"/>
        <v>771149.39999999991</v>
      </c>
      <c r="M736" s="188"/>
      <c r="N736" s="151"/>
      <c r="O736" s="188"/>
      <c r="P736" s="188"/>
    </row>
    <row r="737" spans="1:16" s="189" customFormat="1" ht="12.75" customHeight="1">
      <c r="A737" s="153"/>
      <c r="B737" s="154"/>
      <c r="C737" s="154"/>
      <c r="D737" s="155"/>
      <c r="E737" s="155"/>
      <c r="F737" s="155" t="s">
        <v>832</v>
      </c>
      <c r="G737" s="156"/>
      <c r="H737" s="156">
        <v>722.4</v>
      </c>
      <c r="I737" s="157"/>
      <c r="J737" s="157">
        <v>351</v>
      </c>
      <c r="K737" s="158"/>
      <c r="L737" s="159">
        <f t="shared" si="13"/>
        <v>253562.4</v>
      </c>
      <c r="M737" s="188"/>
      <c r="N737" s="151"/>
      <c r="O737" s="188"/>
      <c r="P737" s="188"/>
    </row>
    <row r="738" spans="1:16" s="189" customFormat="1" ht="12.75" customHeight="1">
      <c r="A738" s="174"/>
      <c r="B738" s="175"/>
      <c r="C738" s="175"/>
      <c r="D738" s="176"/>
      <c r="E738" s="176"/>
      <c r="F738" s="176" t="s">
        <v>833</v>
      </c>
      <c r="G738" s="163"/>
      <c r="H738" s="163">
        <v>1092</v>
      </c>
      <c r="I738" s="178"/>
      <c r="J738" s="178">
        <v>114</v>
      </c>
      <c r="K738" s="179"/>
      <c r="L738" s="180">
        <f t="shared" si="13"/>
        <v>124488</v>
      </c>
      <c r="M738" s="188"/>
      <c r="N738" s="151"/>
      <c r="O738" s="188"/>
      <c r="P738" s="188"/>
    </row>
    <row r="739" spans="1:16" s="189" customFormat="1" ht="12.75" customHeight="1">
      <c r="A739" s="167">
        <v>2023</v>
      </c>
      <c r="B739" s="168" t="s">
        <v>32</v>
      </c>
      <c r="C739" s="168" t="s">
        <v>829</v>
      </c>
      <c r="D739" s="169" t="s">
        <v>835</v>
      </c>
      <c r="E739" s="169">
        <v>3</v>
      </c>
      <c r="F739" s="169" t="s">
        <v>831</v>
      </c>
      <c r="G739" s="170"/>
      <c r="H739" s="170">
        <v>1121.4000000000001</v>
      </c>
      <c r="I739" s="171"/>
      <c r="J739" s="171">
        <v>2252</v>
      </c>
      <c r="K739" s="172"/>
      <c r="L739" s="173">
        <f t="shared" si="13"/>
        <v>2525392.8000000003</v>
      </c>
      <c r="M739" s="188"/>
      <c r="N739" s="151"/>
      <c r="O739" s="188"/>
      <c r="P739" s="188"/>
    </row>
    <row r="740" spans="1:16" s="189" customFormat="1" ht="12.75" customHeight="1">
      <c r="A740" s="153"/>
      <c r="B740" s="154"/>
      <c r="C740" s="154"/>
      <c r="D740" s="155"/>
      <c r="E740" s="155"/>
      <c r="F740" s="155" t="s">
        <v>832</v>
      </c>
      <c r="G740" s="156"/>
      <c r="H740" s="156">
        <v>2167.2000000000003</v>
      </c>
      <c r="I740" s="157"/>
      <c r="J740" s="157">
        <v>551</v>
      </c>
      <c r="K740" s="158"/>
      <c r="L740" s="159">
        <f t="shared" si="13"/>
        <v>1194127.2000000002</v>
      </c>
      <c r="M740" s="188"/>
      <c r="N740" s="151"/>
      <c r="O740" s="188"/>
      <c r="P740" s="188"/>
    </row>
    <row r="741" spans="1:16" s="189" customFormat="1" ht="12.75" customHeight="1">
      <c r="A741" s="174"/>
      <c r="B741" s="175"/>
      <c r="C741" s="175"/>
      <c r="D741" s="176"/>
      <c r="E741" s="176"/>
      <c r="F741" s="176" t="s">
        <v>833</v>
      </c>
      <c r="G741" s="177"/>
      <c r="H741" s="177">
        <v>3276</v>
      </c>
      <c r="I741" s="178"/>
      <c r="J741" s="178">
        <v>311</v>
      </c>
      <c r="K741" s="179"/>
      <c r="L741" s="180">
        <f t="shared" si="13"/>
        <v>1018836</v>
      </c>
      <c r="M741" s="188"/>
      <c r="N741" s="151"/>
      <c r="O741" s="188"/>
      <c r="P741" s="188"/>
    </row>
    <row r="742" spans="1:16" s="189" customFormat="1" ht="12.75" customHeight="1">
      <c r="A742" s="167">
        <v>2023</v>
      </c>
      <c r="B742" s="168" t="s">
        <v>32</v>
      </c>
      <c r="C742" s="168" t="s">
        <v>829</v>
      </c>
      <c r="D742" s="169" t="s">
        <v>836</v>
      </c>
      <c r="E742" s="169">
        <v>3</v>
      </c>
      <c r="F742" s="169" t="s">
        <v>831</v>
      </c>
      <c r="G742" s="170"/>
      <c r="H742" s="170">
        <v>1121.4000000000001</v>
      </c>
      <c r="I742" s="171"/>
      <c r="J742" s="171">
        <v>2249</v>
      </c>
      <c r="K742" s="172"/>
      <c r="L742" s="173">
        <f t="shared" si="13"/>
        <v>2522028.6</v>
      </c>
      <c r="M742" s="188"/>
      <c r="N742" s="151"/>
      <c r="O742" s="188"/>
      <c r="P742" s="188"/>
    </row>
    <row r="743" spans="1:16" s="189" customFormat="1" ht="12.75" customHeight="1">
      <c r="A743" s="153"/>
      <c r="B743" s="154"/>
      <c r="C743" s="154"/>
      <c r="D743" s="155"/>
      <c r="E743" s="155"/>
      <c r="F743" s="155" t="s">
        <v>832</v>
      </c>
      <c r="G743" s="156"/>
      <c r="H743" s="156">
        <v>2167.2000000000003</v>
      </c>
      <c r="I743" s="157"/>
      <c r="J743" s="157">
        <v>438</v>
      </c>
      <c r="K743" s="158"/>
      <c r="L743" s="159">
        <f t="shared" si="13"/>
        <v>949233.60000000009</v>
      </c>
      <c r="M743" s="188"/>
      <c r="N743" s="151"/>
      <c r="O743" s="188"/>
      <c r="P743" s="188"/>
    </row>
    <row r="744" spans="1:16" s="189" customFormat="1" ht="12.75" customHeight="1">
      <c r="A744" s="174"/>
      <c r="B744" s="175"/>
      <c r="C744" s="175"/>
      <c r="D744" s="176"/>
      <c r="E744" s="176"/>
      <c r="F744" s="176" t="s">
        <v>833</v>
      </c>
      <c r="G744" s="177"/>
      <c r="H744" s="177">
        <v>3276</v>
      </c>
      <c r="I744" s="178"/>
      <c r="J744" s="178">
        <v>201</v>
      </c>
      <c r="K744" s="179"/>
      <c r="L744" s="180">
        <f t="shared" si="13"/>
        <v>658476</v>
      </c>
      <c r="M744" s="188"/>
      <c r="N744" s="151"/>
      <c r="O744" s="188"/>
      <c r="P744" s="188"/>
    </row>
    <row r="745" spans="1:16" s="189" customFormat="1" ht="12.75" customHeight="1">
      <c r="A745" s="167">
        <v>2023</v>
      </c>
      <c r="B745" s="168" t="s">
        <v>32</v>
      </c>
      <c r="C745" s="168" t="s">
        <v>829</v>
      </c>
      <c r="D745" s="169" t="s">
        <v>837</v>
      </c>
      <c r="E745" s="169">
        <v>3</v>
      </c>
      <c r="F745" s="169" t="s">
        <v>831</v>
      </c>
      <c r="G745" s="170"/>
      <c r="H745" s="170">
        <v>1062.6600000000001</v>
      </c>
      <c r="I745" s="171"/>
      <c r="J745" s="171">
        <v>2248</v>
      </c>
      <c r="K745" s="172"/>
      <c r="L745" s="173">
        <f t="shared" si="13"/>
        <v>2388859.6800000002</v>
      </c>
      <c r="M745" s="188"/>
      <c r="N745" s="151"/>
      <c r="O745" s="188"/>
      <c r="P745" s="188"/>
    </row>
    <row r="746" spans="1:16" s="189" customFormat="1" ht="12.75" customHeight="1">
      <c r="A746" s="153"/>
      <c r="B746" s="154"/>
      <c r="C746" s="154"/>
      <c r="D746" s="155"/>
      <c r="E746" s="155"/>
      <c r="F746" s="155" t="s">
        <v>832</v>
      </c>
      <c r="G746" s="156"/>
      <c r="H746" s="156">
        <v>2053.6799999999998</v>
      </c>
      <c r="I746" s="157"/>
      <c r="J746" s="157">
        <v>514</v>
      </c>
      <c r="K746" s="158"/>
      <c r="L746" s="159">
        <f t="shared" si="13"/>
        <v>1055591.52</v>
      </c>
      <c r="M746" s="188"/>
      <c r="N746" s="151"/>
      <c r="O746" s="188"/>
      <c r="P746" s="188"/>
    </row>
    <row r="747" spans="1:16" s="189" customFormat="1" ht="12.75" customHeight="1">
      <c r="A747" s="174"/>
      <c r="B747" s="175"/>
      <c r="C747" s="175"/>
      <c r="D747" s="176"/>
      <c r="E747" s="176"/>
      <c r="F747" s="176" t="s">
        <v>833</v>
      </c>
      <c r="G747" s="177"/>
      <c r="H747" s="177">
        <v>3104.4</v>
      </c>
      <c r="I747" s="178"/>
      <c r="J747" s="178">
        <v>309</v>
      </c>
      <c r="K747" s="179"/>
      <c r="L747" s="180">
        <f t="shared" si="13"/>
        <v>959259.6</v>
      </c>
      <c r="M747" s="188"/>
      <c r="N747" s="151"/>
      <c r="O747" s="188"/>
      <c r="P747" s="188"/>
    </row>
    <row r="748" spans="1:16" s="189" customFormat="1" ht="12.75" customHeight="1">
      <c r="A748" s="167">
        <v>2023</v>
      </c>
      <c r="B748" s="168" t="s">
        <v>32</v>
      </c>
      <c r="C748" s="168" t="s">
        <v>829</v>
      </c>
      <c r="D748" s="169" t="s">
        <v>838</v>
      </c>
      <c r="E748" s="169">
        <v>3</v>
      </c>
      <c r="F748" s="169" t="s">
        <v>831</v>
      </c>
      <c r="G748" s="170"/>
      <c r="H748" s="170">
        <v>1062.6600000000001</v>
      </c>
      <c r="I748" s="171"/>
      <c r="J748" s="171">
        <v>2245</v>
      </c>
      <c r="K748" s="172"/>
      <c r="L748" s="173">
        <f t="shared" si="13"/>
        <v>2385671.7000000002</v>
      </c>
      <c r="M748" s="188"/>
      <c r="N748" s="151"/>
      <c r="O748" s="188"/>
      <c r="P748" s="188"/>
    </row>
    <row r="749" spans="1:16" s="189" customFormat="1" ht="12.75" customHeight="1">
      <c r="A749" s="153"/>
      <c r="B749" s="154"/>
      <c r="C749" s="154"/>
      <c r="D749" s="155"/>
      <c r="E749" s="155"/>
      <c r="F749" s="155" t="s">
        <v>832</v>
      </c>
      <c r="G749" s="156"/>
      <c r="H749" s="156">
        <v>2053.6799999999998</v>
      </c>
      <c r="I749" s="157"/>
      <c r="J749" s="157">
        <v>431</v>
      </c>
      <c r="K749" s="158"/>
      <c r="L749" s="159">
        <f t="shared" si="13"/>
        <v>885136.08</v>
      </c>
      <c r="M749" s="188"/>
      <c r="N749" s="151"/>
      <c r="O749" s="188"/>
      <c r="P749" s="188"/>
    </row>
    <row r="750" spans="1:16" s="189" customFormat="1" ht="12.75" customHeight="1">
      <c r="A750" s="174"/>
      <c r="B750" s="175"/>
      <c r="C750" s="175"/>
      <c r="D750" s="176"/>
      <c r="E750" s="176"/>
      <c r="F750" s="176" t="s">
        <v>833</v>
      </c>
      <c r="G750" s="177"/>
      <c r="H750" s="177">
        <v>3104.4</v>
      </c>
      <c r="I750" s="178"/>
      <c r="J750" s="178">
        <v>189</v>
      </c>
      <c r="K750" s="179"/>
      <c r="L750" s="180">
        <f t="shared" si="13"/>
        <v>586731.6</v>
      </c>
      <c r="M750" s="188"/>
      <c r="N750" s="151"/>
      <c r="O750" s="188"/>
      <c r="P750" s="188"/>
    </row>
    <row r="751" spans="1:16" s="189" customFormat="1" ht="12.75" customHeight="1">
      <c r="A751" s="167">
        <v>2023</v>
      </c>
      <c r="B751" s="168" t="s">
        <v>32</v>
      </c>
      <c r="C751" s="168" t="s">
        <v>829</v>
      </c>
      <c r="D751" s="169" t="s">
        <v>839</v>
      </c>
      <c r="E751" s="169">
        <v>3</v>
      </c>
      <c r="F751" s="169" t="s">
        <v>831</v>
      </c>
      <c r="G751" s="170"/>
      <c r="H751" s="170">
        <v>659.49</v>
      </c>
      <c r="I751" s="171"/>
      <c r="J751" s="171">
        <v>1327</v>
      </c>
      <c r="K751" s="172"/>
      <c r="L751" s="173">
        <f t="shared" si="13"/>
        <v>875143.23</v>
      </c>
      <c r="M751" s="188"/>
      <c r="N751" s="151"/>
      <c r="O751" s="188"/>
      <c r="P751" s="188"/>
    </row>
    <row r="752" spans="1:16" s="189" customFormat="1" ht="12.75" customHeight="1">
      <c r="A752" s="153"/>
      <c r="B752" s="154"/>
      <c r="C752" s="154"/>
      <c r="D752" s="155"/>
      <c r="E752" s="155"/>
      <c r="F752" s="155" t="s">
        <v>832</v>
      </c>
      <c r="G752" s="156"/>
      <c r="H752" s="156">
        <v>1274.5200000000002</v>
      </c>
      <c r="I752" s="157"/>
      <c r="J752" s="157">
        <v>501</v>
      </c>
      <c r="K752" s="158"/>
      <c r="L752" s="159">
        <f t="shared" si="13"/>
        <v>638534.52000000014</v>
      </c>
      <c r="M752" s="188"/>
      <c r="N752" s="151"/>
      <c r="O752" s="188"/>
      <c r="P752" s="188"/>
    </row>
    <row r="753" spans="1:16" s="189" customFormat="1" ht="12.75" customHeight="1">
      <c r="A753" s="174"/>
      <c r="B753" s="175"/>
      <c r="C753" s="175"/>
      <c r="D753" s="176"/>
      <c r="E753" s="176"/>
      <c r="F753" s="176" t="s">
        <v>833</v>
      </c>
      <c r="G753" s="177"/>
      <c r="H753" s="177">
        <v>1926.6000000000001</v>
      </c>
      <c r="I753" s="178"/>
      <c r="J753" s="178">
        <v>200</v>
      </c>
      <c r="K753" s="179"/>
      <c r="L753" s="180">
        <f t="shared" si="13"/>
        <v>385320</v>
      </c>
      <c r="M753" s="188"/>
      <c r="N753" s="151"/>
      <c r="O753" s="188"/>
      <c r="P753" s="188"/>
    </row>
    <row r="754" spans="1:16" s="189" customFormat="1" ht="12.75" customHeight="1">
      <c r="A754" s="167">
        <v>2023</v>
      </c>
      <c r="B754" s="168" t="s">
        <v>32</v>
      </c>
      <c r="C754" s="168" t="s">
        <v>829</v>
      </c>
      <c r="D754" s="169" t="s">
        <v>840</v>
      </c>
      <c r="E754" s="169">
        <v>3</v>
      </c>
      <c r="F754" s="169" t="s">
        <v>831</v>
      </c>
      <c r="G754" s="170"/>
      <c r="H754" s="170">
        <v>659.49</v>
      </c>
      <c r="I754" s="171"/>
      <c r="J754" s="171">
        <v>2725</v>
      </c>
      <c r="K754" s="172"/>
      <c r="L754" s="173">
        <f t="shared" si="13"/>
        <v>1797110.25</v>
      </c>
      <c r="M754" s="188"/>
      <c r="N754" s="151"/>
      <c r="O754" s="188"/>
      <c r="P754" s="188"/>
    </row>
    <row r="755" spans="1:16" s="189" customFormat="1" ht="12.75" customHeight="1">
      <c r="A755" s="153"/>
      <c r="B755" s="154"/>
      <c r="C755" s="154"/>
      <c r="D755" s="155"/>
      <c r="E755" s="155"/>
      <c r="F755" s="155" t="s">
        <v>832</v>
      </c>
      <c r="G755" s="156"/>
      <c r="H755" s="156">
        <v>1274.5200000000002</v>
      </c>
      <c r="I755" s="157"/>
      <c r="J755" s="157">
        <v>511</v>
      </c>
      <c r="K755" s="158"/>
      <c r="L755" s="159">
        <f t="shared" si="13"/>
        <v>651279.72000000009</v>
      </c>
      <c r="M755" s="188"/>
      <c r="N755" s="151"/>
      <c r="O755" s="188"/>
      <c r="P755" s="188"/>
    </row>
    <row r="756" spans="1:16" s="189" customFormat="1" ht="12.75" customHeight="1">
      <c r="A756" s="174"/>
      <c r="B756" s="175"/>
      <c r="C756" s="175"/>
      <c r="D756" s="176"/>
      <c r="E756" s="176"/>
      <c r="F756" s="176" t="s">
        <v>833</v>
      </c>
      <c r="G756" s="177"/>
      <c r="H756" s="177">
        <v>1926.6000000000001</v>
      </c>
      <c r="I756" s="178"/>
      <c r="J756" s="178">
        <v>230</v>
      </c>
      <c r="K756" s="179"/>
      <c r="L756" s="180">
        <f t="shared" si="13"/>
        <v>443118.00000000006</v>
      </c>
      <c r="M756" s="188"/>
      <c r="N756" s="151"/>
      <c r="O756" s="188"/>
      <c r="P756" s="188"/>
    </row>
    <row r="757" spans="1:16" s="189" customFormat="1" ht="12.75" customHeight="1">
      <c r="A757" s="167">
        <v>2023</v>
      </c>
      <c r="B757" s="168" t="s">
        <v>32</v>
      </c>
      <c r="C757" s="168" t="s">
        <v>829</v>
      </c>
      <c r="D757" s="169" t="s">
        <v>841</v>
      </c>
      <c r="E757" s="169">
        <v>3</v>
      </c>
      <c r="F757" s="169" t="s">
        <v>831</v>
      </c>
      <c r="G757" s="170"/>
      <c r="H757" s="170">
        <v>1794.24</v>
      </c>
      <c r="I757" s="171"/>
      <c r="J757" s="171">
        <v>1769</v>
      </c>
      <c r="K757" s="172"/>
      <c r="L757" s="173">
        <f t="shared" si="13"/>
        <v>3174010.56</v>
      </c>
      <c r="M757" s="188"/>
      <c r="N757" s="151"/>
      <c r="O757" s="188"/>
      <c r="P757" s="188"/>
    </row>
    <row r="758" spans="1:16" s="189" customFormat="1" ht="12.75" customHeight="1">
      <c r="A758" s="153"/>
      <c r="B758" s="154"/>
      <c r="C758" s="154"/>
      <c r="D758" s="155"/>
      <c r="E758" s="155"/>
      <c r="F758" s="155" t="s">
        <v>832</v>
      </c>
      <c r="G758" s="156"/>
      <c r="H758" s="156">
        <v>3467.52</v>
      </c>
      <c r="I758" s="157"/>
      <c r="J758" s="157">
        <v>1160</v>
      </c>
      <c r="K758" s="158"/>
      <c r="L758" s="159">
        <f t="shared" si="13"/>
        <v>4022323.2000000002</v>
      </c>
      <c r="M758" s="188"/>
      <c r="N758" s="151"/>
      <c r="O758" s="188"/>
      <c r="P758" s="188"/>
    </row>
    <row r="759" spans="1:16" s="189" customFormat="1" ht="12.75" customHeight="1">
      <c r="A759" s="174"/>
      <c r="B759" s="175"/>
      <c r="C759" s="175"/>
      <c r="D759" s="176"/>
      <c r="E759" s="176"/>
      <c r="F759" s="176" t="s">
        <v>833</v>
      </c>
      <c r="G759" s="177"/>
      <c r="H759" s="177">
        <v>5241.5999999999995</v>
      </c>
      <c r="I759" s="178"/>
      <c r="J759" s="178">
        <v>796</v>
      </c>
      <c r="K759" s="179"/>
      <c r="L759" s="180">
        <f t="shared" si="13"/>
        <v>4172313.5999999996</v>
      </c>
      <c r="M759" s="188"/>
      <c r="N759" s="151"/>
      <c r="O759" s="188"/>
      <c r="P759" s="188"/>
    </row>
    <row r="760" spans="1:16" s="189" customFormat="1" ht="12.75" customHeight="1">
      <c r="A760" s="167">
        <v>2023</v>
      </c>
      <c r="B760" s="168" t="s">
        <v>32</v>
      </c>
      <c r="C760" s="168" t="s">
        <v>829</v>
      </c>
      <c r="D760" s="169" t="s">
        <v>842</v>
      </c>
      <c r="E760" s="169">
        <v>3</v>
      </c>
      <c r="F760" s="169" t="s">
        <v>831</v>
      </c>
      <c r="G760" s="170"/>
      <c r="H760" s="170">
        <v>763.62</v>
      </c>
      <c r="I760" s="171"/>
      <c r="J760" s="171">
        <v>2257</v>
      </c>
      <c r="K760" s="172"/>
      <c r="L760" s="173">
        <f t="shared" si="13"/>
        <v>1723490.34</v>
      </c>
      <c r="M760" s="188"/>
      <c r="N760" s="151"/>
      <c r="O760" s="188"/>
      <c r="P760" s="188"/>
    </row>
    <row r="761" spans="1:16" s="189" customFormat="1" ht="12.75" customHeight="1">
      <c r="A761" s="153"/>
      <c r="B761" s="154"/>
      <c r="C761" s="154"/>
      <c r="D761" s="155"/>
      <c r="E761" s="155"/>
      <c r="F761" s="155" t="s">
        <v>832</v>
      </c>
      <c r="G761" s="156"/>
      <c r="H761" s="156">
        <v>1475.76</v>
      </c>
      <c r="I761" s="157"/>
      <c r="J761" s="157">
        <v>667</v>
      </c>
      <c r="K761" s="158"/>
      <c r="L761" s="159">
        <f t="shared" si="13"/>
        <v>984331.92</v>
      </c>
      <c r="M761" s="188"/>
      <c r="N761" s="151"/>
      <c r="O761" s="188"/>
      <c r="P761" s="188"/>
    </row>
    <row r="762" spans="1:16" s="189" customFormat="1" ht="12.75" customHeight="1">
      <c r="A762" s="174"/>
      <c r="B762" s="175"/>
      <c r="C762" s="175"/>
      <c r="D762" s="176"/>
      <c r="E762" s="176"/>
      <c r="F762" s="176" t="s">
        <v>833</v>
      </c>
      <c r="G762" s="177"/>
      <c r="H762" s="177">
        <v>2230.7999999999997</v>
      </c>
      <c r="I762" s="178"/>
      <c r="J762" s="178">
        <v>3459</v>
      </c>
      <c r="K762" s="179"/>
      <c r="L762" s="180">
        <f t="shared" si="13"/>
        <v>7716337.1999999993</v>
      </c>
      <c r="M762" s="188"/>
      <c r="N762" s="151"/>
      <c r="O762" s="188"/>
      <c r="P762" s="188"/>
    </row>
    <row r="763" spans="1:16" s="189" customFormat="1" ht="12.75" customHeight="1">
      <c r="A763" s="167">
        <v>2023</v>
      </c>
      <c r="B763" s="168" t="s">
        <v>32</v>
      </c>
      <c r="C763" s="168" t="s">
        <v>829</v>
      </c>
      <c r="D763" s="169" t="s">
        <v>843</v>
      </c>
      <c r="E763" s="169">
        <v>3</v>
      </c>
      <c r="F763" s="169" t="s">
        <v>831</v>
      </c>
      <c r="G763" s="170"/>
      <c r="H763" s="170">
        <v>1030.6199999999999</v>
      </c>
      <c r="I763" s="171"/>
      <c r="J763" s="171">
        <v>2887</v>
      </c>
      <c r="K763" s="172"/>
      <c r="L763" s="173">
        <f t="shared" si="13"/>
        <v>2975399.9399999995</v>
      </c>
      <c r="M763" s="188"/>
      <c r="N763" s="151"/>
      <c r="O763" s="188"/>
      <c r="P763" s="188"/>
    </row>
    <row r="764" spans="1:16" s="189" customFormat="1" ht="12.75" customHeight="1">
      <c r="A764" s="153"/>
      <c r="B764" s="154"/>
      <c r="C764" s="154"/>
      <c r="D764" s="155"/>
      <c r="E764" s="155"/>
      <c r="F764" s="155" t="s">
        <v>832</v>
      </c>
      <c r="G764" s="156"/>
      <c r="H764" s="156">
        <v>1991.76</v>
      </c>
      <c r="I764" s="157"/>
      <c r="J764" s="157">
        <v>1042</v>
      </c>
      <c r="K764" s="158"/>
      <c r="L764" s="159">
        <f t="shared" si="13"/>
        <v>2075413.92</v>
      </c>
      <c r="M764" s="188"/>
      <c r="N764" s="151"/>
      <c r="O764" s="188"/>
      <c r="P764" s="188"/>
    </row>
    <row r="765" spans="1:16" s="189" customFormat="1" ht="12.75" customHeight="1">
      <c r="A765" s="174"/>
      <c r="B765" s="175"/>
      <c r="C765" s="175"/>
      <c r="D765" s="176"/>
      <c r="E765" s="176"/>
      <c r="F765" s="176" t="s">
        <v>833</v>
      </c>
      <c r="G765" s="177"/>
      <c r="H765" s="177">
        <v>3010.7999999999997</v>
      </c>
      <c r="I765" s="178"/>
      <c r="J765" s="178">
        <v>4861</v>
      </c>
      <c r="K765" s="179"/>
      <c r="L765" s="180">
        <f t="shared" si="13"/>
        <v>14635498.799999999</v>
      </c>
      <c r="M765" s="188"/>
      <c r="N765" s="151"/>
      <c r="O765" s="188"/>
      <c r="P765" s="188"/>
    </row>
    <row r="766" spans="1:16" s="189" customFormat="1" ht="12.75" customHeight="1">
      <c r="A766" s="167">
        <v>2023</v>
      </c>
      <c r="B766" s="168" t="s">
        <v>32</v>
      </c>
      <c r="C766" s="168" t="s">
        <v>829</v>
      </c>
      <c r="D766" s="169" t="s">
        <v>844</v>
      </c>
      <c r="E766" s="169">
        <v>3</v>
      </c>
      <c r="F766" s="169" t="s">
        <v>831</v>
      </c>
      <c r="G766" s="170"/>
      <c r="H766" s="170">
        <v>1786.23</v>
      </c>
      <c r="I766" s="171"/>
      <c r="J766" s="171">
        <v>7273</v>
      </c>
      <c r="K766" s="172"/>
      <c r="L766" s="173">
        <f t="shared" si="13"/>
        <v>12991250.790000001</v>
      </c>
      <c r="M766" s="188"/>
      <c r="N766" s="151"/>
      <c r="O766" s="188"/>
      <c r="P766" s="188"/>
    </row>
    <row r="767" spans="1:16" s="189" customFormat="1" ht="12.75" customHeight="1">
      <c r="A767" s="153"/>
      <c r="B767" s="154"/>
      <c r="C767" s="154"/>
      <c r="D767" s="155"/>
      <c r="E767" s="155"/>
      <c r="F767" s="155" t="s">
        <v>832</v>
      </c>
      <c r="G767" s="156"/>
      <c r="H767" s="156">
        <v>3452.0400000000004</v>
      </c>
      <c r="I767" s="157"/>
      <c r="J767" s="157">
        <v>2890</v>
      </c>
      <c r="K767" s="158"/>
      <c r="L767" s="159">
        <f t="shared" si="13"/>
        <v>9976395.6000000015</v>
      </c>
      <c r="M767" s="188"/>
      <c r="N767" s="151"/>
      <c r="O767" s="188"/>
      <c r="P767" s="188"/>
    </row>
    <row r="768" spans="1:16" s="189" customFormat="1" ht="12.75" customHeight="1">
      <c r="A768" s="174"/>
      <c r="B768" s="175"/>
      <c r="C768" s="175"/>
      <c r="D768" s="176"/>
      <c r="E768" s="176"/>
      <c r="F768" s="176" t="s">
        <v>833</v>
      </c>
      <c r="G768" s="177"/>
      <c r="H768" s="177"/>
      <c r="I768" s="178"/>
      <c r="J768" s="178"/>
      <c r="K768" s="179"/>
      <c r="L768" s="180">
        <f t="shared" si="13"/>
        <v>0</v>
      </c>
      <c r="M768" s="188"/>
      <c r="N768" s="151"/>
      <c r="O768" s="188"/>
      <c r="P768" s="188"/>
    </row>
    <row r="769" spans="1:16" s="189" customFormat="1" ht="12.75" customHeight="1">
      <c r="A769" s="167">
        <v>2023</v>
      </c>
      <c r="B769" s="168" t="s">
        <v>32</v>
      </c>
      <c r="C769" s="168" t="s">
        <v>829</v>
      </c>
      <c r="D769" s="169" t="s">
        <v>845</v>
      </c>
      <c r="E769" s="169">
        <v>3</v>
      </c>
      <c r="F769" s="169" t="s">
        <v>831</v>
      </c>
      <c r="G769" s="170"/>
      <c r="H769" s="170">
        <v>1786.23</v>
      </c>
      <c r="I769" s="171"/>
      <c r="J769" s="171">
        <v>6278</v>
      </c>
      <c r="K769" s="172"/>
      <c r="L769" s="173">
        <f t="shared" si="13"/>
        <v>11213951.939999999</v>
      </c>
      <c r="M769" s="188"/>
      <c r="N769" s="151"/>
      <c r="O769" s="188"/>
      <c r="P769" s="188"/>
    </row>
    <row r="770" spans="1:16" s="189" customFormat="1" ht="12.75" customHeight="1">
      <c r="A770" s="153"/>
      <c r="B770" s="154"/>
      <c r="C770" s="154"/>
      <c r="D770" s="155"/>
      <c r="E770" s="155"/>
      <c r="F770" s="155" t="s">
        <v>832</v>
      </c>
      <c r="G770" s="156"/>
      <c r="H770" s="156">
        <v>3452.0400000000004</v>
      </c>
      <c r="I770" s="157"/>
      <c r="J770" s="157">
        <v>2953</v>
      </c>
      <c r="K770" s="158"/>
      <c r="L770" s="159">
        <f t="shared" si="13"/>
        <v>10193874.120000001</v>
      </c>
      <c r="M770" s="188"/>
      <c r="N770" s="151"/>
      <c r="O770" s="188"/>
      <c r="P770" s="188"/>
    </row>
    <row r="771" spans="1:16" s="189" customFormat="1" ht="12.75" customHeight="1">
      <c r="A771" s="174"/>
      <c r="B771" s="175"/>
      <c r="C771" s="175"/>
      <c r="D771" s="176"/>
      <c r="E771" s="176"/>
      <c r="F771" s="176" t="s">
        <v>833</v>
      </c>
      <c r="G771" s="177"/>
      <c r="H771" s="177">
        <v>5218.2000000000007</v>
      </c>
      <c r="I771" s="178"/>
      <c r="J771" s="178">
        <v>417</v>
      </c>
      <c r="K771" s="179"/>
      <c r="L771" s="180">
        <f t="shared" si="13"/>
        <v>2175989.4000000004</v>
      </c>
      <c r="M771" s="188"/>
      <c r="N771" s="151"/>
      <c r="O771" s="188"/>
      <c r="P771" s="188"/>
    </row>
    <row r="772" spans="1:16" s="189" customFormat="1" ht="12.75" customHeight="1">
      <c r="A772" s="167">
        <v>2023</v>
      </c>
      <c r="B772" s="168" t="s">
        <v>32</v>
      </c>
      <c r="C772" s="168" t="s">
        <v>829</v>
      </c>
      <c r="D772" s="169" t="s">
        <v>846</v>
      </c>
      <c r="E772" s="169">
        <v>3</v>
      </c>
      <c r="F772" s="169" t="s">
        <v>831</v>
      </c>
      <c r="G772" s="170"/>
      <c r="H772" s="170">
        <v>598.08000000000004</v>
      </c>
      <c r="I772" s="171"/>
      <c r="J772" s="171">
        <v>7505</v>
      </c>
      <c r="K772" s="172"/>
      <c r="L772" s="173">
        <f t="shared" si="13"/>
        <v>4488590.4000000004</v>
      </c>
      <c r="M772" s="188"/>
      <c r="N772" s="151"/>
      <c r="O772" s="188"/>
      <c r="P772" s="188"/>
    </row>
    <row r="773" spans="1:16" s="189" customFormat="1" ht="12.75" customHeight="1">
      <c r="A773" s="153"/>
      <c r="B773" s="154"/>
      <c r="C773" s="154"/>
      <c r="D773" s="155"/>
      <c r="E773" s="155"/>
      <c r="F773" s="155" t="s">
        <v>832</v>
      </c>
      <c r="G773" s="156"/>
      <c r="H773" s="156">
        <v>1155.8400000000001</v>
      </c>
      <c r="I773" s="157"/>
      <c r="J773" s="157">
        <v>3048</v>
      </c>
      <c r="K773" s="158"/>
      <c r="L773" s="159">
        <f t="shared" si="13"/>
        <v>3523000.3200000003</v>
      </c>
      <c r="M773" s="188"/>
      <c r="N773" s="151"/>
      <c r="O773" s="188"/>
      <c r="P773" s="188"/>
    </row>
    <row r="774" spans="1:16" s="189" customFormat="1" ht="12.75" customHeight="1">
      <c r="A774" s="174"/>
      <c r="B774" s="175"/>
      <c r="C774" s="175"/>
      <c r="D774" s="176"/>
      <c r="E774" s="176"/>
      <c r="F774" s="176" t="s">
        <v>833</v>
      </c>
      <c r="G774" s="177"/>
      <c r="H774" s="177"/>
      <c r="I774" s="178"/>
      <c r="J774" s="178"/>
      <c r="K774" s="179"/>
      <c r="L774" s="180">
        <f t="shared" si="13"/>
        <v>0</v>
      </c>
      <c r="M774" s="188"/>
      <c r="N774" s="151"/>
      <c r="O774" s="188"/>
      <c r="P774" s="188"/>
    </row>
    <row r="775" spans="1:16" s="189" customFormat="1" ht="12.75" customHeight="1">
      <c r="A775" s="167">
        <v>2023</v>
      </c>
      <c r="B775" s="168" t="s">
        <v>32</v>
      </c>
      <c r="C775" s="168" t="s">
        <v>829</v>
      </c>
      <c r="D775" s="169" t="s">
        <v>847</v>
      </c>
      <c r="E775" s="169">
        <v>3</v>
      </c>
      <c r="F775" s="169" t="s">
        <v>831</v>
      </c>
      <c r="G775" s="170"/>
      <c r="H775" s="170">
        <v>598.08000000000004</v>
      </c>
      <c r="I775" s="171"/>
      <c r="J775" s="171">
        <v>4367</v>
      </c>
      <c r="K775" s="172"/>
      <c r="L775" s="173">
        <f t="shared" si="13"/>
        <v>2611815.3600000003</v>
      </c>
      <c r="M775" s="188"/>
      <c r="N775" s="151"/>
      <c r="O775" s="188"/>
      <c r="P775" s="188"/>
    </row>
    <row r="776" spans="1:16" s="189" customFormat="1" ht="12.75" customHeight="1">
      <c r="A776" s="153"/>
      <c r="B776" s="154"/>
      <c r="C776" s="154"/>
      <c r="D776" s="155"/>
      <c r="E776" s="155"/>
      <c r="F776" s="155" t="s">
        <v>832</v>
      </c>
      <c r="G776" s="156"/>
      <c r="H776" s="156">
        <v>1155.8400000000001</v>
      </c>
      <c r="I776" s="157"/>
      <c r="J776" s="157">
        <v>2467</v>
      </c>
      <c r="K776" s="158"/>
      <c r="L776" s="159">
        <f t="shared" si="13"/>
        <v>2851457.2800000003</v>
      </c>
      <c r="M776" s="188"/>
      <c r="N776" s="151"/>
      <c r="O776" s="188"/>
      <c r="P776" s="188"/>
    </row>
    <row r="777" spans="1:16" s="189" customFormat="1" ht="12.75" customHeight="1">
      <c r="A777" s="174"/>
      <c r="B777" s="175"/>
      <c r="C777" s="175"/>
      <c r="D777" s="176"/>
      <c r="E777" s="176"/>
      <c r="F777" s="176" t="s">
        <v>833</v>
      </c>
      <c r="G777" s="177"/>
      <c r="H777" s="177">
        <v>1747.2000000000003</v>
      </c>
      <c r="I777" s="178"/>
      <c r="J777" s="178">
        <v>400</v>
      </c>
      <c r="K777" s="179"/>
      <c r="L777" s="180">
        <f t="shared" si="13"/>
        <v>698880.00000000012</v>
      </c>
      <c r="M777" s="188"/>
      <c r="N777" s="151"/>
      <c r="O777" s="188"/>
      <c r="P777" s="188"/>
    </row>
    <row r="778" spans="1:16" s="189" customFormat="1" ht="12.75" customHeight="1">
      <c r="A778" s="167">
        <v>2023</v>
      </c>
      <c r="B778" s="168" t="s">
        <v>32</v>
      </c>
      <c r="C778" s="168" t="s">
        <v>829</v>
      </c>
      <c r="D778" s="169" t="s">
        <v>848</v>
      </c>
      <c r="E778" s="169">
        <v>3</v>
      </c>
      <c r="F778" s="169" t="s">
        <v>831</v>
      </c>
      <c r="G778" s="170"/>
      <c r="H778" s="170">
        <v>910.47</v>
      </c>
      <c r="I778" s="171"/>
      <c r="J778" s="171">
        <v>6293</v>
      </c>
      <c r="K778" s="172"/>
      <c r="L778" s="173">
        <f t="shared" si="13"/>
        <v>5729587.71</v>
      </c>
      <c r="M778" s="188"/>
      <c r="N778" s="151"/>
      <c r="O778" s="188"/>
      <c r="P778" s="188"/>
    </row>
    <row r="779" spans="1:16" s="189" customFormat="1" ht="12.75" customHeight="1">
      <c r="A779" s="153"/>
      <c r="B779" s="154"/>
      <c r="C779" s="154"/>
      <c r="D779" s="155"/>
      <c r="E779" s="155"/>
      <c r="F779" s="155" t="s">
        <v>832</v>
      </c>
      <c r="G779" s="156"/>
      <c r="H779" s="156">
        <v>1759.5600000000002</v>
      </c>
      <c r="I779" s="157"/>
      <c r="J779" s="157">
        <v>2601</v>
      </c>
      <c r="K779" s="158"/>
      <c r="L779" s="159">
        <f t="shared" si="13"/>
        <v>4576615.5600000005</v>
      </c>
      <c r="M779" s="188"/>
      <c r="N779" s="151"/>
      <c r="O779" s="188"/>
      <c r="P779" s="188"/>
    </row>
    <row r="780" spans="1:16" s="189" customFormat="1" ht="12.75" customHeight="1">
      <c r="A780" s="174"/>
      <c r="B780" s="175"/>
      <c r="C780" s="175"/>
      <c r="D780" s="176"/>
      <c r="E780" s="176"/>
      <c r="F780" s="176" t="s">
        <v>833</v>
      </c>
      <c r="G780" s="177"/>
      <c r="H780" s="177"/>
      <c r="I780" s="178"/>
      <c r="J780" s="178"/>
      <c r="K780" s="179"/>
      <c r="L780" s="180">
        <f t="shared" si="13"/>
        <v>0</v>
      </c>
      <c r="M780" s="188"/>
      <c r="N780" s="151"/>
      <c r="O780" s="188"/>
      <c r="P780" s="188"/>
    </row>
    <row r="781" spans="1:16" s="189" customFormat="1" ht="12.75" customHeight="1">
      <c r="A781" s="167">
        <v>2023</v>
      </c>
      <c r="B781" s="168" t="s">
        <v>32</v>
      </c>
      <c r="C781" s="168" t="s">
        <v>829</v>
      </c>
      <c r="D781" s="169" t="s">
        <v>849</v>
      </c>
      <c r="E781" s="169">
        <v>3</v>
      </c>
      <c r="F781" s="169" t="s">
        <v>831</v>
      </c>
      <c r="G781" s="170"/>
      <c r="H781" s="170">
        <v>910.47</v>
      </c>
      <c r="I781" s="171"/>
      <c r="J781" s="171">
        <v>3999</v>
      </c>
      <c r="K781" s="172"/>
      <c r="L781" s="173">
        <f t="shared" si="13"/>
        <v>3640969.5300000003</v>
      </c>
      <c r="M781" s="188"/>
      <c r="N781" s="151"/>
      <c r="O781" s="188"/>
      <c r="P781" s="188"/>
    </row>
    <row r="782" spans="1:16" s="189" customFormat="1" ht="12.75" customHeight="1">
      <c r="A782" s="153"/>
      <c r="B782" s="154"/>
      <c r="C782" s="154"/>
      <c r="D782" s="155"/>
      <c r="E782" s="155"/>
      <c r="F782" s="155" t="s">
        <v>832</v>
      </c>
      <c r="G782" s="156"/>
      <c r="H782" s="156">
        <v>1759.5600000000002</v>
      </c>
      <c r="I782" s="157"/>
      <c r="J782" s="157">
        <v>2240</v>
      </c>
      <c r="K782" s="158"/>
      <c r="L782" s="159">
        <f t="shared" si="13"/>
        <v>3941414.4000000004</v>
      </c>
      <c r="M782" s="188"/>
      <c r="N782" s="151"/>
      <c r="O782" s="188"/>
      <c r="P782" s="188"/>
    </row>
    <row r="783" spans="1:16" s="189" customFormat="1" ht="12.75" customHeight="1">
      <c r="A783" s="174"/>
      <c r="B783" s="175"/>
      <c r="C783" s="175"/>
      <c r="D783" s="176"/>
      <c r="E783" s="176"/>
      <c r="F783" s="176" t="s">
        <v>833</v>
      </c>
      <c r="G783" s="177"/>
      <c r="H783" s="177">
        <v>2659.8</v>
      </c>
      <c r="I783" s="178"/>
      <c r="J783" s="178">
        <v>369</v>
      </c>
      <c r="K783" s="179"/>
      <c r="L783" s="180">
        <f t="shared" si="13"/>
        <v>981466.20000000007</v>
      </c>
      <c r="M783" s="188"/>
      <c r="N783" s="151"/>
      <c r="O783" s="188"/>
      <c r="P783" s="188"/>
    </row>
    <row r="784" spans="1:16" s="189" customFormat="1" ht="12.75" customHeight="1">
      <c r="A784" s="167">
        <v>2023</v>
      </c>
      <c r="B784" s="168" t="s">
        <v>32</v>
      </c>
      <c r="C784" s="168" t="s">
        <v>829</v>
      </c>
      <c r="D784" s="169" t="s">
        <v>850</v>
      </c>
      <c r="E784" s="169">
        <v>3</v>
      </c>
      <c r="F784" s="169" t="s">
        <v>831</v>
      </c>
      <c r="G784" s="170"/>
      <c r="H784" s="170">
        <v>624.37</v>
      </c>
      <c r="I784" s="171"/>
      <c r="J784" s="171">
        <v>472</v>
      </c>
      <c r="K784" s="172"/>
      <c r="L784" s="173">
        <f t="shared" si="13"/>
        <v>294702.64</v>
      </c>
      <c r="M784" s="188"/>
      <c r="N784" s="151"/>
      <c r="O784" s="188"/>
      <c r="P784" s="188"/>
    </row>
    <row r="785" spans="1:16" s="189" customFormat="1" ht="12.75" customHeight="1">
      <c r="A785" s="153"/>
      <c r="B785" s="154"/>
      <c r="C785" s="154"/>
      <c r="D785" s="155"/>
      <c r="E785" s="155"/>
      <c r="F785" s="155" t="s">
        <v>832</v>
      </c>
      <c r="G785" s="156"/>
      <c r="H785" s="156">
        <v>1206.6600000000001</v>
      </c>
      <c r="I785" s="157"/>
      <c r="J785" s="157">
        <v>142</v>
      </c>
      <c r="K785" s="158"/>
      <c r="L785" s="159">
        <f t="shared" si="13"/>
        <v>171345.72</v>
      </c>
      <c r="M785" s="188"/>
      <c r="N785" s="151"/>
      <c r="O785" s="188"/>
      <c r="P785" s="188"/>
    </row>
    <row r="786" spans="1:16" s="189" customFormat="1" ht="12.75" customHeight="1">
      <c r="A786" s="174"/>
      <c r="B786" s="175"/>
      <c r="C786" s="161"/>
      <c r="D786" s="162"/>
      <c r="E786" s="162"/>
      <c r="F786" s="162" t="s">
        <v>833</v>
      </c>
      <c r="G786" s="177"/>
      <c r="H786" s="177">
        <v>1824.03</v>
      </c>
      <c r="I786" s="164"/>
      <c r="J786" s="178">
        <v>67</v>
      </c>
      <c r="K786" s="165"/>
      <c r="L786" s="166">
        <f t="shared" si="13"/>
        <v>122210.01</v>
      </c>
      <c r="M786" s="188"/>
      <c r="N786" s="151"/>
      <c r="O786" s="188"/>
      <c r="P786" s="188"/>
    </row>
    <row r="787" spans="1:16" s="189" customFormat="1" ht="12.75" customHeight="1">
      <c r="A787" s="167">
        <v>2023</v>
      </c>
      <c r="B787" s="168" t="s">
        <v>32</v>
      </c>
      <c r="C787" s="168" t="s">
        <v>829</v>
      </c>
      <c r="D787" s="169" t="s">
        <v>851</v>
      </c>
      <c r="E787" s="169">
        <v>3</v>
      </c>
      <c r="F787" s="169" t="s">
        <v>831</v>
      </c>
      <c r="G787" s="170"/>
      <c r="H787" s="170">
        <v>624.37</v>
      </c>
      <c r="I787" s="171"/>
      <c r="J787" s="171">
        <v>1262</v>
      </c>
      <c r="K787" s="172"/>
      <c r="L787" s="173">
        <f t="shared" si="13"/>
        <v>787954.94000000006</v>
      </c>
      <c r="M787" s="188"/>
      <c r="N787" s="151"/>
      <c r="O787" s="188"/>
      <c r="P787" s="188"/>
    </row>
    <row r="788" spans="1:16" s="189" customFormat="1" ht="12.75" customHeight="1">
      <c r="A788" s="153"/>
      <c r="B788" s="154"/>
      <c r="C788" s="154"/>
      <c r="D788" s="155"/>
      <c r="E788" s="155"/>
      <c r="F788" s="155" t="s">
        <v>832</v>
      </c>
      <c r="G788" s="156"/>
      <c r="H788" s="156">
        <v>1206.6600000000001</v>
      </c>
      <c r="I788" s="157"/>
      <c r="J788" s="157">
        <v>163</v>
      </c>
      <c r="K788" s="158"/>
      <c r="L788" s="159">
        <f t="shared" si="13"/>
        <v>196685.58000000002</v>
      </c>
      <c r="M788" s="188"/>
      <c r="N788" s="151"/>
      <c r="O788" s="188"/>
      <c r="P788" s="188"/>
    </row>
    <row r="789" spans="1:16" s="189" customFormat="1" ht="12.75" customHeight="1">
      <c r="A789" s="174"/>
      <c r="B789" s="175"/>
      <c r="C789" s="175"/>
      <c r="D789" s="176"/>
      <c r="E789" s="176"/>
      <c r="F789" s="176" t="s">
        <v>833</v>
      </c>
      <c r="G789" s="177"/>
      <c r="H789" s="177">
        <v>1824.03</v>
      </c>
      <c r="I789" s="178"/>
      <c r="J789" s="178">
        <v>83</v>
      </c>
      <c r="K789" s="179"/>
      <c r="L789" s="180">
        <f t="shared" si="13"/>
        <v>151394.49</v>
      </c>
      <c r="M789" s="188"/>
      <c r="N789" s="151"/>
      <c r="O789" s="188"/>
      <c r="P789" s="188"/>
    </row>
    <row r="790" spans="1:16" s="189" customFormat="1" ht="12.75" customHeight="1">
      <c r="A790" s="167">
        <v>2023</v>
      </c>
      <c r="B790" s="168" t="s">
        <v>32</v>
      </c>
      <c r="C790" s="168" t="s">
        <v>829</v>
      </c>
      <c r="D790" s="169" t="s">
        <v>852</v>
      </c>
      <c r="E790" s="169">
        <v>3</v>
      </c>
      <c r="F790" s="169" t="s">
        <v>831</v>
      </c>
      <c r="G790" s="170"/>
      <c r="H790" s="170">
        <v>1456.88</v>
      </c>
      <c r="I790" s="171"/>
      <c r="J790" s="171">
        <v>2039</v>
      </c>
      <c r="K790" s="172"/>
      <c r="L790" s="173">
        <f t="shared" si="13"/>
        <v>2970578.3200000003</v>
      </c>
      <c r="M790" s="188"/>
      <c r="N790" s="151"/>
      <c r="O790" s="188"/>
      <c r="P790" s="188"/>
    </row>
    <row r="791" spans="1:16" s="189" customFormat="1" ht="12.75" customHeight="1">
      <c r="A791" s="153"/>
      <c r="B791" s="154"/>
      <c r="C791" s="154"/>
      <c r="D791" s="155"/>
      <c r="E791" s="155"/>
      <c r="F791" s="155" t="s">
        <v>832</v>
      </c>
      <c r="G791" s="156"/>
      <c r="H791" s="156">
        <v>2815.55</v>
      </c>
      <c r="I791" s="157"/>
      <c r="J791" s="157">
        <v>549</v>
      </c>
      <c r="K791" s="158"/>
      <c r="L791" s="159">
        <f t="shared" si="13"/>
        <v>1545736.9500000002</v>
      </c>
      <c r="M791" s="188"/>
      <c r="N791" s="151"/>
      <c r="O791" s="188"/>
      <c r="P791" s="188"/>
    </row>
    <row r="792" spans="1:16" s="189" customFormat="1" ht="12.75" customHeight="1">
      <c r="A792" s="174"/>
      <c r="B792" s="175"/>
      <c r="C792" s="175"/>
      <c r="D792" s="176"/>
      <c r="E792" s="176"/>
      <c r="F792" s="176" t="s">
        <v>833</v>
      </c>
      <c r="G792" s="177"/>
      <c r="H792" s="177">
        <v>4256.07</v>
      </c>
      <c r="I792" s="178"/>
      <c r="J792" s="178">
        <v>259</v>
      </c>
      <c r="K792" s="179"/>
      <c r="L792" s="180">
        <f t="shared" si="13"/>
        <v>1102322.1299999999</v>
      </c>
      <c r="M792" s="188"/>
      <c r="N792" s="151"/>
      <c r="O792" s="188"/>
      <c r="P792" s="188"/>
    </row>
    <row r="793" spans="1:16" s="189" customFormat="1" ht="12.75" customHeight="1">
      <c r="A793" s="167">
        <v>2023</v>
      </c>
      <c r="B793" s="168" t="s">
        <v>32</v>
      </c>
      <c r="C793" s="168" t="s">
        <v>829</v>
      </c>
      <c r="D793" s="169" t="s">
        <v>853</v>
      </c>
      <c r="E793" s="169">
        <v>3</v>
      </c>
      <c r="F793" s="169" t="s">
        <v>831</v>
      </c>
      <c r="G793" s="170"/>
      <c r="H793" s="170">
        <v>1456.88</v>
      </c>
      <c r="I793" s="171"/>
      <c r="J793" s="171">
        <v>1640</v>
      </c>
      <c r="K793" s="172"/>
      <c r="L793" s="173">
        <f t="shared" si="13"/>
        <v>2389283.2000000002</v>
      </c>
      <c r="M793" s="188"/>
      <c r="N793" s="151"/>
      <c r="O793" s="188"/>
      <c r="P793" s="188"/>
    </row>
    <row r="794" spans="1:16" s="189" customFormat="1" ht="12.75" customHeight="1">
      <c r="A794" s="153"/>
      <c r="B794" s="154"/>
      <c r="C794" s="154"/>
      <c r="D794" s="155"/>
      <c r="E794" s="155"/>
      <c r="F794" s="155" t="s">
        <v>832</v>
      </c>
      <c r="G794" s="156"/>
      <c r="H794" s="156">
        <v>2815.55</v>
      </c>
      <c r="I794" s="157"/>
      <c r="J794" s="157">
        <v>184</v>
      </c>
      <c r="K794" s="158"/>
      <c r="L794" s="159">
        <f t="shared" si="13"/>
        <v>518061.2</v>
      </c>
      <c r="M794" s="188"/>
      <c r="N794" s="151"/>
      <c r="O794" s="188"/>
      <c r="P794" s="188"/>
    </row>
    <row r="795" spans="1:16" s="189" customFormat="1" ht="12.75" customHeight="1">
      <c r="A795" s="174"/>
      <c r="B795" s="175"/>
      <c r="C795" s="175"/>
      <c r="D795" s="176"/>
      <c r="E795" s="176"/>
      <c r="F795" s="176" t="s">
        <v>833</v>
      </c>
      <c r="G795" s="177"/>
      <c r="H795" s="177">
        <v>4256.07</v>
      </c>
      <c r="I795" s="178"/>
      <c r="J795" s="178">
        <v>91</v>
      </c>
      <c r="K795" s="179"/>
      <c r="L795" s="180">
        <f t="shared" si="13"/>
        <v>387302.37</v>
      </c>
      <c r="M795" s="188"/>
      <c r="N795" s="151"/>
      <c r="O795" s="188"/>
      <c r="P795" s="188"/>
    </row>
    <row r="796" spans="1:16" s="189" customFormat="1" ht="12.75" customHeight="1">
      <c r="A796" s="167">
        <v>2023</v>
      </c>
      <c r="B796" s="168" t="s">
        <v>32</v>
      </c>
      <c r="C796" s="168" t="s">
        <v>829</v>
      </c>
      <c r="D796" s="169" t="s">
        <v>854</v>
      </c>
      <c r="E796" s="169">
        <v>3</v>
      </c>
      <c r="F796" s="169" t="s">
        <v>831</v>
      </c>
      <c r="G796" s="170"/>
      <c r="H796" s="170">
        <v>1456.88</v>
      </c>
      <c r="I796" s="171"/>
      <c r="J796" s="171">
        <v>13</v>
      </c>
      <c r="K796" s="172"/>
      <c r="L796" s="173">
        <f t="shared" si="13"/>
        <v>18939.440000000002</v>
      </c>
      <c r="M796" s="188"/>
      <c r="N796" s="151"/>
      <c r="O796" s="188"/>
      <c r="P796" s="188"/>
    </row>
    <row r="797" spans="1:16" s="189" customFormat="1" ht="12.75" customHeight="1">
      <c r="A797" s="153"/>
      <c r="B797" s="154"/>
      <c r="C797" s="154"/>
      <c r="D797" s="155"/>
      <c r="E797" s="155"/>
      <c r="F797" s="155" t="s">
        <v>832</v>
      </c>
      <c r="G797" s="156"/>
      <c r="H797" s="156">
        <v>2815.55</v>
      </c>
      <c r="I797" s="157"/>
      <c r="J797" s="157">
        <v>4</v>
      </c>
      <c r="K797" s="158"/>
      <c r="L797" s="159">
        <f t="shared" si="13"/>
        <v>11262.2</v>
      </c>
      <c r="M797" s="188"/>
      <c r="N797" s="151"/>
      <c r="O797" s="188"/>
      <c r="P797" s="188"/>
    </row>
    <row r="798" spans="1:16" s="189" customFormat="1" ht="12.75" customHeight="1">
      <c r="A798" s="174"/>
      <c r="B798" s="175"/>
      <c r="C798" s="175"/>
      <c r="D798" s="176"/>
      <c r="E798" s="176"/>
      <c r="F798" s="176" t="s">
        <v>833</v>
      </c>
      <c r="G798" s="177"/>
      <c r="H798" s="177">
        <v>4256.07</v>
      </c>
      <c r="I798" s="178"/>
      <c r="J798" s="178">
        <v>2</v>
      </c>
      <c r="K798" s="179"/>
      <c r="L798" s="180">
        <f t="shared" si="13"/>
        <v>8512.14</v>
      </c>
      <c r="M798" s="188"/>
      <c r="N798" s="151"/>
      <c r="O798" s="188"/>
      <c r="P798" s="188"/>
    </row>
    <row r="799" spans="1:16" s="189" customFormat="1" ht="12.75" customHeight="1">
      <c r="A799" s="167">
        <v>2023</v>
      </c>
      <c r="B799" s="168" t="s">
        <v>32</v>
      </c>
      <c r="C799" s="168" t="s">
        <v>829</v>
      </c>
      <c r="D799" s="169" t="s">
        <v>855</v>
      </c>
      <c r="E799" s="169">
        <v>3</v>
      </c>
      <c r="F799" s="169" t="s">
        <v>831</v>
      </c>
      <c r="G799" s="170"/>
      <c r="H799" s="170">
        <v>1456.88</v>
      </c>
      <c r="I799" s="171"/>
      <c r="J799" s="171">
        <v>9</v>
      </c>
      <c r="K799" s="172"/>
      <c r="L799" s="173">
        <f t="shared" si="13"/>
        <v>13111.920000000002</v>
      </c>
      <c r="M799" s="188"/>
      <c r="N799" s="151"/>
      <c r="O799" s="188"/>
      <c r="P799" s="188"/>
    </row>
    <row r="800" spans="1:16" s="189" customFormat="1" ht="12.75" customHeight="1">
      <c r="A800" s="153"/>
      <c r="B800" s="154"/>
      <c r="C800" s="154"/>
      <c r="D800" s="155"/>
      <c r="E800" s="155"/>
      <c r="F800" s="155" t="s">
        <v>832</v>
      </c>
      <c r="G800" s="156"/>
      <c r="H800" s="156">
        <v>2815.55</v>
      </c>
      <c r="I800" s="157"/>
      <c r="J800" s="157">
        <v>2</v>
      </c>
      <c r="K800" s="158"/>
      <c r="L800" s="159">
        <f t="shared" si="13"/>
        <v>5631.1</v>
      </c>
      <c r="M800" s="188"/>
      <c r="N800" s="151"/>
      <c r="O800" s="188"/>
      <c r="P800" s="188"/>
    </row>
    <row r="801" spans="1:16" s="189" customFormat="1" ht="12.75" customHeight="1">
      <c r="A801" s="174"/>
      <c r="B801" s="175"/>
      <c r="C801" s="175"/>
      <c r="D801" s="176"/>
      <c r="E801" s="176"/>
      <c r="F801" s="176" t="s">
        <v>833</v>
      </c>
      <c r="G801" s="177"/>
      <c r="H801" s="177">
        <v>4256.07</v>
      </c>
      <c r="I801" s="178"/>
      <c r="J801" s="178">
        <v>0</v>
      </c>
      <c r="K801" s="179"/>
      <c r="L801" s="180">
        <f t="shared" si="13"/>
        <v>0</v>
      </c>
      <c r="M801" s="188"/>
      <c r="N801" s="151"/>
      <c r="O801" s="188"/>
      <c r="P801" s="188"/>
    </row>
    <row r="802" spans="1:16" s="189" customFormat="1" ht="12.75" customHeight="1">
      <c r="A802" s="167">
        <v>2023</v>
      </c>
      <c r="B802" s="168" t="s">
        <v>32</v>
      </c>
      <c r="C802" s="168" t="s">
        <v>829</v>
      </c>
      <c r="D802" s="169" t="s">
        <v>856</v>
      </c>
      <c r="E802" s="169">
        <v>3</v>
      </c>
      <c r="F802" s="169" t="s">
        <v>831</v>
      </c>
      <c r="G802" s="170"/>
      <c r="H802" s="170">
        <v>1456.88</v>
      </c>
      <c r="I802" s="171"/>
      <c r="J802" s="171">
        <v>575</v>
      </c>
      <c r="K802" s="172"/>
      <c r="L802" s="173">
        <f t="shared" si="13"/>
        <v>837706.00000000012</v>
      </c>
      <c r="M802" s="188"/>
      <c r="N802" s="151"/>
      <c r="O802" s="188"/>
      <c r="P802" s="188"/>
    </row>
    <row r="803" spans="1:16" s="189" customFormat="1" ht="12.75" customHeight="1">
      <c r="A803" s="153"/>
      <c r="B803" s="154"/>
      <c r="C803" s="154"/>
      <c r="D803" s="155"/>
      <c r="E803" s="155"/>
      <c r="F803" s="155" t="s">
        <v>832</v>
      </c>
      <c r="G803" s="156"/>
      <c r="H803" s="156">
        <v>2815.55</v>
      </c>
      <c r="I803" s="157"/>
      <c r="J803" s="157">
        <v>138</v>
      </c>
      <c r="K803" s="158"/>
      <c r="L803" s="159">
        <f t="shared" si="13"/>
        <v>388545.9</v>
      </c>
      <c r="M803" s="188"/>
      <c r="N803" s="151"/>
      <c r="O803" s="188"/>
      <c r="P803" s="188"/>
    </row>
    <row r="804" spans="1:16" s="189" customFormat="1" ht="12.75" customHeight="1">
      <c r="A804" s="174"/>
      <c r="B804" s="175"/>
      <c r="C804" s="175"/>
      <c r="D804" s="176"/>
      <c r="E804" s="176"/>
      <c r="F804" s="176" t="s">
        <v>833</v>
      </c>
      <c r="G804" s="177"/>
      <c r="H804" s="177">
        <v>4256.07</v>
      </c>
      <c r="I804" s="178"/>
      <c r="J804" s="178">
        <v>38</v>
      </c>
      <c r="K804" s="179"/>
      <c r="L804" s="180">
        <f t="shared" si="13"/>
        <v>161730.65999999997</v>
      </c>
      <c r="M804" s="188"/>
      <c r="N804" s="151"/>
      <c r="O804" s="188"/>
      <c r="P804" s="188"/>
    </row>
    <row r="805" spans="1:16" s="189" customFormat="1" ht="12.75" customHeight="1">
      <c r="A805" s="167">
        <v>2023</v>
      </c>
      <c r="B805" s="168" t="s">
        <v>32</v>
      </c>
      <c r="C805" s="168" t="s">
        <v>829</v>
      </c>
      <c r="D805" s="169" t="s">
        <v>857</v>
      </c>
      <c r="E805" s="169">
        <v>3</v>
      </c>
      <c r="F805" s="169" t="s">
        <v>831</v>
      </c>
      <c r="G805" s="170"/>
      <c r="H805" s="170">
        <v>1456.88</v>
      </c>
      <c r="I805" s="171"/>
      <c r="J805" s="171">
        <v>59</v>
      </c>
      <c r="K805" s="172"/>
      <c r="L805" s="173">
        <f t="shared" si="13"/>
        <v>85955.920000000013</v>
      </c>
      <c r="M805" s="188"/>
      <c r="N805" s="151"/>
      <c r="O805" s="188"/>
      <c r="P805" s="188"/>
    </row>
    <row r="806" spans="1:16" s="189" customFormat="1" ht="12.75" customHeight="1">
      <c r="A806" s="153"/>
      <c r="B806" s="154"/>
      <c r="C806" s="154"/>
      <c r="D806" s="155"/>
      <c r="E806" s="155"/>
      <c r="F806" s="155" t="s">
        <v>832</v>
      </c>
      <c r="G806" s="156"/>
      <c r="H806" s="156">
        <v>2815.55</v>
      </c>
      <c r="I806" s="157"/>
      <c r="J806" s="157">
        <v>9</v>
      </c>
      <c r="K806" s="158"/>
      <c r="L806" s="159">
        <f t="shared" si="13"/>
        <v>25339.95</v>
      </c>
      <c r="M806" s="188"/>
      <c r="N806" s="151"/>
      <c r="O806" s="188"/>
      <c r="P806" s="188"/>
    </row>
    <row r="807" spans="1:16" s="189" customFormat="1" ht="12.75" customHeight="1">
      <c r="A807" s="174"/>
      <c r="B807" s="175"/>
      <c r="C807" s="175"/>
      <c r="D807" s="176"/>
      <c r="E807" s="176"/>
      <c r="F807" s="176" t="s">
        <v>833</v>
      </c>
      <c r="G807" s="177"/>
      <c r="H807" s="177">
        <v>4256.07</v>
      </c>
      <c r="I807" s="178"/>
      <c r="J807" s="178">
        <v>4</v>
      </c>
      <c r="K807" s="179"/>
      <c r="L807" s="180">
        <f t="shared" si="13"/>
        <v>17024.28</v>
      </c>
      <c r="M807" s="188"/>
      <c r="N807" s="151"/>
      <c r="O807" s="188"/>
      <c r="P807" s="188"/>
    </row>
    <row r="808" spans="1:16" s="189" customFormat="1" ht="12.75" customHeight="1">
      <c r="A808" s="167">
        <v>2023</v>
      </c>
      <c r="B808" s="168" t="s">
        <v>32</v>
      </c>
      <c r="C808" s="168" t="s">
        <v>829</v>
      </c>
      <c r="D808" s="169" t="s">
        <v>858</v>
      </c>
      <c r="E808" s="169">
        <v>3</v>
      </c>
      <c r="F808" s="169" t="s">
        <v>831</v>
      </c>
      <c r="G808" s="170"/>
      <c r="H808" s="170">
        <v>1335</v>
      </c>
      <c r="I808" s="171"/>
      <c r="J808" s="171">
        <v>13290</v>
      </c>
      <c r="K808" s="172"/>
      <c r="L808" s="173">
        <f t="shared" si="13"/>
        <v>17742150</v>
      </c>
      <c r="M808" s="188"/>
      <c r="N808" s="151"/>
      <c r="O808" s="188"/>
      <c r="P808" s="188"/>
    </row>
    <row r="809" spans="1:16" s="189" customFormat="1" ht="12.75" customHeight="1">
      <c r="A809" s="153"/>
      <c r="B809" s="154"/>
      <c r="C809" s="154"/>
      <c r="D809" s="155"/>
      <c r="E809" s="155"/>
      <c r="F809" s="155" t="s">
        <v>832</v>
      </c>
      <c r="G809" s="156"/>
      <c r="H809" s="156">
        <v>2580</v>
      </c>
      <c r="I809" s="157"/>
      <c r="J809" s="157">
        <v>5462</v>
      </c>
      <c r="K809" s="158"/>
      <c r="L809" s="159">
        <f t="shared" si="13"/>
        <v>14091960</v>
      </c>
      <c r="M809" s="188"/>
      <c r="N809" s="151"/>
      <c r="O809" s="188"/>
      <c r="P809" s="188"/>
    </row>
    <row r="810" spans="1:16" s="189" customFormat="1" ht="12.75" customHeight="1">
      <c r="A810" s="174"/>
      <c r="B810" s="175"/>
      <c r="C810" s="175"/>
      <c r="D810" s="176"/>
      <c r="E810" s="176"/>
      <c r="F810" s="176" t="s">
        <v>833</v>
      </c>
      <c r="G810" s="177"/>
      <c r="H810" s="177"/>
      <c r="I810" s="178"/>
      <c r="J810" s="178"/>
      <c r="K810" s="179"/>
      <c r="L810" s="180">
        <f t="shared" si="13"/>
        <v>0</v>
      </c>
      <c r="M810" s="188"/>
      <c r="N810" s="151"/>
      <c r="O810" s="188"/>
      <c r="P810" s="188"/>
    </row>
    <row r="811" spans="1:16" s="189" customFormat="1" ht="12.75" customHeight="1">
      <c r="A811" s="167">
        <v>2023</v>
      </c>
      <c r="B811" s="168" t="s">
        <v>32</v>
      </c>
      <c r="C811" s="168" t="s">
        <v>829</v>
      </c>
      <c r="D811" s="169" t="s">
        <v>859</v>
      </c>
      <c r="E811" s="169">
        <v>3</v>
      </c>
      <c r="F811" s="169" t="s">
        <v>831</v>
      </c>
      <c r="G811" s="170"/>
      <c r="H811" s="170">
        <v>1335</v>
      </c>
      <c r="I811" s="171"/>
      <c r="J811" s="171">
        <v>2056</v>
      </c>
      <c r="K811" s="172"/>
      <c r="L811" s="173">
        <f t="shared" si="13"/>
        <v>2744760</v>
      </c>
      <c r="M811" s="188"/>
      <c r="N811" s="151"/>
      <c r="O811" s="188"/>
      <c r="P811" s="188"/>
    </row>
    <row r="812" spans="1:16" s="189" customFormat="1" ht="12.75" customHeight="1">
      <c r="A812" s="153"/>
      <c r="B812" s="154"/>
      <c r="C812" s="154"/>
      <c r="D812" s="155"/>
      <c r="E812" s="155"/>
      <c r="F812" s="155" t="s">
        <v>832</v>
      </c>
      <c r="G812" s="156"/>
      <c r="H812" s="156">
        <v>2580</v>
      </c>
      <c r="I812" s="157"/>
      <c r="J812" s="157">
        <v>1219</v>
      </c>
      <c r="K812" s="158"/>
      <c r="L812" s="159">
        <f t="shared" si="13"/>
        <v>3145020</v>
      </c>
      <c r="M812" s="188"/>
      <c r="N812" s="151"/>
      <c r="O812" s="188"/>
      <c r="P812" s="188"/>
    </row>
    <row r="813" spans="1:16" s="189" customFormat="1" ht="12.75" customHeight="1">
      <c r="A813" s="174"/>
      <c r="B813" s="175"/>
      <c r="C813" s="175"/>
      <c r="D813" s="176"/>
      <c r="E813" s="176"/>
      <c r="F813" s="176" t="s">
        <v>833</v>
      </c>
      <c r="G813" s="177"/>
      <c r="H813" s="177"/>
      <c r="I813" s="178"/>
      <c r="J813" s="178"/>
      <c r="K813" s="179"/>
      <c r="L813" s="180">
        <f t="shared" si="13"/>
        <v>0</v>
      </c>
      <c r="M813" s="188"/>
      <c r="N813" s="151"/>
      <c r="O813" s="188"/>
      <c r="P813" s="188"/>
    </row>
    <row r="814" spans="1:16" s="189" customFormat="1" ht="12.75" customHeight="1">
      <c r="A814" s="167">
        <v>2023</v>
      </c>
      <c r="B814" s="168" t="s">
        <v>32</v>
      </c>
      <c r="C814" s="168" t="s">
        <v>829</v>
      </c>
      <c r="D814" s="169" t="s">
        <v>860</v>
      </c>
      <c r="E814" s="169">
        <v>3</v>
      </c>
      <c r="F814" s="169" t="s">
        <v>831</v>
      </c>
      <c r="G814" s="170"/>
      <c r="H814" s="170">
        <v>583.39</v>
      </c>
      <c r="I814" s="171"/>
      <c r="J814" s="171">
        <v>38</v>
      </c>
      <c r="K814" s="172"/>
      <c r="L814" s="173">
        <f t="shared" ref="L814:L819" si="14">H814*J814</f>
        <v>22168.82</v>
      </c>
      <c r="M814" s="188"/>
      <c r="N814" s="151"/>
      <c r="O814" s="188"/>
      <c r="P814" s="188"/>
    </row>
    <row r="815" spans="1:16" s="189" customFormat="1" ht="12.75" customHeight="1">
      <c r="A815" s="153"/>
      <c r="B815" s="154"/>
      <c r="C815" s="154"/>
      <c r="D815" s="155"/>
      <c r="E815" s="155"/>
      <c r="F815" s="155" t="s">
        <v>832</v>
      </c>
      <c r="G815" s="156"/>
      <c r="H815" s="156">
        <v>1127.46</v>
      </c>
      <c r="I815" s="157"/>
      <c r="J815" s="157">
        <v>23</v>
      </c>
      <c r="K815" s="158"/>
      <c r="L815" s="159">
        <f t="shared" si="14"/>
        <v>25931.58</v>
      </c>
      <c r="M815" s="188"/>
      <c r="N815" s="151"/>
      <c r="O815" s="188"/>
      <c r="P815" s="188"/>
    </row>
    <row r="816" spans="1:16" s="189" customFormat="1" ht="12.75" customHeight="1">
      <c r="A816" s="174"/>
      <c r="B816" s="175"/>
      <c r="C816" s="175"/>
      <c r="D816" s="176"/>
      <c r="E816" s="176"/>
      <c r="F816" s="176" t="s">
        <v>833</v>
      </c>
      <c r="G816" s="177"/>
      <c r="H816" s="177">
        <v>1704.3</v>
      </c>
      <c r="I816" s="178"/>
      <c r="J816" s="178">
        <v>14</v>
      </c>
      <c r="K816" s="179"/>
      <c r="L816" s="180">
        <f t="shared" si="14"/>
        <v>23860.2</v>
      </c>
      <c r="M816" s="188"/>
      <c r="N816" s="151"/>
      <c r="O816" s="188"/>
      <c r="P816" s="188"/>
    </row>
    <row r="817" spans="1:16" s="189" customFormat="1" ht="12.75" customHeight="1">
      <c r="A817" s="167">
        <v>2023</v>
      </c>
      <c r="B817" s="168" t="s">
        <v>32</v>
      </c>
      <c r="C817" s="168" t="s">
        <v>829</v>
      </c>
      <c r="D817" s="169" t="s">
        <v>861</v>
      </c>
      <c r="E817" s="169">
        <v>3</v>
      </c>
      <c r="F817" s="169" t="s">
        <v>831</v>
      </c>
      <c r="G817" s="170"/>
      <c r="H817" s="170">
        <v>563.37</v>
      </c>
      <c r="I817" s="171"/>
      <c r="J817" s="171">
        <v>1187</v>
      </c>
      <c r="K817" s="172"/>
      <c r="L817" s="173">
        <f t="shared" si="14"/>
        <v>668720.19000000006</v>
      </c>
      <c r="M817" s="188"/>
      <c r="N817" s="151"/>
      <c r="O817" s="188"/>
      <c r="P817" s="188"/>
    </row>
    <row r="818" spans="1:16" s="189" customFormat="1" ht="12.75" customHeight="1">
      <c r="A818" s="153"/>
      <c r="B818" s="154"/>
      <c r="C818" s="154"/>
      <c r="D818" s="155"/>
      <c r="E818" s="155"/>
      <c r="F818" s="155" t="s">
        <v>832</v>
      </c>
      <c r="G818" s="156"/>
      <c r="H818" s="156">
        <v>1088.76</v>
      </c>
      <c r="I818" s="157"/>
      <c r="J818" s="157">
        <v>801</v>
      </c>
      <c r="K818" s="158"/>
      <c r="L818" s="159">
        <f t="shared" si="14"/>
        <v>872096.76</v>
      </c>
      <c r="M818" s="188"/>
      <c r="N818" s="151"/>
      <c r="O818" s="188"/>
      <c r="P818" s="188"/>
    </row>
    <row r="819" spans="1:16" s="189" customFormat="1" ht="12.75" customHeight="1">
      <c r="A819" s="174"/>
      <c r="B819" s="175"/>
      <c r="C819" s="175"/>
      <c r="D819" s="176"/>
      <c r="E819" s="176"/>
      <c r="F819" s="176" t="s">
        <v>833</v>
      </c>
      <c r="G819" s="177"/>
      <c r="H819" s="177">
        <v>1645.8</v>
      </c>
      <c r="I819" s="178"/>
      <c r="J819" s="178">
        <v>529</v>
      </c>
      <c r="K819" s="179"/>
      <c r="L819" s="180">
        <f t="shared" si="14"/>
        <v>870628.2</v>
      </c>
      <c r="M819" s="188"/>
      <c r="N819" s="151"/>
      <c r="O819" s="188"/>
      <c r="P819" s="188"/>
    </row>
    <row r="820" spans="1:16" s="189" customFormat="1" ht="12.75" customHeight="1">
      <c r="A820" s="167">
        <v>2023</v>
      </c>
      <c r="B820" s="168" t="s">
        <v>32</v>
      </c>
      <c r="C820" s="168" t="s">
        <v>829</v>
      </c>
      <c r="D820" s="169" t="s">
        <v>862</v>
      </c>
      <c r="E820" s="169">
        <v>3</v>
      </c>
      <c r="F820" s="169" t="s">
        <v>831</v>
      </c>
      <c r="G820" s="170"/>
      <c r="H820" s="170">
        <v>297.97000000000003</v>
      </c>
      <c r="I820" s="171"/>
      <c r="J820" s="171">
        <v>495</v>
      </c>
      <c r="K820" s="172"/>
      <c r="L820" s="173">
        <f>H820*J820</f>
        <v>147495.15000000002</v>
      </c>
      <c r="M820" s="188"/>
      <c r="N820" s="151"/>
      <c r="O820" s="188"/>
      <c r="P820" s="188"/>
    </row>
    <row r="821" spans="1:16" s="189" customFormat="1" ht="12.75" customHeight="1">
      <c r="A821" s="153"/>
      <c r="B821" s="154"/>
      <c r="C821" s="154"/>
      <c r="D821" s="155"/>
      <c r="E821" s="155"/>
      <c r="F821" s="155" t="s">
        <v>832</v>
      </c>
      <c r="G821" s="156"/>
      <c r="H821" s="156">
        <v>575.85</v>
      </c>
      <c r="I821" s="157"/>
      <c r="J821" s="157">
        <v>435</v>
      </c>
      <c r="K821" s="158"/>
      <c r="L821" s="159">
        <f>H821*J821</f>
        <v>250494.75</v>
      </c>
      <c r="M821" s="188"/>
      <c r="N821" s="151"/>
      <c r="O821" s="188"/>
      <c r="P821" s="188"/>
    </row>
    <row r="822" spans="1:16" s="189" customFormat="1" ht="12.75" customHeight="1">
      <c r="A822" s="174"/>
      <c r="B822" s="175"/>
      <c r="C822" s="175"/>
      <c r="D822" s="176"/>
      <c r="E822" s="176"/>
      <c r="F822" s="176" t="s">
        <v>833</v>
      </c>
      <c r="G822" s="177"/>
      <c r="H822" s="177">
        <v>870.48</v>
      </c>
      <c r="I822" s="178"/>
      <c r="J822" s="178">
        <v>385</v>
      </c>
      <c r="K822" s="179"/>
      <c r="L822" s="180">
        <f>H822*J822</f>
        <v>335134.8</v>
      </c>
      <c r="M822" s="188"/>
      <c r="N822" s="151"/>
      <c r="O822" s="188"/>
      <c r="P822" s="188"/>
    </row>
    <row r="823" spans="1:16" s="189" customFormat="1" ht="12.75" customHeight="1" thickBot="1">
      <c r="A823" s="1102" t="s">
        <v>866</v>
      </c>
      <c r="B823" s="1103"/>
      <c r="C823" s="1103"/>
      <c r="D823" s="1103"/>
      <c r="E823" s="1103"/>
      <c r="F823" s="1103"/>
      <c r="G823" s="1103"/>
      <c r="H823" s="1103"/>
      <c r="I823" s="181">
        <f>SUM(I733:I822)</f>
        <v>0</v>
      </c>
      <c r="J823" s="181">
        <f>SUM(J733:J822)</f>
        <v>128830</v>
      </c>
      <c r="K823" s="181">
        <f>SUM(K733:K822)</f>
        <v>0</v>
      </c>
      <c r="L823" s="182">
        <f>SUM(L733:L822)</f>
        <v>198867942.69999987</v>
      </c>
      <c r="M823" s="188"/>
      <c r="N823" s="151"/>
      <c r="O823" s="188"/>
      <c r="P823" s="188"/>
    </row>
    <row r="824" spans="1:16" s="189" customFormat="1" ht="12.75" customHeight="1">
      <c r="A824" s="143">
        <v>2023</v>
      </c>
      <c r="B824" s="144" t="s">
        <v>32</v>
      </c>
      <c r="C824" s="144" t="s">
        <v>829</v>
      </c>
      <c r="D824" s="145" t="s">
        <v>830</v>
      </c>
      <c r="E824" s="145">
        <v>4</v>
      </c>
      <c r="F824" s="145" t="s">
        <v>831</v>
      </c>
      <c r="G824" s="146"/>
      <c r="H824" s="146">
        <v>124.6</v>
      </c>
      <c r="I824" s="147"/>
      <c r="J824" s="147">
        <v>11460</v>
      </c>
      <c r="K824" s="148"/>
      <c r="L824" s="149">
        <f t="shared" ref="L824:L830" si="15">H824*J824</f>
        <v>1427916</v>
      </c>
      <c r="M824" s="188"/>
      <c r="N824" s="151"/>
      <c r="O824" s="188"/>
      <c r="P824" s="188"/>
    </row>
    <row r="825" spans="1:16" s="189" customFormat="1" ht="12.75" customHeight="1">
      <c r="A825" s="153"/>
      <c r="B825" s="154"/>
      <c r="C825" s="154"/>
      <c r="D825" s="155"/>
      <c r="E825" s="155"/>
      <c r="F825" s="155" t="s">
        <v>832</v>
      </c>
      <c r="G825" s="156"/>
      <c r="H825" s="156">
        <v>240.79999999999998</v>
      </c>
      <c r="I825" s="157"/>
      <c r="J825" s="157">
        <v>2535</v>
      </c>
      <c r="K825" s="158"/>
      <c r="L825" s="159">
        <f t="shared" si="15"/>
        <v>610428</v>
      </c>
      <c r="M825" s="188"/>
      <c r="N825" s="151"/>
      <c r="O825" s="188"/>
      <c r="P825" s="188"/>
    </row>
    <row r="826" spans="1:16" s="189" customFormat="1" ht="12.75" customHeight="1">
      <c r="A826" s="160"/>
      <c r="B826" s="161"/>
      <c r="C826" s="161"/>
      <c r="D826" s="162"/>
      <c r="E826" s="162"/>
      <c r="F826" s="162" t="s">
        <v>833</v>
      </c>
      <c r="G826" s="163"/>
      <c r="H826" s="163">
        <v>364</v>
      </c>
      <c r="I826" s="164"/>
      <c r="J826" s="164">
        <v>1267</v>
      </c>
      <c r="K826" s="165"/>
      <c r="L826" s="166">
        <f t="shared" si="15"/>
        <v>461188</v>
      </c>
      <c r="M826" s="188"/>
      <c r="N826" s="151"/>
      <c r="O826" s="188"/>
      <c r="P826" s="188"/>
    </row>
    <row r="827" spans="1:16" s="189" customFormat="1" ht="12.75" customHeight="1">
      <c r="A827" s="167">
        <v>2023</v>
      </c>
      <c r="B827" s="168" t="s">
        <v>32</v>
      </c>
      <c r="C827" s="168" t="s">
        <v>829</v>
      </c>
      <c r="D827" s="169" t="s">
        <v>834</v>
      </c>
      <c r="E827" s="169">
        <v>4</v>
      </c>
      <c r="F827" s="169" t="s">
        <v>831</v>
      </c>
      <c r="G827" s="170"/>
      <c r="H827" s="170">
        <v>124.6</v>
      </c>
      <c r="I827" s="171"/>
      <c r="J827" s="171">
        <v>10858</v>
      </c>
      <c r="K827" s="172"/>
      <c r="L827" s="173">
        <f t="shared" si="15"/>
        <v>1352906.8</v>
      </c>
      <c r="M827" s="188"/>
      <c r="N827" s="151"/>
      <c r="O827" s="188"/>
      <c r="P827" s="188"/>
    </row>
    <row r="828" spans="1:16" s="189" customFormat="1" ht="12.75" customHeight="1">
      <c r="A828" s="153"/>
      <c r="B828" s="154"/>
      <c r="C828" s="154"/>
      <c r="D828" s="155"/>
      <c r="E828" s="155"/>
      <c r="F828" s="155" t="s">
        <v>832</v>
      </c>
      <c r="G828" s="156"/>
      <c r="H828" s="156">
        <v>240.79999999999998</v>
      </c>
      <c r="I828" s="157"/>
      <c r="J828" s="157">
        <v>2845</v>
      </c>
      <c r="K828" s="158"/>
      <c r="L828" s="159">
        <f t="shared" si="15"/>
        <v>685076</v>
      </c>
      <c r="M828" s="188"/>
      <c r="N828" s="151"/>
      <c r="O828" s="188"/>
      <c r="P828" s="188"/>
    </row>
    <row r="829" spans="1:16" s="189" customFormat="1" ht="12.75" customHeight="1">
      <c r="A829" s="174"/>
      <c r="B829" s="175"/>
      <c r="C829" s="175"/>
      <c r="D829" s="176"/>
      <c r="E829" s="176"/>
      <c r="F829" s="176" t="s">
        <v>833</v>
      </c>
      <c r="G829" s="177"/>
      <c r="H829" s="177">
        <v>364</v>
      </c>
      <c r="I829" s="178"/>
      <c r="J829" s="178">
        <v>1632</v>
      </c>
      <c r="K829" s="179"/>
      <c r="L829" s="180">
        <f t="shared" si="15"/>
        <v>594048</v>
      </c>
      <c r="M829" s="188"/>
      <c r="N829" s="151"/>
      <c r="O829" s="188"/>
      <c r="P829" s="188"/>
    </row>
    <row r="830" spans="1:16" s="189" customFormat="1" ht="12.75" customHeight="1">
      <c r="A830" s="167">
        <v>2023</v>
      </c>
      <c r="B830" s="168" t="s">
        <v>32</v>
      </c>
      <c r="C830" s="168" t="s">
        <v>829</v>
      </c>
      <c r="D830" s="169" t="s">
        <v>835</v>
      </c>
      <c r="E830" s="169">
        <v>4</v>
      </c>
      <c r="F830" s="169" t="s">
        <v>831</v>
      </c>
      <c r="G830" s="170"/>
      <c r="H830" s="170">
        <v>373.8</v>
      </c>
      <c r="I830" s="171"/>
      <c r="J830" s="171">
        <v>10899</v>
      </c>
      <c r="K830" s="172"/>
      <c r="L830" s="173">
        <f t="shared" si="15"/>
        <v>4074046.2</v>
      </c>
      <c r="M830" s="188"/>
      <c r="N830" s="151"/>
      <c r="O830" s="188"/>
      <c r="P830" s="188"/>
    </row>
    <row r="831" spans="1:16" s="189" customFormat="1" ht="12.75" customHeight="1">
      <c r="A831" s="153"/>
      <c r="B831" s="154"/>
      <c r="C831" s="154"/>
      <c r="D831" s="155"/>
      <c r="E831" s="155"/>
      <c r="F831" s="155" t="s">
        <v>832</v>
      </c>
      <c r="G831" s="156"/>
      <c r="H831" s="156">
        <v>722.4</v>
      </c>
      <c r="I831" s="157"/>
      <c r="J831" s="157">
        <v>2498</v>
      </c>
      <c r="K831" s="158"/>
      <c r="L831" s="159">
        <f>H831*J831</f>
        <v>1804555.2</v>
      </c>
      <c r="M831" s="188"/>
      <c r="N831" s="151"/>
      <c r="O831" s="188"/>
      <c r="P831" s="188"/>
    </row>
    <row r="832" spans="1:16" s="189" customFormat="1" ht="12.75" customHeight="1">
      <c r="A832" s="174"/>
      <c r="B832" s="175"/>
      <c r="C832" s="175"/>
      <c r="D832" s="176"/>
      <c r="E832" s="176"/>
      <c r="F832" s="176" t="s">
        <v>833</v>
      </c>
      <c r="G832" s="177"/>
      <c r="H832" s="177">
        <v>1092</v>
      </c>
      <c r="I832" s="178"/>
      <c r="J832" s="178">
        <v>1260</v>
      </c>
      <c r="K832" s="179"/>
      <c r="L832" s="180">
        <f>H832*J832</f>
        <v>1375920</v>
      </c>
      <c r="M832" s="188"/>
      <c r="N832" s="151"/>
      <c r="O832" s="188"/>
      <c r="P832" s="188"/>
    </row>
    <row r="833" spans="1:16" s="189" customFormat="1" ht="12.75" customHeight="1">
      <c r="A833" s="167">
        <v>2023</v>
      </c>
      <c r="B833" s="168" t="s">
        <v>32</v>
      </c>
      <c r="C833" s="168" t="s">
        <v>829</v>
      </c>
      <c r="D833" s="169" t="s">
        <v>836</v>
      </c>
      <c r="E833" s="169">
        <v>4</v>
      </c>
      <c r="F833" s="169" t="s">
        <v>831</v>
      </c>
      <c r="G833" s="170"/>
      <c r="H833" s="170">
        <v>373.8</v>
      </c>
      <c r="I833" s="171"/>
      <c r="J833" s="171">
        <v>11374</v>
      </c>
      <c r="K833" s="172"/>
      <c r="L833" s="173">
        <f>H833*J833</f>
        <v>4251601.2</v>
      </c>
      <c r="M833" s="188"/>
      <c r="N833" s="151"/>
      <c r="O833" s="188"/>
      <c r="P833" s="188"/>
    </row>
    <row r="834" spans="1:16" s="189" customFormat="1" ht="12.75" customHeight="1">
      <c r="A834" s="153"/>
      <c r="B834" s="154"/>
      <c r="C834" s="154"/>
      <c r="D834" s="155"/>
      <c r="E834" s="155"/>
      <c r="F834" s="155" t="s">
        <v>832</v>
      </c>
      <c r="G834" s="156"/>
      <c r="H834" s="156">
        <v>722.4</v>
      </c>
      <c r="I834" s="157"/>
      <c r="J834" s="157">
        <v>3024</v>
      </c>
      <c r="K834" s="158"/>
      <c r="L834" s="159">
        <f>H834*J834</f>
        <v>2184537.6</v>
      </c>
      <c r="M834" s="188"/>
      <c r="N834" s="151"/>
      <c r="O834" s="188"/>
      <c r="P834" s="188"/>
    </row>
    <row r="835" spans="1:16" s="189" customFormat="1" ht="12.75" customHeight="1">
      <c r="A835" s="174"/>
      <c r="B835" s="175"/>
      <c r="C835" s="175"/>
      <c r="D835" s="176"/>
      <c r="E835" s="176"/>
      <c r="F835" s="176" t="s">
        <v>833</v>
      </c>
      <c r="G835" s="177"/>
      <c r="H835" s="177">
        <v>1092</v>
      </c>
      <c r="I835" s="178"/>
      <c r="J835" s="178">
        <v>1885</v>
      </c>
      <c r="K835" s="179"/>
      <c r="L835" s="180">
        <f>H835*J835</f>
        <v>2058420</v>
      </c>
      <c r="M835" s="188"/>
      <c r="N835" s="151"/>
      <c r="O835" s="188"/>
      <c r="P835" s="188"/>
    </row>
    <row r="836" spans="1:16" s="189" customFormat="1" ht="12.75" customHeight="1">
      <c r="A836" s="167">
        <v>2023</v>
      </c>
      <c r="B836" s="168" t="s">
        <v>32</v>
      </c>
      <c r="C836" s="168" t="s">
        <v>829</v>
      </c>
      <c r="D836" s="169" t="s">
        <v>837</v>
      </c>
      <c r="E836" s="169">
        <v>4</v>
      </c>
      <c r="F836" s="169" t="s">
        <v>831</v>
      </c>
      <c r="G836" s="170"/>
      <c r="H836" s="170">
        <v>354.21999999999997</v>
      </c>
      <c r="I836" s="171"/>
      <c r="J836" s="171">
        <v>13023</v>
      </c>
      <c r="K836" s="172"/>
      <c r="L836" s="173">
        <f t="shared" ref="L836:L888" si="16">H836*J836</f>
        <v>4613007.0599999996</v>
      </c>
      <c r="M836" s="188"/>
      <c r="N836" s="151"/>
      <c r="O836" s="188"/>
      <c r="P836" s="188"/>
    </row>
    <row r="837" spans="1:16" s="189" customFormat="1" ht="12.75" customHeight="1">
      <c r="A837" s="153"/>
      <c r="B837" s="154"/>
      <c r="C837" s="154"/>
      <c r="D837" s="155"/>
      <c r="E837" s="155"/>
      <c r="F837" s="155" t="s">
        <v>832</v>
      </c>
      <c r="G837" s="156"/>
      <c r="H837" s="156">
        <v>684.56</v>
      </c>
      <c r="I837" s="157"/>
      <c r="J837" s="157">
        <v>2618</v>
      </c>
      <c r="K837" s="158"/>
      <c r="L837" s="159">
        <f t="shared" si="16"/>
        <v>1792178.0799999998</v>
      </c>
      <c r="M837" s="188"/>
      <c r="N837" s="151"/>
      <c r="O837" s="188"/>
      <c r="P837" s="188"/>
    </row>
    <row r="838" spans="1:16" s="189" customFormat="1" ht="12.75" customHeight="1">
      <c r="A838" s="174"/>
      <c r="B838" s="175"/>
      <c r="C838" s="175"/>
      <c r="D838" s="176"/>
      <c r="E838" s="176"/>
      <c r="F838" s="176" t="s">
        <v>833</v>
      </c>
      <c r="G838" s="177"/>
      <c r="H838" s="177">
        <v>1034.8</v>
      </c>
      <c r="I838" s="178"/>
      <c r="J838" s="178">
        <v>1457</v>
      </c>
      <c r="K838" s="179"/>
      <c r="L838" s="180">
        <f t="shared" si="16"/>
        <v>1507703.5999999999</v>
      </c>
      <c r="M838" s="188"/>
      <c r="N838" s="151"/>
      <c r="O838" s="188"/>
      <c r="P838" s="188"/>
    </row>
    <row r="839" spans="1:16" s="189" customFormat="1" ht="12.75" customHeight="1">
      <c r="A839" s="167">
        <v>2023</v>
      </c>
      <c r="B839" s="168" t="s">
        <v>32</v>
      </c>
      <c r="C839" s="168" t="s">
        <v>829</v>
      </c>
      <c r="D839" s="169" t="s">
        <v>838</v>
      </c>
      <c r="E839" s="169">
        <v>4</v>
      </c>
      <c r="F839" s="169" t="s">
        <v>831</v>
      </c>
      <c r="G839" s="170"/>
      <c r="H839" s="170">
        <v>354.21999999999997</v>
      </c>
      <c r="I839" s="171"/>
      <c r="J839" s="171">
        <v>13592</v>
      </c>
      <c r="K839" s="172"/>
      <c r="L839" s="173">
        <f t="shared" si="16"/>
        <v>4814558.2399999993</v>
      </c>
      <c r="M839" s="188"/>
      <c r="N839" s="151"/>
      <c r="O839" s="188"/>
      <c r="P839" s="188"/>
    </row>
    <row r="840" spans="1:16" s="189" customFormat="1" ht="12.75" customHeight="1">
      <c r="A840" s="153"/>
      <c r="B840" s="154"/>
      <c r="C840" s="154"/>
      <c r="D840" s="155"/>
      <c r="E840" s="155"/>
      <c r="F840" s="155" t="s">
        <v>832</v>
      </c>
      <c r="G840" s="156"/>
      <c r="H840" s="156">
        <v>684.56</v>
      </c>
      <c r="I840" s="157"/>
      <c r="J840" s="157">
        <v>3324</v>
      </c>
      <c r="K840" s="158"/>
      <c r="L840" s="159">
        <f t="shared" si="16"/>
        <v>2275477.44</v>
      </c>
      <c r="M840" s="188"/>
      <c r="N840" s="151"/>
      <c r="O840" s="188"/>
      <c r="P840" s="188"/>
    </row>
    <row r="841" spans="1:16" s="189" customFormat="1" ht="12.75" customHeight="1">
      <c r="A841" s="174"/>
      <c r="B841" s="175"/>
      <c r="C841" s="175"/>
      <c r="D841" s="176"/>
      <c r="E841" s="176"/>
      <c r="F841" s="176" t="s">
        <v>833</v>
      </c>
      <c r="G841" s="177"/>
      <c r="H841" s="177">
        <v>1034.8</v>
      </c>
      <c r="I841" s="178"/>
      <c r="J841" s="178">
        <v>2020</v>
      </c>
      <c r="K841" s="179"/>
      <c r="L841" s="180">
        <f t="shared" si="16"/>
        <v>2090296</v>
      </c>
      <c r="M841" s="188"/>
      <c r="N841" s="151"/>
      <c r="O841" s="188"/>
      <c r="P841" s="188"/>
    </row>
    <row r="842" spans="1:16" s="189" customFormat="1" ht="12.75" customHeight="1">
      <c r="A842" s="167">
        <v>2023</v>
      </c>
      <c r="B842" s="168" t="s">
        <v>32</v>
      </c>
      <c r="C842" s="168" t="s">
        <v>829</v>
      </c>
      <c r="D842" s="169" t="s">
        <v>839</v>
      </c>
      <c r="E842" s="169">
        <v>4</v>
      </c>
      <c r="F842" s="169" t="s">
        <v>831</v>
      </c>
      <c r="G842" s="170"/>
      <c r="H842" s="170">
        <v>219.83</v>
      </c>
      <c r="I842" s="171"/>
      <c r="J842" s="171">
        <v>11245</v>
      </c>
      <c r="K842" s="172"/>
      <c r="L842" s="173">
        <f t="shared" si="16"/>
        <v>2471988.35</v>
      </c>
      <c r="M842" s="188"/>
      <c r="N842" s="151"/>
      <c r="O842" s="188"/>
      <c r="P842" s="188"/>
    </row>
    <row r="843" spans="1:16" s="189" customFormat="1" ht="12.75" customHeight="1">
      <c r="A843" s="153"/>
      <c r="B843" s="154"/>
      <c r="C843" s="154"/>
      <c r="D843" s="155"/>
      <c r="E843" s="155"/>
      <c r="F843" s="155" t="s">
        <v>832</v>
      </c>
      <c r="G843" s="156"/>
      <c r="H843" s="156">
        <v>424.84000000000003</v>
      </c>
      <c r="I843" s="157"/>
      <c r="J843" s="157">
        <v>2664</v>
      </c>
      <c r="K843" s="158"/>
      <c r="L843" s="159">
        <f t="shared" si="16"/>
        <v>1131773.76</v>
      </c>
      <c r="M843" s="188"/>
      <c r="N843" s="151"/>
      <c r="O843" s="188"/>
      <c r="P843" s="188"/>
    </row>
    <row r="844" spans="1:16" s="189" customFormat="1" ht="12.75" customHeight="1">
      <c r="A844" s="174"/>
      <c r="B844" s="175"/>
      <c r="C844" s="175"/>
      <c r="D844" s="176"/>
      <c r="E844" s="176"/>
      <c r="F844" s="176" t="s">
        <v>833</v>
      </c>
      <c r="G844" s="177"/>
      <c r="H844" s="177">
        <v>642.20000000000005</v>
      </c>
      <c r="I844" s="178"/>
      <c r="J844" s="178">
        <v>1421</v>
      </c>
      <c r="K844" s="179"/>
      <c r="L844" s="180">
        <f t="shared" si="16"/>
        <v>912566.20000000007</v>
      </c>
      <c r="M844" s="188"/>
      <c r="N844" s="151"/>
      <c r="O844" s="188"/>
      <c r="P844" s="188"/>
    </row>
    <row r="845" spans="1:16" s="189" customFormat="1" ht="12.75" customHeight="1">
      <c r="A845" s="167">
        <v>2023</v>
      </c>
      <c r="B845" s="168" t="s">
        <v>32</v>
      </c>
      <c r="C845" s="168" t="s">
        <v>829</v>
      </c>
      <c r="D845" s="169" t="s">
        <v>840</v>
      </c>
      <c r="E845" s="169">
        <v>4</v>
      </c>
      <c r="F845" s="169" t="s">
        <v>831</v>
      </c>
      <c r="G845" s="170"/>
      <c r="H845" s="170">
        <v>219.83</v>
      </c>
      <c r="I845" s="171"/>
      <c r="J845" s="171">
        <v>14498</v>
      </c>
      <c r="K845" s="172"/>
      <c r="L845" s="173">
        <f t="shared" si="16"/>
        <v>3187095.3400000003</v>
      </c>
      <c r="M845" s="188"/>
      <c r="N845" s="151"/>
      <c r="O845" s="188"/>
      <c r="P845" s="188"/>
    </row>
    <row r="846" spans="1:16" s="189" customFormat="1" ht="12.75" customHeight="1">
      <c r="A846" s="153"/>
      <c r="B846" s="154"/>
      <c r="C846" s="154"/>
      <c r="D846" s="155"/>
      <c r="E846" s="155"/>
      <c r="F846" s="155" t="s">
        <v>832</v>
      </c>
      <c r="G846" s="156"/>
      <c r="H846" s="156">
        <v>424.84000000000003</v>
      </c>
      <c r="I846" s="157"/>
      <c r="J846" s="157">
        <v>3779</v>
      </c>
      <c r="K846" s="158"/>
      <c r="L846" s="159">
        <f t="shared" si="16"/>
        <v>1605470.36</v>
      </c>
      <c r="M846" s="188"/>
      <c r="N846" s="151"/>
      <c r="O846" s="188"/>
      <c r="P846" s="188"/>
    </row>
    <row r="847" spans="1:16" s="189" customFormat="1" ht="12.75" customHeight="1">
      <c r="A847" s="174"/>
      <c r="B847" s="175"/>
      <c r="C847" s="175"/>
      <c r="D847" s="176"/>
      <c r="E847" s="176"/>
      <c r="F847" s="176" t="s">
        <v>833</v>
      </c>
      <c r="G847" s="177"/>
      <c r="H847" s="177">
        <v>642.20000000000005</v>
      </c>
      <c r="I847" s="178"/>
      <c r="J847" s="178">
        <v>2344</v>
      </c>
      <c r="K847" s="179"/>
      <c r="L847" s="180">
        <f t="shared" si="16"/>
        <v>1505316.8</v>
      </c>
      <c r="M847" s="188"/>
      <c r="N847" s="151"/>
      <c r="O847" s="188"/>
      <c r="P847" s="188"/>
    </row>
    <row r="848" spans="1:16" s="189" customFormat="1" ht="12.75" customHeight="1">
      <c r="A848" s="167">
        <v>2023</v>
      </c>
      <c r="B848" s="168" t="s">
        <v>32</v>
      </c>
      <c r="C848" s="168" t="s">
        <v>829</v>
      </c>
      <c r="D848" s="169" t="s">
        <v>841</v>
      </c>
      <c r="E848" s="169">
        <v>4</v>
      </c>
      <c r="F848" s="169" t="s">
        <v>831</v>
      </c>
      <c r="G848" s="170"/>
      <c r="H848" s="170">
        <v>598.07999999999993</v>
      </c>
      <c r="I848" s="171"/>
      <c r="J848" s="171">
        <v>14469</v>
      </c>
      <c r="K848" s="172"/>
      <c r="L848" s="173">
        <f t="shared" si="16"/>
        <v>8653619.5199999996</v>
      </c>
      <c r="M848" s="188"/>
      <c r="N848" s="151"/>
      <c r="O848" s="188"/>
      <c r="P848" s="188"/>
    </row>
    <row r="849" spans="1:16" s="189" customFormat="1" ht="12.75" customHeight="1">
      <c r="A849" s="153"/>
      <c r="B849" s="154"/>
      <c r="C849" s="154"/>
      <c r="D849" s="155"/>
      <c r="E849" s="155"/>
      <c r="F849" s="155" t="s">
        <v>832</v>
      </c>
      <c r="G849" s="156"/>
      <c r="H849" s="156">
        <v>1155.8399999999999</v>
      </c>
      <c r="I849" s="157"/>
      <c r="J849" s="157">
        <v>9359</v>
      </c>
      <c r="K849" s="158"/>
      <c r="L849" s="159">
        <f t="shared" si="16"/>
        <v>10817506.559999999</v>
      </c>
      <c r="M849" s="188"/>
      <c r="N849" s="151"/>
      <c r="O849" s="188"/>
      <c r="P849" s="188"/>
    </row>
    <row r="850" spans="1:16" s="189" customFormat="1" ht="12.75" customHeight="1">
      <c r="A850" s="174"/>
      <c r="B850" s="175"/>
      <c r="C850" s="175"/>
      <c r="D850" s="176"/>
      <c r="E850" s="176"/>
      <c r="F850" s="176" t="s">
        <v>833</v>
      </c>
      <c r="G850" s="177"/>
      <c r="H850" s="177">
        <v>1747.2</v>
      </c>
      <c r="I850" s="178"/>
      <c r="J850" s="178">
        <v>9215</v>
      </c>
      <c r="K850" s="179"/>
      <c r="L850" s="180">
        <f t="shared" si="16"/>
        <v>16100448</v>
      </c>
      <c r="M850" s="188"/>
      <c r="N850" s="151"/>
      <c r="O850" s="188"/>
      <c r="P850" s="188"/>
    </row>
    <row r="851" spans="1:16" s="189" customFormat="1" ht="12.75" customHeight="1">
      <c r="A851" s="167">
        <v>2023</v>
      </c>
      <c r="B851" s="168" t="s">
        <v>32</v>
      </c>
      <c r="C851" s="168" t="s">
        <v>829</v>
      </c>
      <c r="D851" s="169" t="s">
        <v>842</v>
      </c>
      <c r="E851" s="169">
        <v>4</v>
      </c>
      <c r="F851" s="169" t="s">
        <v>831</v>
      </c>
      <c r="G851" s="170"/>
      <c r="H851" s="170">
        <v>254.54</v>
      </c>
      <c r="I851" s="171"/>
      <c r="J851" s="171">
        <v>10251</v>
      </c>
      <c r="K851" s="172"/>
      <c r="L851" s="173">
        <f t="shared" si="16"/>
        <v>2609289.54</v>
      </c>
      <c r="M851" s="188"/>
      <c r="N851" s="151"/>
      <c r="O851" s="188"/>
      <c r="P851" s="188"/>
    </row>
    <row r="852" spans="1:16" s="189" customFormat="1" ht="12.75" customHeight="1">
      <c r="A852" s="153"/>
      <c r="B852" s="154"/>
      <c r="C852" s="154"/>
      <c r="D852" s="155"/>
      <c r="E852" s="155"/>
      <c r="F852" s="155" t="s">
        <v>832</v>
      </c>
      <c r="G852" s="156"/>
      <c r="H852" s="156">
        <v>491.91999999999996</v>
      </c>
      <c r="I852" s="157"/>
      <c r="J852" s="157">
        <v>6480</v>
      </c>
      <c r="K852" s="158"/>
      <c r="L852" s="159">
        <f t="shared" si="16"/>
        <v>3187641.5999999996</v>
      </c>
      <c r="M852" s="188"/>
      <c r="N852" s="151"/>
      <c r="O852" s="188"/>
      <c r="P852" s="188"/>
    </row>
    <row r="853" spans="1:16" s="189" customFormat="1" ht="12.75" customHeight="1">
      <c r="A853" s="174"/>
      <c r="B853" s="175"/>
      <c r="C853" s="175"/>
      <c r="D853" s="176"/>
      <c r="E853" s="176"/>
      <c r="F853" s="176" t="s">
        <v>833</v>
      </c>
      <c r="G853" s="177"/>
      <c r="H853" s="177">
        <v>743.6</v>
      </c>
      <c r="I853" s="178"/>
      <c r="J853" s="178">
        <v>31778</v>
      </c>
      <c r="K853" s="179"/>
      <c r="L853" s="180">
        <f t="shared" si="16"/>
        <v>23630120.800000001</v>
      </c>
      <c r="M853" s="188"/>
      <c r="N853" s="151"/>
      <c r="O853" s="188"/>
      <c r="P853" s="188"/>
    </row>
    <row r="854" spans="1:16" s="189" customFormat="1" ht="12.75" customHeight="1">
      <c r="A854" s="167">
        <v>2023</v>
      </c>
      <c r="B854" s="168" t="s">
        <v>32</v>
      </c>
      <c r="C854" s="168" t="s">
        <v>829</v>
      </c>
      <c r="D854" s="169" t="s">
        <v>843</v>
      </c>
      <c r="E854" s="169">
        <v>4</v>
      </c>
      <c r="F854" s="169" t="s">
        <v>831</v>
      </c>
      <c r="G854" s="170"/>
      <c r="H854" s="170">
        <v>343.53999999999996</v>
      </c>
      <c r="I854" s="171"/>
      <c r="J854" s="171">
        <v>7292</v>
      </c>
      <c r="K854" s="172"/>
      <c r="L854" s="173">
        <f t="shared" si="16"/>
        <v>2505093.6799999997</v>
      </c>
      <c r="M854" s="188"/>
      <c r="N854" s="151"/>
      <c r="O854" s="188"/>
      <c r="P854" s="188"/>
    </row>
    <row r="855" spans="1:16" s="189" customFormat="1" ht="12.75" customHeight="1">
      <c r="A855" s="153"/>
      <c r="B855" s="154"/>
      <c r="C855" s="154"/>
      <c r="D855" s="155"/>
      <c r="E855" s="155"/>
      <c r="F855" s="155" t="s">
        <v>832</v>
      </c>
      <c r="G855" s="156"/>
      <c r="H855" s="156">
        <v>663.92</v>
      </c>
      <c r="I855" s="157"/>
      <c r="J855" s="157">
        <v>4351</v>
      </c>
      <c r="K855" s="158"/>
      <c r="L855" s="159">
        <f t="shared" si="16"/>
        <v>2888715.92</v>
      </c>
      <c r="M855" s="188"/>
      <c r="N855" s="151"/>
      <c r="O855" s="188"/>
      <c r="P855" s="188"/>
    </row>
    <row r="856" spans="1:16" s="189" customFormat="1" ht="12.75" customHeight="1">
      <c r="A856" s="174"/>
      <c r="B856" s="175"/>
      <c r="C856" s="175"/>
      <c r="D856" s="176"/>
      <c r="E856" s="176"/>
      <c r="F856" s="176" t="s">
        <v>833</v>
      </c>
      <c r="G856" s="177"/>
      <c r="H856" s="177">
        <v>1003.6</v>
      </c>
      <c r="I856" s="178"/>
      <c r="J856" s="178">
        <v>23096</v>
      </c>
      <c r="K856" s="179"/>
      <c r="L856" s="180">
        <f t="shared" si="16"/>
        <v>23179145.600000001</v>
      </c>
      <c r="M856" s="188"/>
      <c r="N856" s="151"/>
      <c r="O856" s="188"/>
      <c r="P856" s="188"/>
    </row>
    <row r="857" spans="1:16" s="189" customFormat="1" ht="12.75" customHeight="1">
      <c r="A857" s="167">
        <v>2023</v>
      </c>
      <c r="B857" s="168" t="s">
        <v>32</v>
      </c>
      <c r="C857" s="168" t="s">
        <v>829</v>
      </c>
      <c r="D857" s="169" t="s">
        <v>844</v>
      </c>
      <c r="E857" s="169">
        <v>4</v>
      </c>
      <c r="F857" s="169" t="s">
        <v>831</v>
      </c>
      <c r="G857" s="170"/>
      <c r="H857" s="170">
        <v>595.41000000000008</v>
      </c>
      <c r="I857" s="171"/>
      <c r="J857" s="171">
        <v>16234</v>
      </c>
      <c r="K857" s="172"/>
      <c r="L857" s="173">
        <f t="shared" si="16"/>
        <v>9665885.9400000013</v>
      </c>
      <c r="M857" s="188"/>
      <c r="N857" s="151"/>
      <c r="O857" s="188"/>
      <c r="P857" s="188"/>
    </row>
    <row r="858" spans="1:16" s="189" customFormat="1" ht="12.75" customHeight="1">
      <c r="A858" s="153"/>
      <c r="B858" s="154"/>
      <c r="C858" s="154"/>
      <c r="D858" s="155"/>
      <c r="E858" s="155"/>
      <c r="F858" s="155" t="s">
        <v>832</v>
      </c>
      <c r="G858" s="156"/>
      <c r="H858" s="156">
        <v>1150.68</v>
      </c>
      <c r="I858" s="157"/>
      <c r="J858" s="157">
        <v>9321</v>
      </c>
      <c r="K858" s="158"/>
      <c r="L858" s="159">
        <f t="shared" si="16"/>
        <v>10725488.280000001</v>
      </c>
      <c r="M858" s="188"/>
      <c r="N858" s="151"/>
      <c r="O858" s="188"/>
      <c r="P858" s="188"/>
    </row>
    <row r="859" spans="1:16" s="189" customFormat="1" ht="12.75" customHeight="1">
      <c r="A859" s="174"/>
      <c r="B859" s="175"/>
      <c r="C859" s="175"/>
      <c r="D859" s="176"/>
      <c r="E859" s="176"/>
      <c r="F859" s="176" t="s">
        <v>833</v>
      </c>
      <c r="G859" s="177"/>
      <c r="H859" s="177"/>
      <c r="I859" s="178"/>
      <c r="J859" s="178"/>
      <c r="K859" s="179"/>
      <c r="L859" s="180">
        <f t="shared" si="16"/>
        <v>0</v>
      </c>
      <c r="M859" s="188"/>
      <c r="N859" s="151"/>
      <c r="O859" s="188"/>
      <c r="P859" s="188"/>
    </row>
    <row r="860" spans="1:16" s="189" customFormat="1" ht="12.75" customHeight="1">
      <c r="A860" s="167">
        <v>2023</v>
      </c>
      <c r="B860" s="168" t="s">
        <v>32</v>
      </c>
      <c r="C860" s="168" t="s">
        <v>829</v>
      </c>
      <c r="D860" s="169" t="s">
        <v>845</v>
      </c>
      <c r="E860" s="169">
        <v>4</v>
      </c>
      <c r="F860" s="169" t="s">
        <v>831</v>
      </c>
      <c r="G860" s="170"/>
      <c r="H860" s="170">
        <v>595.41000000000008</v>
      </c>
      <c r="I860" s="171"/>
      <c r="J860" s="171">
        <v>14995</v>
      </c>
      <c r="K860" s="172"/>
      <c r="L860" s="173">
        <f t="shared" si="16"/>
        <v>8928172.9500000011</v>
      </c>
      <c r="M860" s="188"/>
      <c r="N860" s="151"/>
      <c r="O860" s="188"/>
      <c r="P860" s="188"/>
    </row>
    <row r="861" spans="1:16" s="189" customFormat="1" ht="12.75" customHeight="1">
      <c r="A861" s="153"/>
      <c r="B861" s="154"/>
      <c r="C861" s="154"/>
      <c r="D861" s="155"/>
      <c r="E861" s="155"/>
      <c r="F861" s="155" t="s">
        <v>832</v>
      </c>
      <c r="G861" s="156"/>
      <c r="H861" s="156">
        <v>1150.68</v>
      </c>
      <c r="I861" s="157"/>
      <c r="J861" s="157">
        <v>9515</v>
      </c>
      <c r="K861" s="158"/>
      <c r="L861" s="159">
        <f t="shared" si="16"/>
        <v>10948720.200000001</v>
      </c>
      <c r="M861" s="188"/>
      <c r="N861" s="151"/>
      <c r="O861" s="188"/>
      <c r="P861" s="188"/>
    </row>
    <row r="862" spans="1:16" s="189" customFormat="1" ht="12.75" customHeight="1">
      <c r="A862" s="174"/>
      <c r="B862" s="175"/>
      <c r="C862" s="175"/>
      <c r="D862" s="176"/>
      <c r="E862" s="176"/>
      <c r="F862" s="176" t="s">
        <v>833</v>
      </c>
      <c r="G862" s="177"/>
      <c r="H862" s="177">
        <v>1739.4</v>
      </c>
      <c r="I862" s="178"/>
      <c r="J862" s="178">
        <v>1991</v>
      </c>
      <c r="K862" s="179"/>
      <c r="L862" s="180">
        <f t="shared" si="16"/>
        <v>3463145.4000000004</v>
      </c>
      <c r="M862" s="188"/>
      <c r="N862" s="151"/>
      <c r="O862" s="188"/>
      <c r="P862" s="188"/>
    </row>
    <row r="863" spans="1:16" s="189" customFormat="1" ht="12.75" customHeight="1">
      <c r="A863" s="167">
        <v>2023</v>
      </c>
      <c r="B863" s="168" t="s">
        <v>32</v>
      </c>
      <c r="C863" s="168" t="s">
        <v>829</v>
      </c>
      <c r="D863" s="169" t="s">
        <v>846</v>
      </c>
      <c r="E863" s="169">
        <v>4</v>
      </c>
      <c r="F863" s="169" t="s">
        <v>831</v>
      </c>
      <c r="G863" s="170"/>
      <c r="H863" s="170">
        <v>199.36</v>
      </c>
      <c r="I863" s="171"/>
      <c r="J863" s="171">
        <v>11827</v>
      </c>
      <c r="K863" s="172"/>
      <c r="L863" s="173">
        <f t="shared" si="16"/>
        <v>2357830.7200000002</v>
      </c>
      <c r="M863" s="188"/>
      <c r="N863" s="151"/>
      <c r="O863" s="188"/>
      <c r="P863" s="188"/>
    </row>
    <row r="864" spans="1:16" s="189" customFormat="1" ht="12.75" customHeight="1">
      <c r="A864" s="153"/>
      <c r="B864" s="154"/>
      <c r="C864" s="154"/>
      <c r="D864" s="155"/>
      <c r="E864" s="155"/>
      <c r="F864" s="155" t="s">
        <v>832</v>
      </c>
      <c r="G864" s="156"/>
      <c r="H864" s="156">
        <v>385.28000000000003</v>
      </c>
      <c r="I864" s="157"/>
      <c r="J864" s="157">
        <v>5598</v>
      </c>
      <c r="K864" s="158"/>
      <c r="L864" s="159">
        <f t="shared" si="16"/>
        <v>2156797.44</v>
      </c>
      <c r="M864" s="188"/>
      <c r="N864" s="151"/>
      <c r="O864" s="188"/>
      <c r="P864" s="188"/>
    </row>
    <row r="865" spans="1:16" s="189" customFormat="1" ht="12.75" customHeight="1">
      <c r="A865" s="174"/>
      <c r="B865" s="175"/>
      <c r="C865" s="175"/>
      <c r="D865" s="176"/>
      <c r="E865" s="176"/>
      <c r="F865" s="176" t="s">
        <v>833</v>
      </c>
      <c r="G865" s="177"/>
      <c r="H865" s="177"/>
      <c r="I865" s="178"/>
      <c r="J865" s="178"/>
      <c r="K865" s="179"/>
      <c r="L865" s="180">
        <f t="shared" si="16"/>
        <v>0</v>
      </c>
      <c r="M865" s="188"/>
      <c r="N865" s="151"/>
      <c r="O865" s="188"/>
      <c r="P865" s="188"/>
    </row>
    <row r="866" spans="1:16" s="189" customFormat="1" ht="12.75" customHeight="1">
      <c r="A866" s="167">
        <v>2023</v>
      </c>
      <c r="B866" s="168" t="s">
        <v>32</v>
      </c>
      <c r="C866" s="168" t="s">
        <v>829</v>
      </c>
      <c r="D866" s="169" t="s">
        <v>847</v>
      </c>
      <c r="E866" s="169">
        <v>4</v>
      </c>
      <c r="F866" s="169" t="s">
        <v>831</v>
      </c>
      <c r="G866" s="170"/>
      <c r="H866" s="170">
        <v>199.36</v>
      </c>
      <c r="I866" s="171"/>
      <c r="J866" s="171">
        <v>9833</v>
      </c>
      <c r="K866" s="172"/>
      <c r="L866" s="173">
        <f t="shared" si="16"/>
        <v>1960306.8800000001</v>
      </c>
      <c r="M866" s="188"/>
      <c r="N866" s="151"/>
      <c r="O866" s="188"/>
      <c r="P866" s="188"/>
    </row>
    <row r="867" spans="1:16" s="189" customFormat="1" ht="12.75" customHeight="1">
      <c r="A867" s="153"/>
      <c r="B867" s="154"/>
      <c r="C867" s="154"/>
      <c r="D867" s="155"/>
      <c r="E867" s="155"/>
      <c r="F867" s="155" t="s">
        <v>832</v>
      </c>
      <c r="G867" s="156"/>
      <c r="H867" s="156">
        <v>385.28000000000003</v>
      </c>
      <c r="I867" s="157"/>
      <c r="J867" s="157">
        <v>5755</v>
      </c>
      <c r="K867" s="158"/>
      <c r="L867" s="159">
        <f t="shared" si="16"/>
        <v>2217286.4000000004</v>
      </c>
      <c r="M867" s="188"/>
      <c r="N867" s="151"/>
      <c r="O867" s="188"/>
      <c r="P867" s="188"/>
    </row>
    <row r="868" spans="1:16" s="189" customFormat="1" ht="12.75" customHeight="1">
      <c r="A868" s="174"/>
      <c r="B868" s="175"/>
      <c r="C868" s="175"/>
      <c r="D868" s="176"/>
      <c r="E868" s="176"/>
      <c r="F868" s="176" t="s">
        <v>833</v>
      </c>
      <c r="G868" s="177"/>
      <c r="H868" s="177">
        <v>582.40000000000009</v>
      </c>
      <c r="I868" s="178"/>
      <c r="J868" s="178">
        <v>801</v>
      </c>
      <c r="K868" s="179"/>
      <c r="L868" s="180">
        <f t="shared" si="16"/>
        <v>466502.40000000008</v>
      </c>
      <c r="M868" s="188"/>
      <c r="N868" s="151"/>
      <c r="O868" s="188"/>
      <c r="P868" s="188"/>
    </row>
    <row r="869" spans="1:16" s="189" customFormat="1" ht="12.75" customHeight="1">
      <c r="A869" s="167">
        <v>2023</v>
      </c>
      <c r="B869" s="168" t="s">
        <v>32</v>
      </c>
      <c r="C869" s="168" t="s">
        <v>829</v>
      </c>
      <c r="D869" s="169" t="s">
        <v>848</v>
      </c>
      <c r="E869" s="169">
        <v>4</v>
      </c>
      <c r="F869" s="169" t="s">
        <v>831</v>
      </c>
      <c r="G869" s="170"/>
      <c r="H869" s="170">
        <v>303.49</v>
      </c>
      <c r="I869" s="171"/>
      <c r="J869" s="171">
        <v>8770</v>
      </c>
      <c r="K869" s="172"/>
      <c r="L869" s="173">
        <f t="shared" si="16"/>
        <v>2661607.3000000003</v>
      </c>
      <c r="M869" s="188"/>
      <c r="N869" s="151"/>
      <c r="O869" s="188"/>
      <c r="P869" s="188"/>
    </row>
    <row r="870" spans="1:16" s="189" customFormat="1" ht="12.75" customHeight="1">
      <c r="A870" s="153"/>
      <c r="B870" s="154"/>
      <c r="C870" s="154"/>
      <c r="D870" s="155"/>
      <c r="E870" s="155"/>
      <c r="F870" s="155" t="s">
        <v>832</v>
      </c>
      <c r="G870" s="156"/>
      <c r="H870" s="156">
        <v>586.52</v>
      </c>
      <c r="I870" s="157"/>
      <c r="J870" s="157">
        <v>3698</v>
      </c>
      <c r="K870" s="158"/>
      <c r="L870" s="159">
        <f t="shared" si="16"/>
        <v>2168950.96</v>
      </c>
      <c r="M870" s="188"/>
      <c r="N870" s="151"/>
      <c r="O870" s="188"/>
      <c r="P870" s="188"/>
    </row>
    <row r="871" spans="1:16" s="189" customFormat="1" ht="12.75" customHeight="1">
      <c r="A871" s="174"/>
      <c r="B871" s="175"/>
      <c r="C871" s="175"/>
      <c r="D871" s="176"/>
      <c r="E871" s="176"/>
      <c r="F871" s="176" t="s">
        <v>833</v>
      </c>
      <c r="G871" s="177"/>
      <c r="H871" s="177"/>
      <c r="I871" s="178"/>
      <c r="J871" s="178"/>
      <c r="K871" s="179"/>
      <c r="L871" s="180">
        <f t="shared" si="16"/>
        <v>0</v>
      </c>
      <c r="M871" s="188"/>
      <c r="N871" s="151"/>
      <c r="O871" s="188"/>
      <c r="P871" s="188"/>
    </row>
    <row r="872" spans="1:16" s="189" customFormat="1" ht="12.75" customHeight="1">
      <c r="A872" s="167">
        <v>2023</v>
      </c>
      <c r="B872" s="168" t="s">
        <v>32</v>
      </c>
      <c r="C872" s="168" t="s">
        <v>829</v>
      </c>
      <c r="D872" s="169" t="s">
        <v>849</v>
      </c>
      <c r="E872" s="169">
        <v>4</v>
      </c>
      <c r="F872" s="169" t="s">
        <v>831</v>
      </c>
      <c r="G872" s="170"/>
      <c r="H872" s="170">
        <v>303.49</v>
      </c>
      <c r="I872" s="171"/>
      <c r="J872" s="171">
        <v>8014</v>
      </c>
      <c r="K872" s="172"/>
      <c r="L872" s="173">
        <f t="shared" si="16"/>
        <v>2432168.86</v>
      </c>
      <c r="M872" s="188"/>
      <c r="N872" s="151"/>
      <c r="O872" s="188"/>
      <c r="P872" s="188"/>
    </row>
    <row r="873" spans="1:16" s="189" customFormat="1" ht="12.75" customHeight="1">
      <c r="A873" s="153"/>
      <c r="B873" s="154"/>
      <c r="C873" s="154"/>
      <c r="D873" s="155"/>
      <c r="E873" s="155"/>
      <c r="F873" s="155" t="s">
        <v>832</v>
      </c>
      <c r="G873" s="156"/>
      <c r="H873" s="156">
        <v>586.52</v>
      </c>
      <c r="I873" s="157"/>
      <c r="J873" s="157">
        <v>4174</v>
      </c>
      <c r="K873" s="158"/>
      <c r="L873" s="159">
        <f t="shared" si="16"/>
        <v>2448134.48</v>
      </c>
      <c r="M873" s="188"/>
      <c r="N873" s="151"/>
      <c r="O873" s="188"/>
      <c r="P873" s="188"/>
    </row>
    <row r="874" spans="1:16" s="189" customFormat="1" ht="12.75" customHeight="1">
      <c r="A874" s="174"/>
      <c r="B874" s="175"/>
      <c r="C874" s="175"/>
      <c r="D874" s="176"/>
      <c r="E874" s="176"/>
      <c r="F874" s="176" t="s">
        <v>833</v>
      </c>
      <c r="G874" s="177"/>
      <c r="H874" s="177">
        <v>886.6</v>
      </c>
      <c r="I874" s="178"/>
      <c r="J874" s="178">
        <v>534</v>
      </c>
      <c r="K874" s="179"/>
      <c r="L874" s="180">
        <f t="shared" si="16"/>
        <v>473444.4</v>
      </c>
      <c r="M874" s="188"/>
      <c r="N874" s="151"/>
      <c r="O874" s="188"/>
      <c r="P874" s="188"/>
    </row>
    <row r="875" spans="1:16" s="189" customFormat="1" ht="12.75" customHeight="1">
      <c r="A875" s="167">
        <v>2023</v>
      </c>
      <c r="B875" s="168" t="s">
        <v>32</v>
      </c>
      <c r="C875" s="168" t="s">
        <v>829</v>
      </c>
      <c r="D875" s="169" t="s">
        <v>850</v>
      </c>
      <c r="E875" s="169">
        <v>4</v>
      </c>
      <c r="F875" s="169" t="s">
        <v>831</v>
      </c>
      <c r="G875" s="170"/>
      <c r="H875" s="170">
        <v>208.12</v>
      </c>
      <c r="I875" s="171"/>
      <c r="J875" s="171">
        <v>9636</v>
      </c>
      <c r="K875" s="172"/>
      <c r="L875" s="173">
        <f t="shared" si="16"/>
        <v>2005444.32</v>
      </c>
      <c r="M875" s="188"/>
      <c r="N875" s="151"/>
      <c r="O875" s="188"/>
      <c r="P875" s="188"/>
    </row>
    <row r="876" spans="1:16" s="189" customFormat="1" ht="12.75" customHeight="1">
      <c r="A876" s="153"/>
      <c r="B876" s="154"/>
      <c r="C876" s="154"/>
      <c r="D876" s="155"/>
      <c r="E876" s="155"/>
      <c r="F876" s="155" t="s">
        <v>832</v>
      </c>
      <c r="G876" s="156"/>
      <c r="H876" s="156">
        <v>402.22</v>
      </c>
      <c r="I876" s="157"/>
      <c r="J876" s="157">
        <v>2250</v>
      </c>
      <c r="K876" s="158"/>
      <c r="L876" s="159">
        <f t="shared" si="16"/>
        <v>904995.00000000012</v>
      </c>
      <c r="M876" s="188"/>
      <c r="N876" s="151"/>
      <c r="O876" s="188"/>
      <c r="P876" s="188"/>
    </row>
    <row r="877" spans="1:16" s="189" customFormat="1" ht="12.75" customHeight="1">
      <c r="A877" s="174"/>
      <c r="B877" s="175"/>
      <c r="C877" s="161"/>
      <c r="D877" s="162"/>
      <c r="E877" s="162"/>
      <c r="F877" s="162" t="s">
        <v>833</v>
      </c>
      <c r="G877" s="177"/>
      <c r="H877" s="177">
        <v>608.01</v>
      </c>
      <c r="I877" s="164"/>
      <c r="J877" s="164">
        <v>1093</v>
      </c>
      <c r="K877" s="165"/>
      <c r="L877" s="166">
        <f t="shared" si="16"/>
        <v>664554.92999999993</v>
      </c>
      <c r="M877" s="188"/>
      <c r="N877" s="151"/>
      <c r="O877" s="188"/>
      <c r="P877" s="188"/>
    </row>
    <row r="878" spans="1:16" s="189" customFormat="1" ht="12.75" customHeight="1">
      <c r="A878" s="167">
        <v>2023</v>
      </c>
      <c r="B878" s="168" t="s">
        <v>32</v>
      </c>
      <c r="C878" s="168" t="s">
        <v>829</v>
      </c>
      <c r="D878" s="169" t="s">
        <v>851</v>
      </c>
      <c r="E878" s="169">
        <v>4</v>
      </c>
      <c r="F878" s="169" t="s">
        <v>831</v>
      </c>
      <c r="G878" s="170"/>
      <c r="H878" s="170">
        <v>208.12</v>
      </c>
      <c r="I878" s="171"/>
      <c r="J878" s="171">
        <v>9678</v>
      </c>
      <c r="K878" s="172"/>
      <c r="L878" s="173">
        <f t="shared" si="16"/>
        <v>2014185.36</v>
      </c>
      <c r="M878" s="188"/>
      <c r="N878" s="151"/>
      <c r="O878" s="188"/>
      <c r="P878" s="188"/>
    </row>
    <row r="879" spans="1:16" s="189" customFormat="1" ht="12.75" customHeight="1">
      <c r="A879" s="153"/>
      <c r="B879" s="154"/>
      <c r="C879" s="154"/>
      <c r="D879" s="155"/>
      <c r="E879" s="155"/>
      <c r="F879" s="155" t="s">
        <v>832</v>
      </c>
      <c r="G879" s="156"/>
      <c r="H879" s="156">
        <v>402.22</v>
      </c>
      <c r="I879" s="157"/>
      <c r="J879" s="157">
        <v>3013</v>
      </c>
      <c r="K879" s="158"/>
      <c r="L879" s="159">
        <f t="shared" si="16"/>
        <v>1211888.8600000001</v>
      </c>
      <c r="M879" s="188"/>
      <c r="N879" s="151"/>
      <c r="O879" s="188"/>
      <c r="P879" s="188"/>
    </row>
    <row r="880" spans="1:16" s="189" customFormat="1" ht="12.75" customHeight="1">
      <c r="A880" s="174"/>
      <c r="B880" s="175"/>
      <c r="C880" s="175"/>
      <c r="D880" s="176"/>
      <c r="E880" s="176"/>
      <c r="F880" s="176" t="s">
        <v>833</v>
      </c>
      <c r="G880" s="177"/>
      <c r="H880" s="177">
        <v>608.01</v>
      </c>
      <c r="I880" s="178"/>
      <c r="J880" s="178">
        <v>1736</v>
      </c>
      <c r="K880" s="179"/>
      <c r="L880" s="180">
        <f t="shared" si="16"/>
        <v>1055505.3599999999</v>
      </c>
      <c r="M880" s="188"/>
      <c r="N880" s="151"/>
      <c r="O880" s="188"/>
      <c r="P880" s="188"/>
    </row>
    <row r="881" spans="1:16" s="189" customFormat="1" ht="12.75" customHeight="1">
      <c r="A881" s="167">
        <v>2023</v>
      </c>
      <c r="B881" s="168" t="s">
        <v>32</v>
      </c>
      <c r="C881" s="168" t="s">
        <v>829</v>
      </c>
      <c r="D881" s="169" t="s">
        <v>852</v>
      </c>
      <c r="E881" s="169">
        <v>4</v>
      </c>
      <c r="F881" s="169" t="s">
        <v>831</v>
      </c>
      <c r="G881" s="170"/>
      <c r="H881" s="170">
        <v>485.62</v>
      </c>
      <c r="I881" s="171"/>
      <c r="J881" s="171">
        <v>19320</v>
      </c>
      <c r="K881" s="172"/>
      <c r="L881" s="173">
        <f t="shared" si="16"/>
        <v>9382178.4000000004</v>
      </c>
      <c r="M881" s="188"/>
      <c r="N881" s="151"/>
      <c r="O881" s="188"/>
      <c r="P881" s="188"/>
    </row>
    <row r="882" spans="1:16" s="189" customFormat="1" ht="12.75" customHeight="1">
      <c r="A882" s="153"/>
      <c r="B882" s="154"/>
      <c r="C882" s="154"/>
      <c r="D882" s="155"/>
      <c r="E882" s="155"/>
      <c r="F882" s="155" t="s">
        <v>832</v>
      </c>
      <c r="G882" s="156"/>
      <c r="H882" s="156">
        <v>938.51</v>
      </c>
      <c r="I882" s="157"/>
      <c r="J882" s="157">
        <v>3861</v>
      </c>
      <c r="K882" s="158"/>
      <c r="L882" s="159">
        <f t="shared" si="16"/>
        <v>3623587.11</v>
      </c>
      <c r="M882" s="188"/>
      <c r="N882" s="151"/>
      <c r="O882" s="188"/>
      <c r="P882" s="188"/>
    </row>
    <row r="883" spans="1:16" s="189" customFormat="1" ht="12.75" customHeight="1">
      <c r="A883" s="174"/>
      <c r="B883" s="175"/>
      <c r="C883" s="175"/>
      <c r="D883" s="176"/>
      <c r="E883" s="176"/>
      <c r="F883" s="176" t="s">
        <v>833</v>
      </c>
      <c r="G883" s="177"/>
      <c r="H883" s="177">
        <v>1418.69</v>
      </c>
      <c r="I883" s="178"/>
      <c r="J883" s="178">
        <v>2025</v>
      </c>
      <c r="K883" s="179"/>
      <c r="L883" s="180">
        <f t="shared" si="16"/>
        <v>2872847.25</v>
      </c>
      <c r="M883" s="188"/>
      <c r="N883" s="151"/>
      <c r="O883" s="188"/>
      <c r="P883" s="188"/>
    </row>
    <row r="884" spans="1:16" s="189" customFormat="1" ht="12.75" customHeight="1">
      <c r="A884" s="167">
        <v>2023</v>
      </c>
      <c r="B884" s="168" t="s">
        <v>32</v>
      </c>
      <c r="C884" s="168" t="s">
        <v>829</v>
      </c>
      <c r="D884" s="169" t="s">
        <v>853</v>
      </c>
      <c r="E884" s="169">
        <v>4</v>
      </c>
      <c r="F884" s="169" t="s">
        <v>831</v>
      </c>
      <c r="G884" s="170"/>
      <c r="H884" s="170">
        <v>485.62</v>
      </c>
      <c r="I884" s="171"/>
      <c r="J884" s="171">
        <v>15896</v>
      </c>
      <c r="K884" s="172"/>
      <c r="L884" s="173">
        <f t="shared" si="16"/>
        <v>7719415.5200000005</v>
      </c>
      <c r="M884" s="188"/>
      <c r="N884" s="151"/>
      <c r="O884" s="188"/>
      <c r="P884" s="188"/>
    </row>
    <row r="885" spans="1:16" s="189" customFormat="1" ht="12.75" customHeight="1">
      <c r="A885" s="153"/>
      <c r="B885" s="154"/>
      <c r="C885" s="154"/>
      <c r="D885" s="155"/>
      <c r="E885" s="155"/>
      <c r="F885" s="155" t="s">
        <v>832</v>
      </c>
      <c r="G885" s="156"/>
      <c r="H885" s="156">
        <v>938.51</v>
      </c>
      <c r="I885" s="157"/>
      <c r="J885" s="157">
        <v>3570</v>
      </c>
      <c r="K885" s="158"/>
      <c r="L885" s="159">
        <f t="shared" si="16"/>
        <v>3350480.7</v>
      </c>
      <c r="M885" s="188"/>
      <c r="N885" s="151"/>
      <c r="O885" s="188"/>
      <c r="P885" s="188"/>
    </row>
    <row r="886" spans="1:16" s="189" customFormat="1" ht="12.75" customHeight="1">
      <c r="A886" s="174"/>
      <c r="B886" s="175"/>
      <c r="C886" s="175"/>
      <c r="D886" s="176"/>
      <c r="E886" s="176"/>
      <c r="F886" s="176" t="s">
        <v>833</v>
      </c>
      <c r="G886" s="177"/>
      <c r="H886" s="177">
        <v>1418.69</v>
      </c>
      <c r="I886" s="178"/>
      <c r="J886" s="178">
        <v>2104</v>
      </c>
      <c r="K886" s="179"/>
      <c r="L886" s="180">
        <f t="shared" si="16"/>
        <v>2984923.7600000002</v>
      </c>
      <c r="M886" s="188"/>
      <c r="N886" s="151"/>
      <c r="O886" s="188"/>
      <c r="P886" s="188"/>
    </row>
    <row r="887" spans="1:16" s="189" customFormat="1" ht="12.75" customHeight="1">
      <c r="A887" s="167">
        <v>2023</v>
      </c>
      <c r="B887" s="168" t="s">
        <v>32</v>
      </c>
      <c r="C887" s="168" t="s">
        <v>829</v>
      </c>
      <c r="D887" s="169" t="s">
        <v>854</v>
      </c>
      <c r="E887" s="169">
        <v>4</v>
      </c>
      <c r="F887" s="169" t="s">
        <v>831</v>
      </c>
      <c r="G887" s="170"/>
      <c r="H887" s="170">
        <v>485.62</v>
      </c>
      <c r="I887" s="171"/>
      <c r="J887" s="171">
        <v>1932</v>
      </c>
      <c r="K887" s="172"/>
      <c r="L887" s="173">
        <f t="shared" si="16"/>
        <v>938217.84</v>
      </c>
      <c r="M887" s="188"/>
      <c r="N887" s="151"/>
      <c r="O887" s="188"/>
      <c r="P887" s="188"/>
    </row>
    <row r="888" spans="1:16" s="189" customFormat="1" ht="12.75" customHeight="1">
      <c r="A888" s="153"/>
      <c r="B888" s="154"/>
      <c r="C888" s="154"/>
      <c r="D888" s="155"/>
      <c r="E888" s="155"/>
      <c r="F888" s="155" t="s">
        <v>832</v>
      </c>
      <c r="G888" s="156"/>
      <c r="H888" s="156">
        <v>938.51</v>
      </c>
      <c r="I888" s="157"/>
      <c r="J888" s="157">
        <v>845</v>
      </c>
      <c r="K888" s="158"/>
      <c r="L888" s="159">
        <f t="shared" si="16"/>
        <v>793040.95</v>
      </c>
      <c r="M888" s="188"/>
      <c r="N888" s="151"/>
      <c r="O888" s="188"/>
      <c r="P888" s="188"/>
    </row>
    <row r="889" spans="1:16" s="189" customFormat="1" ht="12.75" customHeight="1">
      <c r="A889" s="174"/>
      <c r="B889" s="175"/>
      <c r="C889" s="175"/>
      <c r="D889" s="176"/>
      <c r="E889" s="176"/>
      <c r="F889" s="176" t="s">
        <v>833</v>
      </c>
      <c r="G889" s="177"/>
      <c r="H889" s="177">
        <v>1418.69</v>
      </c>
      <c r="I889" s="178"/>
      <c r="J889" s="178">
        <v>329</v>
      </c>
      <c r="K889" s="179"/>
      <c r="L889" s="180">
        <f>H889*J889</f>
        <v>466749.01</v>
      </c>
      <c r="M889" s="188"/>
      <c r="N889" s="151"/>
      <c r="O889" s="188"/>
      <c r="P889" s="188"/>
    </row>
    <row r="890" spans="1:16" s="189" customFormat="1" ht="12.75" customHeight="1">
      <c r="A890" s="167">
        <v>2023</v>
      </c>
      <c r="B890" s="168" t="s">
        <v>32</v>
      </c>
      <c r="C890" s="168" t="s">
        <v>829</v>
      </c>
      <c r="D890" s="169" t="s">
        <v>855</v>
      </c>
      <c r="E890" s="169">
        <v>4</v>
      </c>
      <c r="F890" s="169" t="s">
        <v>831</v>
      </c>
      <c r="G890" s="170"/>
      <c r="H890" s="170">
        <v>485.62</v>
      </c>
      <c r="I890" s="171"/>
      <c r="J890" s="171">
        <v>1006</v>
      </c>
      <c r="K890" s="172"/>
      <c r="L890" s="173">
        <f t="shared" ref="L890:L913" si="17">H890*J890</f>
        <v>488533.72000000003</v>
      </c>
      <c r="M890" s="188"/>
      <c r="N890" s="151"/>
      <c r="O890" s="188"/>
      <c r="P890" s="188"/>
    </row>
    <row r="891" spans="1:16" s="189" customFormat="1" ht="12.75" customHeight="1">
      <c r="A891" s="153"/>
      <c r="B891" s="154"/>
      <c r="C891" s="154"/>
      <c r="D891" s="155"/>
      <c r="E891" s="155"/>
      <c r="F891" s="155" t="s">
        <v>832</v>
      </c>
      <c r="G891" s="156"/>
      <c r="H891" s="156">
        <v>938.51</v>
      </c>
      <c r="I891" s="157"/>
      <c r="J891" s="157">
        <v>442</v>
      </c>
      <c r="K891" s="158"/>
      <c r="L891" s="159">
        <f t="shared" si="17"/>
        <v>414821.42</v>
      </c>
      <c r="M891" s="188"/>
      <c r="N891" s="151"/>
      <c r="O891" s="188"/>
      <c r="P891" s="188"/>
    </row>
    <row r="892" spans="1:16" s="189" customFormat="1" ht="12.75" customHeight="1">
      <c r="A892" s="174"/>
      <c r="B892" s="175"/>
      <c r="C892" s="175"/>
      <c r="D892" s="176"/>
      <c r="E892" s="176"/>
      <c r="F892" s="176" t="s">
        <v>833</v>
      </c>
      <c r="G892" s="177"/>
      <c r="H892" s="177">
        <v>1418.69</v>
      </c>
      <c r="I892" s="178"/>
      <c r="J892" s="178">
        <v>289</v>
      </c>
      <c r="K892" s="179"/>
      <c r="L892" s="180">
        <f t="shared" si="17"/>
        <v>410001.41000000003</v>
      </c>
      <c r="M892" s="188"/>
      <c r="N892" s="151"/>
      <c r="O892" s="188"/>
      <c r="P892" s="188"/>
    </row>
    <row r="893" spans="1:16" s="189" customFormat="1" ht="12.75" customHeight="1">
      <c r="A893" s="167">
        <v>2023</v>
      </c>
      <c r="B893" s="168" t="s">
        <v>32</v>
      </c>
      <c r="C893" s="168" t="s">
        <v>829</v>
      </c>
      <c r="D893" s="169" t="s">
        <v>856</v>
      </c>
      <c r="E893" s="169">
        <v>4</v>
      </c>
      <c r="F893" s="169" t="s">
        <v>831</v>
      </c>
      <c r="G893" s="170"/>
      <c r="H893" s="170">
        <v>485.62</v>
      </c>
      <c r="I893" s="171"/>
      <c r="J893" s="171">
        <v>5329</v>
      </c>
      <c r="K893" s="172"/>
      <c r="L893" s="173">
        <f t="shared" si="17"/>
        <v>2587868.98</v>
      </c>
      <c r="M893" s="188"/>
      <c r="N893" s="151"/>
      <c r="O893" s="188"/>
      <c r="P893" s="188"/>
    </row>
    <row r="894" spans="1:16" s="189" customFormat="1" ht="12.75" customHeight="1">
      <c r="A894" s="153"/>
      <c r="B894" s="154"/>
      <c r="C894" s="154"/>
      <c r="D894" s="155"/>
      <c r="E894" s="155"/>
      <c r="F894" s="155" t="s">
        <v>832</v>
      </c>
      <c r="G894" s="156"/>
      <c r="H894" s="156">
        <v>938.51</v>
      </c>
      <c r="I894" s="157"/>
      <c r="J894" s="157">
        <v>1376</v>
      </c>
      <c r="K894" s="158"/>
      <c r="L894" s="159">
        <f t="shared" si="17"/>
        <v>1291389.76</v>
      </c>
      <c r="M894" s="188"/>
      <c r="N894" s="151"/>
      <c r="O894" s="188"/>
      <c r="P894" s="188"/>
    </row>
    <row r="895" spans="1:16" s="189" customFormat="1" ht="12.75" customHeight="1">
      <c r="A895" s="174"/>
      <c r="B895" s="175"/>
      <c r="C895" s="175"/>
      <c r="D895" s="176"/>
      <c r="E895" s="176"/>
      <c r="F895" s="176" t="s">
        <v>833</v>
      </c>
      <c r="G895" s="177"/>
      <c r="H895" s="177">
        <v>1418.69</v>
      </c>
      <c r="I895" s="178"/>
      <c r="J895" s="178">
        <v>800</v>
      </c>
      <c r="K895" s="179"/>
      <c r="L895" s="180">
        <f t="shared" si="17"/>
        <v>1134952</v>
      </c>
      <c r="M895" s="188"/>
      <c r="N895" s="151"/>
      <c r="O895" s="188"/>
      <c r="P895" s="188"/>
    </row>
    <row r="896" spans="1:16" s="189" customFormat="1" ht="12.75" customHeight="1">
      <c r="A896" s="167">
        <v>2023</v>
      </c>
      <c r="B896" s="168" t="s">
        <v>32</v>
      </c>
      <c r="C896" s="168" t="s">
        <v>829</v>
      </c>
      <c r="D896" s="169" t="s">
        <v>857</v>
      </c>
      <c r="E896" s="169">
        <v>4</v>
      </c>
      <c r="F896" s="169" t="s">
        <v>831</v>
      </c>
      <c r="G896" s="170"/>
      <c r="H896" s="170">
        <v>485.62</v>
      </c>
      <c r="I896" s="171"/>
      <c r="J896" s="171">
        <v>1136</v>
      </c>
      <c r="K896" s="172"/>
      <c r="L896" s="173">
        <f t="shared" si="17"/>
        <v>551664.31999999995</v>
      </c>
      <c r="M896" s="188"/>
      <c r="N896" s="151"/>
      <c r="O896" s="188"/>
      <c r="P896" s="188"/>
    </row>
    <row r="897" spans="1:16" s="189" customFormat="1" ht="12.75" customHeight="1">
      <c r="A897" s="153"/>
      <c r="B897" s="154"/>
      <c r="C897" s="154"/>
      <c r="D897" s="155"/>
      <c r="E897" s="155"/>
      <c r="F897" s="155" t="s">
        <v>832</v>
      </c>
      <c r="G897" s="156"/>
      <c r="H897" s="156">
        <v>938.51</v>
      </c>
      <c r="I897" s="157"/>
      <c r="J897" s="157">
        <v>401</v>
      </c>
      <c r="K897" s="158"/>
      <c r="L897" s="159">
        <f t="shared" si="17"/>
        <v>376342.51</v>
      </c>
      <c r="M897" s="188"/>
      <c r="N897" s="151"/>
      <c r="O897" s="188"/>
      <c r="P897" s="188"/>
    </row>
    <row r="898" spans="1:16" s="189" customFormat="1" ht="12.75" customHeight="1">
      <c r="A898" s="174"/>
      <c r="B898" s="175"/>
      <c r="C898" s="175"/>
      <c r="D898" s="176"/>
      <c r="E898" s="176"/>
      <c r="F898" s="176" t="s">
        <v>833</v>
      </c>
      <c r="G898" s="177"/>
      <c r="H898" s="177">
        <v>1418.69</v>
      </c>
      <c r="I898" s="178"/>
      <c r="J898" s="178">
        <v>272</v>
      </c>
      <c r="K898" s="179"/>
      <c r="L898" s="180">
        <f t="shared" si="17"/>
        <v>385883.68</v>
      </c>
      <c r="M898" s="188"/>
      <c r="N898" s="151"/>
      <c r="O898" s="188"/>
      <c r="P898" s="188"/>
    </row>
    <row r="899" spans="1:16" s="189" customFormat="1" ht="12.75" customHeight="1">
      <c r="A899" s="167">
        <v>2023</v>
      </c>
      <c r="B899" s="168" t="s">
        <v>32</v>
      </c>
      <c r="C899" s="168" t="s">
        <v>829</v>
      </c>
      <c r="D899" s="169" t="s">
        <v>858</v>
      </c>
      <c r="E899" s="169">
        <v>4</v>
      </c>
      <c r="F899" s="169" t="s">
        <v>831</v>
      </c>
      <c r="G899" s="170"/>
      <c r="H899" s="170">
        <v>445</v>
      </c>
      <c r="I899" s="171"/>
      <c r="J899" s="171">
        <v>6012</v>
      </c>
      <c r="K899" s="172"/>
      <c r="L899" s="173">
        <f t="shared" si="17"/>
        <v>2675340</v>
      </c>
      <c r="M899" s="188"/>
      <c r="N899" s="151"/>
      <c r="O899" s="188"/>
      <c r="P899" s="188"/>
    </row>
    <row r="900" spans="1:16" s="189" customFormat="1" ht="12.75" customHeight="1">
      <c r="A900" s="153"/>
      <c r="B900" s="154"/>
      <c r="C900" s="154"/>
      <c r="D900" s="155"/>
      <c r="E900" s="155"/>
      <c r="F900" s="155" t="s">
        <v>832</v>
      </c>
      <c r="G900" s="156"/>
      <c r="H900" s="156">
        <v>860</v>
      </c>
      <c r="I900" s="157"/>
      <c r="J900" s="157">
        <v>2304</v>
      </c>
      <c r="K900" s="158"/>
      <c r="L900" s="159">
        <f t="shared" si="17"/>
        <v>1981440</v>
      </c>
      <c r="M900" s="188"/>
      <c r="N900" s="151"/>
      <c r="O900" s="188"/>
      <c r="P900" s="188"/>
    </row>
    <row r="901" spans="1:16" s="189" customFormat="1" ht="12.75" customHeight="1">
      <c r="A901" s="174"/>
      <c r="B901" s="175"/>
      <c r="C901" s="175"/>
      <c r="D901" s="176"/>
      <c r="E901" s="176"/>
      <c r="F901" s="176" t="s">
        <v>833</v>
      </c>
      <c r="G901" s="177"/>
      <c r="H901" s="177"/>
      <c r="I901" s="178"/>
      <c r="J901" s="178"/>
      <c r="K901" s="179"/>
      <c r="L901" s="180">
        <f t="shared" si="17"/>
        <v>0</v>
      </c>
      <c r="M901" s="188"/>
      <c r="N901" s="151"/>
      <c r="O901" s="188"/>
      <c r="P901" s="188"/>
    </row>
    <row r="902" spans="1:16" s="189" customFormat="1" ht="12.75" customHeight="1">
      <c r="A902" s="167">
        <v>2023</v>
      </c>
      <c r="B902" s="168" t="s">
        <v>32</v>
      </c>
      <c r="C902" s="168" t="s">
        <v>829</v>
      </c>
      <c r="D902" s="169" t="s">
        <v>859</v>
      </c>
      <c r="E902" s="169">
        <v>4</v>
      </c>
      <c r="F902" s="169" t="s">
        <v>831</v>
      </c>
      <c r="G902" s="170"/>
      <c r="H902" s="170">
        <v>445</v>
      </c>
      <c r="I902" s="171"/>
      <c r="J902" s="171">
        <v>4711</v>
      </c>
      <c r="K902" s="172"/>
      <c r="L902" s="173">
        <f t="shared" si="17"/>
        <v>2096395</v>
      </c>
      <c r="M902" s="188"/>
      <c r="N902" s="151"/>
      <c r="O902" s="188"/>
      <c r="P902" s="188"/>
    </row>
    <row r="903" spans="1:16" s="189" customFormat="1" ht="12.75" customHeight="1">
      <c r="A903" s="153"/>
      <c r="B903" s="154"/>
      <c r="C903" s="154"/>
      <c r="D903" s="155"/>
      <c r="E903" s="155"/>
      <c r="F903" s="155" t="s">
        <v>832</v>
      </c>
      <c r="G903" s="156"/>
      <c r="H903" s="156">
        <v>860</v>
      </c>
      <c r="I903" s="157"/>
      <c r="J903" s="157">
        <v>1618</v>
      </c>
      <c r="K903" s="158"/>
      <c r="L903" s="159">
        <f t="shared" si="17"/>
        <v>1391480</v>
      </c>
      <c r="M903" s="188"/>
      <c r="N903" s="151"/>
      <c r="O903" s="188"/>
      <c r="P903" s="188"/>
    </row>
    <row r="904" spans="1:16" s="189" customFormat="1" ht="12.75" customHeight="1">
      <c r="A904" s="174"/>
      <c r="B904" s="175"/>
      <c r="C904" s="175"/>
      <c r="D904" s="176"/>
      <c r="E904" s="176"/>
      <c r="F904" s="176" t="s">
        <v>833</v>
      </c>
      <c r="G904" s="177"/>
      <c r="H904" s="177"/>
      <c r="I904" s="178"/>
      <c r="J904" s="178"/>
      <c r="K904" s="179"/>
      <c r="L904" s="180">
        <f t="shared" si="17"/>
        <v>0</v>
      </c>
      <c r="M904" s="188"/>
      <c r="N904" s="151"/>
      <c r="O904" s="188"/>
      <c r="P904" s="188"/>
    </row>
    <row r="905" spans="1:16" s="189" customFormat="1" ht="12.75" customHeight="1">
      <c r="A905" s="167">
        <v>2023</v>
      </c>
      <c r="B905" s="168" t="s">
        <v>32</v>
      </c>
      <c r="C905" s="168" t="s">
        <v>829</v>
      </c>
      <c r="D905" s="169" t="s">
        <v>860</v>
      </c>
      <c r="E905" s="169">
        <v>4</v>
      </c>
      <c r="F905" s="169" t="s">
        <v>831</v>
      </c>
      <c r="G905" s="170"/>
      <c r="H905" s="170">
        <v>194.46</v>
      </c>
      <c r="I905" s="171"/>
      <c r="J905" s="171">
        <v>1590</v>
      </c>
      <c r="K905" s="172"/>
      <c r="L905" s="173">
        <f t="shared" si="17"/>
        <v>309191.40000000002</v>
      </c>
      <c r="M905" s="188"/>
      <c r="N905" s="151"/>
      <c r="O905" s="188"/>
      <c r="P905" s="188"/>
    </row>
    <row r="906" spans="1:16" s="189" customFormat="1" ht="12.75" customHeight="1">
      <c r="A906" s="153"/>
      <c r="B906" s="154"/>
      <c r="C906" s="154"/>
      <c r="D906" s="155"/>
      <c r="E906" s="155"/>
      <c r="F906" s="155" t="s">
        <v>832</v>
      </c>
      <c r="G906" s="156"/>
      <c r="H906" s="156">
        <v>375.82</v>
      </c>
      <c r="I906" s="157"/>
      <c r="J906" s="157">
        <v>1351</v>
      </c>
      <c r="K906" s="158"/>
      <c r="L906" s="159">
        <f t="shared" si="17"/>
        <v>507732.82</v>
      </c>
      <c r="M906" s="188"/>
      <c r="N906" s="151"/>
      <c r="O906" s="188"/>
      <c r="P906" s="188"/>
    </row>
    <row r="907" spans="1:16" s="189" customFormat="1" ht="12.75" customHeight="1">
      <c r="A907" s="174"/>
      <c r="B907" s="175"/>
      <c r="C907" s="175"/>
      <c r="D907" s="176"/>
      <c r="E907" s="176"/>
      <c r="F907" s="176" t="s">
        <v>833</v>
      </c>
      <c r="G907" s="177"/>
      <c r="H907" s="177">
        <v>568.1</v>
      </c>
      <c r="I907" s="178"/>
      <c r="J907" s="178">
        <v>1149</v>
      </c>
      <c r="K907" s="179"/>
      <c r="L907" s="180">
        <f t="shared" si="17"/>
        <v>652746.9</v>
      </c>
      <c r="M907" s="188"/>
      <c r="N907" s="151"/>
      <c r="O907" s="188"/>
      <c r="P907" s="188"/>
    </row>
    <row r="908" spans="1:16" s="189" customFormat="1" ht="12.75" customHeight="1">
      <c r="A908" s="167">
        <v>2023</v>
      </c>
      <c r="B908" s="168" t="s">
        <v>32</v>
      </c>
      <c r="C908" s="168" t="s">
        <v>829</v>
      </c>
      <c r="D908" s="169" t="s">
        <v>861</v>
      </c>
      <c r="E908" s="169">
        <v>4</v>
      </c>
      <c r="F908" s="169" t="s">
        <v>831</v>
      </c>
      <c r="G908" s="170"/>
      <c r="H908" s="170">
        <v>187.79</v>
      </c>
      <c r="I908" s="171"/>
      <c r="J908" s="171">
        <v>3365</v>
      </c>
      <c r="K908" s="172"/>
      <c r="L908" s="173">
        <f t="shared" si="17"/>
        <v>631913.35</v>
      </c>
      <c r="M908" s="188"/>
      <c r="N908" s="151"/>
      <c r="O908" s="188"/>
      <c r="P908" s="188"/>
    </row>
    <row r="909" spans="1:16" s="189" customFormat="1" ht="12.75" customHeight="1">
      <c r="A909" s="153"/>
      <c r="B909" s="154"/>
      <c r="C909" s="154"/>
      <c r="D909" s="155"/>
      <c r="E909" s="155"/>
      <c r="F909" s="155" t="s">
        <v>832</v>
      </c>
      <c r="G909" s="156"/>
      <c r="H909" s="156">
        <v>362.92</v>
      </c>
      <c r="I909" s="157"/>
      <c r="J909" s="157">
        <v>2460</v>
      </c>
      <c r="K909" s="158"/>
      <c r="L909" s="159">
        <f t="shared" si="17"/>
        <v>892783.20000000007</v>
      </c>
      <c r="M909" s="188"/>
      <c r="N909" s="151"/>
      <c r="O909" s="188"/>
      <c r="P909" s="188"/>
    </row>
    <row r="910" spans="1:16" s="189" customFormat="1" ht="12.75" customHeight="1">
      <c r="A910" s="174"/>
      <c r="B910" s="175"/>
      <c r="C910" s="175"/>
      <c r="D910" s="176"/>
      <c r="E910" s="176"/>
      <c r="F910" s="176" t="s">
        <v>833</v>
      </c>
      <c r="G910" s="177"/>
      <c r="H910" s="177">
        <v>548.6</v>
      </c>
      <c r="I910" s="178"/>
      <c r="J910" s="178">
        <v>2133</v>
      </c>
      <c r="K910" s="179"/>
      <c r="L910" s="180">
        <f t="shared" si="17"/>
        <v>1170163.8</v>
      </c>
      <c r="M910" s="188"/>
      <c r="N910" s="151"/>
      <c r="O910" s="188"/>
      <c r="P910" s="188"/>
    </row>
    <row r="911" spans="1:16" s="189" customFormat="1" ht="12.75" customHeight="1">
      <c r="A911" s="167">
        <v>2023</v>
      </c>
      <c r="B911" s="168" t="s">
        <v>32</v>
      </c>
      <c r="C911" s="168" t="s">
        <v>829</v>
      </c>
      <c r="D911" s="169" t="s">
        <v>862</v>
      </c>
      <c r="E911" s="169">
        <v>4</v>
      </c>
      <c r="F911" s="169" t="s">
        <v>831</v>
      </c>
      <c r="G911" s="170"/>
      <c r="H911" s="170">
        <v>99.32</v>
      </c>
      <c r="I911" s="171"/>
      <c r="J911" s="171">
        <v>3783</v>
      </c>
      <c r="K911" s="172"/>
      <c r="L911" s="173">
        <f t="shared" si="17"/>
        <v>375727.56</v>
      </c>
      <c r="M911" s="188"/>
      <c r="N911" s="151"/>
      <c r="O911" s="188"/>
      <c r="P911" s="188"/>
    </row>
    <row r="912" spans="1:16" s="189" customFormat="1" ht="12.75" customHeight="1">
      <c r="A912" s="153"/>
      <c r="B912" s="154"/>
      <c r="C912" s="154"/>
      <c r="D912" s="155"/>
      <c r="E912" s="155"/>
      <c r="F912" s="155" t="s">
        <v>832</v>
      </c>
      <c r="G912" s="156"/>
      <c r="H912" s="156">
        <v>191.95</v>
      </c>
      <c r="I912" s="157"/>
      <c r="J912" s="157">
        <v>2194</v>
      </c>
      <c r="K912" s="158"/>
      <c r="L912" s="159">
        <f t="shared" si="17"/>
        <v>421138.3</v>
      </c>
      <c r="M912" s="188"/>
      <c r="N912" s="151"/>
      <c r="O912" s="188"/>
      <c r="P912" s="188"/>
    </row>
    <row r="913" spans="1:16" s="189" customFormat="1" ht="12.75" customHeight="1">
      <c r="A913" s="174"/>
      <c r="B913" s="175"/>
      <c r="C913" s="175"/>
      <c r="D913" s="176"/>
      <c r="E913" s="176"/>
      <c r="F913" s="176" t="s">
        <v>833</v>
      </c>
      <c r="G913" s="177"/>
      <c r="H913" s="177">
        <v>290.16000000000003</v>
      </c>
      <c r="I913" s="178"/>
      <c r="J913" s="178">
        <v>1922</v>
      </c>
      <c r="K913" s="179"/>
      <c r="L913" s="180">
        <f t="shared" si="17"/>
        <v>557687.52</v>
      </c>
      <c r="M913" s="188"/>
      <c r="N913" s="151"/>
      <c r="O913" s="188"/>
      <c r="P913" s="188"/>
    </row>
    <row r="914" spans="1:16" s="189" customFormat="1" ht="12.75" customHeight="1" thickBot="1">
      <c r="A914" s="1102" t="s">
        <v>867</v>
      </c>
      <c r="B914" s="1103"/>
      <c r="C914" s="1103"/>
      <c r="D914" s="1103"/>
      <c r="E914" s="1103"/>
      <c r="F914" s="1103"/>
      <c r="G914" s="1103"/>
      <c r="H914" s="1103"/>
      <c r="I914" s="181">
        <f>SUM(I824:I913)</f>
        <v>0</v>
      </c>
      <c r="J914" s="181">
        <f>SUM(J824:J913)</f>
        <v>483804</v>
      </c>
      <c r="K914" s="181">
        <f>SUM(K824:K913)</f>
        <v>0</v>
      </c>
      <c r="L914" s="182">
        <f>SUM(L824:L913)</f>
        <v>266727310.08000004</v>
      </c>
      <c r="M914" s="188"/>
      <c r="N914" s="151"/>
      <c r="O914" s="188"/>
      <c r="P914" s="188"/>
    </row>
    <row r="915" spans="1:16" s="189" customFormat="1" ht="12.75" customHeight="1" thickBot="1">
      <c r="A915" s="1099" t="s">
        <v>869</v>
      </c>
      <c r="B915" s="1100"/>
      <c r="C915" s="1100"/>
      <c r="D915" s="1100"/>
      <c r="E915" s="1100"/>
      <c r="F915" s="1100"/>
      <c r="G915" s="1100"/>
      <c r="H915" s="1101"/>
      <c r="I915" s="184">
        <f>I823+I732+I641+I550+I914</f>
        <v>0</v>
      </c>
      <c r="J915" s="184">
        <f>J823+J732+J641+J550+J914</f>
        <v>23647143</v>
      </c>
      <c r="K915" s="185">
        <f>K550+K641+K732+K823+K914</f>
        <v>0</v>
      </c>
      <c r="L915" s="185">
        <f>L550+L641+L732+L823+L914</f>
        <v>13181903563.070002</v>
      </c>
      <c r="M915" s="190"/>
      <c r="N915" s="151"/>
      <c r="O915" s="188"/>
      <c r="P915" s="188"/>
    </row>
    <row r="916" spans="1:16" s="189" customFormat="1" ht="12.75" customHeight="1">
      <c r="A916" s="143">
        <v>2023</v>
      </c>
      <c r="B916" s="144" t="s">
        <v>870</v>
      </c>
      <c r="C916" s="144" t="s">
        <v>829</v>
      </c>
      <c r="D916" s="145" t="s">
        <v>830</v>
      </c>
      <c r="E916" s="145">
        <v>0</v>
      </c>
      <c r="F916" s="145" t="s">
        <v>831</v>
      </c>
      <c r="G916" s="146"/>
      <c r="H916" s="146"/>
      <c r="I916" s="147"/>
      <c r="J916" s="147">
        <v>0</v>
      </c>
      <c r="K916" s="148"/>
      <c r="L916" s="149">
        <v>0</v>
      </c>
      <c r="M916" s="188"/>
      <c r="N916" s="151"/>
      <c r="O916" s="188"/>
      <c r="P916" s="188"/>
    </row>
    <row r="917" spans="1:16" s="189" customFormat="1" ht="12.75" customHeight="1">
      <c r="A917" s="153"/>
      <c r="B917" s="154"/>
      <c r="C917" s="154"/>
      <c r="D917" s="155"/>
      <c r="E917" s="155"/>
      <c r="F917" s="155" t="s">
        <v>832</v>
      </c>
      <c r="G917" s="156"/>
      <c r="H917" s="156"/>
      <c r="I917" s="157"/>
      <c r="J917" s="157">
        <v>0</v>
      </c>
      <c r="K917" s="158"/>
      <c r="L917" s="159">
        <v>0</v>
      </c>
      <c r="M917" s="188"/>
      <c r="N917" s="151"/>
      <c r="O917" s="188"/>
      <c r="P917" s="188"/>
    </row>
    <row r="918" spans="1:16" s="189" customFormat="1" ht="12.75" customHeight="1">
      <c r="A918" s="160"/>
      <c r="B918" s="161"/>
      <c r="C918" s="161"/>
      <c r="D918" s="162"/>
      <c r="E918" s="162"/>
      <c r="F918" s="162" t="s">
        <v>833</v>
      </c>
      <c r="G918" s="163"/>
      <c r="H918" s="163"/>
      <c r="I918" s="164"/>
      <c r="J918" s="164">
        <v>0</v>
      </c>
      <c r="K918" s="165"/>
      <c r="L918" s="166">
        <v>0</v>
      </c>
      <c r="M918" s="188"/>
      <c r="N918" s="151"/>
      <c r="O918" s="188"/>
      <c r="P918" s="188"/>
    </row>
    <row r="919" spans="1:16" s="189" customFormat="1" ht="12.75" customHeight="1">
      <c r="A919" s="167">
        <v>2023</v>
      </c>
      <c r="B919" s="168" t="s">
        <v>870</v>
      </c>
      <c r="C919" s="168" t="s">
        <v>829</v>
      </c>
      <c r="D919" s="169" t="s">
        <v>834</v>
      </c>
      <c r="E919" s="169">
        <v>0</v>
      </c>
      <c r="F919" s="169" t="s">
        <v>831</v>
      </c>
      <c r="G919" s="170"/>
      <c r="H919" s="170"/>
      <c r="I919" s="171"/>
      <c r="J919" s="171">
        <v>0</v>
      </c>
      <c r="K919" s="172"/>
      <c r="L919" s="173">
        <v>0</v>
      </c>
      <c r="M919" s="188"/>
      <c r="N919" s="151"/>
      <c r="O919" s="188"/>
      <c r="P919" s="188"/>
    </row>
    <row r="920" spans="1:16" s="189" customFormat="1" ht="12.75" customHeight="1">
      <c r="A920" s="153"/>
      <c r="B920" s="154"/>
      <c r="C920" s="154"/>
      <c r="D920" s="155"/>
      <c r="E920" s="155"/>
      <c r="F920" s="155" t="s">
        <v>832</v>
      </c>
      <c r="G920" s="156"/>
      <c r="H920" s="156"/>
      <c r="I920" s="157"/>
      <c r="J920" s="157">
        <v>0</v>
      </c>
      <c r="K920" s="158"/>
      <c r="L920" s="159">
        <v>0</v>
      </c>
      <c r="M920" s="188"/>
      <c r="N920" s="151"/>
      <c r="O920" s="188"/>
      <c r="P920" s="188"/>
    </row>
    <row r="921" spans="1:16" s="189" customFormat="1" ht="12.75" customHeight="1">
      <c r="A921" s="174"/>
      <c r="B921" s="175"/>
      <c r="C921" s="175"/>
      <c r="D921" s="176"/>
      <c r="E921" s="176"/>
      <c r="F921" s="176" t="s">
        <v>833</v>
      </c>
      <c r="G921" s="177"/>
      <c r="H921" s="177"/>
      <c r="I921" s="178"/>
      <c r="J921" s="178">
        <v>0</v>
      </c>
      <c r="K921" s="179"/>
      <c r="L921" s="180">
        <v>0</v>
      </c>
      <c r="M921" s="188"/>
      <c r="N921" s="151"/>
      <c r="O921" s="188"/>
      <c r="P921" s="188"/>
    </row>
    <row r="922" spans="1:16" s="189" customFormat="1" ht="12.75" customHeight="1">
      <c r="A922" s="167">
        <v>2023</v>
      </c>
      <c r="B922" s="168" t="s">
        <v>870</v>
      </c>
      <c r="C922" s="168" t="s">
        <v>829</v>
      </c>
      <c r="D922" s="169" t="s">
        <v>835</v>
      </c>
      <c r="E922" s="169">
        <v>0</v>
      </c>
      <c r="F922" s="169" t="s">
        <v>831</v>
      </c>
      <c r="G922" s="170"/>
      <c r="H922" s="170"/>
      <c r="I922" s="171"/>
      <c r="J922" s="171">
        <v>0</v>
      </c>
      <c r="K922" s="172"/>
      <c r="L922" s="173">
        <v>0</v>
      </c>
      <c r="M922" s="188"/>
      <c r="N922" s="151"/>
      <c r="O922" s="188"/>
      <c r="P922" s="188"/>
    </row>
    <row r="923" spans="1:16" s="189" customFormat="1" ht="12.75" customHeight="1">
      <c r="A923" s="153"/>
      <c r="B923" s="154"/>
      <c r="C923" s="154"/>
      <c r="D923" s="155"/>
      <c r="E923" s="155"/>
      <c r="F923" s="155" t="s">
        <v>832</v>
      </c>
      <c r="G923" s="156"/>
      <c r="H923" s="156"/>
      <c r="I923" s="157"/>
      <c r="J923" s="157">
        <v>0</v>
      </c>
      <c r="K923" s="158"/>
      <c r="L923" s="159">
        <v>0</v>
      </c>
      <c r="M923" s="188"/>
      <c r="N923" s="151"/>
      <c r="O923" s="188"/>
      <c r="P923" s="188"/>
    </row>
    <row r="924" spans="1:16" s="189" customFormat="1" ht="12.75" customHeight="1">
      <c r="A924" s="174"/>
      <c r="B924" s="175"/>
      <c r="C924" s="175"/>
      <c r="D924" s="176"/>
      <c r="E924" s="176"/>
      <c r="F924" s="176" t="s">
        <v>833</v>
      </c>
      <c r="G924" s="177"/>
      <c r="H924" s="177"/>
      <c r="I924" s="178"/>
      <c r="J924" s="178">
        <v>0</v>
      </c>
      <c r="K924" s="179"/>
      <c r="L924" s="180">
        <v>0</v>
      </c>
      <c r="M924" s="188"/>
      <c r="N924" s="151"/>
      <c r="O924" s="188"/>
      <c r="P924" s="188"/>
    </row>
    <row r="925" spans="1:16" s="189" customFormat="1" ht="12.75" customHeight="1">
      <c r="A925" s="167">
        <v>2023</v>
      </c>
      <c r="B925" s="168" t="s">
        <v>870</v>
      </c>
      <c r="C925" s="168" t="s">
        <v>829</v>
      </c>
      <c r="D925" s="169" t="s">
        <v>836</v>
      </c>
      <c r="E925" s="169">
        <v>0</v>
      </c>
      <c r="F925" s="169" t="s">
        <v>831</v>
      </c>
      <c r="G925" s="170"/>
      <c r="H925" s="170"/>
      <c r="I925" s="171"/>
      <c r="J925" s="171">
        <v>0</v>
      </c>
      <c r="K925" s="172"/>
      <c r="L925" s="173">
        <v>0</v>
      </c>
      <c r="M925" s="188"/>
      <c r="N925" s="151"/>
      <c r="O925" s="188"/>
      <c r="P925" s="188"/>
    </row>
    <row r="926" spans="1:16" s="189" customFormat="1" ht="12.75" customHeight="1">
      <c r="A926" s="153"/>
      <c r="B926" s="154"/>
      <c r="C926" s="154"/>
      <c r="D926" s="155"/>
      <c r="E926" s="155"/>
      <c r="F926" s="155" t="s">
        <v>832</v>
      </c>
      <c r="G926" s="156"/>
      <c r="H926" s="156"/>
      <c r="I926" s="157"/>
      <c r="J926" s="157">
        <v>0</v>
      </c>
      <c r="K926" s="158"/>
      <c r="L926" s="159">
        <v>0</v>
      </c>
      <c r="M926" s="188"/>
      <c r="N926" s="151"/>
      <c r="O926" s="188"/>
      <c r="P926" s="188"/>
    </row>
    <row r="927" spans="1:16" s="189" customFormat="1" ht="12.75" customHeight="1">
      <c r="A927" s="174"/>
      <c r="B927" s="175"/>
      <c r="C927" s="175"/>
      <c r="D927" s="176"/>
      <c r="E927" s="176"/>
      <c r="F927" s="176" t="s">
        <v>833</v>
      </c>
      <c r="G927" s="177"/>
      <c r="H927" s="177"/>
      <c r="I927" s="178"/>
      <c r="J927" s="178">
        <v>0</v>
      </c>
      <c r="K927" s="179"/>
      <c r="L927" s="180">
        <v>0</v>
      </c>
      <c r="M927" s="188"/>
      <c r="N927" s="151"/>
      <c r="O927" s="188"/>
      <c r="P927" s="188"/>
    </row>
    <row r="928" spans="1:16" s="189" customFormat="1" ht="12.75" customHeight="1">
      <c r="A928" s="167">
        <v>2023</v>
      </c>
      <c r="B928" s="168" t="s">
        <v>870</v>
      </c>
      <c r="C928" s="168" t="s">
        <v>829</v>
      </c>
      <c r="D928" s="169" t="s">
        <v>837</v>
      </c>
      <c r="E928" s="169">
        <v>0</v>
      </c>
      <c r="F928" s="169" t="s">
        <v>831</v>
      </c>
      <c r="G928" s="170"/>
      <c r="H928" s="170"/>
      <c r="I928" s="171"/>
      <c r="J928" s="171">
        <v>0</v>
      </c>
      <c r="K928" s="172"/>
      <c r="L928" s="173">
        <v>0</v>
      </c>
      <c r="M928" s="188"/>
      <c r="N928" s="151"/>
      <c r="O928" s="188"/>
      <c r="P928" s="188"/>
    </row>
    <row r="929" spans="1:16" s="189" customFormat="1" ht="12.75" customHeight="1">
      <c r="A929" s="153"/>
      <c r="B929" s="154"/>
      <c r="C929" s="154"/>
      <c r="D929" s="155"/>
      <c r="E929" s="155"/>
      <c r="F929" s="155" t="s">
        <v>832</v>
      </c>
      <c r="G929" s="156"/>
      <c r="H929" s="156"/>
      <c r="I929" s="157"/>
      <c r="J929" s="157">
        <v>0</v>
      </c>
      <c r="K929" s="158"/>
      <c r="L929" s="159">
        <v>0</v>
      </c>
      <c r="M929" s="188"/>
      <c r="N929" s="151"/>
      <c r="O929" s="188"/>
      <c r="P929" s="188"/>
    </row>
    <row r="930" spans="1:16" s="189" customFormat="1" ht="12.75" customHeight="1">
      <c r="A930" s="174"/>
      <c r="B930" s="175"/>
      <c r="C930" s="175"/>
      <c r="D930" s="176"/>
      <c r="E930" s="176"/>
      <c r="F930" s="176" t="s">
        <v>833</v>
      </c>
      <c r="G930" s="177"/>
      <c r="H930" s="177"/>
      <c r="I930" s="178"/>
      <c r="J930" s="178">
        <v>0</v>
      </c>
      <c r="K930" s="179"/>
      <c r="L930" s="180">
        <v>0</v>
      </c>
      <c r="M930" s="188"/>
      <c r="N930" s="151"/>
      <c r="O930" s="188"/>
      <c r="P930" s="188"/>
    </row>
    <row r="931" spans="1:16" s="189" customFormat="1" ht="12.75" customHeight="1">
      <c r="A931" s="167">
        <v>2023</v>
      </c>
      <c r="B931" s="168" t="s">
        <v>870</v>
      </c>
      <c r="C931" s="168" t="s">
        <v>829</v>
      </c>
      <c r="D931" s="169" t="s">
        <v>838</v>
      </c>
      <c r="E931" s="169">
        <v>0</v>
      </c>
      <c r="F931" s="169" t="s">
        <v>831</v>
      </c>
      <c r="G931" s="170"/>
      <c r="H931" s="170"/>
      <c r="I931" s="171"/>
      <c r="J931" s="171">
        <v>0</v>
      </c>
      <c r="K931" s="172"/>
      <c r="L931" s="173">
        <v>0</v>
      </c>
      <c r="M931" s="188"/>
      <c r="N931" s="151"/>
      <c r="O931" s="188"/>
      <c r="P931" s="188"/>
    </row>
    <row r="932" spans="1:16" s="189" customFormat="1" ht="12.75" customHeight="1">
      <c r="A932" s="153"/>
      <c r="B932" s="154"/>
      <c r="C932" s="154"/>
      <c r="D932" s="155"/>
      <c r="E932" s="155"/>
      <c r="F932" s="155" t="s">
        <v>832</v>
      </c>
      <c r="G932" s="156"/>
      <c r="H932" s="156"/>
      <c r="I932" s="157"/>
      <c r="J932" s="157">
        <v>0</v>
      </c>
      <c r="K932" s="158"/>
      <c r="L932" s="159">
        <v>0</v>
      </c>
      <c r="M932" s="188"/>
      <c r="N932" s="151"/>
      <c r="O932" s="188"/>
      <c r="P932" s="188"/>
    </row>
    <row r="933" spans="1:16" s="189" customFormat="1" ht="12.75" customHeight="1">
      <c r="A933" s="174"/>
      <c r="B933" s="175"/>
      <c r="C933" s="175"/>
      <c r="D933" s="176"/>
      <c r="E933" s="176"/>
      <c r="F933" s="176" t="s">
        <v>833</v>
      </c>
      <c r="G933" s="177"/>
      <c r="H933" s="177"/>
      <c r="I933" s="178"/>
      <c r="J933" s="178">
        <v>0</v>
      </c>
      <c r="K933" s="179"/>
      <c r="L933" s="180">
        <v>0</v>
      </c>
      <c r="M933" s="188"/>
      <c r="N933" s="151"/>
      <c r="O933" s="188"/>
      <c r="P933" s="188"/>
    </row>
    <row r="934" spans="1:16" s="189" customFormat="1" ht="12.75" customHeight="1">
      <c r="A934" s="167">
        <v>2023</v>
      </c>
      <c r="B934" s="168" t="s">
        <v>870</v>
      </c>
      <c r="C934" s="168" t="s">
        <v>829</v>
      </c>
      <c r="D934" s="169" t="s">
        <v>839</v>
      </c>
      <c r="E934" s="169">
        <v>0</v>
      </c>
      <c r="F934" s="169" t="s">
        <v>831</v>
      </c>
      <c r="G934" s="170"/>
      <c r="H934" s="170"/>
      <c r="I934" s="171"/>
      <c r="J934" s="171">
        <v>0</v>
      </c>
      <c r="K934" s="172"/>
      <c r="L934" s="173">
        <v>0</v>
      </c>
      <c r="M934" s="188"/>
      <c r="N934" s="151"/>
      <c r="O934" s="188"/>
      <c r="P934" s="188"/>
    </row>
    <row r="935" spans="1:16" s="189" customFormat="1" ht="12.75" customHeight="1">
      <c r="A935" s="153"/>
      <c r="B935" s="154"/>
      <c r="C935" s="154"/>
      <c r="D935" s="155"/>
      <c r="E935" s="155"/>
      <c r="F935" s="155" t="s">
        <v>832</v>
      </c>
      <c r="G935" s="156"/>
      <c r="H935" s="156"/>
      <c r="I935" s="157"/>
      <c r="J935" s="157">
        <v>0</v>
      </c>
      <c r="K935" s="158"/>
      <c r="L935" s="159">
        <v>0</v>
      </c>
      <c r="M935" s="188"/>
      <c r="N935" s="151"/>
      <c r="O935" s="188"/>
      <c r="P935" s="188"/>
    </row>
    <row r="936" spans="1:16" s="189" customFormat="1" ht="12.75" customHeight="1">
      <c r="A936" s="174"/>
      <c r="B936" s="175"/>
      <c r="C936" s="175"/>
      <c r="D936" s="176"/>
      <c r="E936" s="176"/>
      <c r="F936" s="176" t="s">
        <v>833</v>
      </c>
      <c r="G936" s="177"/>
      <c r="H936" s="177"/>
      <c r="I936" s="178"/>
      <c r="J936" s="178">
        <v>0</v>
      </c>
      <c r="K936" s="179"/>
      <c r="L936" s="180">
        <v>0</v>
      </c>
      <c r="M936" s="188"/>
      <c r="N936" s="151"/>
      <c r="O936" s="188"/>
      <c r="P936" s="188"/>
    </row>
    <row r="937" spans="1:16" s="189" customFormat="1" ht="12.75" customHeight="1">
      <c r="A937" s="167">
        <v>2023</v>
      </c>
      <c r="B937" s="168" t="s">
        <v>870</v>
      </c>
      <c r="C937" s="168" t="s">
        <v>829</v>
      </c>
      <c r="D937" s="169" t="s">
        <v>840</v>
      </c>
      <c r="E937" s="169">
        <v>0</v>
      </c>
      <c r="F937" s="169" t="s">
        <v>831</v>
      </c>
      <c r="G937" s="170"/>
      <c r="H937" s="170"/>
      <c r="I937" s="171"/>
      <c r="J937" s="171">
        <v>0</v>
      </c>
      <c r="K937" s="172"/>
      <c r="L937" s="173">
        <v>0</v>
      </c>
      <c r="M937" s="188"/>
      <c r="N937" s="151"/>
      <c r="O937" s="188"/>
      <c r="P937" s="188"/>
    </row>
    <row r="938" spans="1:16" s="189" customFormat="1" ht="12.75" customHeight="1">
      <c r="A938" s="153"/>
      <c r="B938" s="154"/>
      <c r="C938" s="154"/>
      <c r="D938" s="155"/>
      <c r="E938" s="155"/>
      <c r="F938" s="155" t="s">
        <v>832</v>
      </c>
      <c r="G938" s="156"/>
      <c r="H938" s="156"/>
      <c r="I938" s="157"/>
      <c r="J938" s="157">
        <v>0</v>
      </c>
      <c r="K938" s="158"/>
      <c r="L938" s="159">
        <v>0</v>
      </c>
      <c r="M938" s="188"/>
      <c r="N938" s="151"/>
      <c r="O938" s="188"/>
      <c r="P938" s="188"/>
    </row>
    <row r="939" spans="1:16" s="189" customFormat="1" ht="12.75" customHeight="1">
      <c r="A939" s="174"/>
      <c r="B939" s="175"/>
      <c r="C939" s="175"/>
      <c r="D939" s="176"/>
      <c r="E939" s="176"/>
      <c r="F939" s="176" t="s">
        <v>833</v>
      </c>
      <c r="G939" s="177"/>
      <c r="H939" s="177"/>
      <c r="I939" s="178"/>
      <c r="J939" s="178">
        <v>0</v>
      </c>
      <c r="K939" s="179"/>
      <c r="L939" s="180">
        <v>0</v>
      </c>
      <c r="M939" s="188"/>
      <c r="N939" s="151"/>
      <c r="O939" s="188"/>
      <c r="P939" s="188"/>
    </row>
    <row r="940" spans="1:16" s="189" customFormat="1" ht="12.75" customHeight="1">
      <c r="A940" s="167">
        <v>2023</v>
      </c>
      <c r="B940" s="168" t="s">
        <v>870</v>
      </c>
      <c r="C940" s="168" t="s">
        <v>829</v>
      </c>
      <c r="D940" s="169" t="s">
        <v>841</v>
      </c>
      <c r="E940" s="169">
        <v>0</v>
      </c>
      <c r="F940" s="169" t="s">
        <v>831</v>
      </c>
      <c r="G940" s="170"/>
      <c r="H940" s="170"/>
      <c r="I940" s="171"/>
      <c r="J940" s="171">
        <v>0</v>
      </c>
      <c r="K940" s="172"/>
      <c r="L940" s="173">
        <v>0</v>
      </c>
      <c r="M940" s="188"/>
      <c r="N940" s="151"/>
      <c r="O940" s="188"/>
      <c r="P940" s="188"/>
    </row>
    <row r="941" spans="1:16" s="189" customFormat="1" ht="12.75" customHeight="1">
      <c r="A941" s="153"/>
      <c r="B941" s="154"/>
      <c r="C941" s="154"/>
      <c r="D941" s="155"/>
      <c r="E941" s="155"/>
      <c r="F941" s="155" t="s">
        <v>832</v>
      </c>
      <c r="G941" s="156"/>
      <c r="H941" s="156"/>
      <c r="I941" s="157"/>
      <c r="J941" s="157">
        <v>0</v>
      </c>
      <c r="K941" s="158"/>
      <c r="L941" s="159">
        <v>0</v>
      </c>
      <c r="M941" s="188"/>
      <c r="N941" s="151"/>
      <c r="O941" s="188"/>
      <c r="P941" s="188"/>
    </row>
    <row r="942" spans="1:16" s="189" customFormat="1" ht="12.75" customHeight="1">
      <c r="A942" s="174"/>
      <c r="B942" s="175"/>
      <c r="C942" s="175"/>
      <c r="D942" s="176"/>
      <c r="E942" s="176"/>
      <c r="F942" s="176" t="s">
        <v>833</v>
      </c>
      <c r="G942" s="177"/>
      <c r="H942" s="177"/>
      <c r="I942" s="178"/>
      <c r="J942" s="178">
        <v>0</v>
      </c>
      <c r="K942" s="179"/>
      <c r="L942" s="180">
        <v>0</v>
      </c>
      <c r="M942" s="188"/>
      <c r="N942" s="151"/>
      <c r="O942" s="188"/>
      <c r="P942" s="188"/>
    </row>
    <row r="943" spans="1:16" s="189" customFormat="1" ht="12.75" customHeight="1">
      <c r="A943" s="167">
        <v>2023</v>
      </c>
      <c r="B943" s="168" t="s">
        <v>870</v>
      </c>
      <c r="C943" s="168" t="s">
        <v>829</v>
      </c>
      <c r="D943" s="169" t="s">
        <v>842</v>
      </c>
      <c r="E943" s="169">
        <v>0</v>
      </c>
      <c r="F943" s="169" t="s">
        <v>831</v>
      </c>
      <c r="G943" s="170"/>
      <c r="H943" s="170"/>
      <c r="I943" s="171"/>
      <c r="J943" s="171">
        <v>0</v>
      </c>
      <c r="K943" s="172"/>
      <c r="L943" s="173">
        <v>0</v>
      </c>
      <c r="M943" s="188"/>
      <c r="N943" s="151"/>
      <c r="O943" s="188"/>
      <c r="P943" s="188"/>
    </row>
    <row r="944" spans="1:16" s="189" customFormat="1" ht="12.75" customHeight="1">
      <c r="A944" s="153"/>
      <c r="B944" s="154"/>
      <c r="C944" s="154"/>
      <c r="D944" s="155"/>
      <c r="E944" s="155"/>
      <c r="F944" s="155" t="s">
        <v>832</v>
      </c>
      <c r="G944" s="156"/>
      <c r="H944" s="156"/>
      <c r="I944" s="157"/>
      <c r="J944" s="157">
        <v>0</v>
      </c>
      <c r="K944" s="158"/>
      <c r="L944" s="159">
        <v>0</v>
      </c>
      <c r="M944" s="188"/>
      <c r="N944" s="151"/>
      <c r="O944" s="188"/>
      <c r="P944" s="188"/>
    </row>
    <row r="945" spans="1:16" s="189" customFormat="1" ht="12.75" customHeight="1">
      <c r="A945" s="174"/>
      <c r="B945" s="175"/>
      <c r="C945" s="175"/>
      <c r="D945" s="176"/>
      <c r="E945" s="176"/>
      <c r="F945" s="176" t="s">
        <v>833</v>
      </c>
      <c r="G945" s="177"/>
      <c r="H945" s="177"/>
      <c r="I945" s="178"/>
      <c r="J945" s="178">
        <v>0</v>
      </c>
      <c r="K945" s="179"/>
      <c r="L945" s="180">
        <v>0</v>
      </c>
      <c r="M945" s="188"/>
      <c r="N945" s="151"/>
      <c r="O945" s="188"/>
      <c r="P945" s="188"/>
    </row>
    <row r="946" spans="1:16" s="189" customFormat="1" ht="12.75" customHeight="1">
      <c r="A946" s="167">
        <v>2023</v>
      </c>
      <c r="B946" s="168" t="s">
        <v>870</v>
      </c>
      <c r="C946" s="168" t="s">
        <v>829</v>
      </c>
      <c r="D946" s="169" t="s">
        <v>843</v>
      </c>
      <c r="E946" s="169">
        <v>0</v>
      </c>
      <c r="F946" s="169" t="s">
        <v>831</v>
      </c>
      <c r="G946" s="170"/>
      <c r="H946" s="170"/>
      <c r="I946" s="171"/>
      <c r="J946" s="171">
        <v>0</v>
      </c>
      <c r="K946" s="172"/>
      <c r="L946" s="173">
        <v>0</v>
      </c>
      <c r="M946" s="188"/>
      <c r="N946" s="151"/>
      <c r="O946" s="188"/>
      <c r="P946" s="188"/>
    </row>
    <row r="947" spans="1:16" s="189" customFormat="1" ht="12.75" customHeight="1">
      <c r="A947" s="153"/>
      <c r="B947" s="154"/>
      <c r="C947" s="154"/>
      <c r="D947" s="155"/>
      <c r="E947" s="155"/>
      <c r="F947" s="155" t="s">
        <v>832</v>
      </c>
      <c r="G947" s="156"/>
      <c r="H947" s="156"/>
      <c r="I947" s="157"/>
      <c r="J947" s="157">
        <v>0</v>
      </c>
      <c r="K947" s="158"/>
      <c r="L947" s="159">
        <v>0</v>
      </c>
      <c r="M947" s="188"/>
      <c r="N947" s="151"/>
      <c r="O947" s="188"/>
      <c r="P947" s="188"/>
    </row>
    <row r="948" spans="1:16" s="189" customFormat="1" ht="12.75" customHeight="1">
      <c r="A948" s="174"/>
      <c r="B948" s="175"/>
      <c r="C948" s="175"/>
      <c r="D948" s="176"/>
      <c r="E948" s="176"/>
      <c r="F948" s="176" t="s">
        <v>833</v>
      </c>
      <c r="G948" s="177"/>
      <c r="H948" s="177"/>
      <c r="I948" s="178"/>
      <c r="J948" s="178">
        <v>0</v>
      </c>
      <c r="K948" s="179"/>
      <c r="L948" s="180">
        <v>0</v>
      </c>
      <c r="M948" s="188"/>
      <c r="N948" s="151"/>
      <c r="O948" s="188"/>
      <c r="P948" s="188"/>
    </row>
    <row r="949" spans="1:16" s="189" customFormat="1" ht="12.75" customHeight="1">
      <c r="A949" s="167">
        <v>2023</v>
      </c>
      <c r="B949" s="168" t="s">
        <v>870</v>
      </c>
      <c r="C949" s="168" t="s">
        <v>829</v>
      </c>
      <c r="D949" s="169" t="s">
        <v>844</v>
      </c>
      <c r="E949" s="169">
        <v>0</v>
      </c>
      <c r="F949" s="169" t="s">
        <v>831</v>
      </c>
      <c r="G949" s="170"/>
      <c r="H949" s="170"/>
      <c r="I949" s="171"/>
      <c r="J949" s="171">
        <v>0</v>
      </c>
      <c r="K949" s="172"/>
      <c r="L949" s="173">
        <v>0</v>
      </c>
      <c r="M949" s="188"/>
      <c r="N949" s="151"/>
      <c r="O949" s="188"/>
      <c r="P949" s="188"/>
    </row>
    <row r="950" spans="1:16" s="189" customFormat="1" ht="12.75" customHeight="1">
      <c r="A950" s="153"/>
      <c r="B950" s="154"/>
      <c r="C950" s="154"/>
      <c r="D950" s="155"/>
      <c r="E950" s="155"/>
      <c r="F950" s="155" t="s">
        <v>832</v>
      </c>
      <c r="G950" s="156"/>
      <c r="H950" s="156"/>
      <c r="I950" s="157"/>
      <c r="J950" s="157">
        <v>0</v>
      </c>
      <c r="K950" s="158"/>
      <c r="L950" s="159">
        <v>0</v>
      </c>
      <c r="M950" s="188"/>
      <c r="N950" s="151"/>
      <c r="O950" s="188"/>
      <c r="P950" s="188"/>
    </row>
    <row r="951" spans="1:16" s="189" customFormat="1" ht="12.75" customHeight="1">
      <c r="A951" s="174"/>
      <c r="B951" s="175"/>
      <c r="C951" s="175"/>
      <c r="D951" s="176"/>
      <c r="E951" s="176"/>
      <c r="F951" s="176" t="s">
        <v>833</v>
      </c>
      <c r="G951" s="177"/>
      <c r="H951" s="177"/>
      <c r="I951" s="178"/>
      <c r="J951" s="178">
        <v>0</v>
      </c>
      <c r="K951" s="179"/>
      <c r="L951" s="180">
        <v>0</v>
      </c>
      <c r="M951" s="188"/>
      <c r="N951" s="151"/>
      <c r="O951" s="188"/>
      <c r="P951" s="188"/>
    </row>
    <row r="952" spans="1:16" s="189" customFormat="1" ht="12.75" customHeight="1">
      <c r="A952" s="167">
        <v>2023</v>
      </c>
      <c r="B952" s="168" t="s">
        <v>870</v>
      </c>
      <c r="C952" s="168" t="s">
        <v>829</v>
      </c>
      <c r="D952" s="169" t="s">
        <v>845</v>
      </c>
      <c r="E952" s="169">
        <v>0</v>
      </c>
      <c r="F952" s="169" t="s">
        <v>831</v>
      </c>
      <c r="G952" s="170"/>
      <c r="H952" s="170"/>
      <c r="I952" s="171"/>
      <c r="J952" s="171">
        <v>0</v>
      </c>
      <c r="K952" s="172"/>
      <c r="L952" s="173">
        <v>0</v>
      </c>
      <c r="M952" s="188"/>
      <c r="N952" s="151"/>
      <c r="O952" s="188"/>
      <c r="P952" s="188"/>
    </row>
    <row r="953" spans="1:16" s="189" customFormat="1" ht="12.75" customHeight="1">
      <c r="A953" s="153"/>
      <c r="B953" s="154"/>
      <c r="C953" s="154"/>
      <c r="D953" s="155"/>
      <c r="E953" s="155"/>
      <c r="F953" s="155" t="s">
        <v>832</v>
      </c>
      <c r="G953" s="156"/>
      <c r="H953" s="156"/>
      <c r="I953" s="157"/>
      <c r="J953" s="157">
        <v>0</v>
      </c>
      <c r="K953" s="158"/>
      <c r="L953" s="159">
        <v>0</v>
      </c>
      <c r="M953" s="188"/>
      <c r="N953" s="151"/>
      <c r="O953" s="188"/>
      <c r="P953" s="188"/>
    </row>
    <row r="954" spans="1:16" s="189" customFormat="1" ht="12.75" customHeight="1">
      <c r="A954" s="174"/>
      <c r="B954" s="175"/>
      <c r="C954" s="175"/>
      <c r="D954" s="176"/>
      <c r="E954" s="176"/>
      <c r="F954" s="176" t="s">
        <v>833</v>
      </c>
      <c r="G954" s="177"/>
      <c r="H954" s="177"/>
      <c r="I954" s="178"/>
      <c r="J954" s="178">
        <v>0</v>
      </c>
      <c r="K954" s="179"/>
      <c r="L954" s="180">
        <v>0</v>
      </c>
      <c r="M954" s="188"/>
      <c r="N954" s="151"/>
      <c r="O954" s="188"/>
      <c r="P954" s="188"/>
    </row>
    <row r="955" spans="1:16" s="189" customFormat="1" ht="12.75" customHeight="1">
      <c r="A955" s="167">
        <v>2023</v>
      </c>
      <c r="B955" s="168" t="s">
        <v>870</v>
      </c>
      <c r="C955" s="168" t="s">
        <v>829</v>
      </c>
      <c r="D955" s="169" t="s">
        <v>846</v>
      </c>
      <c r="E955" s="169">
        <v>0</v>
      </c>
      <c r="F955" s="169" t="s">
        <v>831</v>
      </c>
      <c r="G955" s="170"/>
      <c r="H955" s="170"/>
      <c r="I955" s="171"/>
      <c r="J955" s="171">
        <v>0</v>
      </c>
      <c r="K955" s="172"/>
      <c r="L955" s="173">
        <v>0</v>
      </c>
      <c r="M955" s="188"/>
      <c r="N955" s="151"/>
      <c r="O955" s="188"/>
      <c r="P955" s="188"/>
    </row>
    <row r="956" spans="1:16" s="189" customFormat="1" ht="12.75" customHeight="1">
      <c r="A956" s="153"/>
      <c r="B956" s="154"/>
      <c r="C956" s="154"/>
      <c r="D956" s="155"/>
      <c r="E956" s="155"/>
      <c r="F956" s="155" t="s">
        <v>832</v>
      </c>
      <c r="G956" s="156"/>
      <c r="H956" s="156"/>
      <c r="I956" s="157"/>
      <c r="J956" s="157">
        <v>0</v>
      </c>
      <c r="K956" s="158"/>
      <c r="L956" s="159">
        <v>0</v>
      </c>
      <c r="M956" s="188"/>
      <c r="N956" s="151"/>
      <c r="O956" s="188"/>
      <c r="P956" s="188"/>
    </row>
    <row r="957" spans="1:16" s="189" customFormat="1" ht="12.75" customHeight="1">
      <c r="A957" s="174"/>
      <c r="B957" s="175"/>
      <c r="C957" s="175"/>
      <c r="D957" s="176"/>
      <c r="E957" s="176"/>
      <c r="F957" s="176" t="s">
        <v>833</v>
      </c>
      <c r="G957" s="177"/>
      <c r="H957" s="177"/>
      <c r="I957" s="178"/>
      <c r="J957" s="178">
        <v>0</v>
      </c>
      <c r="K957" s="179"/>
      <c r="L957" s="180">
        <v>0</v>
      </c>
      <c r="M957" s="188"/>
      <c r="N957" s="151"/>
      <c r="O957" s="188"/>
      <c r="P957" s="188"/>
    </row>
    <row r="958" spans="1:16" s="189" customFormat="1" ht="12.75" customHeight="1">
      <c r="A958" s="167">
        <v>2023</v>
      </c>
      <c r="B958" s="168" t="s">
        <v>870</v>
      </c>
      <c r="C958" s="168" t="s">
        <v>829</v>
      </c>
      <c r="D958" s="169" t="s">
        <v>847</v>
      </c>
      <c r="E958" s="169">
        <v>0</v>
      </c>
      <c r="F958" s="169" t="s">
        <v>831</v>
      </c>
      <c r="G958" s="170"/>
      <c r="H958" s="170"/>
      <c r="I958" s="171"/>
      <c r="J958" s="171">
        <v>0</v>
      </c>
      <c r="K958" s="172"/>
      <c r="L958" s="173">
        <v>0</v>
      </c>
      <c r="M958" s="188"/>
      <c r="N958" s="151"/>
      <c r="O958" s="188"/>
      <c r="P958" s="188"/>
    </row>
    <row r="959" spans="1:16" s="189" customFormat="1" ht="12.75" customHeight="1">
      <c r="A959" s="153"/>
      <c r="B959" s="154"/>
      <c r="C959" s="154"/>
      <c r="D959" s="155"/>
      <c r="E959" s="155"/>
      <c r="F959" s="155" t="s">
        <v>832</v>
      </c>
      <c r="G959" s="156"/>
      <c r="H959" s="156"/>
      <c r="I959" s="157"/>
      <c r="J959" s="157">
        <v>0</v>
      </c>
      <c r="K959" s="158"/>
      <c r="L959" s="159">
        <v>0</v>
      </c>
      <c r="M959" s="188"/>
      <c r="N959" s="151"/>
      <c r="O959" s="188"/>
      <c r="P959" s="188"/>
    </row>
    <row r="960" spans="1:16" s="189" customFormat="1" ht="12.75" customHeight="1">
      <c r="A960" s="174"/>
      <c r="B960" s="175"/>
      <c r="C960" s="175"/>
      <c r="D960" s="176"/>
      <c r="E960" s="176"/>
      <c r="F960" s="176" t="s">
        <v>833</v>
      </c>
      <c r="G960" s="177"/>
      <c r="H960" s="177"/>
      <c r="I960" s="178"/>
      <c r="J960" s="178">
        <v>0</v>
      </c>
      <c r="K960" s="179"/>
      <c r="L960" s="180">
        <v>0</v>
      </c>
      <c r="M960" s="188"/>
      <c r="N960" s="151"/>
      <c r="O960" s="188"/>
      <c r="P960" s="188"/>
    </row>
    <row r="961" spans="1:16" s="189" customFormat="1" ht="12.75" customHeight="1">
      <c r="A961" s="167">
        <v>2023</v>
      </c>
      <c r="B961" s="168" t="s">
        <v>870</v>
      </c>
      <c r="C961" s="168" t="s">
        <v>829</v>
      </c>
      <c r="D961" s="169" t="s">
        <v>848</v>
      </c>
      <c r="E961" s="169">
        <v>0</v>
      </c>
      <c r="F961" s="169" t="s">
        <v>831</v>
      </c>
      <c r="G961" s="170"/>
      <c r="H961" s="170"/>
      <c r="I961" s="171"/>
      <c r="J961" s="171">
        <v>0</v>
      </c>
      <c r="K961" s="172"/>
      <c r="L961" s="173">
        <v>0</v>
      </c>
      <c r="M961" s="188"/>
      <c r="N961" s="151"/>
      <c r="O961" s="188"/>
      <c r="P961" s="188"/>
    </row>
    <row r="962" spans="1:16" s="189" customFormat="1" ht="12.75" customHeight="1">
      <c r="A962" s="153"/>
      <c r="B962" s="154"/>
      <c r="C962" s="154"/>
      <c r="D962" s="155"/>
      <c r="E962" s="155"/>
      <c r="F962" s="155" t="s">
        <v>832</v>
      </c>
      <c r="G962" s="156"/>
      <c r="H962" s="156"/>
      <c r="I962" s="157"/>
      <c r="J962" s="157">
        <v>0</v>
      </c>
      <c r="K962" s="158"/>
      <c r="L962" s="159">
        <v>0</v>
      </c>
      <c r="M962" s="188"/>
      <c r="N962" s="151"/>
      <c r="O962" s="188"/>
      <c r="P962" s="188"/>
    </row>
    <row r="963" spans="1:16" s="189" customFormat="1" ht="12.75" customHeight="1">
      <c r="A963" s="174"/>
      <c r="B963" s="175"/>
      <c r="C963" s="175"/>
      <c r="D963" s="176"/>
      <c r="E963" s="176"/>
      <c r="F963" s="176" t="s">
        <v>833</v>
      </c>
      <c r="G963" s="177"/>
      <c r="H963" s="177"/>
      <c r="I963" s="178"/>
      <c r="J963" s="178">
        <v>0</v>
      </c>
      <c r="K963" s="179"/>
      <c r="L963" s="180">
        <v>0</v>
      </c>
      <c r="M963" s="188"/>
      <c r="N963" s="151"/>
      <c r="O963" s="188"/>
      <c r="P963" s="188"/>
    </row>
    <row r="964" spans="1:16" s="189" customFormat="1" ht="12.75" customHeight="1">
      <c r="A964" s="167">
        <v>2023</v>
      </c>
      <c r="B964" s="168" t="s">
        <v>870</v>
      </c>
      <c r="C964" s="168" t="s">
        <v>829</v>
      </c>
      <c r="D964" s="169" t="s">
        <v>849</v>
      </c>
      <c r="E964" s="169">
        <v>0</v>
      </c>
      <c r="F964" s="169" t="s">
        <v>831</v>
      </c>
      <c r="G964" s="170"/>
      <c r="H964" s="170"/>
      <c r="I964" s="171"/>
      <c r="J964" s="171">
        <v>0</v>
      </c>
      <c r="K964" s="172"/>
      <c r="L964" s="173">
        <v>0</v>
      </c>
      <c r="M964" s="188"/>
      <c r="N964" s="151"/>
      <c r="O964" s="188"/>
      <c r="P964" s="188"/>
    </row>
    <row r="965" spans="1:16" s="189" customFormat="1" ht="12.75" customHeight="1">
      <c r="A965" s="153"/>
      <c r="B965" s="154"/>
      <c r="C965" s="154"/>
      <c r="D965" s="155"/>
      <c r="E965" s="155"/>
      <c r="F965" s="155" t="s">
        <v>832</v>
      </c>
      <c r="G965" s="156"/>
      <c r="H965" s="156"/>
      <c r="I965" s="157"/>
      <c r="J965" s="157">
        <v>0</v>
      </c>
      <c r="K965" s="158"/>
      <c r="L965" s="159">
        <v>0</v>
      </c>
      <c r="M965" s="188"/>
      <c r="N965" s="151"/>
      <c r="O965" s="188"/>
      <c r="P965" s="188"/>
    </row>
    <row r="966" spans="1:16" s="189" customFormat="1" ht="12.75" customHeight="1">
      <c r="A966" s="174"/>
      <c r="B966" s="175"/>
      <c r="C966" s="175"/>
      <c r="D966" s="176"/>
      <c r="E966" s="176"/>
      <c r="F966" s="176" t="s">
        <v>833</v>
      </c>
      <c r="G966" s="177"/>
      <c r="H966" s="177"/>
      <c r="I966" s="178"/>
      <c r="J966" s="178">
        <v>0</v>
      </c>
      <c r="K966" s="179"/>
      <c r="L966" s="180">
        <v>0</v>
      </c>
      <c r="M966" s="188"/>
      <c r="N966" s="151"/>
      <c r="O966" s="188"/>
      <c r="P966" s="188"/>
    </row>
    <row r="967" spans="1:16" s="189" customFormat="1" ht="12.75" customHeight="1">
      <c r="A967" s="167">
        <v>2023</v>
      </c>
      <c r="B967" s="168" t="s">
        <v>870</v>
      </c>
      <c r="C967" s="168" t="s">
        <v>829</v>
      </c>
      <c r="D967" s="169" t="s">
        <v>850</v>
      </c>
      <c r="E967" s="169">
        <v>0</v>
      </c>
      <c r="F967" s="169" t="s">
        <v>831</v>
      </c>
      <c r="G967" s="170"/>
      <c r="H967" s="170"/>
      <c r="I967" s="171"/>
      <c r="J967" s="171">
        <v>0</v>
      </c>
      <c r="K967" s="172"/>
      <c r="L967" s="173">
        <v>0</v>
      </c>
      <c r="M967" s="188"/>
      <c r="N967" s="151"/>
      <c r="O967" s="188"/>
      <c r="P967" s="188"/>
    </row>
    <row r="968" spans="1:16" s="189" customFormat="1" ht="12.75" customHeight="1">
      <c r="A968" s="153"/>
      <c r="B968" s="154"/>
      <c r="C968" s="154"/>
      <c r="D968" s="155"/>
      <c r="E968" s="155"/>
      <c r="F968" s="155" t="s">
        <v>832</v>
      </c>
      <c r="G968" s="156"/>
      <c r="H968" s="156"/>
      <c r="I968" s="157"/>
      <c r="J968" s="157">
        <v>0</v>
      </c>
      <c r="K968" s="158"/>
      <c r="L968" s="159">
        <v>0</v>
      </c>
      <c r="M968" s="188"/>
      <c r="N968" s="151"/>
      <c r="O968" s="188"/>
      <c r="P968" s="188"/>
    </row>
    <row r="969" spans="1:16" s="189" customFormat="1" ht="12.75" customHeight="1">
      <c r="A969" s="174"/>
      <c r="B969" s="175"/>
      <c r="C969" s="161"/>
      <c r="D969" s="162"/>
      <c r="E969" s="162"/>
      <c r="F969" s="162" t="s">
        <v>833</v>
      </c>
      <c r="G969" s="177"/>
      <c r="H969" s="177"/>
      <c r="I969" s="164"/>
      <c r="J969" s="164">
        <v>0</v>
      </c>
      <c r="K969" s="165"/>
      <c r="L969" s="166">
        <v>0</v>
      </c>
      <c r="M969" s="188"/>
      <c r="N969" s="151"/>
      <c r="O969" s="188"/>
      <c r="P969" s="188"/>
    </row>
    <row r="970" spans="1:16" s="189" customFormat="1" ht="12.75" customHeight="1">
      <c r="A970" s="167">
        <v>2023</v>
      </c>
      <c r="B970" s="168" t="s">
        <v>870</v>
      </c>
      <c r="C970" s="168" t="s">
        <v>829</v>
      </c>
      <c r="D970" s="169" t="s">
        <v>851</v>
      </c>
      <c r="E970" s="169">
        <v>0</v>
      </c>
      <c r="F970" s="169" t="s">
        <v>831</v>
      </c>
      <c r="G970" s="170"/>
      <c r="H970" s="170"/>
      <c r="I970" s="171"/>
      <c r="J970" s="171">
        <v>0</v>
      </c>
      <c r="K970" s="172"/>
      <c r="L970" s="173">
        <v>0</v>
      </c>
      <c r="M970" s="188"/>
      <c r="N970" s="151"/>
      <c r="O970" s="188"/>
      <c r="P970" s="188"/>
    </row>
    <row r="971" spans="1:16" s="189" customFormat="1" ht="12.75" customHeight="1">
      <c r="A971" s="153"/>
      <c r="B971" s="154"/>
      <c r="C971" s="154"/>
      <c r="D971" s="155"/>
      <c r="E971" s="155"/>
      <c r="F971" s="155" t="s">
        <v>832</v>
      </c>
      <c r="G971" s="156"/>
      <c r="H971" s="156"/>
      <c r="I971" s="157"/>
      <c r="J971" s="157">
        <v>0</v>
      </c>
      <c r="K971" s="158"/>
      <c r="L971" s="159">
        <v>0</v>
      </c>
      <c r="M971" s="188"/>
      <c r="N971" s="151"/>
      <c r="O971" s="188"/>
      <c r="P971" s="188"/>
    </row>
    <row r="972" spans="1:16" s="189" customFormat="1" ht="12.75" customHeight="1">
      <c r="A972" s="174"/>
      <c r="B972" s="175"/>
      <c r="C972" s="175"/>
      <c r="D972" s="176"/>
      <c r="E972" s="176"/>
      <c r="F972" s="176" t="s">
        <v>833</v>
      </c>
      <c r="G972" s="177"/>
      <c r="H972" s="177"/>
      <c r="I972" s="178"/>
      <c r="J972" s="178">
        <v>0</v>
      </c>
      <c r="K972" s="179"/>
      <c r="L972" s="180">
        <v>0</v>
      </c>
      <c r="M972" s="188"/>
      <c r="N972" s="151"/>
      <c r="O972" s="188"/>
      <c r="P972" s="188"/>
    </row>
    <row r="973" spans="1:16" s="189" customFormat="1" ht="12.75" customHeight="1">
      <c r="A973" s="167">
        <v>2023</v>
      </c>
      <c r="B973" s="168" t="s">
        <v>870</v>
      </c>
      <c r="C973" s="168" t="s">
        <v>829</v>
      </c>
      <c r="D973" s="169" t="s">
        <v>852</v>
      </c>
      <c r="E973" s="169">
        <v>0</v>
      </c>
      <c r="F973" s="169" t="s">
        <v>831</v>
      </c>
      <c r="G973" s="170"/>
      <c r="H973" s="170"/>
      <c r="I973" s="171"/>
      <c r="J973" s="171">
        <v>0</v>
      </c>
      <c r="K973" s="172"/>
      <c r="L973" s="173">
        <v>0</v>
      </c>
      <c r="M973" s="188"/>
      <c r="N973" s="151"/>
      <c r="O973" s="188"/>
      <c r="P973" s="188"/>
    </row>
    <row r="974" spans="1:16" s="189" customFormat="1" ht="12.75" customHeight="1">
      <c r="A974" s="153"/>
      <c r="B974" s="154"/>
      <c r="C974" s="154"/>
      <c r="D974" s="155"/>
      <c r="E974" s="155"/>
      <c r="F974" s="155" t="s">
        <v>832</v>
      </c>
      <c r="G974" s="156"/>
      <c r="H974" s="156"/>
      <c r="I974" s="157"/>
      <c r="J974" s="157">
        <v>0</v>
      </c>
      <c r="K974" s="158"/>
      <c r="L974" s="159">
        <v>0</v>
      </c>
      <c r="M974" s="188"/>
      <c r="N974" s="151"/>
      <c r="O974" s="188"/>
      <c r="P974" s="188"/>
    </row>
    <row r="975" spans="1:16" s="189" customFormat="1" ht="12.75" customHeight="1">
      <c r="A975" s="174"/>
      <c r="B975" s="175"/>
      <c r="C975" s="175"/>
      <c r="D975" s="176"/>
      <c r="E975" s="176"/>
      <c r="F975" s="176" t="s">
        <v>833</v>
      </c>
      <c r="G975" s="177"/>
      <c r="H975" s="177"/>
      <c r="I975" s="178"/>
      <c r="J975" s="178">
        <v>0</v>
      </c>
      <c r="K975" s="179"/>
      <c r="L975" s="180">
        <v>0</v>
      </c>
      <c r="M975" s="188"/>
      <c r="N975" s="151"/>
      <c r="O975" s="188"/>
      <c r="P975" s="188"/>
    </row>
    <row r="976" spans="1:16" s="189" customFormat="1" ht="12.75" customHeight="1">
      <c r="A976" s="167">
        <v>2023</v>
      </c>
      <c r="B976" s="168" t="s">
        <v>870</v>
      </c>
      <c r="C976" s="168" t="s">
        <v>829</v>
      </c>
      <c r="D976" s="169" t="s">
        <v>853</v>
      </c>
      <c r="E976" s="169">
        <v>0</v>
      </c>
      <c r="F976" s="169" t="s">
        <v>831</v>
      </c>
      <c r="G976" s="170"/>
      <c r="H976" s="170"/>
      <c r="I976" s="171"/>
      <c r="J976" s="171">
        <v>0</v>
      </c>
      <c r="K976" s="172"/>
      <c r="L976" s="173">
        <v>0</v>
      </c>
      <c r="M976" s="188"/>
      <c r="N976" s="151"/>
      <c r="O976" s="188"/>
      <c r="P976" s="188"/>
    </row>
    <row r="977" spans="1:16" s="189" customFormat="1" ht="12.75" customHeight="1">
      <c r="A977" s="153"/>
      <c r="B977" s="154"/>
      <c r="C977" s="154"/>
      <c r="D977" s="155"/>
      <c r="E977" s="155"/>
      <c r="F977" s="155" t="s">
        <v>832</v>
      </c>
      <c r="G977" s="156"/>
      <c r="H977" s="156"/>
      <c r="I977" s="157"/>
      <c r="J977" s="157">
        <v>0</v>
      </c>
      <c r="K977" s="158"/>
      <c r="L977" s="159">
        <v>0</v>
      </c>
      <c r="M977" s="188"/>
      <c r="N977" s="151"/>
      <c r="O977" s="188"/>
      <c r="P977" s="188"/>
    </row>
    <row r="978" spans="1:16" s="189" customFormat="1" ht="12.75" customHeight="1">
      <c r="A978" s="174"/>
      <c r="B978" s="175"/>
      <c r="C978" s="175"/>
      <c r="D978" s="176"/>
      <c r="E978" s="176"/>
      <c r="F978" s="176" t="s">
        <v>833</v>
      </c>
      <c r="G978" s="177"/>
      <c r="H978" s="177"/>
      <c r="I978" s="178"/>
      <c r="J978" s="178">
        <v>0</v>
      </c>
      <c r="K978" s="179"/>
      <c r="L978" s="180">
        <v>0</v>
      </c>
      <c r="M978" s="188"/>
      <c r="N978" s="151"/>
      <c r="O978" s="188"/>
      <c r="P978" s="188"/>
    </row>
    <row r="979" spans="1:16" s="189" customFormat="1" ht="12.75" customHeight="1">
      <c r="A979" s="167">
        <v>2023</v>
      </c>
      <c r="B979" s="168" t="s">
        <v>870</v>
      </c>
      <c r="C979" s="168" t="s">
        <v>829</v>
      </c>
      <c r="D979" s="169" t="s">
        <v>854</v>
      </c>
      <c r="E979" s="169">
        <v>0</v>
      </c>
      <c r="F979" s="169" t="s">
        <v>831</v>
      </c>
      <c r="G979" s="170"/>
      <c r="H979" s="170"/>
      <c r="I979" s="171"/>
      <c r="J979" s="171">
        <v>0</v>
      </c>
      <c r="K979" s="172"/>
      <c r="L979" s="173">
        <v>0</v>
      </c>
      <c r="M979" s="188"/>
      <c r="N979" s="151"/>
      <c r="O979" s="188"/>
      <c r="P979" s="188"/>
    </row>
    <row r="980" spans="1:16" s="189" customFormat="1" ht="12.75" customHeight="1">
      <c r="A980" s="153"/>
      <c r="B980" s="154"/>
      <c r="C980" s="154"/>
      <c r="D980" s="155"/>
      <c r="E980" s="155"/>
      <c r="F980" s="155" t="s">
        <v>832</v>
      </c>
      <c r="G980" s="156"/>
      <c r="H980" s="156"/>
      <c r="I980" s="157"/>
      <c r="J980" s="157">
        <v>0</v>
      </c>
      <c r="K980" s="158"/>
      <c r="L980" s="159">
        <v>0</v>
      </c>
      <c r="M980" s="188"/>
      <c r="N980" s="151"/>
      <c r="O980" s="188"/>
      <c r="P980" s="188"/>
    </row>
    <row r="981" spans="1:16" s="189" customFormat="1" ht="12.75" customHeight="1">
      <c r="A981" s="174"/>
      <c r="B981" s="175"/>
      <c r="C981" s="175"/>
      <c r="D981" s="176"/>
      <c r="E981" s="176"/>
      <c r="F981" s="176" t="s">
        <v>833</v>
      </c>
      <c r="G981" s="177"/>
      <c r="H981" s="177"/>
      <c r="I981" s="178"/>
      <c r="J981" s="178">
        <v>0</v>
      </c>
      <c r="K981" s="179"/>
      <c r="L981" s="180">
        <v>0</v>
      </c>
      <c r="M981" s="188"/>
      <c r="N981" s="151"/>
      <c r="O981" s="188"/>
      <c r="P981" s="188"/>
    </row>
    <row r="982" spans="1:16" s="189" customFormat="1" ht="12.75" customHeight="1">
      <c r="A982" s="167">
        <v>2023</v>
      </c>
      <c r="B982" s="168" t="s">
        <v>870</v>
      </c>
      <c r="C982" s="168" t="s">
        <v>829</v>
      </c>
      <c r="D982" s="169" t="s">
        <v>855</v>
      </c>
      <c r="E982" s="169">
        <v>0</v>
      </c>
      <c r="F982" s="169" t="s">
        <v>831</v>
      </c>
      <c r="G982" s="170"/>
      <c r="H982" s="170"/>
      <c r="I982" s="171"/>
      <c r="J982" s="171">
        <v>0</v>
      </c>
      <c r="K982" s="172"/>
      <c r="L982" s="173">
        <v>0</v>
      </c>
      <c r="M982" s="188"/>
      <c r="N982" s="151"/>
      <c r="O982" s="188"/>
      <c r="P982" s="188"/>
    </row>
    <row r="983" spans="1:16" s="189" customFormat="1" ht="12.75" customHeight="1">
      <c r="A983" s="153"/>
      <c r="B983" s="154"/>
      <c r="C983" s="154"/>
      <c r="D983" s="155"/>
      <c r="E983" s="155"/>
      <c r="F983" s="155" t="s">
        <v>832</v>
      </c>
      <c r="G983" s="156"/>
      <c r="H983" s="156"/>
      <c r="I983" s="157"/>
      <c r="J983" s="157">
        <v>0</v>
      </c>
      <c r="K983" s="158"/>
      <c r="L983" s="159">
        <v>0</v>
      </c>
      <c r="M983" s="188"/>
      <c r="N983" s="151"/>
      <c r="O983" s="188"/>
      <c r="P983" s="188"/>
    </row>
    <row r="984" spans="1:16" s="189" customFormat="1" ht="12.75" customHeight="1">
      <c r="A984" s="174"/>
      <c r="B984" s="175"/>
      <c r="C984" s="175"/>
      <c r="D984" s="176"/>
      <c r="E984" s="176"/>
      <c r="F984" s="176" t="s">
        <v>833</v>
      </c>
      <c r="G984" s="177"/>
      <c r="H984" s="177"/>
      <c r="I984" s="178"/>
      <c r="J984" s="178">
        <v>0</v>
      </c>
      <c r="K984" s="179"/>
      <c r="L984" s="180">
        <v>0</v>
      </c>
      <c r="M984" s="188"/>
      <c r="N984" s="151"/>
      <c r="O984" s="188"/>
      <c r="P984" s="188"/>
    </row>
    <row r="985" spans="1:16" s="189" customFormat="1" ht="12.75" customHeight="1">
      <c r="A985" s="167">
        <v>2023</v>
      </c>
      <c r="B985" s="168" t="s">
        <v>870</v>
      </c>
      <c r="C985" s="168" t="s">
        <v>829</v>
      </c>
      <c r="D985" s="169" t="s">
        <v>856</v>
      </c>
      <c r="E985" s="169">
        <v>0</v>
      </c>
      <c r="F985" s="169" t="s">
        <v>831</v>
      </c>
      <c r="G985" s="170"/>
      <c r="H985" s="170"/>
      <c r="I985" s="171"/>
      <c r="J985" s="171">
        <v>0</v>
      </c>
      <c r="K985" s="172"/>
      <c r="L985" s="173">
        <v>0</v>
      </c>
      <c r="M985" s="188"/>
      <c r="N985" s="151"/>
      <c r="O985" s="188"/>
      <c r="P985" s="188"/>
    </row>
    <row r="986" spans="1:16" s="189" customFormat="1" ht="12.75" customHeight="1">
      <c r="A986" s="153"/>
      <c r="B986" s="154"/>
      <c r="C986" s="154"/>
      <c r="D986" s="155"/>
      <c r="E986" s="155"/>
      <c r="F986" s="155" t="s">
        <v>832</v>
      </c>
      <c r="G986" s="156"/>
      <c r="H986" s="156"/>
      <c r="I986" s="157"/>
      <c r="J986" s="157">
        <v>0</v>
      </c>
      <c r="K986" s="158"/>
      <c r="L986" s="159">
        <v>0</v>
      </c>
      <c r="M986" s="188"/>
      <c r="N986" s="151"/>
      <c r="O986" s="188"/>
      <c r="P986" s="188"/>
    </row>
    <row r="987" spans="1:16" s="189" customFormat="1" ht="12.75" customHeight="1">
      <c r="A987" s="174"/>
      <c r="B987" s="175"/>
      <c r="C987" s="175"/>
      <c r="D987" s="176"/>
      <c r="E987" s="176"/>
      <c r="F987" s="176" t="s">
        <v>833</v>
      </c>
      <c r="G987" s="177"/>
      <c r="H987" s="177"/>
      <c r="I987" s="178"/>
      <c r="J987" s="178">
        <v>0</v>
      </c>
      <c r="K987" s="179"/>
      <c r="L987" s="180">
        <v>0</v>
      </c>
      <c r="M987" s="188"/>
      <c r="N987" s="151"/>
      <c r="O987" s="188"/>
      <c r="P987" s="188"/>
    </row>
    <row r="988" spans="1:16" s="189" customFormat="1" ht="12.75" customHeight="1">
      <c r="A988" s="167">
        <v>2023</v>
      </c>
      <c r="B988" s="168" t="s">
        <v>870</v>
      </c>
      <c r="C988" s="168" t="s">
        <v>829</v>
      </c>
      <c r="D988" s="169" t="s">
        <v>857</v>
      </c>
      <c r="E988" s="169">
        <v>0</v>
      </c>
      <c r="F988" s="169" t="s">
        <v>831</v>
      </c>
      <c r="G988" s="170"/>
      <c r="H988" s="170"/>
      <c r="I988" s="171"/>
      <c r="J988" s="171">
        <v>0</v>
      </c>
      <c r="K988" s="172"/>
      <c r="L988" s="173">
        <v>0</v>
      </c>
      <c r="M988" s="188"/>
      <c r="N988" s="151"/>
      <c r="O988" s="188"/>
      <c r="P988" s="188"/>
    </row>
    <row r="989" spans="1:16" s="189" customFormat="1" ht="12.75" customHeight="1">
      <c r="A989" s="153"/>
      <c r="B989" s="154"/>
      <c r="C989" s="154"/>
      <c r="D989" s="155"/>
      <c r="E989" s="155"/>
      <c r="F989" s="155" t="s">
        <v>832</v>
      </c>
      <c r="G989" s="156"/>
      <c r="H989" s="156"/>
      <c r="I989" s="157"/>
      <c r="J989" s="157">
        <v>0</v>
      </c>
      <c r="K989" s="158"/>
      <c r="L989" s="159">
        <v>0</v>
      </c>
      <c r="M989" s="188"/>
      <c r="N989" s="151"/>
      <c r="O989" s="188"/>
      <c r="P989" s="188"/>
    </row>
    <row r="990" spans="1:16" s="189" customFormat="1" ht="12.75" customHeight="1">
      <c r="A990" s="174"/>
      <c r="B990" s="175"/>
      <c r="C990" s="175"/>
      <c r="D990" s="176"/>
      <c r="E990" s="176"/>
      <c r="F990" s="176" t="s">
        <v>833</v>
      </c>
      <c r="G990" s="177"/>
      <c r="H990" s="177"/>
      <c r="I990" s="178"/>
      <c r="J990" s="178">
        <v>0</v>
      </c>
      <c r="K990" s="179"/>
      <c r="L990" s="180">
        <v>0</v>
      </c>
      <c r="M990" s="188"/>
      <c r="N990" s="151"/>
      <c r="O990" s="188"/>
      <c r="P990" s="188"/>
    </row>
    <row r="991" spans="1:16" s="189" customFormat="1" ht="12.75" customHeight="1">
      <c r="A991" s="167">
        <v>2023</v>
      </c>
      <c r="B991" s="168" t="s">
        <v>870</v>
      </c>
      <c r="C991" s="168" t="s">
        <v>829</v>
      </c>
      <c r="D991" s="169" t="s">
        <v>858</v>
      </c>
      <c r="E991" s="169">
        <v>0</v>
      </c>
      <c r="F991" s="169" t="s">
        <v>831</v>
      </c>
      <c r="G991" s="170"/>
      <c r="H991" s="170"/>
      <c r="I991" s="171"/>
      <c r="J991" s="171">
        <v>0</v>
      </c>
      <c r="K991" s="172"/>
      <c r="L991" s="173">
        <v>0</v>
      </c>
      <c r="M991" s="188"/>
      <c r="N991" s="151"/>
      <c r="O991" s="188"/>
      <c r="P991" s="188"/>
    </row>
    <row r="992" spans="1:16" s="189" customFormat="1" ht="12.75" customHeight="1">
      <c r="A992" s="153"/>
      <c r="B992" s="154"/>
      <c r="C992" s="154"/>
      <c r="D992" s="155"/>
      <c r="E992" s="155"/>
      <c r="F992" s="155" t="s">
        <v>832</v>
      </c>
      <c r="G992" s="156"/>
      <c r="H992" s="156"/>
      <c r="I992" s="157"/>
      <c r="J992" s="157">
        <v>0</v>
      </c>
      <c r="K992" s="158"/>
      <c r="L992" s="159">
        <v>0</v>
      </c>
      <c r="M992" s="188"/>
      <c r="N992" s="151"/>
      <c r="O992" s="188"/>
      <c r="P992" s="188"/>
    </row>
    <row r="993" spans="1:16" s="189" customFormat="1" ht="12.75" customHeight="1">
      <c r="A993" s="174"/>
      <c r="B993" s="175"/>
      <c r="C993" s="175"/>
      <c r="D993" s="176"/>
      <c r="E993" s="176"/>
      <c r="F993" s="176" t="s">
        <v>833</v>
      </c>
      <c r="G993" s="177"/>
      <c r="H993" s="177"/>
      <c r="I993" s="178"/>
      <c r="J993" s="178">
        <v>0</v>
      </c>
      <c r="K993" s="179"/>
      <c r="L993" s="180">
        <v>0</v>
      </c>
      <c r="M993" s="188"/>
      <c r="N993" s="151"/>
      <c r="O993" s="188"/>
      <c r="P993" s="188"/>
    </row>
    <row r="994" spans="1:16" s="189" customFormat="1" ht="12.75" customHeight="1">
      <c r="A994" s="167">
        <v>2023</v>
      </c>
      <c r="B994" s="168" t="s">
        <v>870</v>
      </c>
      <c r="C994" s="168" t="s">
        <v>829</v>
      </c>
      <c r="D994" s="169" t="s">
        <v>859</v>
      </c>
      <c r="E994" s="169">
        <v>0</v>
      </c>
      <c r="F994" s="169" t="s">
        <v>831</v>
      </c>
      <c r="G994" s="170"/>
      <c r="H994" s="170"/>
      <c r="I994" s="171"/>
      <c r="J994" s="171">
        <v>0</v>
      </c>
      <c r="K994" s="172"/>
      <c r="L994" s="173">
        <v>0</v>
      </c>
      <c r="M994" s="188"/>
      <c r="N994" s="151"/>
      <c r="O994" s="188"/>
      <c r="P994" s="188"/>
    </row>
    <row r="995" spans="1:16" s="189" customFormat="1" ht="12.75" customHeight="1">
      <c r="A995" s="153"/>
      <c r="B995" s="154"/>
      <c r="C995" s="154"/>
      <c r="D995" s="155"/>
      <c r="E995" s="155"/>
      <c r="F995" s="155" t="s">
        <v>832</v>
      </c>
      <c r="G995" s="156"/>
      <c r="H995" s="156"/>
      <c r="I995" s="157"/>
      <c r="J995" s="157">
        <v>0</v>
      </c>
      <c r="K995" s="158"/>
      <c r="L995" s="159">
        <v>0</v>
      </c>
      <c r="M995" s="188"/>
      <c r="N995" s="151"/>
      <c r="O995" s="188"/>
      <c r="P995" s="188"/>
    </row>
    <row r="996" spans="1:16" s="189" customFormat="1" ht="12.75" customHeight="1">
      <c r="A996" s="174"/>
      <c r="B996" s="175"/>
      <c r="C996" s="175"/>
      <c r="D996" s="176"/>
      <c r="E996" s="176"/>
      <c r="F996" s="176" t="s">
        <v>833</v>
      </c>
      <c r="G996" s="177"/>
      <c r="H996" s="177"/>
      <c r="I996" s="178"/>
      <c r="J996" s="178">
        <v>0</v>
      </c>
      <c r="K996" s="179"/>
      <c r="L996" s="180">
        <v>0</v>
      </c>
      <c r="M996" s="188"/>
      <c r="N996" s="151"/>
      <c r="O996" s="188"/>
      <c r="P996" s="188"/>
    </row>
    <row r="997" spans="1:16" s="189" customFormat="1" ht="12.75" customHeight="1">
      <c r="A997" s="167">
        <v>2023</v>
      </c>
      <c r="B997" s="168" t="s">
        <v>870</v>
      </c>
      <c r="C997" s="168" t="s">
        <v>829</v>
      </c>
      <c r="D997" s="169" t="s">
        <v>860</v>
      </c>
      <c r="E997" s="169">
        <v>0</v>
      </c>
      <c r="F997" s="169" t="s">
        <v>831</v>
      </c>
      <c r="G997" s="170"/>
      <c r="H997" s="170"/>
      <c r="I997" s="171"/>
      <c r="J997" s="171">
        <v>0</v>
      </c>
      <c r="K997" s="172"/>
      <c r="L997" s="173">
        <v>0</v>
      </c>
      <c r="M997" s="188"/>
      <c r="N997" s="151"/>
      <c r="O997" s="188"/>
      <c r="P997" s="188"/>
    </row>
    <row r="998" spans="1:16" s="189" customFormat="1" ht="12.75" customHeight="1">
      <c r="A998" s="153"/>
      <c r="B998" s="154"/>
      <c r="C998" s="154"/>
      <c r="D998" s="155"/>
      <c r="E998" s="155"/>
      <c r="F998" s="155" t="s">
        <v>832</v>
      </c>
      <c r="G998" s="156"/>
      <c r="H998" s="156"/>
      <c r="I998" s="157"/>
      <c r="J998" s="157">
        <v>0</v>
      </c>
      <c r="K998" s="158"/>
      <c r="L998" s="159">
        <v>0</v>
      </c>
      <c r="M998" s="188"/>
      <c r="N998" s="151"/>
      <c r="O998" s="188"/>
      <c r="P998" s="188"/>
    </row>
    <row r="999" spans="1:16" s="189" customFormat="1" ht="12.75" customHeight="1">
      <c r="A999" s="174"/>
      <c r="B999" s="175"/>
      <c r="C999" s="175"/>
      <c r="D999" s="176"/>
      <c r="E999" s="176"/>
      <c r="F999" s="176" t="s">
        <v>833</v>
      </c>
      <c r="G999" s="177"/>
      <c r="H999" s="177"/>
      <c r="I999" s="178"/>
      <c r="J999" s="178">
        <v>0</v>
      </c>
      <c r="K999" s="179"/>
      <c r="L999" s="180">
        <v>0</v>
      </c>
      <c r="M999" s="188"/>
      <c r="N999" s="151"/>
      <c r="O999" s="188"/>
      <c r="P999" s="188"/>
    </row>
    <row r="1000" spans="1:16" s="189" customFormat="1" ht="12.75" customHeight="1">
      <c r="A1000" s="167">
        <v>2023</v>
      </c>
      <c r="B1000" s="168" t="s">
        <v>870</v>
      </c>
      <c r="C1000" s="168" t="s">
        <v>829</v>
      </c>
      <c r="D1000" s="169" t="s">
        <v>861</v>
      </c>
      <c r="E1000" s="169">
        <v>0</v>
      </c>
      <c r="F1000" s="169" t="s">
        <v>831</v>
      </c>
      <c r="G1000" s="170"/>
      <c r="H1000" s="170"/>
      <c r="I1000" s="171"/>
      <c r="J1000" s="171">
        <v>0</v>
      </c>
      <c r="K1000" s="172"/>
      <c r="L1000" s="173">
        <v>0</v>
      </c>
      <c r="M1000" s="188"/>
      <c r="N1000" s="151"/>
      <c r="O1000" s="188"/>
      <c r="P1000" s="188"/>
    </row>
    <row r="1001" spans="1:16" s="189" customFormat="1" ht="12.75" customHeight="1">
      <c r="A1001" s="153"/>
      <c r="B1001" s="154"/>
      <c r="C1001" s="154"/>
      <c r="D1001" s="155"/>
      <c r="E1001" s="155"/>
      <c r="F1001" s="155" t="s">
        <v>832</v>
      </c>
      <c r="G1001" s="156"/>
      <c r="H1001" s="156"/>
      <c r="I1001" s="157"/>
      <c r="J1001" s="157">
        <v>0</v>
      </c>
      <c r="K1001" s="158"/>
      <c r="L1001" s="159">
        <v>0</v>
      </c>
      <c r="M1001" s="188"/>
      <c r="N1001" s="151"/>
      <c r="O1001" s="188"/>
      <c r="P1001" s="188"/>
    </row>
    <row r="1002" spans="1:16" s="189" customFormat="1" ht="12.75" customHeight="1">
      <c r="A1002" s="174"/>
      <c r="B1002" s="175"/>
      <c r="C1002" s="175"/>
      <c r="D1002" s="176"/>
      <c r="E1002" s="176"/>
      <c r="F1002" s="176" t="s">
        <v>833</v>
      </c>
      <c r="G1002" s="177"/>
      <c r="H1002" s="177"/>
      <c r="I1002" s="178"/>
      <c r="J1002" s="178">
        <v>0</v>
      </c>
      <c r="K1002" s="179"/>
      <c r="L1002" s="180">
        <v>0</v>
      </c>
      <c r="M1002" s="188"/>
      <c r="N1002" s="151"/>
      <c r="O1002" s="188"/>
      <c r="P1002" s="188"/>
    </row>
    <row r="1003" spans="1:16" s="189" customFormat="1" ht="12.75" customHeight="1">
      <c r="A1003" s="167">
        <v>2023</v>
      </c>
      <c r="B1003" s="168" t="s">
        <v>870</v>
      </c>
      <c r="C1003" s="168" t="s">
        <v>829</v>
      </c>
      <c r="D1003" s="169" t="s">
        <v>862</v>
      </c>
      <c r="E1003" s="169">
        <v>0</v>
      </c>
      <c r="F1003" s="169" t="s">
        <v>831</v>
      </c>
      <c r="G1003" s="170"/>
      <c r="H1003" s="170"/>
      <c r="I1003" s="171"/>
      <c r="J1003" s="171">
        <v>0</v>
      </c>
      <c r="K1003" s="172"/>
      <c r="L1003" s="173">
        <v>0</v>
      </c>
      <c r="M1003" s="188"/>
      <c r="N1003" s="151"/>
      <c r="O1003" s="188"/>
      <c r="P1003" s="188"/>
    </row>
    <row r="1004" spans="1:16" s="189" customFormat="1" ht="12.75" customHeight="1">
      <c r="A1004" s="153"/>
      <c r="B1004" s="154"/>
      <c r="C1004" s="154"/>
      <c r="D1004" s="155"/>
      <c r="E1004" s="155"/>
      <c r="F1004" s="155" t="s">
        <v>832</v>
      </c>
      <c r="G1004" s="156"/>
      <c r="H1004" s="156"/>
      <c r="I1004" s="157"/>
      <c r="J1004" s="157">
        <v>0</v>
      </c>
      <c r="K1004" s="158"/>
      <c r="L1004" s="159">
        <v>0</v>
      </c>
      <c r="M1004" s="188"/>
      <c r="N1004" s="151"/>
      <c r="O1004" s="188"/>
      <c r="P1004" s="188"/>
    </row>
    <row r="1005" spans="1:16" s="189" customFormat="1" ht="12.75" customHeight="1">
      <c r="A1005" s="174"/>
      <c r="B1005" s="175"/>
      <c r="C1005" s="175"/>
      <c r="D1005" s="176"/>
      <c r="E1005" s="176"/>
      <c r="F1005" s="176" t="s">
        <v>833</v>
      </c>
      <c r="G1005" s="177"/>
      <c r="H1005" s="177"/>
      <c r="I1005" s="178"/>
      <c r="J1005" s="178">
        <v>0</v>
      </c>
      <c r="K1005" s="179"/>
      <c r="L1005" s="180">
        <v>0</v>
      </c>
      <c r="M1005" s="188"/>
      <c r="N1005" s="151"/>
      <c r="O1005" s="188"/>
      <c r="P1005" s="188"/>
    </row>
    <row r="1006" spans="1:16" s="189" customFormat="1" ht="12.75" customHeight="1" thickBot="1">
      <c r="A1006" s="1102" t="s">
        <v>863</v>
      </c>
      <c r="B1006" s="1103"/>
      <c r="C1006" s="1103"/>
      <c r="D1006" s="1103"/>
      <c r="E1006" s="1103"/>
      <c r="F1006" s="1103"/>
      <c r="G1006" s="1103"/>
      <c r="H1006" s="1103"/>
      <c r="I1006" s="181">
        <f>SUM(I916:I1005)</f>
        <v>0</v>
      </c>
      <c r="J1006" s="181">
        <f>SUM(J916:J1005)</f>
        <v>0</v>
      </c>
      <c r="K1006" s="181">
        <f>SUM(K916:K1005)</f>
        <v>0</v>
      </c>
      <c r="L1006" s="182">
        <f>SUM(L916:L1005)</f>
        <v>0</v>
      </c>
      <c r="M1006" s="188"/>
      <c r="N1006" s="151"/>
      <c r="O1006" s="188"/>
      <c r="P1006" s="188"/>
    </row>
    <row r="1007" spans="1:16" s="189" customFormat="1" ht="12.75" customHeight="1">
      <c r="A1007" s="143">
        <v>2023</v>
      </c>
      <c r="B1007" s="144" t="s">
        <v>870</v>
      </c>
      <c r="C1007" s="144" t="s">
        <v>829</v>
      </c>
      <c r="D1007" s="145" t="s">
        <v>830</v>
      </c>
      <c r="E1007" s="145">
        <v>1</v>
      </c>
      <c r="F1007" s="145" t="s">
        <v>831</v>
      </c>
      <c r="G1007" s="146"/>
      <c r="H1007" s="146">
        <v>124.6</v>
      </c>
      <c r="I1007" s="147"/>
      <c r="J1007" s="147"/>
      <c r="K1007" s="148"/>
      <c r="L1007" s="149">
        <f>H1007*J1007</f>
        <v>0</v>
      </c>
      <c r="M1007" s="188"/>
      <c r="N1007" s="151"/>
      <c r="O1007" s="188"/>
      <c r="P1007" s="188"/>
    </row>
    <row r="1008" spans="1:16" s="189" customFormat="1" ht="12.75" customHeight="1">
      <c r="A1008" s="153"/>
      <c r="B1008" s="154"/>
      <c r="C1008" s="154"/>
      <c r="D1008" s="155"/>
      <c r="E1008" s="155"/>
      <c r="F1008" s="155" t="s">
        <v>832</v>
      </c>
      <c r="G1008" s="156"/>
      <c r="H1008" s="156">
        <v>240.79999999999998</v>
      </c>
      <c r="I1008" s="157"/>
      <c r="J1008" s="157"/>
      <c r="K1008" s="158"/>
      <c r="L1008" s="159">
        <f t="shared" ref="L1008:L1071" si="18">H1008*J1008</f>
        <v>0</v>
      </c>
      <c r="M1008" s="188"/>
      <c r="N1008" s="151"/>
      <c r="O1008" s="188"/>
      <c r="P1008" s="188"/>
    </row>
    <row r="1009" spans="1:16" s="189" customFormat="1" ht="12.75" customHeight="1">
      <c r="A1009" s="160"/>
      <c r="B1009" s="161"/>
      <c r="C1009" s="161"/>
      <c r="D1009" s="162"/>
      <c r="E1009" s="162"/>
      <c r="F1009" s="162" t="s">
        <v>833</v>
      </c>
      <c r="G1009" s="163"/>
      <c r="H1009" s="163">
        <v>364</v>
      </c>
      <c r="I1009" s="164"/>
      <c r="J1009" s="164"/>
      <c r="K1009" s="165"/>
      <c r="L1009" s="166">
        <f t="shared" si="18"/>
        <v>0</v>
      </c>
      <c r="M1009" s="188"/>
      <c r="N1009" s="151"/>
      <c r="O1009" s="188"/>
      <c r="P1009" s="188"/>
    </row>
    <row r="1010" spans="1:16" s="189" customFormat="1" ht="12.75" customHeight="1">
      <c r="A1010" s="167">
        <v>2023</v>
      </c>
      <c r="B1010" s="168" t="s">
        <v>870</v>
      </c>
      <c r="C1010" s="168" t="s">
        <v>829</v>
      </c>
      <c r="D1010" s="169" t="s">
        <v>834</v>
      </c>
      <c r="E1010" s="169">
        <v>1</v>
      </c>
      <c r="F1010" s="169" t="s">
        <v>831</v>
      </c>
      <c r="G1010" s="170"/>
      <c r="H1010" s="170">
        <v>124.6</v>
      </c>
      <c r="I1010" s="171"/>
      <c r="J1010" s="171"/>
      <c r="K1010" s="172"/>
      <c r="L1010" s="173">
        <f t="shared" si="18"/>
        <v>0</v>
      </c>
      <c r="M1010" s="188"/>
      <c r="N1010" s="151"/>
      <c r="O1010" s="188"/>
      <c r="P1010" s="188"/>
    </row>
    <row r="1011" spans="1:16" s="189" customFormat="1" ht="12.75" customHeight="1">
      <c r="A1011" s="153"/>
      <c r="B1011" s="154"/>
      <c r="C1011" s="154"/>
      <c r="D1011" s="155"/>
      <c r="E1011" s="155"/>
      <c r="F1011" s="155" t="s">
        <v>832</v>
      </c>
      <c r="G1011" s="156"/>
      <c r="H1011" s="156">
        <v>240.79999999999998</v>
      </c>
      <c r="I1011" s="157"/>
      <c r="J1011" s="157"/>
      <c r="K1011" s="158"/>
      <c r="L1011" s="159">
        <f t="shared" si="18"/>
        <v>0</v>
      </c>
      <c r="M1011" s="188"/>
      <c r="N1011" s="151"/>
      <c r="O1011" s="188"/>
      <c r="P1011" s="188"/>
    </row>
    <row r="1012" spans="1:16" s="189" customFormat="1" ht="12.75" customHeight="1">
      <c r="A1012" s="174"/>
      <c r="B1012" s="175"/>
      <c r="C1012" s="175"/>
      <c r="D1012" s="176"/>
      <c r="E1012" s="176"/>
      <c r="F1012" s="176" t="s">
        <v>833</v>
      </c>
      <c r="G1012" s="177"/>
      <c r="H1012" s="177">
        <v>364</v>
      </c>
      <c r="I1012" s="178"/>
      <c r="J1012" s="178"/>
      <c r="K1012" s="179"/>
      <c r="L1012" s="180">
        <f t="shared" si="18"/>
        <v>0</v>
      </c>
      <c r="M1012" s="188"/>
      <c r="N1012" s="151"/>
      <c r="O1012" s="188"/>
      <c r="P1012" s="188"/>
    </row>
    <row r="1013" spans="1:16" s="189" customFormat="1" ht="12.75" customHeight="1">
      <c r="A1013" s="167">
        <v>2023</v>
      </c>
      <c r="B1013" s="168" t="s">
        <v>870</v>
      </c>
      <c r="C1013" s="168" t="s">
        <v>829</v>
      </c>
      <c r="D1013" s="169" t="s">
        <v>835</v>
      </c>
      <c r="E1013" s="169">
        <v>1</v>
      </c>
      <c r="F1013" s="169" t="s">
        <v>831</v>
      </c>
      <c r="G1013" s="170"/>
      <c r="H1013" s="170">
        <v>373.8</v>
      </c>
      <c r="I1013" s="171"/>
      <c r="J1013" s="171"/>
      <c r="K1013" s="172"/>
      <c r="L1013" s="173">
        <f t="shared" si="18"/>
        <v>0</v>
      </c>
      <c r="M1013" s="188"/>
      <c r="N1013" s="151"/>
      <c r="O1013" s="188"/>
      <c r="P1013" s="188"/>
    </row>
    <row r="1014" spans="1:16" s="189" customFormat="1" ht="12.75" customHeight="1">
      <c r="A1014" s="153"/>
      <c r="B1014" s="154"/>
      <c r="C1014" s="154"/>
      <c r="D1014" s="155"/>
      <c r="E1014" s="155"/>
      <c r="F1014" s="155" t="s">
        <v>832</v>
      </c>
      <c r="G1014" s="156"/>
      <c r="H1014" s="156">
        <v>722.4</v>
      </c>
      <c r="I1014" s="157"/>
      <c r="J1014" s="157"/>
      <c r="K1014" s="158"/>
      <c r="L1014" s="159">
        <f t="shared" si="18"/>
        <v>0</v>
      </c>
      <c r="M1014" s="188"/>
      <c r="N1014" s="151"/>
      <c r="O1014" s="188"/>
      <c r="P1014" s="188"/>
    </row>
    <row r="1015" spans="1:16" s="189" customFormat="1" ht="12.75" customHeight="1">
      <c r="A1015" s="174"/>
      <c r="B1015" s="175"/>
      <c r="C1015" s="175"/>
      <c r="D1015" s="176"/>
      <c r="E1015" s="176"/>
      <c r="F1015" s="176" t="s">
        <v>833</v>
      </c>
      <c r="G1015" s="177"/>
      <c r="H1015" s="177">
        <v>1092</v>
      </c>
      <c r="I1015" s="178"/>
      <c r="J1015" s="178"/>
      <c r="K1015" s="179"/>
      <c r="L1015" s="180">
        <f t="shared" si="18"/>
        <v>0</v>
      </c>
      <c r="M1015" s="188"/>
      <c r="N1015" s="151"/>
      <c r="O1015" s="188"/>
      <c r="P1015" s="188"/>
    </row>
    <row r="1016" spans="1:16" s="189" customFormat="1" ht="12.75" customHeight="1">
      <c r="A1016" s="167">
        <v>2023</v>
      </c>
      <c r="B1016" s="168" t="s">
        <v>870</v>
      </c>
      <c r="C1016" s="168" t="s">
        <v>829</v>
      </c>
      <c r="D1016" s="169" t="s">
        <v>836</v>
      </c>
      <c r="E1016" s="169">
        <v>1</v>
      </c>
      <c r="F1016" s="169" t="s">
        <v>831</v>
      </c>
      <c r="G1016" s="170"/>
      <c r="H1016" s="170">
        <v>373.8</v>
      </c>
      <c r="I1016" s="171"/>
      <c r="J1016" s="171"/>
      <c r="K1016" s="172"/>
      <c r="L1016" s="173">
        <f t="shared" si="18"/>
        <v>0</v>
      </c>
      <c r="M1016" s="188"/>
      <c r="N1016" s="151"/>
      <c r="O1016" s="188"/>
      <c r="P1016" s="188"/>
    </row>
    <row r="1017" spans="1:16" s="189" customFormat="1" ht="12.75" customHeight="1">
      <c r="A1017" s="153"/>
      <c r="B1017" s="154"/>
      <c r="C1017" s="154"/>
      <c r="D1017" s="155"/>
      <c r="E1017" s="155"/>
      <c r="F1017" s="155" t="s">
        <v>832</v>
      </c>
      <c r="G1017" s="156"/>
      <c r="H1017" s="156">
        <v>722.4</v>
      </c>
      <c r="I1017" s="157"/>
      <c r="J1017" s="157"/>
      <c r="K1017" s="158"/>
      <c r="L1017" s="159">
        <f t="shared" si="18"/>
        <v>0</v>
      </c>
      <c r="M1017" s="188"/>
      <c r="N1017" s="151"/>
      <c r="O1017" s="188"/>
      <c r="P1017" s="188"/>
    </row>
    <row r="1018" spans="1:16" s="189" customFormat="1" ht="12.75" customHeight="1">
      <c r="A1018" s="174"/>
      <c r="B1018" s="175"/>
      <c r="C1018" s="175"/>
      <c r="D1018" s="176"/>
      <c r="E1018" s="176"/>
      <c r="F1018" s="176" t="s">
        <v>833</v>
      </c>
      <c r="G1018" s="177"/>
      <c r="H1018" s="177">
        <v>1092</v>
      </c>
      <c r="I1018" s="178"/>
      <c r="J1018" s="178"/>
      <c r="K1018" s="179"/>
      <c r="L1018" s="180">
        <f t="shared" si="18"/>
        <v>0</v>
      </c>
      <c r="M1018" s="188"/>
      <c r="N1018" s="151"/>
      <c r="O1018" s="188"/>
      <c r="P1018" s="188"/>
    </row>
    <row r="1019" spans="1:16" s="189" customFormat="1" ht="12.75" customHeight="1">
      <c r="A1019" s="167">
        <v>2023</v>
      </c>
      <c r="B1019" s="168" t="s">
        <v>870</v>
      </c>
      <c r="C1019" s="168" t="s">
        <v>829</v>
      </c>
      <c r="D1019" s="169" t="s">
        <v>837</v>
      </c>
      <c r="E1019" s="169">
        <v>1</v>
      </c>
      <c r="F1019" s="169" t="s">
        <v>831</v>
      </c>
      <c r="G1019" s="170"/>
      <c r="H1019" s="170">
        <v>354.21999999999997</v>
      </c>
      <c r="I1019" s="171"/>
      <c r="J1019" s="171"/>
      <c r="K1019" s="172"/>
      <c r="L1019" s="173">
        <f t="shared" si="18"/>
        <v>0</v>
      </c>
      <c r="M1019" s="188"/>
      <c r="N1019" s="151"/>
      <c r="O1019" s="188"/>
      <c r="P1019" s="188"/>
    </row>
    <row r="1020" spans="1:16" s="189" customFormat="1" ht="12.75" customHeight="1">
      <c r="A1020" s="153"/>
      <c r="B1020" s="154"/>
      <c r="C1020" s="154"/>
      <c r="D1020" s="155"/>
      <c r="E1020" s="155"/>
      <c r="F1020" s="155" t="s">
        <v>832</v>
      </c>
      <c r="G1020" s="156"/>
      <c r="H1020" s="156">
        <v>684.56</v>
      </c>
      <c r="I1020" s="157"/>
      <c r="J1020" s="157"/>
      <c r="K1020" s="158"/>
      <c r="L1020" s="159">
        <f t="shared" si="18"/>
        <v>0</v>
      </c>
      <c r="M1020" s="188"/>
      <c r="N1020" s="151"/>
      <c r="O1020" s="188"/>
      <c r="P1020" s="188"/>
    </row>
    <row r="1021" spans="1:16" s="189" customFormat="1" ht="12.75" customHeight="1">
      <c r="A1021" s="174"/>
      <c r="B1021" s="175"/>
      <c r="C1021" s="175"/>
      <c r="D1021" s="176"/>
      <c r="E1021" s="176"/>
      <c r="F1021" s="176" t="s">
        <v>833</v>
      </c>
      <c r="G1021" s="177"/>
      <c r="H1021" s="177">
        <v>1034.8</v>
      </c>
      <c r="I1021" s="178"/>
      <c r="J1021" s="178"/>
      <c r="K1021" s="179"/>
      <c r="L1021" s="180">
        <f t="shared" si="18"/>
        <v>0</v>
      </c>
      <c r="M1021" s="188"/>
      <c r="N1021" s="151"/>
      <c r="O1021" s="188"/>
      <c r="P1021" s="188"/>
    </row>
    <row r="1022" spans="1:16" s="189" customFormat="1" ht="12.75" customHeight="1">
      <c r="A1022" s="167">
        <v>2023</v>
      </c>
      <c r="B1022" s="168" t="s">
        <v>870</v>
      </c>
      <c r="C1022" s="168" t="s">
        <v>829</v>
      </c>
      <c r="D1022" s="169" t="s">
        <v>838</v>
      </c>
      <c r="E1022" s="169">
        <v>1</v>
      </c>
      <c r="F1022" s="169" t="s">
        <v>831</v>
      </c>
      <c r="G1022" s="170"/>
      <c r="H1022" s="170">
        <v>354.21999999999997</v>
      </c>
      <c r="I1022" s="171"/>
      <c r="J1022" s="171"/>
      <c r="K1022" s="172"/>
      <c r="L1022" s="173">
        <f t="shared" si="18"/>
        <v>0</v>
      </c>
      <c r="M1022" s="188"/>
      <c r="N1022" s="151"/>
      <c r="O1022" s="188"/>
      <c r="P1022" s="188"/>
    </row>
    <row r="1023" spans="1:16" s="189" customFormat="1" ht="12.75" customHeight="1">
      <c r="A1023" s="153"/>
      <c r="B1023" s="154"/>
      <c r="C1023" s="154"/>
      <c r="D1023" s="155"/>
      <c r="E1023" s="155"/>
      <c r="F1023" s="155" t="s">
        <v>832</v>
      </c>
      <c r="G1023" s="156"/>
      <c r="H1023" s="156">
        <v>684.56</v>
      </c>
      <c r="I1023" s="157"/>
      <c r="J1023" s="157"/>
      <c r="K1023" s="158"/>
      <c r="L1023" s="159">
        <f t="shared" si="18"/>
        <v>0</v>
      </c>
      <c r="M1023" s="188"/>
      <c r="N1023" s="151"/>
      <c r="O1023" s="188"/>
      <c r="P1023" s="188"/>
    </row>
    <row r="1024" spans="1:16" s="189" customFormat="1" ht="12.75" customHeight="1">
      <c r="A1024" s="174"/>
      <c r="B1024" s="175"/>
      <c r="C1024" s="175"/>
      <c r="D1024" s="176"/>
      <c r="E1024" s="176"/>
      <c r="F1024" s="176" t="s">
        <v>833</v>
      </c>
      <c r="G1024" s="177"/>
      <c r="H1024" s="177">
        <v>1034.8</v>
      </c>
      <c r="I1024" s="178"/>
      <c r="J1024" s="178"/>
      <c r="K1024" s="179"/>
      <c r="L1024" s="180">
        <f t="shared" si="18"/>
        <v>0</v>
      </c>
      <c r="M1024" s="188"/>
      <c r="N1024" s="151"/>
      <c r="O1024" s="188"/>
      <c r="P1024" s="188"/>
    </row>
    <row r="1025" spans="1:16" s="189" customFormat="1" ht="12.75" customHeight="1">
      <c r="A1025" s="167">
        <v>2023</v>
      </c>
      <c r="B1025" s="168" t="s">
        <v>870</v>
      </c>
      <c r="C1025" s="168" t="s">
        <v>829</v>
      </c>
      <c r="D1025" s="169" t="s">
        <v>839</v>
      </c>
      <c r="E1025" s="169">
        <v>1</v>
      </c>
      <c r="F1025" s="169" t="s">
        <v>831</v>
      </c>
      <c r="G1025" s="170"/>
      <c r="H1025" s="170">
        <v>219.83</v>
      </c>
      <c r="I1025" s="171"/>
      <c r="J1025" s="171"/>
      <c r="K1025" s="172"/>
      <c r="L1025" s="173">
        <f t="shared" si="18"/>
        <v>0</v>
      </c>
      <c r="M1025" s="188"/>
      <c r="N1025" s="151"/>
      <c r="O1025" s="188"/>
      <c r="P1025" s="188"/>
    </row>
    <row r="1026" spans="1:16" s="189" customFormat="1" ht="12.75" customHeight="1">
      <c r="A1026" s="153"/>
      <c r="B1026" s="154"/>
      <c r="C1026" s="154"/>
      <c r="D1026" s="155"/>
      <c r="E1026" s="155"/>
      <c r="F1026" s="155" t="s">
        <v>832</v>
      </c>
      <c r="G1026" s="156"/>
      <c r="H1026" s="156">
        <v>424.84000000000003</v>
      </c>
      <c r="I1026" s="157"/>
      <c r="J1026" s="157"/>
      <c r="K1026" s="158"/>
      <c r="L1026" s="159">
        <f t="shared" si="18"/>
        <v>0</v>
      </c>
      <c r="M1026" s="188"/>
      <c r="N1026" s="151"/>
      <c r="O1026" s="188"/>
      <c r="P1026" s="188"/>
    </row>
    <row r="1027" spans="1:16" s="189" customFormat="1" ht="12.75" customHeight="1">
      <c r="A1027" s="174"/>
      <c r="B1027" s="175"/>
      <c r="C1027" s="175"/>
      <c r="D1027" s="176"/>
      <c r="E1027" s="176"/>
      <c r="F1027" s="176" t="s">
        <v>833</v>
      </c>
      <c r="G1027" s="177"/>
      <c r="H1027" s="177">
        <v>642.20000000000005</v>
      </c>
      <c r="I1027" s="178"/>
      <c r="J1027" s="178"/>
      <c r="K1027" s="179"/>
      <c r="L1027" s="180">
        <f t="shared" si="18"/>
        <v>0</v>
      </c>
      <c r="M1027" s="188"/>
      <c r="N1027" s="151"/>
      <c r="O1027" s="188"/>
      <c r="P1027" s="188"/>
    </row>
    <row r="1028" spans="1:16" s="189" customFormat="1" ht="12.75" customHeight="1">
      <c r="A1028" s="167">
        <v>2023</v>
      </c>
      <c r="B1028" s="168" t="s">
        <v>870</v>
      </c>
      <c r="C1028" s="168" t="s">
        <v>829</v>
      </c>
      <c r="D1028" s="169" t="s">
        <v>840</v>
      </c>
      <c r="E1028" s="169">
        <v>1</v>
      </c>
      <c r="F1028" s="169" t="s">
        <v>831</v>
      </c>
      <c r="G1028" s="170"/>
      <c r="H1028" s="170">
        <v>219.83</v>
      </c>
      <c r="I1028" s="171"/>
      <c r="J1028" s="171"/>
      <c r="K1028" s="172"/>
      <c r="L1028" s="173">
        <f t="shared" si="18"/>
        <v>0</v>
      </c>
      <c r="M1028" s="188"/>
      <c r="N1028" s="151"/>
      <c r="O1028" s="188"/>
      <c r="P1028" s="188"/>
    </row>
    <row r="1029" spans="1:16" s="189" customFormat="1" ht="12.75" customHeight="1">
      <c r="A1029" s="153"/>
      <c r="B1029" s="154"/>
      <c r="C1029" s="154"/>
      <c r="D1029" s="155"/>
      <c r="E1029" s="155"/>
      <c r="F1029" s="155" t="s">
        <v>832</v>
      </c>
      <c r="G1029" s="156"/>
      <c r="H1029" s="156">
        <v>424.84000000000003</v>
      </c>
      <c r="I1029" s="157"/>
      <c r="J1029" s="157"/>
      <c r="K1029" s="158"/>
      <c r="L1029" s="159">
        <f t="shared" si="18"/>
        <v>0</v>
      </c>
      <c r="M1029" s="188"/>
      <c r="N1029" s="151"/>
      <c r="O1029" s="188"/>
      <c r="P1029" s="188"/>
    </row>
    <row r="1030" spans="1:16" s="189" customFormat="1" ht="12.75" customHeight="1">
      <c r="A1030" s="174"/>
      <c r="B1030" s="175"/>
      <c r="C1030" s="175"/>
      <c r="D1030" s="176"/>
      <c r="E1030" s="176"/>
      <c r="F1030" s="176" t="s">
        <v>833</v>
      </c>
      <c r="G1030" s="177"/>
      <c r="H1030" s="177">
        <v>642.20000000000005</v>
      </c>
      <c r="I1030" s="178"/>
      <c r="J1030" s="178"/>
      <c r="K1030" s="179"/>
      <c r="L1030" s="180">
        <f t="shared" si="18"/>
        <v>0</v>
      </c>
      <c r="M1030" s="188"/>
      <c r="N1030" s="151"/>
      <c r="O1030" s="188"/>
      <c r="P1030" s="188"/>
    </row>
    <row r="1031" spans="1:16" s="189" customFormat="1" ht="12.75" customHeight="1">
      <c r="A1031" s="167">
        <v>2023</v>
      </c>
      <c r="B1031" s="168" t="s">
        <v>870</v>
      </c>
      <c r="C1031" s="168" t="s">
        <v>829</v>
      </c>
      <c r="D1031" s="169" t="s">
        <v>841</v>
      </c>
      <c r="E1031" s="169">
        <v>1</v>
      </c>
      <c r="F1031" s="169" t="s">
        <v>831</v>
      </c>
      <c r="G1031" s="170"/>
      <c r="H1031" s="170">
        <v>598.07999999999993</v>
      </c>
      <c r="I1031" s="171"/>
      <c r="J1031" s="171"/>
      <c r="K1031" s="172"/>
      <c r="L1031" s="173">
        <f t="shared" si="18"/>
        <v>0</v>
      </c>
      <c r="M1031" s="188"/>
      <c r="N1031" s="151"/>
      <c r="O1031" s="188"/>
      <c r="P1031" s="188"/>
    </row>
    <row r="1032" spans="1:16" s="189" customFormat="1" ht="12.75" customHeight="1">
      <c r="A1032" s="153"/>
      <c r="B1032" s="154"/>
      <c r="C1032" s="154"/>
      <c r="D1032" s="155"/>
      <c r="E1032" s="155"/>
      <c r="F1032" s="155" t="s">
        <v>832</v>
      </c>
      <c r="G1032" s="156"/>
      <c r="H1032" s="156">
        <v>1155.8399999999999</v>
      </c>
      <c r="I1032" s="157"/>
      <c r="J1032" s="157"/>
      <c r="K1032" s="158"/>
      <c r="L1032" s="159">
        <f t="shared" si="18"/>
        <v>0</v>
      </c>
      <c r="M1032" s="188"/>
      <c r="N1032" s="151"/>
      <c r="O1032" s="188"/>
      <c r="P1032" s="188"/>
    </row>
    <row r="1033" spans="1:16" s="189" customFormat="1" ht="12.75" customHeight="1">
      <c r="A1033" s="174"/>
      <c r="B1033" s="175"/>
      <c r="C1033" s="175"/>
      <c r="D1033" s="176"/>
      <c r="E1033" s="176"/>
      <c r="F1033" s="176" t="s">
        <v>833</v>
      </c>
      <c r="G1033" s="177"/>
      <c r="H1033" s="177">
        <v>1747.2</v>
      </c>
      <c r="I1033" s="178"/>
      <c r="J1033" s="178"/>
      <c r="K1033" s="179"/>
      <c r="L1033" s="180">
        <f t="shared" si="18"/>
        <v>0</v>
      </c>
      <c r="M1033" s="188"/>
      <c r="N1033" s="151"/>
      <c r="O1033" s="188"/>
      <c r="P1033" s="188"/>
    </row>
    <row r="1034" spans="1:16" s="189" customFormat="1" ht="12.75" customHeight="1">
      <c r="A1034" s="167">
        <v>2023</v>
      </c>
      <c r="B1034" s="168" t="s">
        <v>870</v>
      </c>
      <c r="C1034" s="168" t="s">
        <v>829</v>
      </c>
      <c r="D1034" s="169" t="s">
        <v>842</v>
      </c>
      <c r="E1034" s="169">
        <v>1</v>
      </c>
      <c r="F1034" s="169" t="s">
        <v>831</v>
      </c>
      <c r="G1034" s="170"/>
      <c r="H1034" s="170">
        <v>254.54</v>
      </c>
      <c r="I1034" s="171"/>
      <c r="J1034" s="171"/>
      <c r="K1034" s="172"/>
      <c r="L1034" s="173">
        <f t="shared" si="18"/>
        <v>0</v>
      </c>
      <c r="M1034" s="188"/>
      <c r="N1034" s="151"/>
      <c r="O1034" s="188"/>
      <c r="P1034" s="188"/>
    </row>
    <row r="1035" spans="1:16" s="189" customFormat="1" ht="12.75" customHeight="1">
      <c r="A1035" s="153"/>
      <c r="B1035" s="154"/>
      <c r="C1035" s="154"/>
      <c r="D1035" s="155"/>
      <c r="E1035" s="155"/>
      <c r="F1035" s="155" t="s">
        <v>832</v>
      </c>
      <c r="G1035" s="156"/>
      <c r="H1035" s="156">
        <v>491.91999999999996</v>
      </c>
      <c r="I1035" s="157"/>
      <c r="J1035" s="157"/>
      <c r="K1035" s="158"/>
      <c r="L1035" s="159">
        <f t="shared" si="18"/>
        <v>0</v>
      </c>
      <c r="M1035" s="188"/>
      <c r="N1035" s="151"/>
      <c r="O1035" s="188"/>
      <c r="P1035" s="188"/>
    </row>
    <row r="1036" spans="1:16" s="189" customFormat="1" ht="12.75" customHeight="1">
      <c r="A1036" s="174"/>
      <c r="B1036" s="175"/>
      <c r="C1036" s="175"/>
      <c r="D1036" s="176"/>
      <c r="E1036" s="176"/>
      <c r="F1036" s="176" t="s">
        <v>833</v>
      </c>
      <c r="G1036" s="177"/>
      <c r="H1036" s="177">
        <v>743.6</v>
      </c>
      <c r="I1036" s="178"/>
      <c r="J1036" s="178"/>
      <c r="K1036" s="179"/>
      <c r="L1036" s="180">
        <f t="shared" si="18"/>
        <v>0</v>
      </c>
      <c r="M1036" s="188"/>
      <c r="N1036" s="151"/>
      <c r="O1036" s="188"/>
      <c r="P1036" s="188"/>
    </row>
    <row r="1037" spans="1:16" s="189" customFormat="1" ht="12.75" customHeight="1">
      <c r="A1037" s="167">
        <v>2023</v>
      </c>
      <c r="B1037" s="168" t="s">
        <v>870</v>
      </c>
      <c r="C1037" s="168" t="s">
        <v>829</v>
      </c>
      <c r="D1037" s="169" t="s">
        <v>843</v>
      </c>
      <c r="E1037" s="169">
        <v>1</v>
      </c>
      <c r="F1037" s="169" t="s">
        <v>831</v>
      </c>
      <c r="G1037" s="170"/>
      <c r="H1037" s="170">
        <v>343.53999999999996</v>
      </c>
      <c r="I1037" s="171"/>
      <c r="J1037" s="171"/>
      <c r="K1037" s="172"/>
      <c r="L1037" s="173">
        <f t="shared" si="18"/>
        <v>0</v>
      </c>
      <c r="M1037" s="188"/>
      <c r="N1037" s="151"/>
      <c r="O1037" s="188"/>
      <c r="P1037" s="188"/>
    </row>
    <row r="1038" spans="1:16" s="189" customFormat="1" ht="12.75" customHeight="1">
      <c r="A1038" s="153"/>
      <c r="B1038" s="154"/>
      <c r="C1038" s="154"/>
      <c r="D1038" s="155"/>
      <c r="E1038" s="155"/>
      <c r="F1038" s="155" t="s">
        <v>832</v>
      </c>
      <c r="G1038" s="156"/>
      <c r="H1038" s="156">
        <v>663.92</v>
      </c>
      <c r="I1038" s="157"/>
      <c r="J1038" s="157"/>
      <c r="K1038" s="158"/>
      <c r="L1038" s="159">
        <f t="shared" si="18"/>
        <v>0</v>
      </c>
      <c r="M1038" s="188"/>
      <c r="N1038" s="151"/>
      <c r="O1038" s="188"/>
      <c r="P1038" s="188"/>
    </row>
    <row r="1039" spans="1:16" s="189" customFormat="1" ht="12.75" customHeight="1">
      <c r="A1039" s="174"/>
      <c r="B1039" s="175"/>
      <c r="C1039" s="175"/>
      <c r="D1039" s="176"/>
      <c r="E1039" s="176"/>
      <c r="F1039" s="176" t="s">
        <v>833</v>
      </c>
      <c r="G1039" s="177"/>
      <c r="H1039" s="177">
        <v>1003.6</v>
      </c>
      <c r="I1039" s="178"/>
      <c r="J1039" s="178"/>
      <c r="K1039" s="179"/>
      <c r="L1039" s="180">
        <f t="shared" si="18"/>
        <v>0</v>
      </c>
      <c r="M1039" s="188"/>
      <c r="N1039" s="151"/>
      <c r="O1039" s="188"/>
      <c r="P1039" s="188"/>
    </row>
    <row r="1040" spans="1:16" s="189" customFormat="1" ht="12.75" customHeight="1">
      <c r="A1040" s="167">
        <v>2023</v>
      </c>
      <c r="B1040" s="168" t="s">
        <v>870</v>
      </c>
      <c r="C1040" s="168" t="s">
        <v>829</v>
      </c>
      <c r="D1040" s="169" t="s">
        <v>844</v>
      </c>
      <c r="E1040" s="169">
        <v>1</v>
      </c>
      <c r="F1040" s="169" t="s">
        <v>831</v>
      </c>
      <c r="G1040" s="170"/>
      <c r="H1040" s="170">
        <v>595.41000000000008</v>
      </c>
      <c r="I1040" s="171"/>
      <c r="J1040" s="171"/>
      <c r="K1040" s="172"/>
      <c r="L1040" s="173">
        <f t="shared" si="18"/>
        <v>0</v>
      </c>
      <c r="M1040" s="188"/>
      <c r="N1040" s="151"/>
      <c r="O1040" s="188"/>
      <c r="P1040" s="188"/>
    </row>
    <row r="1041" spans="1:16" s="189" customFormat="1" ht="12.75" customHeight="1">
      <c r="A1041" s="153"/>
      <c r="B1041" s="154"/>
      <c r="C1041" s="154"/>
      <c r="D1041" s="155"/>
      <c r="E1041" s="155"/>
      <c r="F1041" s="155" t="s">
        <v>832</v>
      </c>
      <c r="G1041" s="156"/>
      <c r="H1041" s="156">
        <v>1150.68</v>
      </c>
      <c r="I1041" s="157"/>
      <c r="J1041" s="157"/>
      <c r="K1041" s="158"/>
      <c r="L1041" s="159">
        <f t="shared" si="18"/>
        <v>0</v>
      </c>
      <c r="M1041" s="188"/>
      <c r="N1041" s="151"/>
      <c r="O1041" s="188"/>
      <c r="P1041" s="188"/>
    </row>
    <row r="1042" spans="1:16" s="189" customFormat="1" ht="12.75" customHeight="1">
      <c r="A1042" s="174"/>
      <c r="B1042" s="175"/>
      <c r="C1042" s="175"/>
      <c r="D1042" s="176"/>
      <c r="E1042" s="176"/>
      <c r="F1042" s="176" t="s">
        <v>833</v>
      </c>
      <c r="G1042" s="177"/>
      <c r="H1042" s="177"/>
      <c r="I1042" s="178"/>
      <c r="J1042" s="178"/>
      <c r="K1042" s="179"/>
      <c r="L1042" s="180">
        <f t="shared" si="18"/>
        <v>0</v>
      </c>
      <c r="M1042" s="188"/>
      <c r="N1042" s="151"/>
      <c r="O1042" s="188"/>
      <c r="P1042" s="188"/>
    </row>
    <row r="1043" spans="1:16" s="189" customFormat="1" ht="12.75" customHeight="1">
      <c r="A1043" s="167">
        <v>2023</v>
      </c>
      <c r="B1043" s="168" t="s">
        <v>870</v>
      </c>
      <c r="C1043" s="168" t="s">
        <v>829</v>
      </c>
      <c r="D1043" s="169" t="s">
        <v>845</v>
      </c>
      <c r="E1043" s="169">
        <v>1</v>
      </c>
      <c r="F1043" s="169" t="s">
        <v>831</v>
      </c>
      <c r="G1043" s="170"/>
      <c r="H1043" s="170">
        <v>595.41000000000008</v>
      </c>
      <c r="I1043" s="171"/>
      <c r="J1043" s="171"/>
      <c r="K1043" s="172"/>
      <c r="L1043" s="173">
        <f t="shared" si="18"/>
        <v>0</v>
      </c>
      <c r="M1043" s="188"/>
      <c r="N1043" s="151"/>
      <c r="O1043" s="188"/>
      <c r="P1043" s="188"/>
    </row>
    <row r="1044" spans="1:16" s="189" customFormat="1" ht="12.75" customHeight="1">
      <c r="A1044" s="153"/>
      <c r="B1044" s="154"/>
      <c r="C1044" s="154"/>
      <c r="D1044" s="155"/>
      <c r="E1044" s="155"/>
      <c r="F1044" s="155" t="s">
        <v>832</v>
      </c>
      <c r="G1044" s="156"/>
      <c r="H1044" s="156">
        <v>1150.68</v>
      </c>
      <c r="I1044" s="157"/>
      <c r="J1044" s="157"/>
      <c r="K1044" s="158"/>
      <c r="L1044" s="159">
        <f t="shared" si="18"/>
        <v>0</v>
      </c>
      <c r="M1044" s="188"/>
      <c r="N1044" s="151"/>
      <c r="O1044" s="188"/>
      <c r="P1044" s="188"/>
    </row>
    <row r="1045" spans="1:16" s="189" customFormat="1" ht="12.75" customHeight="1">
      <c r="A1045" s="174"/>
      <c r="B1045" s="175"/>
      <c r="C1045" s="175"/>
      <c r="D1045" s="176"/>
      <c r="E1045" s="176"/>
      <c r="F1045" s="176" t="s">
        <v>833</v>
      </c>
      <c r="G1045" s="177"/>
      <c r="H1045" s="177">
        <v>1739.4</v>
      </c>
      <c r="I1045" s="178"/>
      <c r="J1045" s="178"/>
      <c r="K1045" s="179"/>
      <c r="L1045" s="180">
        <f t="shared" si="18"/>
        <v>0</v>
      </c>
      <c r="M1045" s="188"/>
      <c r="N1045" s="151"/>
      <c r="O1045" s="188"/>
      <c r="P1045" s="188"/>
    </row>
    <row r="1046" spans="1:16" s="189" customFormat="1" ht="12.75" customHeight="1">
      <c r="A1046" s="167">
        <v>2023</v>
      </c>
      <c r="B1046" s="168" t="s">
        <v>870</v>
      </c>
      <c r="C1046" s="168" t="s">
        <v>829</v>
      </c>
      <c r="D1046" s="169" t="s">
        <v>846</v>
      </c>
      <c r="E1046" s="169">
        <v>1</v>
      </c>
      <c r="F1046" s="169" t="s">
        <v>831</v>
      </c>
      <c r="G1046" s="170"/>
      <c r="H1046" s="170">
        <v>199.36</v>
      </c>
      <c r="I1046" s="171"/>
      <c r="J1046" s="171"/>
      <c r="K1046" s="172"/>
      <c r="L1046" s="173">
        <f t="shared" si="18"/>
        <v>0</v>
      </c>
      <c r="M1046" s="188"/>
      <c r="N1046" s="151"/>
      <c r="O1046" s="188"/>
      <c r="P1046" s="188"/>
    </row>
    <row r="1047" spans="1:16" s="189" customFormat="1" ht="12.75" customHeight="1">
      <c r="A1047" s="153"/>
      <c r="B1047" s="154"/>
      <c r="C1047" s="154"/>
      <c r="D1047" s="155"/>
      <c r="E1047" s="155"/>
      <c r="F1047" s="155" t="s">
        <v>832</v>
      </c>
      <c r="G1047" s="156"/>
      <c r="H1047" s="156">
        <v>385.28000000000003</v>
      </c>
      <c r="I1047" s="157"/>
      <c r="J1047" s="157"/>
      <c r="K1047" s="158"/>
      <c r="L1047" s="159">
        <f t="shared" si="18"/>
        <v>0</v>
      </c>
      <c r="M1047" s="188"/>
      <c r="N1047" s="151"/>
      <c r="O1047" s="188"/>
      <c r="P1047" s="188"/>
    </row>
    <row r="1048" spans="1:16" s="189" customFormat="1" ht="12.75" customHeight="1">
      <c r="A1048" s="174"/>
      <c r="B1048" s="175"/>
      <c r="C1048" s="175"/>
      <c r="D1048" s="176"/>
      <c r="E1048" s="176"/>
      <c r="F1048" s="176" t="s">
        <v>833</v>
      </c>
      <c r="G1048" s="177"/>
      <c r="H1048" s="177"/>
      <c r="I1048" s="178"/>
      <c r="J1048" s="178"/>
      <c r="K1048" s="179"/>
      <c r="L1048" s="180">
        <f t="shared" si="18"/>
        <v>0</v>
      </c>
      <c r="M1048" s="188"/>
      <c r="N1048" s="151"/>
      <c r="O1048" s="188"/>
      <c r="P1048" s="188"/>
    </row>
    <row r="1049" spans="1:16" s="189" customFormat="1" ht="12.75" customHeight="1">
      <c r="A1049" s="167">
        <v>2023</v>
      </c>
      <c r="B1049" s="168" t="s">
        <v>870</v>
      </c>
      <c r="C1049" s="168" t="s">
        <v>829</v>
      </c>
      <c r="D1049" s="169" t="s">
        <v>847</v>
      </c>
      <c r="E1049" s="169">
        <v>1</v>
      </c>
      <c r="F1049" s="169" t="s">
        <v>831</v>
      </c>
      <c r="G1049" s="170"/>
      <c r="H1049" s="170">
        <v>199.36</v>
      </c>
      <c r="I1049" s="171"/>
      <c r="J1049" s="171"/>
      <c r="K1049" s="172"/>
      <c r="L1049" s="173">
        <f t="shared" si="18"/>
        <v>0</v>
      </c>
      <c r="M1049" s="188"/>
      <c r="N1049" s="151"/>
      <c r="O1049" s="188"/>
      <c r="P1049" s="188"/>
    </row>
    <row r="1050" spans="1:16" s="189" customFormat="1" ht="12.75" customHeight="1">
      <c r="A1050" s="153"/>
      <c r="B1050" s="154"/>
      <c r="C1050" s="154"/>
      <c r="D1050" s="155"/>
      <c r="E1050" s="155"/>
      <c r="F1050" s="155" t="s">
        <v>832</v>
      </c>
      <c r="G1050" s="156"/>
      <c r="H1050" s="156">
        <v>385.28000000000003</v>
      </c>
      <c r="I1050" s="157"/>
      <c r="J1050" s="157"/>
      <c r="K1050" s="158"/>
      <c r="L1050" s="159">
        <f t="shared" si="18"/>
        <v>0</v>
      </c>
      <c r="M1050" s="188"/>
      <c r="N1050" s="151"/>
      <c r="O1050" s="188"/>
      <c r="P1050" s="188"/>
    </row>
    <row r="1051" spans="1:16" s="189" customFormat="1" ht="12.75" customHeight="1">
      <c r="A1051" s="174"/>
      <c r="B1051" s="175"/>
      <c r="C1051" s="175"/>
      <c r="D1051" s="176"/>
      <c r="E1051" s="176"/>
      <c r="F1051" s="176" t="s">
        <v>833</v>
      </c>
      <c r="G1051" s="177"/>
      <c r="H1051" s="177">
        <v>582.40000000000009</v>
      </c>
      <c r="I1051" s="178"/>
      <c r="J1051" s="178"/>
      <c r="K1051" s="179"/>
      <c r="L1051" s="180">
        <f t="shared" si="18"/>
        <v>0</v>
      </c>
      <c r="M1051" s="188"/>
      <c r="N1051" s="151"/>
      <c r="O1051" s="188"/>
      <c r="P1051" s="188"/>
    </row>
    <row r="1052" spans="1:16" s="189" customFormat="1" ht="12.75" customHeight="1">
      <c r="A1052" s="167">
        <v>2023</v>
      </c>
      <c r="B1052" s="168" t="s">
        <v>870</v>
      </c>
      <c r="C1052" s="168" t="s">
        <v>829</v>
      </c>
      <c r="D1052" s="169" t="s">
        <v>848</v>
      </c>
      <c r="E1052" s="169">
        <v>1</v>
      </c>
      <c r="F1052" s="169" t="s">
        <v>831</v>
      </c>
      <c r="G1052" s="170"/>
      <c r="H1052" s="170">
        <v>303.49</v>
      </c>
      <c r="I1052" s="171"/>
      <c r="J1052" s="171"/>
      <c r="K1052" s="172"/>
      <c r="L1052" s="173">
        <f t="shared" si="18"/>
        <v>0</v>
      </c>
      <c r="M1052" s="188"/>
      <c r="N1052" s="151"/>
      <c r="O1052" s="188"/>
      <c r="P1052" s="188"/>
    </row>
    <row r="1053" spans="1:16" s="189" customFormat="1" ht="12.75" customHeight="1">
      <c r="A1053" s="153"/>
      <c r="B1053" s="154"/>
      <c r="C1053" s="154"/>
      <c r="D1053" s="155"/>
      <c r="E1053" s="155"/>
      <c r="F1053" s="155" t="s">
        <v>832</v>
      </c>
      <c r="G1053" s="156"/>
      <c r="H1053" s="156">
        <v>586.52</v>
      </c>
      <c r="I1053" s="157"/>
      <c r="J1053" s="157"/>
      <c r="K1053" s="158"/>
      <c r="L1053" s="159">
        <f t="shared" si="18"/>
        <v>0</v>
      </c>
      <c r="M1053" s="188"/>
      <c r="N1053" s="151"/>
      <c r="O1053" s="188"/>
      <c r="P1053" s="188"/>
    </row>
    <row r="1054" spans="1:16" s="189" customFormat="1" ht="12.75" customHeight="1">
      <c r="A1054" s="174"/>
      <c r="B1054" s="175"/>
      <c r="C1054" s="175"/>
      <c r="D1054" s="176"/>
      <c r="E1054" s="176"/>
      <c r="F1054" s="176" t="s">
        <v>833</v>
      </c>
      <c r="G1054" s="177"/>
      <c r="H1054" s="177"/>
      <c r="I1054" s="178"/>
      <c r="J1054" s="178"/>
      <c r="K1054" s="179"/>
      <c r="L1054" s="180">
        <f t="shared" si="18"/>
        <v>0</v>
      </c>
      <c r="M1054" s="188"/>
      <c r="N1054" s="151"/>
      <c r="O1054" s="188"/>
      <c r="P1054" s="188"/>
    </row>
    <row r="1055" spans="1:16" s="189" customFormat="1" ht="12.75" customHeight="1">
      <c r="A1055" s="167">
        <v>2023</v>
      </c>
      <c r="B1055" s="168" t="s">
        <v>870</v>
      </c>
      <c r="C1055" s="168" t="s">
        <v>829</v>
      </c>
      <c r="D1055" s="169" t="s">
        <v>849</v>
      </c>
      <c r="E1055" s="169">
        <v>1</v>
      </c>
      <c r="F1055" s="169" t="s">
        <v>831</v>
      </c>
      <c r="G1055" s="170"/>
      <c r="H1055" s="170">
        <v>303.49</v>
      </c>
      <c r="I1055" s="171"/>
      <c r="J1055" s="171"/>
      <c r="K1055" s="172"/>
      <c r="L1055" s="173">
        <f t="shared" si="18"/>
        <v>0</v>
      </c>
      <c r="M1055" s="188"/>
      <c r="N1055" s="151"/>
      <c r="O1055" s="188"/>
      <c r="P1055" s="188"/>
    </row>
    <row r="1056" spans="1:16" s="189" customFormat="1" ht="12.75" customHeight="1">
      <c r="A1056" s="153"/>
      <c r="B1056" s="154"/>
      <c r="C1056" s="154"/>
      <c r="D1056" s="155"/>
      <c r="E1056" s="155"/>
      <c r="F1056" s="155" t="s">
        <v>832</v>
      </c>
      <c r="G1056" s="156"/>
      <c r="H1056" s="156">
        <v>586.52</v>
      </c>
      <c r="I1056" s="157"/>
      <c r="J1056" s="157"/>
      <c r="K1056" s="158"/>
      <c r="L1056" s="159">
        <f t="shared" si="18"/>
        <v>0</v>
      </c>
      <c r="M1056" s="188"/>
      <c r="N1056" s="151"/>
      <c r="O1056" s="188"/>
      <c r="P1056" s="188"/>
    </row>
    <row r="1057" spans="1:16" s="189" customFormat="1" ht="12.75" customHeight="1">
      <c r="A1057" s="174"/>
      <c r="B1057" s="175"/>
      <c r="C1057" s="175"/>
      <c r="D1057" s="176"/>
      <c r="E1057" s="176"/>
      <c r="F1057" s="176" t="s">
        <v>833</v>
      </c>
      <c r="G1057" s="177"/>
      <c r="H1057" s="177">
        <v>886.6</v>
      </c>
      <c r="I1057" s="178"/>
      <c r="J1057" s="178"/>
      <c r="K1057" s="179"/>
      <c r="L1057" s="180">
        <f t="shared" si="18"/>
        <v>0</v>
      </c>
      <c r="M1057" s="188"/>
      <c r="N1057" s="151"/>
      <c r="O1057" s="188"/>
      <c r="P1057" s="188"/>
    </row>
    <row r="1058" spans="1:16" s="189" customFormat="1" ht="12.75" customHeight="1">
      <c r="A1058" s="167">
        <v>2023</v>
      </c>
      <c r="B1058" s="168" t="s">
        <v>870</v>
      </c>
      <c r="C1058" s="168" t="s">
        <v>829</v>
      </c>
      <c r="D1058" s="169" t="s">
        <v>850</v>
      </c>
      <c r="E1058" s="169">
        <v>1</v>
      </c>
      <c r="F1058" s="169" t="s">
        <v>831</v>
      </c>
      <c r="G1058" s="170"/>
      <c r="H1058" s="170">
        <v>208.12</v>
      </c>
      <c r="I1058" s="171"/>
      <c r="J1058" s="171"/>
      <c r="K1058" s="172"/>
      <c r="L1058" s="173">
        <f t="shared" si="18"/>
        <v>0</v>
      </c>
      <c r="M1058" s="188"/>
      <c r="N1058" s="151"/>
      <c r="O1058" s="188"/>
      <c r="P1058" s="188"/>
    </row>
    <row r="1059" spans="1:16" s="189" customFormat="1" ht="12.75" customHeight="1">
      <c r="A1059" s="153"/>
      <c r="B1059" s="154"/>
      <c r="C1059" s="154"/>
      <c r="D1059" s="155"/>
      <c r="E1059" s="155"/>
      <c r="F1059" s="155" t="s">
        <v>832</v>
      </c>
      <c r="G1059" s="156"/>
      <c r="H1059" s="156">
        <v>402.22</v>
      </c>
      <c r="I1059" s="157"/>
      <c r="J1059" s="157"/>
      <c r="K1059" s="158"/>
      <c r="L1059" s="159">
        <f t="shared" si="18"/>
        <v>0</v>
      </c>
      <c r="M1059" s="188"/>
      <c r="N1059" s="151"/>
      <c r="O1059" s="188"/>
      <c r="P1059" s="188"/>
    </row>
    <row r="1060" spans="1:16" s="189" customFormat="1" ht="12.75" customHeight="1">
      <c r="A1060" s="174"/>
      <c r="B1060" s="175"/>
      <c r="C1060" s="161"/>
      <c r="D1060" s="162"/>
      <c r="E1060" s="162"/>
      <c r="F1060" s="162" t="s">
        <v>833</v>
      </c>
      <c r="G1060" s="177"/>
      <c r="H1060" s="177">
        <v>608.01</v>
      </c>
      <c r="I1060" s="164"/>
      <c r="J1060" s="164"/>
      <c r="K1060" s="165"/>
      <c r="L1060" s="166">
        <f t="shared" si="18"/>
        <v>0</v>
      </c>
      <c r="M1060" s="188"/>
      <c r="N1060" s="151"/>
      <c r="O1060" s="188"/>
      <c r="P1060" s="188"/>
    </row>
    <row r="1061" spans="1:16" s="189" customFormat="1" ht="12.75" customHeight="1">
      <c r="A1061" s="167">
        <v>2023</v>
      </c>
      <c r="B1061" s="168" t="s">
        <v>870</v>
      </c>
      <c r="C1061" s="168" t="s">
        <v>829</v>
      </c>
      <c r="D1061" s="169" t="s">
        <v>851</v>
      </c>
      <c r="E1061" s="169">
        <v>1</v>
      </c>
      <c r="F1061" s="169" t="s">
        <v>831</v>
      </c>
      <c r="G1061" s="170"/>
      <c r="H1061" s="170">
        <v>208.12</v>
      </c>
      <c r="I1061" s="171"/>
      <c r="J1061" s="171"/>
      <c r="K1061" s="172"/>
      <c r="L1061" s="173">
        <f t="shared" si="18"/>
        <v>0</v>
      </c>
      <c r="M1061" s="188"/>
      <c r="N1061" s="151"/>
      <c r="O1061" s="188"/>
      <c r="P1061" s="188"/>
    </row>
    <row r="1062" spans="1:16" s="189" customFormat="1" ht="12.75" customHeight="1">
      <c r="A1062" s="153"/>
      <c r="B1062" s="154"/>
      <c r="C1062" s="154"/>
      <c r="D1062" s="155"/>
      <c r="E1062" s="155"/>
      <c r="F1062" s="155" t="s">
        <v>832</v>
      </c>
      <c r="G1062" s="156"/>
      <c r="H1062" s="156">
        <v>402.22</v>
      </c>
      <c r="I1062" s="157"/>
      <c r="J1062" s="157"/>
      <c r="K1062" s="158"/>
      <c r="L1062" s="159">
        <f t="shared" si="18"/>
        <v>0</v>
      </c>
      <c r="M1062" s="188"/>
      <c r="N1062" s="151"/>
      <c r="O1062" s="188"/>
      <c r="P1062" s="188"/>
    </row>
    <row r="1063" spans="1:16" s="189" customFormat="1" ht="12.75" customHeight="1">
      <c r="A1063" s="174"/>
      <c r="B1063" s="175"/>
      <c r="C1063" s="175"/>
      <c r="D1063" s="176"/>
      <c r="E1063" s="176"/>
      <c r="F1063" s="176" t="s">
        <v>833</v>
      </c>
      <c r="G1063" s="177"/>
      <c r="H1063" s="177">
        <v>608.01</v>
      </c>
      <c r="I1063" s="178"/>
      <c r="J1063" s="178"/>
      <c r="K1063" s="179"/>
      <c r="L1063" s="180">
        <f t="shared" si="18"/>
        <v>0</v>
      </c>
      <c r="M1063" s="188"/>
      <c r="N1063" s="151"/>
      <c r="O1063" s="188"/>
      <c r="P1063" s="188"/>
    </row>
    <row r="1064" spans="1:16" s="189" customFormat="1" ht="12.75" customHeight="1">
      <c r="A1064" s="167">
        <v>2023</v>
      </c>
      <c r="B1064" s="168" t="s">
        <v>870</v>
      </c>
      <c r="C1064" s="168" t="s">
        <v>829</v>
      </c>
      <c r="D1064" s="169" t="s">
        <v>852</v>
      </c>
      <c r="E1064" s="169">
        <v>1</v>
      </c>
      <c r="F1064" s="169" t="s">
        <v>831</v>
      </c>
      <c r="G1064" s="170"/>
      <c r="H1064" s="170">
        <v>485.62</v>
      </c>
      <c r="I1064" s="171"/>
      <c r="J1064" s="171"/>
      <c r="K1064" s="172"/>
      <c r="L1064" s="173">
        <f t="shared" si="18"/>
        <v>0</v>
      </c>
      <c r="M1064" s="188"/>
      <c r="N1064" s="151"/>
      <c r="O1064" s="188"/>
      <c r="P1064" s="188"/>
    </row>
    <row r="1065" spans="1:16" s="189" customFormat="1" ht="12.75" customHeight="1">
      <c r="A1065" s="153"/>
      <c r="B1065" s="154"/>
      <c r="C1065" s="154"/>
      <c r="D1065" s="155"/>
      <c r="E1065" s="155"/>
      <c r="F1065" s="155" t="s">
        <v>832</v>
      </c>
      <c r="G1065" s="156"/>
      <c r="H1065" s="156">
        <v>938.51</v>
      </c>
      <c r="I1065" s="157"/>
      <c r="J1065" s="157"/>
      <c r="K1065" s="158"/>
      <c r="L1065" s="159">
        <f t="shared" si="18"/>
        <v>0</v>
      </c>
      <c r="M1065" s="188"/>
      <c r="N1065" s="151"/>
      <c r="O1065" s="188"/>
      <c r="P1065" s="188"/>
    </row>
    <row r="1066" spans="1:16" s="189" customFormat="1" ht="12.75" customHeight="1">
      <c r="A1066" s="174"/>
      <c r="B1066" s="175"/>
      <c r="C1066" s="175"/>
      <c r="D1066" s="176"/>
      <c r="E1066" s="176"/>
      <c r="F1066" s="176" t="s">
        <v>833</v>
      </c>
      <c r="G1066" s="177"/>
      <c r="H1066" s="177">
        <v>1418.69</v>
      </c>
      <c r="I1066" s="178"/>
      <c r="J1066" s="178"/>
      <c r="K1066" s="179"/>
      <c r="L1066" s="180">
        <f t="shared" si="18"/>
        <v>0</v>
      </c>
      <c r="M1066" s="188"/>
      <c r="N1066" s="151"/>
      <c r="O1066" s="188"/>
      <c r="P1066" s="188"/>
    </row>
    <row r="1067" spans="1:16" s="189" customFormat="1" ht="12.75" customHeight="1">
      <c r="A1067" s="167">
        <v>2023</v>
      </c>
      <c r="B1067" s="168" t="s">
        <v>870</v>
      </c>
      <c r="C1067" s="168" t="s">
        <v>829</v>
      </c>
      <c r="D1067" s="169" t="s">
        <v>853</v>
      </c>
      <c r="E1067" s="169">
        <v>1</v>
      </c>
      <c r="F1067" s="169" t="s">
        <v>831</v>
      </c>
      <c r="G1067" s="170"/>
      <c r="H1067" s="170">
        <v>485.62</v>
      </c>
      <c r="I1067" s="171"/>
      <c r="J1067" s="171"/>
      <c r="K1067" s="172"/>
      <c r="L1067" s="173">
        <f t="shared" si="18"/>
        <v>0</v>
      </c>
      <c r="M1067" s="188"/>
      <c r="N1067" s="151"/>
      <c r="O1067" s="188"/>
      <c r="P1067" s="188"/>
    </row>
    <row r="1068" spans="1:16" s="189" customFormat="1" ht="12.75" customHeight="1">
      <c r="A1068" s="153"/>
      <c r="B1068" s="154"/>
      <c r="C1068" s="154"/>
      <c r="D1068" s="155"/>
      <c r="E1068" s="155"/>
      <c r="F1068" s="155" t="s">
        <v>832</v>
      </c>
      <c r="G1068" s="156"/>
      <c r="H1068" s="156">
        <v>938.51</v>
      </c>
      <c r="I1068" s="157"/>
      <c r="J1068" s="157"/>
      <c r="K1068" s="158"/>
      <c r="L1068" s="159">
        <f t="shared" si="18"/>
        <v>0</v>
      </c>
      <c r="M1068" s="188"/>
      <c r="N1068" s="151"/>
      <c r="O1068" s="188"/>
      <c r="P1068" s="188"/>
    </row>
    <row r="1069" spans="1:16" s="189" customFormat="1" ht="12.75" customHeight="1">
      <c r="A1069" s="174"/>
      <c r="B1069" s="175"/>
      <c r="C1069" s="175"/>
      <c r="D1069" s="176"/>
      <c r="E1069" s="176"/>
      <c r="F1069" s="176" t="s">
        <v>833</v>
      </c>
      <c r="G1069" s="177"/>
      <c r="H1069" s="177">
        <v>1418.69</v>
      </c>
      <c r="I1069" s="178"/>
      <c r="J1069" s="178"/>
      <c r="K1069" s="179"/>
      <c r="L1069" s="180">
        <f t="shared" si="18"/>
        <v>0</v>
      </c>
      <c r="M1069" s="188"/>
      <c r="N1069" s="151"/>
      <c r="O1069" s="188"/>
      <c r="P1069" s="188"/>
    </row>
    <row r="1070" spans="1:16" s="189" customFormat="1" ht="12.75" customHeight="1">
      <c r="A1070" s="167">
        <v>2023</v>
      </c>
      <c r="B1070" s="168" t="s">
        <v>870</v>
      </c>
      <c r="C1070" s="168" t="s">
        <v>829</v>
      </c>
      <c r="D1070" s="169" t="s">
        <v>854</v>
      </c>
      <c r="E1070" s="169">
        <v>1</v>
      </c>
      <c r="F1070" s="169" t="s">
        <v>831</v>
      </c>
      <c r="G1070" s="170"/>
      <c r="H1070" s="170">
        <v>485.62</v>
      </c>
      <c r="I1070" s="171"/>
      <c r="J1070" s="171"/>
      <c r="K1070" s="172"/>
      <c r="L1070" s="173">
        <f t="shared" si="18"/>
        <v>0</v>
      </c>
      <c r="M1070" s="188"/>
      <c r="N1070" s="151"/>
      <c r="O1070" s="188"/>
      <c r="P1070" s="188"/>
    </row>
    <row r="1071" spans="1:16" s="189" customFormat="1" ht="12.75" customHeight="1">
      <c r="A1071" s="153"/>
      <c r="B1071" s="154"/>
      <c r="C1071" s="154"/>
      <c r="D1071" s="155"/>
      <c r="E1071" s="155"/>
      <c r="F1071" s="155" t="s">
        <v>832</v>
      </c>
      <c r="G1071" s="156"/>
      <c r="H1071" s="156">
        <v>938.51</v>
      </c>
      <c r="I1071" s="157"/>
      <c r="J1071" s="157"/>
      <c r="K1071" s="158"/>
      <c r="L1071" s="159">
        <f t="shared" si="18"/>
        <v>0</v>
      </c>
      <c r="M1071" s="188"/>
      <c r="N1071" s="151"/>
      <c r="O1071" s="188"/>
      <c r="P1071" s="188"/>
    </row>
    <row r="1072" spans="1:16" s="189" customFormat="1" ht="12.75" customHeight="1">
      <c r="A1072" s="174"/>
      <c r="B1072" s="175"/>
      <c r="C1072" s="175"/>
      <c r="D1072" s="176"/>
      <c r="E1072" s="176"/>
      <c r="F1072" s="176" t="s">
        <v>833</v>
      </c>
      <c r="G1072" s="177"/>
      <c r="H1072" s="177">
        <v>1418.69</v>
      </c>
      <c r="I1072" s="178"/>
      <c r="J1072" s="178"/>
      <c r="K1072" s="179"/>
      <c r="L1072" s="180">
        <f>H1072*J1072</f>
        <v>0</v>
      </c>
      <c r="M1072" s="188"/>
      <c r="N1072" s="151"/>
      <c r="O1072" s="188"/>
      <c r="P1072" s="188"/>
    </row>
    <row r="1073" spans="1:16" s="189" customFormat="1" ht="12.75" customHeight="1">
      <c r="A1073" s="167">
        <v>2023</v>
      </c>
      <c r="B1073" s="168" t="s">
        <v>870</v>
      </c>
      <c r="C1073" s="168" t="s">
        <v>829</v>
      </c>
      <c r="D1073" s="169" t="s">
        <v>855</v>
      </c>
      <c r="E1073" s="169">
        <v>1</v>
      </c>
      <c r="F1073" s="169" t="s">
        <v>831</v>
      </c>
      <c r="G1073" s="170"/>
      <c r="H1073" s="170">
        <v>485.62</v>
      </c>
      <c r="I1073" s="171"/>
      <c r="J1073" s="171"/>
      <c r="K1073" s="172"/>
      <c r="L1073" s="173">
        <f t="shared" ref="L1073:L1096" si="19">H1073*J1073</f>
        <v>0</v>
      </c>
      <c r="M1073" s="188"/>
      <c r="N1073" s="151"/>
      <c r="O1073" s="188"/>
      <c r="P1073" s="188"/>
    </row>
    <row r="1074" spans="1:16" s="189" customFormat="1" ht="12.75" customHeight="1">
      <c r="A1074" s="153"/>
      <c r="B1074" s="154"/>
      <c r="C1074" s="154"/>
      <c r="D1074" s="155"/>
      <c r="E1074" s="155"/>
      <c r="F1074" s="155" t="s">
        <v>832</v>
      </c>
      <c r="G1074" s="156"/>
      <c r="H1074" s="156">
        <v>938.51</v>
      </c>
      <c r="I1074" s="157"/>
      <c r="J1074" s="157"/>
      <c r="K1074" s="158"/>
      <c r="L1074" s="159">
        <f t="shared" si="19"/>
        <v>0</v>
      </c>
      <c r="M1074" s="188"/>
      <c r="N1074" s="151"/>
      <c r="O1074" s="188"/>
      <c r="P1074" s="188"/>
    </row>
    <row r="1075" spans="1:16" s="189" customFormat="1" ht="12.75" customHeight="1">
      <c r="A1075" s="174"/>
      <c r="B1075" s="175"/>
      <c r="C1075" s="175"/>
      <c r="D1075" s="176"/>
      <c r="E1075" s="176"/>
      <c r="F1075" s="176" t="s">
        <v>833</v>
      </c>
      <c r="G1075" s="177"/>
      <c r="H1075" s="177">
        <v>1418.69</v>
      </c>
      <c r="I1075" s="178"/>
      <c r="J1075" s="178"/>
      <c r="K1075" s="179"/>
      <c r="L1075" s="180">
        <f t="shared" si="19"/>
        <v>0</v>
      </c>
      <c r="M1075" s="188"/>
      <c r="N1075" s="151"/>
      <c r="O1075" s="188"/>
      <c r="P1075" s="188"/>
    </row>
    <row r="1076" spans="1:16" s="189" customFormat="1" ht="12.75" customHeight="1">
      <c r="A1076" s="167">
        <v>2023</v>
      </c>
      <c r="B1076" s="168" t="s">
        <v>870</v>
      </c>
      <c r="C1076" s="168" t="s">
        <v>829</v>
      </c>
      <c r="D1076" s="169" t="s">
        <v>856</v>
      </c>
      <c r="E1076" s="169">
        <v>1</v>
      </c>
      <c r="F1076" s="169" t="s">
        <v>831</v>
      </c>
      <c r="G1076" s="170"/>
      <c r="H1076" s="170">
        <v>485.62</v>
      </c>
      <c r="I1076" s="171"/>
      <c r="J1076" s="171"/>
      <c r="K1076" s="172"/>
      <c r="L1076" s="173">
        <f t="shared" si="19"/>
        <v>0</v>
      </c>
      <c r="M1076" s="188"/>
      <c r="N1076" s="151"/>
      <c r="O1076" s="188"/>
      <c r="P1076" s="188"/>
    </row>
    <row r="1077" spans="1:16" s="189" customFormat="1" ht="12.75" customHeight="1">
      <c r="A1077" s="153"/>
      <c r="B1077" s="154"/>
      <c r="C1077" s="154"/>
      <c r="D1077" s="155"/>
      <c r="E1077" s="155"/>
      <c r="F1077" s="155" t="s">
        <v>832</v>
      </c>
      <c r="G1077" s="156"/>
      <c r="H1077" s="156">
        <v>938.51</v>
      </c>
      <c r="I1077" s="157"/>
      <c r="J1077" s="157"/>
      <c r="K1077" s="158"/>
      <c r="L1077" s="159">
        <f t="shared" si="19"/>
        <v>0</v>
      </c>
      <c r="M1077" s="188"/>
      <c r="N1077" s="151"/>
      <c r="O1077" s="188"/>
      <c r="P1077" s="188"/>
    </row>
    <row r="1078" spans="1:16" s="189" customFormat="1" ht="12.75" customHeight="1">
      <c r="A1078" s="174"/>
      <c r="B1078" s="175"/>
      <c r="C1078" s="175"/>
      <c r="D1078" s="176"/>
      <c r="E1078" s="176"/>
      <c r="F1078" s="176" t="s">
        <v>833</v>
      </c>
      <c r="G1078" s="177"/>
      <c r="H1078" s="177">
        <v>1418.69</v>
      </c>
      <c r="I1078" s="178"/>
      <c r="J1078" s="178"/>
      <c r="K1078" s="179"/>
      <c r="L1078" s="180">
        <f t="shared" si="19"/>
        <v>0</v>
      </c>
      <c r="M1078" s="188"/>
      <c r="N1078" s="151"/>
      <c r="O1078" s="188"/>
      <c r="P1078" s="188"/>
    </row>
    <row r="1079" spans="1:16" s="189" customFormat="1" ht="12.75" customHeight="1">
      <c r="A1079" s="167">
        <v>2023</v>
      </c>
      <c r="B1079" s="168" t="s">
        <v>870</v>
      </c>
      <c r="C1079" s="168" t="s">
        <v>829</v>
      </c>
      <c r="D1079" s="169" t="s">
        <v>857</v>
      </c>
      <c r="E1079" s="169">
        <v>1</v>
      </c>
      <c r="F1079" s="169" t="s">
        <v>831</v>
      </c>
      <c r="G1079" s="170"/>
      <c r="H1079" s="170">
        <v>485.62</v>
      </c>
      <c r="I1079" s="171"/>
      <c r="J1079" s="171"/>
      <c r="K1079" s="172"/>
      <c r="L1079" s="173">
        <f t="shared" si="19"/>
        <v>0</v>
      </c>
      <c r="M1079" s="188"/>
      <c r="N1079" s="151"/>
      <c r="O1079" s="188"/>
      <c r="P1079" s="188"/>
    </row>
    <row r="1080" spans="1:16" s="189" customFormat="1" ht="12.75" customHeight="1">
      <c r="A1080" s="153"/>
      <c r="B1080" s="154"/>
      <c r="C1080" s="154"/>
      <c r="D1080" s="155"/>
      <c r="E1080" s="155"/>
      <c r="F1080" s="155" t="s">
        <v>832</v>
      </c>
      <c r="G1080" s="156"/>
      <c r="H1080" s="156">
        <v>938.51</v>
      </c>
      <c r="I1080" s="157"/>
      <c r="J1080" s="157"/>
      <c r="K1080" s="158"/>
      <c r="L1080" s="159">
        <f t="shared" si="19"/>
        <v>0</v>
      </c>
      <c r="M1080" s="188"/>
      <c r="N1080" s="151"/>
      <c r="O1080" s="188"/>
      <c r="P1080" s="188"/>
    </row>
    <row r="1081" spans="1:16" s="189" customFormat="1" ht="12.75" customHeight="1">
      <c r="A1081" s="174"/>
      <c r="B1081" s="175"/>
      <c r="C1081" s="175"/>
      <c r="D1081" s="176"/>
      <c r="E1081" s="176"/>
      <c r="F1081" s="176" t="s">
        <v>833</v>
      </c>
      <c r="G1081" s="177"/>
      <c r="H1081" s="177">
        <v>1418.69</v>
      </c>
      <c r="I1081" s="178"/>
      <c r="J1081" s="178"/>
      <c r="K1081" s="179"/>
      <c r="L1081" s="180">
        <f t="shared" si="19"/>
        <v>0</v>
      </c>
      <c r="M1081" s="188"/>
      <c r="N1081" s="151"/>
      <c r="O1081" s="188"/>
      <c r="P1081" s="188"/>
    </row>
    <row r="1082" spans="1:16" s="189" customFormat="1" ht="12.75" customHeight="1">
      <c r="A1082" s="167">
        <v>2023</v>
      </c>
      <c r="B1082" s="168" t="s">
        <v>870</v>
      </c>
      <c r="C1082" s="168" t="s">
        <v>829</v>
      </c>
      <c r="D1082" s="169" t="s">
        <v>858</v>
      </c>
      <c r="E1082" s="169">
        <v>1</v>
      </c>
      <c r="F1082" s="169" t="s">
        <v>831</v>
      </c>
      <c r="G1082" s="170"/>
      <c r="H1082" s="170">
        <v>445</v>
      </c>
      <c r="I1082" s="171"/>
      <c r="J1082" s="171"/>
      <c r="K1082" s="172"/>
      <c r="L1082" s="173">
        <f t="shared" si="19"/>
        <v>0</v>
      </c>
      <c r="M1082" s="188"/>
      <c r="N1082" s="151"/>
      <c r="O1082" s="188"/>
      <c r="P1082" s="188"/>
    </row>
    <row r="1083" spans="1:16" s="189" customFormat="1" ht="12.75" customHeight="1">
      <c r="A1083" s="153"/>
      <c r="B1083" s="154"/>
      <c r="C1083" s="154"/>
      <c r="D1083" s="155"/>
      <c r="E1083" s="155"/>
      <c r="F1083" s="155" t="s">
        <v>832</v>
      </c>
      <c r="G1083" s="156"/>
      <c r="H1083" s="156">
        <v>860</v>
      </c>
      <c r="I1083" s="157"/>
      <c r="J1083" s="157"/>
      <c r="K1083" s="158"/>
      <c r="L1083" s="159">
        <f t="shared" si="19"/>
        <v>0</v>
      </c>
      <c r="M1083" s="188"/>
      <c r="N1083" s="151"/>
      <c r="O1083" s="188"/>
      <c r="P1083" s="188"/>
    </row>
    <row r="1084" spans="1:16" s="189" customFormat="1" ht="12.75" customHeight="1">
      <c r="A1084" s="174"/>
      <c r="B1084" s="175"/>
      <c r="C1084" s="175"/>
      <c r="D1084" s="176"/>
      <c r="E1084" s="176"/>
      <c r="F1084" s="176" t="s">
        <v>833</v>
      </c>
      <c r="G1084" s="177"/>
      <c r="H1084" s="177"/>
      <c r="I1084" s="178"/>
      <c r="J1084" s="178"/>
      <c r="K1084" s="179"/>
      <c r="L1084" s="180">
        <f t="shared" si="19"/>
        <v>0</v>
      </c>
      <c r="M1084" s="188"/>
      <c r="N1084" s="151"/>
      <c r="O1084" s="188"/>
      <c r="P1084" s="188"/>
    </row>
    <row r="1085" spans="1:16" s="189" customFormat="1" ht="12.75" customHeight="1">
      <c r="A1085" s="167">
        <v>2023</v>
      </c>
      <c r="B1085" s="168" t="s">
        <v>870</v>
      </c>
      <c r="C1085" s="168" t="s">
        <v>829</v>
      </c>
      <c r="D1085" s="169" t="s">
        <v>859</v>
      </c>
      <c r="E1085" s="169">
        <v>1</v>
      </c>
      <c r="F1085" s="169" t="s">
        <v>831</v>
      </c>
      <c r="G1085" s="170"/>
      <c r="H1085" s="170">
        <v>445</v>
      </c>
      <c r="I1085" s="171"/>
      <c r="J1085" s="171"/>
      <c r="K1085" s="172"/>
      <c r="L1085" s="173">
        <f t="shared" si="19"/>
        <v>0</v>
      </c>
      <c r="M1085" s="188"/>
      <c r="N1085" s="151"/>
      <c r="O1085" s="188"/>
      <c r="P1085" s="188"/>
    </row>
    <row r="1086" spans="1:16" s="189" customFormat="1" ht="12.75" customHeight="1">
      <c r="A1086" s="153"/>
      <c r="B1086" s="154"/>
      <c r="C1086" s="154"/>
      <c r="D1086" s="155"/>
      <c r="E1086" s="155"/>
      <c r="F1086" s="155" t="s">
        <v>832</v>
      </c>
      <c r="G1086" s="156"/>
      <c r="H1086" s="156">
        <v>860</v>
      </c>
      <c r="I1086" s="157"/>
      <c r="J1086" s="157"/>
      <c r="K1086" s="158"/>
      <c r="L1086" s="159">
        <f t="shared" si="19"/>
        <v>0</v>
      </c>
      <c r="M1086" s="188"/>
      <c r="N1086" s="151"/>
      <c r="O1086" s="188"/>
      <c r="P1086" s="188"/>
    </row>
    <row r="1087" spans="1:16" s="189" customFormat="1" ht="12.75" customHeight="1">
      <c r="A1087" s="174"/>
      <c r="B1087" s="175"/>
      <c r="C1087" s="175"/>
      <c r="D1087" s="176"/>
      <c r="E1087" s="176"/>
      <c r="F1087" s="176" t="s">
        <v>833</v>
      </c>
      <c r="G1087" s="177"/>
      <c r="H1087" s="177"/>
      <c r="I1087" s="178"/>
      <c r="J1087" s="178"/>
      <c r="K1087" s="179"/>
      <c r="L1087" s="180">
        <f t="shared" si="19"/>
        <v>0</v>
      </c>
      <c r="M1087" s="188"/>
      <c r="N1087" s="151"/>
      <c r="O1087" s="188"/>
      <c r="P1087" s="188"/>
    </row>
    <row r="1088" spans="1:16" s="189" customFormat="1" ht="12.75" customHeight="1">
      <c r="A1088" s="167">
        <v>2023</v>
      </c>
      <c r="B1088" s="168" t="s">
        <v>870</v>
      </c>
      <c r="C1088" s="168" t="s">
        <v>829</v>
      </c>
      <c r="D1088" s="169" t="s">
        <v>860</v>
      </c>
      <c r="E1088" s="169">
        <v>1</v>
      </c>
      <c r="F1088" s="169" t="s">
        <v>831</v>
      </c>
      <c r="G1088" s="170"/>
      <c r="H1088" s="170">
        <v>194.46</v>
      </c>
      <c r="I1088" s="171"/>
      <c r="J1088" s="171"/>
      <c r="K1088" s="172"/>
      <c r="L1088" s="173">
        <f t="shared" si="19"/>
        <v>0</v>
      </c>
      <c r="M1088" s="188"/>
      <c r="N1088" s="151"/>
      <c r="O1088" s="188"/>
      <c r="P1088" s="188"/>
    </row>
    <row r="1089" spans="1:16" s="189" customFormat="1" ht="12.75" customHeight="1">
      <c r="A1089" s="153"/>
      <c r="B1089" s="154"/>
      <c r="C1089" s="154"/>
      <c r="D1089" s="155"/>
      <c r="E1089" s="155"/>
      <c r="F1089" s="155" t="s">
        <v>832</v>
      </c>
      <c r="G1089" s="156"/>
      <c r="H1089" s="156">
        <v>375.82</v>
      </c>
      <c r="I1089" s="157"/>
      <c r="J1089" s="157"/>
      <c r="K1089" s="158"/>
      <c r="L1089" s="159">
        <f t="shared" si="19"/>
        <v>0</v>
      </c>
      <c r="M1089" s="188"/>
      <c r="N1089" s="151"/>
      <c r="O1089" s="188"/>
      <c r="P1089" s="188"/>
    </row>
    <row r="1090" spans="1:16" s="189" customFormat="1" ht="12.75" customHeight="1">
      <c r="A1090" s="174"/>
      <c r="B1090" s="175"/>
      <c r="C1090" s="175"/>
      <c r="D1090" s="176"/>
      <c r="E1090" s="176"/>
      <c r="F1090" s="176" t="s">
        <v>833</v>
      </c>
      <c r="G1090" s="177"/>
      <c r="H1090" s="177">
        <v>568.1</v>
      </c>
      <c r="I1090" s="178"/>
      <c r="J1090" s="178"/>
      <c r="K1090" s="179"/>
      <c r="L1090" s="180">
        <f t="shared" si="19"/>
        <v>0</v>
      </c>
      <c r="M1090" s="188"/>
      <c r="N1090" s="151"/>
      <c r="O1090" s="188"/>
      <c r="P1090" s="188"/>
    </row>
    <row r="1091" spans="1:16" s="189" customFormat="1" ht="12.75" customHeight="1">
      <c r="A1091" s="167">
        <v>2023</v>
      </c>
      <c r="B1091" s="168" t="s">
        <v>870</v>
      </c>
      <c r="C1091" s="168" t="s">
        <v>829</v>
      </c>
      <c r="D1091" s="169" t="s">
        <v>861</v>
      </c>
      <c r="E1091" s="169">
        <v>1</v>
      </c>
      <c r="F1091" s="169" t="s">
        <v>831</v>
      </c>
      <c r="G1091" s="170"/>
      <c r="H1091" s="170">
        <v>187.79</v>
      </c>
      <c r="I1091" s="171"/>
      <c r="J1091" s="171"/>
      <c r="K1091" s="172"/>
      <c r="L1091" s="173">
        <f t="shared" si="19"/>
        <v>0</v>
      </c>
      <c r="M1091" s="188"/>
      <c r="N1091" s="151"/>
      <c r="O1091" s="188"/>
      <c r="P1091" s="188"/>
    </row>
    <row r="1092" spans="1:16" s="189" customFormat="1" ht="12.75" customHeight="1">
      <c r="A1092" s="153"/>
      <c r="B1092" s="154"/>
      <c r="C1092" s="154"/>
      <c r="D1092" s="155"/>
      <c r="E1092" s="155"/>
      <c r="F1092" s="155" t="s">
        <v>832</v>
      </c>
      <c r="G1092" s="156"/>
      <c r="H1092" s="156">
        <v>362.92</v>
      </c>
      <c r="I1092" s="157"/>
      <c r="J1092" s="157"/>
      <c r="K1092" s="158"/>
      <c r="L1092" s="159">
        <f t="shared" si="19"/>
        <v>0</v>
      </c>
      <c r="M1092" s="188"/>
      <c r="N1092" s="151"/>
      <c r="O1092" s="188"/>
      <c r="P1092" s="188"/>
    </row>
    <row r="1093" spans="1:16" s="189" customFormat="1" ht="12.75" customHeight="1">
      <c r="A1093" s="174"/>
      <c r="B1093" s="175"/>
      <c r="C1093" s="175"/>
      <c r="D1093" s="176"/>
      <c r="E1093" s="176"/>
      <c r="F1093" s="176" t="s">
        <v>833</v>
      </c>
      <c r="G1093" s="177"/>
      <c r="H1093" s="177">
        <v>548.6</v>
      </c>
      <c r="I1093" s="178"/>
      <c r="J1093" s="178"/>
      <c r="K1093" s="179"/>
      <c r="L1093" s="180">
        <f t="shared" si="19"/>
        <v>0</v>
      </c>
      <c r="M1093" s="188"/>
      <c r="N1093" s="151"/>
      <c r="O1093" s="188"/>
      <c r="P1093" s="188"/>
    </row>
    <row r="1094" spans="1:16" s="189" customFormat="1" ht="12.75" customHeight="1">
      <c r="A1094" s="167">
        <v>2023</v>
      </c>
      <c r="B1094" s="168" t="s">
        <v>870</v>
      </c>
      <c r="C1094" s="168" t="s">
        <v>829</v>
      </c>
      <c r="D1094" s="169" t="s">
        <v>862</v>
      </c>
      <c r="E1094" s="169">
        <v>1</v>
      </c>
      <c r="F1094" s="169" t="s">
        <v>831</v>
      </c>
      <c r="G1094" s="170"/>
      <c r="H1094" s="170">
        <v>99.32</v>
      </c>
      <c r="I1094" s="171"/>
      <c r="J1094" s="171"/>
      <c r="K1094" s="172"/>
      <c r="L1094" s="173">
        <f t="shared" si="19"/>
        <v>0</v>
      </c>
      <c r="M1094" s="188"/>
      <c r="N1094" s="151"/>
      <c r="O1094" s="188"/>
      <c r="P1094" s="188"/>
    </row>
    <row r="1095" spans="1:16" s="189" customFormat="1" ht="12.75" customHeight="1">
      <c r="A1095" s="153"/>
      <c r="B1095" s="154"/>
      <c r="C1095" s="154"/>
      <c r="D1095" s="155"/>
      <c r="E1095" s="155"/>
      <c r="F1095" s="155" t="s">
        <v>832</v>
      </c>
      <c r="G1095" s="156"/>
      <c r="H1095" s="156">
        <v>191.95</v>
      </c>
      <c r="I1095" s="157"/>
      <c r="J1095" s="157"/>
      <c r="K1095" s="158"/>
      <c r="L1095" s="159">
        <f t="shared" si="19"/>
        <v>0</v>
      </c>
      <c r="M1095" s="188"/>
      <c r="N1095" s="151"/>
      <c r="O1095" s="188"/>
      <c r="P1095" s="188"/>
    </row>
    <row r="1096" spans="1:16" s="189" customFormat="1" ht="12.75" customHeight="1">
      <c r="A1096" s="174"/>
      <c r="B1096" s="175"/>
      <c r="C1096" s="175"/>
      <c r="D1096" s="176"/>
      <c r="E1096" s="176"/>
      <c r="F1096" s="176" t="s">
        <v>833</v>
      </c>
      <c r="G1096" s="177"/>
      <c r="H1096" s="177">
        <v>290.16000000000003</v>
      </c>
      <c r="I1096" s="178"/>
      <c r="J1096" s="178"/>
      <c r="K1096" s="179"/>
      <c r="L1096" s="180">
        <f t="shared" si="19"/>
        <v>0</v>
      </c>
      <c r="M1096" s="190"/>
      <c r="N1096" s="151"/>
      <c r="O1096" s="188"/>
      <c r="P1096" s="188"/>
    </row>
    <row r="1097" spans="1:16" s="189" customFormat="1" ht="12.75" customHeight="1" thickBot="1">
      <c r="A1097" s="1102" t="s">
        <v>864</v>
      </c>
      <c r="B1097" s="1103"/>
      <c r="C1097" s="1103"/>
      <c r="D1097" s="1103"/>
      <c r="E1097" s="1103"/>
      <c r="F1097" s="1103"/>
      <c r="G1097" s="1103"/>
      <c r="H1097" s="1103"/>
      <c r="I1097" s="181">
        <f>SUM(I1007:I1096)</f>
        <v>0</v>
      </c>
      <c r="J1097" s="181">
        <f>SUM(J1007:J1096)</f>
        <v>0</v>
      </c>
      <c r="K1097" s="181">
        <f>SUM(K1007:K1096)</f>
        <v>0</v>
      </c>
      <c r="L1097" s="182">
        <f>SUM(L1007:L1096)</f>
        <v>0</v>
      </c>
      <c r="M1097" s="188"/>
      <c r="N1097" s="151"/>
      <c r="O1097" s="188"/>
    </row>
    <row r="1098" spans="1:16" s="189" customFormat="1" ht="12.75" customHeight="1">
      <c r="A1098" s="143">
        <v>2023</v>
      </c>
      <c r="B1098" s="144" t="s">
        <v>870</v>
      </c>
      <c r="C1098" s="144" t="s">
        <v>829</v>
      </c>
      <c r="D1098" s="145" t="s">
        <v>830</v>
      </c>
      <c r="E1098" s="145">
        <v>2</v>
      </c>
      <c r="F1098" s="145" t="s">
        <v>831</v>
      </c>
      <c r="G1098" s="146"/>
      <c r="H1098" s="146">
        <v>249.2</v>
      </c>
      <c r="I1098" s="147"/>
      <c r="J1098" s="147"/>
      <c r="K1098" s="148"/>
      <c r="L1098" s="149">
        <f>H1098*J1098</f>
        <v>0</v>
      </c>
      <c r="M1098" s="188"/>
      <c r="N1098" s="151"/>
      <c r="O1098" s="188"/>
    </row>
    <row r="1099" spans="1:16" s="189" customFormat="1" ht="12.75" customHeight="1">
      <c r="A1099" s="153"/>
      <c r="B1099" s="154"/>
      <c r="C1099" s="154"/>
      <c r="D1099" s="155"/>
      <c r="E1099" s="155"/>
      <c r="F1099" s="155" t="s">
        <v>832</v>
      </c>
      <c r="G1099" s="156"/>
      <c r="H1099" s="156">
        <v>481.59999999999997</v>
      </c>
      <c r="I1099" s="157"/>
      <c r="J1099" s="157"/>
      <c r="K1099" s="158"/>
      <c r="L1099" s="159">
        <f t="shared" ref="L1099:L1127" si="20">H1099*J1099</f>
        <v>0</v>
      </c>
      <c r="M1099" s="188"/>
      <c r="N1099" s="151"/>
      <c r="O1099" s="188"/>
    </row>
    <row r="1100" spans="1:16" s="189" customFormat="1" ht="12.75" customHeight="1">
      <c r="A1100" s="160"/>
      <c r="B1100" s="161"/>
      <c r="C1100" s="161"/>
      <c r="D1100" s="162"/>
      <c r="E1100" s="162"/>
      <c r="F1100" s="162" t="s">
        <v>833</v>
      </c>
      <c r="G1100" s="163"/>
      <c r="H1100" s="163">
        <v>728</v>
      </c>
      <c r="I1100" s="164"/>
      <c r="J1100" s="164"/>
      <c r="K1100" s="165"/>
      <c r="L1100" s="166">
        <f t="shared" si="20"/>
        <v>0</v>
      </c>
      <c r="M1100" s="188"/>
      <c r="N1100" s="151"/>
      <c r="O1100" s="188"/>
    </row>
    <row r="1101" spans="1:16" s="189" customFormat="1" ht="12.75" customHeight="1">
      <c r="A1101" s="167">
        <v>2023</v>
      </c>
      <c r="B1101" s="168" t="s">
        <v>870</v>
      </c>
      <c r="C1101" s="168" t="s">
        <v>829</v>
      </c>
      <c r="D1101" s="169" t="s">
        <v>834</v>
      </c>
      <c r="E1101" s="169">
        <v>2</v>
      </c>
      <c r="F1101" s="169" t="s">
        <v>831</v>
      </c>
      <c r="G1101" s="170"/>
      <c r="H1101" s="170">
        <v>249.2</v>
      </c>
      <c r="I1101" s="171"/>
      <c r="J1101" s="171"/>
      <c r="K1101" s="172"/>
      <c r="L1101" s="173">
        <f t="shared" si="20"/>
        <v>0</v>
      </c>
      <c r="M1101" s="188"/>
      <c r="N1101" s="151"/>
      <c r="O1101" s="188"/>
    </row>
    <row r="1102" spans="1:16" s="189" customFormat="1" ht="12.75" customHeight="1">
      <c r="A1102" s="153"/>
      <c r="B1102" s="154"/>
      <c r="C1102" s="154"/>
      <c r="D1102" s="155"/>
      <c r="E1102" s="155"/>
      <c r="F1102" s="155" t="s">
        <v>832</v>
      </c>
      <c r="G1102" s="156"/>
      <c r="H1102" s="156">
        <v>481.59999999999997</v>
      </c>
      <c r="I1102" s="157"/>
      <c r="J1102" s="157"/>
      <c r="K1102" s="158"/>
      <c r="L1102" s="159">
        <f t="shared" si="20"/>
        <v>0</v>
      </c>
      <c r="M1102" s="188"/>
      <c r="N1102" s="151"/>
      <c r="O1102" s="188"/>
    </row>
    <row r="1103" spans="1:16" s="189" customFormat="1" ht="12.75" customHeight="1">
      <c r="A1103" s="174"/>
      <c r="B1103" s="175"/>
      <c r="C1103" s="175"/>
      <c r="D1103" s="176"/>
      <c r="E1103" s="176"/>
      <c r="F1103" s="176" t="s">
        <v>833</v>
      </c>
      <c r="G1103" s="177"/>
      <c r="H1103" s="177">
        <v>728</v>
      </c>
      <c r="I1103" s="178"/>
      <c r="J1103" s="178"/>
      <c r="K1103" s="179"/>
      <c r="L1103" s="180">
        <f t="shared" si="20"/>
        <v>0</v>
      </c>
      <c r="M1103" s="188"/>
      <c r="N1103" s="151"/>
      <c r="O1103" s="188"/>
    </row>
    <row r="1104" spans="1:16" s="189" customFormat="1" ht="12.75" customHeight="1">
      <c r="A1104" s="167">
        <v>2023</v>
      </c>
      <c r="B1104" s="168" t="s">
        <v>870</v>
      </c>
      <c r="C1104" s="168" t="s">
        <v>829</v>
      </c>
      <c r="D1104" s="169" t="s">
        <v>835</v>
      </c>
      <c r="E1104" s="169">
        <v>2</v>
      </c>
      <c r="F1104" s="169" t="s">
        <v>831</v>
      </c>
      <c r="G1104" s="170"/>
      <c r="H1104" s="170">
        <v>747.6</v>
      </c>
      <c r="I1104" s="171"/>
      <c r="J1104" s="171"/>
      <c r="K1104" s="172"/>
      <c r="L1104" s="173">
        <f t="shared" si="20"/>
        <v>0</v>
      </c>
      <c r="M1104" s="188"/>
      <c r="N1104" s="151"/>
      <c r="O1104" s="188"/>
    </row>
    <row r="1105" spans="1:15" s="189" customFormat="1" ht="12.75" customHeight="1">
      <c r="A1105" s="153"/>
      <c r="B1105" s="154"/>
      <c r="C1105" s="154"/>
      <c r="D1105" s="155"/>
      <c r="E1105" s="155"/>
      <c r="F1105" s="155" t="s">
        <v>832</v>
      </c>
      <c r="G1105" s="156"/>
      <c r="H1105" s="156">
        <v>1444.8</v>
      </c>
      <c r="I1105" s="157"/>
      <c r="J1105" s="157"/>
      <c r="K1105" s="158"/>
      <c r="L1105" s="159">
        <f t="shared" si="20"/>
        <v>0</v>
      </c>
      <c r="M1105" s="188"/>
      <c r="N1105" s="151"/>
      <c r="O1105" s="188"/>
    </row>
    <row r="1106" spans="1:15" s="189" customFormat="1" ht="12.75" customHeight="1">
      <c r="A1106" s="174"/>
      <c r="B1106" s="175"/>
      <c r="C1106" s="175"/>
      <c r="D1106" s="176"/>
      <c r="E1106" s="176"/>
      <c r="F1106" s="176" t="s">
        <v>833</v>
      </c>
      <c r="G1106" s="177"/>
      <c r="H1106" s="177">
        <v>2184</v>
      </c>
      <c r="I1106" s="178"/>
      <c r="J1106" s="178"/>
      <c r="K1106" s="179"/>
      <c r="L1106" s="180">
        <f t="shared" si="20"/>
        <v>0</v>
      </c>
      <c r="M1106" s="188"/>
      <c r="N1106" s="151"/>
      <c r="O1106" s="188"/>
    </row>
    <row r="1107" spans="1:15" s="189" customFormat="1" ht="12.75" customHeight="1">
      <c r="A1107" s="167">
        <v>2023</v>
      </c>
      <c r="B1107" s="168" t="s">
        <v>870</v>
      </c>
      <c r="C1107" s="168" t="s">
        <v>829</v>
      </c>
      <c r="D1107" s="169" t="s">
        <v>836</v>
      </c>
      <c r="E1107" s="169">
        <v>2</v>
      </c>
      <c r="F1107" s="169" t="s">
        <v>831</v>
      </c>
      <c r="G1107" s="170"/>
      <c r="H1107" s="170">
        <v>747.6</v>
      </c>
      <c r="I1107" s="171"/>
      <c r="J1107" s="171"/>
      <c r="K1107" s="172"/>
      <c r="L1107" s="173">
        <f t="shared" si="20"/>
        <v>0</v>
      </c>
      <c r="M1107" s="188"/>
      <c r="N1107" s="151"/>
      <c r="O1107" s="188"/>
    </row>
    <row r="1108" spans="1:15" s="189" customFormat="1" ht="12.75" customHeight="1">
      <c r="A1108" s="153"/>
      <c r="B1108" s="154"/>
      <c r="C1108" s="154"/>
      <c r="D1108" s="155"/>
      <c r="E1108" s="155"/>
      <c r="F1108" s="155" t="s">
        <v>832</v>
      </c>
      <c r="G1108" s="156"/>
      <c r="H1108" s="156">
        <v>1444.8</v>
      </c>
      <c r="I1108" s="157"/>
      <c r="J1108" s="157"/>
      <c r="K1108" s="158"/>
      <c r="L1108" s="159">
        <f t="shared" si="20"/>
        <v>0</v>
      </c>
      <c r="M1108" s="188"/>
      <c r="N1108" s="151"/>
      <c r="O1108" s="188"/>
    </row>
    <row r="1109" spans="1:15" s="189" customFormat="1" ht="12.75" customHeight="1">
      <c r="A1109" s="174"/>
      <c r="B1109" s="175"/>
      <c r="C1109" s="175"/>
      <c r="D1109" s="176"/>
      <c r="E1109" s="176"/>
      <c r="F1109" s="176" t="s">
        <v>833</v>
      </c>
      <c r="G1109" s="177"/>
      <c r="H1109" s="177">
        <v>2184</v>
      </c>
      <c r="I1109" s="178"/>
      <c r="J1109" s="178"/>
      <c r="K1109" s="179"/>
      <c r="L1109" s="180">
        <f t="shared" si="20"/>
        <v>0</v>
      </c>
      <c r="M1109" s="188"/>
      <c r="N1109" s="151"/>
      <c r="O1109" s="188"/>
    </row>
    <row r="1110" spans="1:15" s="189" customFormat="1" ht="12.75" customHeight="1">
      <c r="A1110" s="167">
        <v>2023</v>
      </c>
      <c r="B1110" s="168" t="s">
        <v>870</v>
      </c>
      <c r="C1110" s="168" t="s">
        <v>829</v>
      </c>
      <c r="D1110" s="169" t="s">
        <v>837</v>
      </c>
      <c r="E1110" s="169">
        <v>2</v>
      </c>
      <c r="F1110" s="169" t="s">
        <v>831</v>
      </c>
      <c r="G1110" s="170"/>
      <c r="H1110" s="170">
        <v>708.43999999999994</v>
      </c>
      <c r="I1110" s="171"/>
      <c r="J1110" s="171"/>
      <c r="K1110" s="172"/>
      <c r="L1110" s="173">
        <f t="shared" si="20"/>
        <v>0</v>
      </c>
      <c r="M1110" s="188"/>
      <c r="N1110" s="151"/>
      <c r="O1110" s="188"/>
    </row>
    <row r="1111" spans="1:15" s="189" customFormat="1" ht="12.75" customHeight="1">
      <c r="A1111" s="153"/>
      <c r="B1111" s="154"/>
      <c r="C1111" s="154"/>
      <c r="D1111" s="155"/>
      <c r="E1111" s="155"/>
      <c r="F1111" s="155" t="s">
        <v>832</v>
      </c>
      <c r="G1111" s="156"/>
      <c r="H1111" s="156">
        <v>1369.12</v>
      </c>
      <c r="I1111" s="157"/>
      <c r="J1111" s="157"/>
      <c r="K1111" s="158"/>
      <c r="L1111" s="159">
        <f t="shared" si="20"/>
        <v>0</v>
      </c>
      <c r="M1111" s="188"/>
      <c r="N1111" s="151"/>
      <c r="O1111" s="188"/>
    </row>
    <row r="1112" spans="1:15" s="189" customFormat="1" ht="12.75" customHeight="1">
      <c r="A1112" s="174"/>
      <c r="B1112" s="175"/>
      <c r="C1112" s="175"/>
      <c r="D1112" s="176"/>
      <c r="E1112" s="176"/>
      <c r="F1112" s="176" t="s">
        <v>833</v>
      </c>
      <c r="G1112" s="177"/>
      <c r="H1112" s="177">
        <v>2069.6</v>
      </c>
      <c r="I1112" s="178"/>
      <c r="J1112" s="178"/>
      <c r="K1112" s="179"/>
      <c r="L1112" s="180">
        <f t="shared" si="20"/>
        <v>0</v>
      </c>
      <c r="M1112" s="188"/>
      <c r="N1112" s="151"/>
      <c r="O1112" s="188"/>
    </row>
    <row r="1113" spans="1:15" s="189" customFormat="1" ht="12.75" customHeight="1">
      <c r="A1113" s="167">
        <v>2023</v>
      </c>
      <c r="B1113" s="168" t="s">
        <v>870</v>
      </c>
      <c r="C1113" s="168" t="s">
        <v>829</v>
      </c>
      <c r="D1113" s="169" t="s">
        <v>838</v>
      </c>
      <c r="E1113" s="169">
        <v>2</v>
      </c>
      <c r="F1113" s="169" t="s">
        <v>831</v>
      </c>
      <c r="G1113" s="170"/>
      <c r="H1113" s="170">
        <v>708.43999999999994</v>
      </c>
      <c r="I1113" s="171"/>
      <c r="J1113" s="171"/>
      <c r="K1113" s="172"/>
      <c r="L1113" s="173">
        <f t="shared" si="20"/>
        <v>0</v>
      </c>
      <c r="M1113" s="188"/>
      <c r="N1113" s="151"/>
      <c r="O1113" s="188"/>
    </row>
    <row r="1114" spans="1:15" s="189" customFormat="1" ht="12.75" customHeight="1">
      <c r="A1114" s="153"/>
      <c r="B1114" s="154"/>
      <c r="C1114" s="154"/>
      <c r="D1114" s="155"/>
      <c r="E1114" s="155"/>
      <c r="F1114" s="155" t="s">
        <v>832</v>
      </c>
      <c r="G1114" s="156"/>
      <c r="H1114" s="156">
        <v>1369.12</v>
      </c>
      <c r="I1114" s="157"/>
      <c r="J1114" s="157"/>
      <c r="K1114" s="158"/>
      <c r="L1114" s="159">
        <f t="shared" si="20"/>
        <v>0</v>
      </c>
      <c r="M1114" s="188"/>
      <c r="N1114" s="151"/>
      <c r="O1114" s="188"/>
    </row>
    <row r="1115" spans="1:15" s="189" customFormat="1" ht="12.75" customHeight="1">
      <c r="A1115" s="174"/>
      <c r="B1115" s="175"/>
      <c r="C1115" s="175"/>
      <c r="D1115" s="176"/>
      <c r="E1115" s="176"/>
      <c r="F1115" s="176" t="s">
        <v>833</v>
      </c>
      <c r="G1115" s="177"/>
      <c r="H1115" s="177">
        <v>2069.6</v>
      </c>
      <c r="I1115" s="178"/>
      <c r="J1115" s="178"/>
      <c r="K1115" s="179"/>
      <c r="L1115" s="180">
        <f t="shared" si="20"/>
        <v>0</v>
      </c>
      <c r="M1115" s="188"/>
      <c r="N1115" s="151"/>
      <c r="O1115" s="188"/>
    </row>
    <row r="1116" spans="1:15" s="189" customFormat="1" ht="12.75" customHeight="1">
      <c r="A1116" s="167">
        <v>2023</v>
      </c>
      <c r="B1116" s="168" t="s">
        <v>870</v>
      </c>
      <c r="C1116" s="168" t="s">
        <v>829</v>
      </c>
      <c r="D1116" s="169" t="s">
        <v>839</v>
      </c>
      <c r="E1116" s="169">
        <v>2</v>
      </c>
      <c r="F1116" s="169" t="s">
        <v>831</v>
      </c>
      <c r="G1116" s="170"/>
      <c r="H1116" s="170">
        <v>439.66</v>
      </c>
      <c r="I1116" s="171"/>
      <c r="J1116" s="171"/>
      <c r="K1116" s="172"/>
      <c r="L1116" s="173">
        <f t="shared" si="20"/>
        <v>0</v>
      </c>
      <c r="M1116" s="188"/>
      <c r="N1116" s="151"/>
      <c r="O1116" s="188"/>
    </row>
    <row r="1117" spans="1:15" s="189" customFormat="1" ht="12.75" customHeight="1">
      <c r="A1117" s="153"/>
      <c r="B1117" s="154"/>
      <c r="C1117" s="154"/>
      <c r="D1117" s="155"/>
      <c r="E1117" s="155"/>
      <c r="F1117" s="155" t="s">
        <v>832</v>
      </c>
      <c r="G1117" s="156"/>
      <c r="H1117" s="156">
        <v>849.68000000000006</v>
      </c>
      <c r="I1117" s="157"/>
      <c r="J1117" s="157"/>
      <c r="K1117" s="158"/>
      <c r="L1117" s="159">
        <f t="shared" si="20"/>
        <v>0</v>
      </c>
      <c r="M1117" s="188"/>
      <c r="N1117" s="151"/>
      <c r="O1117" s="188"/>
    </row>
    <row r="1118" spans="1:15" s="189" customFormat="1" ht="12.75" customHeight="1">
      <c r="A1118" s="174"/>
      <c r="B1118" s="175"/>
      <c r="C1118" s="175"/>
      <c r="D1118" s="176"/>
      <c r="E1118" s="176"/>
      <c r="F1118" s="176" t="s">
        <v>833</v>
      </c>
      <c r="G1118" s="177"/>
      <c r="H1118" s="177">
        <v>1284.4000000000001</v>
      </c>
      <c r="I1118" s="178"/>
      <c r="J1118" s="178"/>
      <c r="K1118" s="179"/>
      <c r="L1118" s="180">
        <f t="shared" si="20"/>
        <v>0</v>
      </c>
      <c r="M1118" s="188"/>
      <c r="N1118" s="151"/>
      <c r="O1118" s="188"/>
    </row>
    <row r="1119" spans="1:15" s="189" customFormat="1" ht="12.75" customHeight="1">
      <c r="A1119" s="167">
        <v>2023</v>
      </c>
      <c r="B1119" s="168" t="s">
        <v>870</v>
      </c>
      <c r="C1119" s="168" t="s">
        <v>829</v>
      </c>
      <c r="D1119" s="169" t="s">
        <v>840</v>
      </c>
      <c r="E1119" s="169">
        <v>2</v>
      </c>
      <c r="F1119" s="169" t="s">
        <v>831</v>
      </c>
      <c r="G1119" s="170"/>
      <c r="H1119" s="170">
        <v>439.66</v>
      </c>
      <c r="I1119" s="171"/>
      <c r="J1119" s="171"/>
      <c r="K1119" s="172"/>
      <c r="L1119" s="173">
        <f t="shared" si="20"/>
        <v>0</v>
      </c>
      <c r="M1119" s="188"/>
      <c r="N1119" s="151"/>
      <c r="O1119" s="188"/>
    </row>
    <row r="1120" spans="1:15" s="189" customFormat="1" ht="12.75" customHeight="1">
      <c r="A1120" s="153"/>
      <c r="B1120" s="154"/>
      <c r="C1120" s="154"/>
      <c r="D1120" s="155"/>
      <c r="E1120" s="155"/>
      <c r="F1120" s="155" t="s">
        <v>832</v>
      </c>
      <c r="G1120" s="156"/>
      <c r="H1120" s="156">
        <v>849.68000000000006</v>
      </c>
      <c r="I1120" s="157"/>
      <c r="J1120" s="157"/>
      <c r="K1120" s="158"/>
      <c r="L1120" s="159">
        <f t="shared" si="20"/>
        <v>0</v>
      </c>
      <c r="M1120" s="188"/>
      <c r="N1120" s="151"/>
      <c r="O1120" s="188"/>
    </row>
    <row r="1121" spans="1:15" s="189" customFormat="1" ht="12.75" customHeight="1">
      <c r="A1121" s="174"/>
      <c r="B1121" s="175"/>
      <c r="C1121" s="175"/>
      <c r="D1121" s="176"/>
      <c r="E1121" s="176"/>
      <c r="F1121" s="176" t="s">
        <v>833</v>
      </c>
      <c r="G1121" s="177"/>
      <c r="H1121" s="177">
        <v>1284.4000000000001</v>
      </c>
      <c r="I1121" s="178"/>
      <c r="J1121" s="178"/>
      <c r="K1121" s="179"/>
      <c r="L1121" s="180">
        <f t="shared" si="20"/>
        <v>0</v>
      </c>
      <c r="M1121" s="188"/>
      <c r="N1121" s="151"/>
      <c r="O1121" s="188"/>
    </row>
    <row r="1122" spans="1:15" s="189" customFormat="1" ht="12.75" customHeight="1">
      <c r="A1122" s="167">
        <v>2023</v>
      </c>
      <c r="B1122" s="168" t="s">
        <v>870</v>
      </c>
      <c r="C1122" s="168" t="s">
        <v>829</v>
      </c>
      <c r="D1122" s="169" t="s">
        <v>841</v>
      </c>
      <c r="E1122" s="169">
        <v>2</v>
      </c>
      <c r="F1122" s="169" t="s">
        <v>831</v>
      </c>
      <c r="G1122" s="170"/>
      <c r="H1122" s="170">
        <v>1196.1599999999999</v>
      </c>
      <c r="I1122" s="171"/>
      <c r="J1122" s="171"/>
      <c r="K1122" s="172"/>
      <c r="L1122" s="173">
        <f t="shared" si="20"/>
        <v>0</v>
      </c>
      <c r="M1122" s="188"/>
      <c r="N1122" s="151"/>
      <c r="O1122" s="188"/>
    </row>
    <row r="1123" spans="1:15" s="189" customFormat="1" ht="12.75" customHeight="1">
      <c r="A1123" s="153"/>
      <c r="B1123" s="154"/>
      <c r="C1123" s="154"/>
      <c r="D1123" s="155"/>
      <c r="E1123" s="155"/>
      <c r="F1123" s="155" t="s">
        <v>832</v>
      </c>
      <c r="G1123" s="156"/>
      <c r="H1123" s="156">
        <v>2311.6799999999998</v>
      </c>
      <c r="I1123" s="157"/>
      <c r="J1123" s="157"/>
      <c r="K1123" s="158"/>
      <c r="L1123" s="159">
        <f t="shared" si="20"/>
        <v>0</v>
      </c>
      <c r="M1123" s="188"/>
      <c r="N1123" s="151"/>
      <c r="O1123" s="188"/>
    </row>
    <row r="1124" spans="1:15" s="189" customFormat="1" ht="12.75" customHeight="1">
      <c r="A1124" s="174"/>
      <c r="B1124" s="175"/>
      <c r="C1124" s="175"/>
      <c r="D1124" s="176"/>
      <c r="E1124" s="176"/>
      <c r="F1124" s="176" t="s">
        <v>833</v>
      </c>
      <c r="G1124" s="177"/>
      <c r="H1124" s="177">
        <v>3494.4</v>
      </c>
      <c r="I1124" s="178"/>
      <c r="J1124" s="178"/>
      <c r="K1124" s="179"/>
      <c r="L1124" s="180">
        <f t="shared" si="20"/>
        <v>0</v>
      </c>
      <c r="M1124" s="188"/>
      <c r="N1124" s="151"/>
      <c r="O1124" s="188"/>
    </row>
    <row r="1125" spans="1:15" s="189" customFormat="1" ht="12.75" customHeight="1">
      <c r="A1125" s="167">
        <v>2023</v>
      </c>
      <c r="B1125" s="168" t="s">
        <v>870</v>
      </c>
      <c r="C1125" s="168" t="s">
        <v>829</v>
      </c>
      <c r="D1125" s="169" t="s">
        <v>842</v>
      </c>
      <c r="E1125" s="169">
        <v>2</v>
      </c>
      <c r="F1125" s="169" t="s">
        <v>831</v>
      </c>
      <c r="G1125" s="170"/>
      <c r="H1125" s="170">
        <v>509.08</v>
      </c>
      <c r="I1125" s="171"/>
      <c r="J1125" s="171"/>
      <c r="K1125" s="172"/>
      <c r="L1125" s="173">
        <f t="shared" si="20"/>
        <v>0</v>
      </c>
      <c r="M1125" s="188"/>
      <c r="N1125" s="151"/>
      <c r="O1125" s="188"/>
    </row>
    <row r="1126" spans="1:15" s="189" customFormat="1" ht="12.75" customHeight="1">
      <c r="A1126" s="153"/>
      <c r="B1126" s="154"/>
      <c r="C1126" s="154"/>
      <c r="D1126" s="155"/>
      <c r="E1126" s="155"/>
      <c r="F1126" s="155" t="s">
        <v>832</v>
      </c>
      <c r="G1126" s="156"/>
      <c r="H1126" s="156">
        <v>983.83999999999992</v>
      </c>
      <c r="I1126" s="157"/>
      <c r="J1126" s="157"/>
      <c r="K1126" s="158"/>
      <c r="L1126" s="159">
        <f t="shared" si="20"/>
        <v>0</v>
      </c>
      <c r="M1126" s="188"/>
      <c r="N1126" s="151"/>
      <c r="O1126" s="188"/>
    </row>
    <row r="1127" spans="1:15" s="189" customFormat="1" ht="12.75" customHeight="1">
      <c r="A1127" s="174"/>
      <c r="B1127" s="175"/>
      <c r="C1127" s="175"/>
      <c r="D1127" s="176"/>
      <c r="E1127" s="176"/>
      <c r="F1127" s="176" t="s">
        <v>833</v>
      </c>
      <c r="G1127" s="177"/>
      <c r="H1127" s="177">
        <v>1487.2</v>
      </c>
      <c r="I1127" s="178"/>
      <c r="J1127" s="178"/>
      <c r="K1127" s="179"/>
      <c r="L1127" s="180">
        <f t="shared" si="20"/>
        <v>0</v>
      </c>
      <c r="M1127" s="188"/>
      <c r="N1127" s="151"/>
      <c r="O1127" s="188"/>
    </row>
    <row r="1128" spans="1:15" s="189" customFormat="1" ht="12.75" customHeight="1">
      <c r="A1128" s="167">
        <v>2023</v>
      </c>
      <c r="B1128" s="168" t="s">
        <v>870</v>
      </c>
      <c r="C1128" s="168" t="s">
        <v>829</v>
      </c>
      <c r="D1128" s="169" t="s">
        <v>843</v>
      </c>
      <c r="E1128" s="169">
        <v>2</v>
      </c>
      <c r="F1128" s="169" t="s">
        <v>831</v>
      </c>
      <c r="G1128" s="170"/>
      <c r="H1128" s="170">
        <v>687.07999999999993</v>
      </c>
      <c r="I1128" s="171"/>
      <c r="J1128" s="171"/>
      <c r="K1128" s="172"/>
      <c r="L1128" s="173">
        <f>H1128*J1128</f>
        <v>0</v>
      </c>
      <c r="M1128" s="188"/>
      <c r="N1128" s="151"/>
      <c r="O1128" s="188"/>
    </row>
    <row r="1129" spans="1:15" s="189" customFormat="1" ht="12.75" customHeight="1">
      <c r="A1129" s="153"/>
      <c r="B1129" s="154"/>
      <c r="C1129" s="154"/>
      <c r="D1129" s="155"/>
      <c r="E1129" s="155"/>
      <c r="F1129" s="155" t="s">
        <v>832</v>
      </c>
      <c r="G1129" s="156"/>
      <c r="H1129" s="156">
        <v>1327.84</v>
      </c>
      <c r="I1129" s="157"/>
      <c r="J1129" s="157"/>
      <c r="K1129" s="158"/>
      <c r="L1129" s="159">
        <f t="shared" ref="L1129:L1187" si="21">H1129*J1129</f>
        <v>0</v>
      </c>
      <c r="M1129" s="188"/>
      <c r="N1129" s="151"/>
      <c r="O1129" s="188"/>
    </row>
    <row r="1130" spans="1:15" s="189" customFormat="1" ht="12.75" customHeight="1">
      <c r="A1130" s="174"/>
      <c r="B1130" s="175"/>
      <c r="C1130" s="175"/>
      <c r="D1130" s="176"/>
      <c r="E1130" s="176"/>
      <c r="F1130" s="176" t="s">
        <v>833</v>
      </c>
      <c r="G1130" s="177"/>
      <c r="H1130" s="177">
        <v>2007.2</v>
      </c>
      <c r="I1130" s="178"/>
      <c r="J1130" s="178"/>
      <c r="K1130" s="179"/>
      <c r="L1130" s="180">
        <f t="shared" si="21"/>
        <v>0</v>
      </c>
      <c r="M1130" s="188"/>
      <c r="N1130" s="151"/>
      <c r="O1130" s="188"/>
    </row>
    <row r="1131" spans="1:15" s="189" customFormat="1" ht="12.75" customHeight="1">
      <c r="A1131" s="167">
        <v>2023</v>
      </c>
      <c r="B1131" s="168" t="s">
        <v>870</v>
      </c>
      <c r="C1131" s="168" t="s">
        <v>829</v>
      </c>
      <c r="D1131" s="169" t="s">
        <v>844</v>
      </c>
      <c r="E1131" s="169">
        <v>2</v>
      </c>
      <c r="F1131" s="169" t="s">
        <v>831</v>
      </c>
      <c r="G1131" s="170"/>
      <c r="H1131" s="170">
        <v>1190.8200000000002</v>
      </c>
      <c r="I1131" s="171"/>
      <c r="J1131" s="171"/>
      <c r="K1131" s="172"/>
      <c r="L1131" s="173">
        <f t="shared" si="21"/>
        <v>0</v>
      </c>
      <c r="M1131" s="188"/>
      <c r="N1131" s="151"/>
      <c r="O1131" s="188"/>
    </row>
    <row r="1132" spans="1:15" s="189" customFormat="1" ht="12.75" customHeight="1">
      <c r="A1132" s="153"/>
      <c r="B1132" s="154"/>
      <c r="C1132" s="154"/>
      <c r="D1132" s="155"/>
      <c r="E1132" s="155"/>
      <c r="F1132" s="155" t="s">
        <v>832</v>
      </c>
      <c r="G1132" s="156"/>
      <c r="H1132" s="156">
        <v>2301.36</v>
      </c>
      <c r="I1132" s="157"/>
      <c r="J1132" s="157"/>
      <c r="K1132" s="158"/>
      <c r="L1132" s="159">
        <f t="shared" si="21"/>
        <v>0</v>
      </c>
      <c r="M1132" s="188"/>
      <c r="N1132" s="151"/>
      <c r="O1132" s="188"/>
    </row>
    <row r="1133" spans="1:15" s="189" customFormat="1" ht="12.75" customHeight="1">
      <c r="A1133" s="174"/>
      <c r="B1133" s="175"/>
      <c r="C1133" s="175"/>
      <c r="D1133" s="176"/>
      <c r="E1133" s="176"/>
      <c r="F1133" s="176" t="s">
        <v>833</v>
      </c>
      <c r="G1133" s="177"/>
      <c r="H1133" s="177"/>
      <c r="I1133" s="178"/>
      <c r="J1133" s="178"/>
      <c r="K1133" s="179"/>
      <c r="L1133" s="180">
        <f t="shared" si="21"/>
        <v>0</v>
      </c>
      <c r="M1133" s="188"/>
      <c r="N1133" s="151"/>
      <c r="O1133" s="188"/>
    </row>
    <row r="1134" spans="1:15" s="189" customFormat="1" ht="12.75" customHeight="1">
      <c r="A1134" s="167">
        <v>2023</v>
      </c>
      <c r="B1134" s="168" t="s">
        <v>870</v>
      </c>
      <c r="C1134" s="168" t="s">
        <v>829</v>
      </c>
      <c r="D1134" s="169" t="s">
        <v>845</v>
      </c>
      <c r="E1134" s="169">
        <v>2</v>
      </c>
      <c r="F1134" s="169" t="s">
        <v>831</v>
      </c>
      <c r="G1134" s="170"/>
      <c r="H1134" s="170">
        <v>1190.8200000000002</v>
      </c>
      <c r="I1134" s="171"/>
      <c r="J1134" s="171"/>
      <c r="K1134" s="172"/>
      <c r="L1134" s="173">
        <f t="shared" si="21"/>
        <v>0</v>
      </c>
      <c r="M1134" s="188"/>
      <c r="N1134" s="151"/>
      <c r="O1134" s="188"/>
    </row>
    <row r="1135" spans="1:15" s="189" customFormat="1" ht="12.75" customHeight="1">
      <c r="A1135" s="153"/>
      <c r="B1135" s="154"/>
      <c r="C1135" s="154"/>
      <c r="D1135" s="155"/>
      <c r="E1135" s="155"/>
      <c r="F1135" s="155" t="s">
        <v>832</v>
      </c>
      <c r="G1135" s="156"/>
      <c r="H1135" s="156">
        <v>2301.36</v>
      </c>
      <c r="I1135" s="157"/>
      <c r="J1135" s="157"/>
      <c r="K1135" s="158"/>
      <c r="L1135" s="159">
        <f t="shared" si="21"/>
        <v>0</v>
      </c>
      <c r="M1135" s="188"/>
      <c r="N1135" s="151"/>
      <c r="O1135" s="188"/>
    </row>
    <row r="1136" spans="1:15" s="189" customFormat="1" ht="12.75" customHeight="1">
      <c r="A1136" s="174"/>
      <c r="B1136" s="175"/>
      <c r="C1136" s="175"/>
      <c r="D1136" s="176"/>
      <c r="E1136" s="176"/>
      <c r="F1136" s="176" t="s">
        <v>833</v>
      </c>
      <c r="G1136" s="177"/>
      <c r="H1136" s="177">
        <v>3478.8</v>
      </c>
      <c r="I1136" s="178"/>
      <c r="J1136" s="178"/>
      <c r="K1136" s="179"/>
      <c r="L1136" s="180">
        <f t="shared" si="21"/>
        <v>0</v>
      </c>
      <c r="M1136" s="188"/>
      <c r="N1136" s="151"/>
      <c r="O1136" s="188"/>
    </row>
    <row r="1137" spans="1:15" s="189" customFormat="1" ht="12.75" customHeight="1">
      <c r="A1137" s="167">
        <v>2023</v>
      </c>
      <c r="B1137" s="168" t="s">
        <v>870</v>
      </c>
      <c r="C1137" s="168" t="s">
        <v>829</v>
      </c>
      <c r="D1137" s="169" t="s">
        <v>846</v>
      </c>
      <c r="E1137" s="169">
        <v>2</v>
      </c>
      <c r="F1137" s="169" t="s">
        <v>831</v>
      </c>
      <c r="G1137" s="170"/>
      <c r="H1137" s="170">
        <v>398.72</v>
      </c>
      <c r="I1137" s="171"/>
      <c r="J1137" s="171"/>
      <c r="K1137" s="172"/>
      <c r="L1137" s="173">
        <f t="shared" si="21"/>
        <v>0</v>
      </c>
      <c r="M1137" s="188"/>
      <c r="N1137" s="151"/>
      <c r="O1137" s="188"/>
    </row>
    <row r="1138" spans="1:15" s="189" customFormat="1" ht="12.75" customHeight="1">
      <c r="A1138" s="153"/>
      <c r="B1138" s="154"/>
      <c r="C1138" s="154"/>
      <c r="D1138" s="155"/>
      <c r="E1138" s="155"/>
      <c r="F1138" s="155" t="s">
        <v>832</v>
      </c>
      <c r="G1138" s="156"/>
      <c r="H1138" s="156">
        <v>770.56000000000006</v>
      </c>
      <c r="I1138" s="157"/>
      <c r="J1138" s="157"/>
      <c r="K1138" s="158"/>
      <c r="L1138" s="159">
        <f t="shared" si="21"/>
        <v>0</v>
      </c>
      <c r="M1138" s="188"/>
      <c r="N1138" s="151"/>
      <c r="O1138" s="188"/>
    </row>
    <row r="1139" spans="1:15" s="189" customFormat="1" ht="12.75" customHeight="1">
      <c r="A1139" s="174"/>
      <c r="B1139" s="175"/>
      <c r="C1139" s="175"/>
      <c r="D1139" s="176"/>
      <c r="E1139" s="176"/>
      <c r="F1139" s="176" t="s">
        <v>833</v>
      </c>
      <c r="G1139" s="177"/>
      <c r="H1139" s="177"/>
      <c r="I1139" s="178"/>
      <c r="J1139" s="178"/>
      <c r="K1139" s="179"/>
      <c r="L1139" s="180">
        <f t="shared" si="21"/>
        <v>0</v>
      </c>
      <c r="M1139" s="188"/>
      <c r="N1139" s="151"/>
      <c r="O1139" s="188"/>
    </row>
    <row r="1140" spans="1:15" s="189" customFormat="1" ht="12.75" customHeight="1">
      <c r="A1140" s="167">
        <v>2023</v>
      </c>
      <c r="B1140" s="168" t="s">
        <v>870</v>
      </c>
      <c r="C1140" s="168" t="s">
        <v>829</v>
      </c>
      <c r="D1140" s="169" t="s">
        <v>847</v>
      </c>
      <c r="E1140" s="169">
        <v>2</v>
      </c>
      <c r="F1140" s="169" t="s">
        <v>831</v>
      </c>
      <c r="G1140" s="170"/>
      <c r="H1140" s="170">
        <v>398.72</v>
      </c>
      <c r="I1140" s="171"/>
      <c r="J1140" s="171"/>
      <c r="K1140" s="172"/>
      <c r="L1140" s="173">
        <f t="shared" si="21"/>
        <v>0</v>
      </c>
      <c r="M1140" s="188"/>
      <c r="N1140" s="151"/>
      <c r="O1140" s="188"/>
    </row>
    <row r="1141" spans="1:15" s="189" customFormat="1" ht="12.75" customHeight="1">
      <c r="A1141" s="153"/>
      <c r="B1141" s="154"/>
      <c r="C1141" s="154"/>
      <c r="D1141" s="155"/>
      <c r="E1141" s="155"/>
      <c r="F1141" s="155" t="s">
        <v>832</v>
      </c>
      <c r="G1141" s="156"/>
      <c r="H1141" s="156">
        <v>770.56000000000006</v>
      </c>
      <c r="I1141" s="157"/>
      <c r="J1141" s="157"/>
      <c r="K1141" s="158"/>
      <c r="L1141" s="159">
        <f t="shared" si="21"/>
        <v>0</v>
      </c>
      <c r="M1141" s="188"/>
      <c r="N1141" s="151"/>
      <c r="O1141" s="188"/>
    </row>
    <row r="1142" spans="1:15" s="189" customFormat="1" ht="12.75" customHeight="1">
      <c r="A1142" s="174"/>
      <c r="B1142" s="175"/>
      <c r="C1142" s="175"/>
      <c r="D1142" s="176"/>
      <c r="E1142" s="176"/>
      <c r="F1142" s="176" t="s">
        <v>833</v>
      </c>
      <c r="G1142" s="177"/>
      <c r="H1142" s="177">
        <v>1164.8000000000002</v>
      </c>
      <c r="I1142" s="178"/>
      <c r="J1142" s="178"/>
      <c r="K1142" s="179"/>
      <c r="L1142" s="180">
        <f t="shared" si="21"/>
        <v>0</v>
      </c>
      <c r="M1142" s="188"/>
      <c r="N1142" s="151"/>
      <c r="O1142" s="188"/>
    </row>
    <row r="1143" spans="1:15" s="189" customFormat="1" ht="12.75" customHeight="1">
      <c r="A1143" s="167">
        <v>2023</v>
      </c>
      <c r="B1143" s="168" t="s">
        <v>870</v>
      </c>
      <c r="C1143" s="168" t="s">
        <v>829</v>
      </c>
      <c r="D1143" s="169" t="s">
        <v>848</v>
      </c>
      <c r="E1143" s="169">
        <v>2</v>
      </c>
      <c r="F1143" s="169" t="s">
        <v>831</v>
      </c>
      <c r="G1143" s="170"/>
      <c r="H1143" s="170">
        <v>606.98</v>
      </c>
      <c r="I1143" s="171"/>
      <c r="J1143" s="171"/>
      <c r="K1143" s="172"/>
      <c r="L1143" s="173">
        <f t="shared" si="21"/>
        <v>0</v>
      </c>
      <c r="M1143" s="188"/>
      <c r="N1143" s="151"/>
      <c r="O1143" s="188"/>
    </row>
    <row r="1144" spans="1:15" s="189" customFormat="1" ht="12.75" customHeight="1">
      <c r="A1144" s="153"/>
      <c r="B1144" s="154"/>
      <c r="C1144" s="154"/>
      <c r="D1144" s="155"/>
      <c r="E1144" s="155"/>
      <c r="F1144" s="155" t="s">
        <v>832</v>
      </c>
      <c r="G1144" s="156"/>
      <c r="H1144" s="156">
        <v>1173.04</v>
      </c>
      <c r="I1144" s="157"/>
      <c r="J1144" s="157"/>
      <c r="K1144" s="158"/>
      <c r="L1144" s="159">
        <f t="shared" si="21"/>
        <v>0</v>
      </c>
      <c r="M1144" s="188"/>
      <c r="N1144" s="151"/>
      <c r="O1144" s="188"/>
    </row>
    <row r="1145" spans="1:15" s="189" customFormat="1" ht="12.75" customHeight="1">
      <c r="A1145" s="174"/>
      <c r="B1145" s="175"/>
      <c r="C1145" s="175"/>
      <c r="D1145" s="176"/>
      <c r="E1145" s="176"/>
      <c r="F1145" s="176" t="s">
        <v>833</v>
      </c>
      <c r="G1145" s="177"/>
      <c r="H1145" s="177"/>
      <c r="I1145" s="178"/>
      <c r="J1145" s="178"/>
      <c r="K1145" s="179"/>
      <c r="L1145" s="180">
        <f t="shared" si="21"/>
        <v>0</v>
      </c>
      <c r="M1145" s="188"/>
      <c r="N1145" s="151"/>
      <c r="O1145" s="188"/>
    </row>
    <row r="1146" spans="1:15" s="189" customFormat="1" ht="12.75" customHeight="1">
      <c r="A1146" s="167">
        <v>2023</v>
      </c>
      <c r="B1146" s="168" t="s">
        <v>870</v>
      </c>
      <c r="C1146" s="168" t="s">
        <v>829</v>
      </c>
      <c r="D1146" s="169" t="s">
        <v>849</v>
      </c>
      <c r="E1146" s="169">
        <v>2</v>
      </c>
      <c r="F1146" s="169" t="s">
        <v>831</v>
      </c>
      <c r="G1146" s="170"/>
      <c r="H1146" s="170">
        <v>606.98</v>
      </c>
      <c r="I1146" s="171"/>
      <c r="J1146" s="171"/>
      <c r="K1146" s="172"/>
      <c r="L1146" s="173">
        <f t="shared" si="21"/>
        <v>0</v>
      </c>
      <c r="M1146" s="188"/>
      <c r="N1146" s="151"/>
      <c r="O1146" s="188"/>
    </row>
    <row r="1147" spans="1:15" s="189" customFormat="1" ht="12.75" customHeight="1">
      <c r="A1147" s="153"/>
      <c r="B1147" s="154"/>
      <c r="C1147" s="154"/>
      <c r="D1147" s="155"/>
      <c r="E1147" s="155"/>
      <c r="F1147" s="155" t="s">
        <v>832</v>
      </c>
      <c r="G1147" s="156"/>
      <c r="H1147" s="156">
        <v>1173.04</v>
      </c>
      <c r="I1147" s="157"/>
      <c r="J1147" s="157"/>
      <c r="K1147" s="158"/>
      <c r="L1147" s="159">
        <f t="shared" si="21"/>
        <v>0</v>
      </c>
      <c r="M1147" s="188"/>
      <c r="N1147" s="151"/>
      <c r="O1147" s="188"/>
    </row>
    <row r="1148" spans="1:15" s="189" customFormat="1" ht="12.75" customHeight="1">
      <c r="A1148" s="174"/>
      <c r="B1148" s="175"/>
      <c r="C1148" s="175"/>
      <c r="D1148" s="176"/>
      <c r="E1148" s="176"/>
      <c r="F1148" s="176" t="s">
        <v>833</v>
      </c>
      <c r="G1148" s="177"/>
      <c r="H1148" s="177">
        <v>1773.2</v>
      </c>
      <c r="I1148" s="178"/>
      <c r="J1148" s="178"/>
      <c r="K1148" s="179"/>
      <c r="L1148" s="180">
        <f t="shared" si="21"/>
        <v>0</v>
      </c>
      <c r="M1148" s="188"/>
      <c r="N1148" s="151"/>
      <c r="O1148" s="188"/>
    </row>
    <row r="1149" spans="1:15" s="189" customFormat="1" ht="12.75" customHeight="1">
      <c r="A1149" s="167">
        <v>2023</v>
      </c>
      <c r="B1149" s="168" t="s">
        <v>870</v>
      </c>
      <c r="C1149" s="168" t="s">
        <v>829</v>
      </c>
      <c r="D1149" s="169" t="s">
        <v>850</v>
      </c>
      <c r="E1149" s="169">
        <v>2</v>
      </c>
      <c r="F1149" s="169" t="s">
        <v>831</v>
      </c>
      <c r="G1149" s="170"/>
      <c r="H1149" s="170">
        <v>416.25</v>
      </c>
      <c r="I1149" s="171"/>
      <c r="J1149" s="171"/>
      <c r="K1149" s="172"/>
      <c r="L1149" s="173">
        <f t="shared" si="21"/>
        <v>0</v>
      </c>
      <c r="M1149" s="188"/>
      <c r="N1149" s="151"/>
      <c r="O1149" s="188"/>
    </row>
    <row r="1150" spans="1:15" s="189" customFormat="1" ht="12.75" customHeight="1">
      <c r="A1150" s="153"/>
      <c r="B1150" s="154"/>
      <c r="C1150" s="154"/>
      <c r="D1150" s="155"/>
      <c r="E1150" s="155"/>
      <c r="F1150" s="155" t="s">
        <v>832</v>
      </c>
      <c r="G1150" s="156"/>
      <c r="H1150" s="156">
        <v>804.44</v>
      </c>
      <c r="I1150" s="157"/>
      <c r="J1150" s="157"/>
      <c r="K1150" s="158"/>
      <c r="L1150" s="159">
        <f t="shared" si="21"/>
        <v>0</v>
      </c>
      <c r="M1150" s="188"/>
      <c r="N1150" s="151"/>
      <c r="O1150" s="188"/>
    </row>
    <row r="1151" spans="1:15" s="189" customFormat="1" ht="12.75" customHeight="1">
      <c r="A1151" s="174"/>
      <c r="B1151" s="175"/>
      <c r="C1151" s="161"/>
      <c r="D1151" s="162"/>
      <c r="E1151" s="162"/>
      <c r="F1151" s="162" t="s">
        <v>833</v>
      </c>
      <c r="G1151" s="177"/>
      <c r="H1151" s="177">
        <v>1216.02</v>
      </c>
      <c r="I1151" s="164"/>
      <c r="J1151" s="164"/>
      <c r="K1151" s="165"/>
      <c r="L1151" s="166">
        <f t="shared" si="21"/>
        <v>0</v>
      </c>
      <c r="M1151" s="188"/>
      <c r="N1151" s="151"/>
      <c r="O1151" s="188"/>
    </row>
    <row r="1152" spans="1:15" s="189" customFormat="1" ht="12.75" customHeight="1">
      <c r="A1152" s="167">
        <v>2023</v>
      </c>
      <c r="B1152" s="168" t="s">
        <v>870</v>
      </c>
      <c r="C1152" s="168" t="s">
        <v>829</v>
      </c>
      <c r="D1152" s="169" t="s">
        <v>851</v>
      </c>
      <c r="E1152" s="169">
        <v>2</v>
      </c>
      <c r="F1152" s="169" t="s">
        <v>831</v>
      </c>
      <c r="G1152" s="170"/>
      <c r="H1152" s="170">
        <v>416.25</v>
      </c>
      <c r="I1152" s="171"/>
      <c r="J1152" s="171"/>
      <c r="K1152" s="172"/>
      <c r="L1152" s="173">
        <f t="shared" si="21"/>
        <v>0</v>
      </c>
      <c r="M1152" s="188"/>
      <c r="N1152" s="151"/>
      <c r="O1152" s="188"/>
    </row>
    <row r="1153" spans="1:15" s="189" customFormat="1" ht="12.75" customHeight="1">
      <c r="A1153" s="153"/>
      <c r="B1153" s="154"/>
      <c r="C1153" s="154"/>
      <c r="D1153" s="155"/>
      <c r="E1153" s="155"/>
      <c r="F1153" s="155" t="s">
        <v>832</v>
      </c>
      <c r="G1153" s="156"/>
      <c r="H1153" s="156">
        <v>804.44</v>
      </c>
      <c r="I1153" s="157"/>
      <c r="J1153" s="157"/>
      <c r="K1153" s="158"/>
      <c r="L1153" s="159">
        <f t="shared" si="21"/>
        <v>0</v>
      </c>
      <c r="M1153" s="188"/>
      <c r="N1153" s="151"/>
      <c r="O1153" s="188"/>
    </row>
    <row r="1154" spans="1:15" s="189" customFormat="1" ht="12.75" customHeight="1">
      <c r="A1154" s="174"/>
      <c r="B1154" s="175"/>
      <c r="C1154" s="175"/>
      <c r="D1154" s="176"/>
      <c r="E1154" s="176"/>
      <c r="F1154" s="176" t="s">
        <v>833</v>
      </c>
      <c r="G1154" s="177"/>
      <c r="H1154" s="177">
        <v>1216.02</v>
      </c>
      <c r="I1154" s="178"/>
      <c r="J1154" s="178"/>
      <c r="K1154" s="179"/>
      <c r="L1154" s="180">
        <f t="shared" si="21"/>
        <v>0</v>
      </c>
      <c r="M1154" s="188"/>
      <c r="N1154" s="151"/>
      <c r="O1154" s="188"/>
    </row>
    <row r="1155" spans="1:15" s="189" customFormat="1" ht="12.75" customHeight="1">
      <c r="A1155" s="167">
        <v>2023</v>
      </c>
      <c r="B1155" s="168" t="s">
        <v>870</v>
      </c>
      <c r="C1155" s="168" t="s">
        <v>829</v>
      </c>
      <c r="D1155" s="169" t="s">
        <v>852</v>
      </c>
      <c r="E1155" s="169">
        <v>2</v>
      </c>
      <c r="F1155" s="169" t="s">
        <v>831</v>
      </c>
      <c r="G1155" s="170"/>
      <c r="H1155" s="170">
        <v>971.25</v>
      </c>
      <c r="I1155" s="171"/>
      <c r="J1155" s="171"/>
      <c r="K1155" s="172"/>
      <c r="L1155" s="173">
        <f t="shared" si="21"/>
        <v>0</v>
      </c>
      <c r="M1155" s="188"/>
      <c r="N1155" s="151"/>
      <c r="O1155" s="188"/>
    </row>
    <row r="1156" spans="1:15" s="189" customFormat="1" ht="12.75" customHeight="1">
      <c r="A1156" s="153"/>
      <c r="B1156" s="154"/>
      <c r="C1156" s="154"/>
      <c r="D1156" s="155"/>
      <c r="E1156" s="155"/>
      <c r="F1156" s="155" t="s">
        <v>832</v>
      </c>
      <c r="G1156" s="156"/>
      <c r="H1156" s="156">
        <v>1877.03</v>
      </c>
      <c r="I1156" s="157"/>
      <c r="J1156" s="157"/>
      <c r="K1156" s="158"/>
      <c r="L1156" s="159">
        <f t="shared" si="21"/>
        <v>0</v>
      </c>
      <c r="M1156" s="188"/>
      <c r="N1156" s="151"/>
      <c r="O1156" s="188"/>
    </row>
    <row r="1157" spans="1:15" s="189" customFormat="1" ht="12.75" customHeight="1">
      <c r="A1157" s="174"/>
      <c r="B1157" s="175"/>
      <c r="C1157" s="175"/>
      <c r="D1157" s="176"/>
      <c r="E1157" s="176"/>
      <c r="F1157" s="176" t="s">
        <v>833</v>
      </c>
      <c r="G1157" s="177"/>
      <c r="H1157" s="177">
        <v>2837.38</v>
      </c>
      <c r="I1157" s="178"/>
      <c r="J1157" s="178"/>
      <c r="K1157" s="179"/>
      <c r="L1157" s="180">
        <f t="shared" si="21"/>
        <v>0</v>
      </c>
      <c r="M1157" s="188"/>
      <c r="N1157" s="151"/>
      <c r="O1157" s="188"/>
    </row>
    <row r="1158" spans="1:15" s="189" customFormat="1" ht="12.75" customHeight="1">
      <c r="A1158" s="167">
        <v>2023</v>
      </c>
      <c r="B1158" s="168" t="s">
        <v>870</v>
      </c>
      <c r="C1158" s="168" t="s">
        <v>829</v>
      </c>
      <c r="D1158" s="169" t="s">
        <v>853</v>
      </c>
      <c r="E1158" s="169">
        <v>2</v>
      </c>
      <c r="F1158" s="169" t="s">
        <v>831</v>
      </c>
      <c r="G1158" s="170"/>
      <c r="H1158" s="170">
        <v>971.25</v>
      </c>
      <c r="I1158" s="171"/>
      <c r="J1158" s="171"/>
      <c r="K1158" s="172"/>
      <c r="L1158" s="173">
        <f t="shared" si="21"/>
        <v>0</v>
      </c>
      <c r="M1158" s="188"/>
      <c r="N1158" s="151"/>
      <c r="O1158" s="188"/>
    </row>
    <row r="1159" spans="1:15" s="189" customFormat="1" ht="12.75" customHeight="1">
      <c r="A1159" s="153"/>
      <c r="B1159" s="154"/>
      <c r="C1159" s="154"/>
      <c r="D1159" s="155"/>
      <c r="E1159" s="155"/>
      <c r="F1159" s="155" t="s">
        <v>832</v>
      </c>
      <c r="G1159" s="156"/>
      <c r="H1159" s="156">
        <v>1877.03</v>
      </c>
      <c r="I1159" s="157"/>
      <c r="J1159" s="157"/>
      <c r="K1159" s="158"/>
      <c r="L1159" s="159">
        <f t="shared" si="21"/>
        <v>0</v>
      </c>
      <c r="M1159" s="188"/>
      <c r="N1159" s="151"/>
      <c r="O1159" s="188"/>
    </row>
    <row r="1160" spans="1:15" s="189" customFormat="1" ht="12.75" customHeight="1">
      <c r="A1160" s="174"/>
      <c r="B1160" s="175"/>
      <c r="C1160" s="175"/>
      <c r="D1160" s="176"/>
      <c r="E1160" s="176"/>
      <c r="F1160" s="176" t="s">
        <v>833</v>
      </c>
      <c r="G1160" s="177"/>
      <c r="H1160" s="177">
        <v>2837.38</v>
      </c>
      <c r="I1160" s="178"/>
      <c r="J1160" s="178"/>
      <c r="K1160" s="179"/>
      <c r="L1160" s="180">
        <f t="shared" si="21"/>
        <v>0</v>
      </c>
      <c r="M1160" s="188"/>
      <c r="N1160" s="151"/>
      <c r="O1160" s="188"/>
    </row>
    <row r="1161" spans="1:15" s="189" customFormat="1" ht="12.75" customHeight="1">
      <c r="A1161" s="167">
        <v>2023</v>
      </c>
      <c r="B1161" s="168" t="s">
        <v>870</v>
      </c>
      <c r="C1161" s="168" t="s">
        <v>829</v>
      </c>
      <c r="D1161" s="169" t="s">
        <v>854</v>
      </c>
      <c r="E1161" s="169">
        <v>2</v>
      </c>
      <c r="F1161" s="169" t="s">
        <v>831</v>
      </c>
      <c r="G1161" s="170"/>
      <c r="H1161" s="170">
        <v>971.25</v>
      </c>
      <c r="I1161" s="171"/>
      <c r="J1161" s="171"/>
      <c r="K1161" s="172"/>
      <c r="L1161" s="173">
        <f t="shared" si="21"/>
        <v>0</v>
      </c>
      <c r="M1161" s="188"/>
      <c r="N1161" s="151"/>
      <c r="O1161" s="188"/>
    </row>
    <row r="1162" spans="1:15" s="189" customFormat="1" ht="12.75" customHeight="1">
      <c r="A1162" s="153"/>
      <c r="B1162" s="154"/>
      <c r="C1162" s="154"/>
      <c r="D1162" s="155"/>
      <c r="E1162" s="155"/>
      <c r="F1162" s="155" t="s">
        <v>832</v>
      </c>
      <c r="G1162" s="156"/>
      <c r="H1162" s="156">
        <v>1877.03</v>
      </c>
      <c r="I1162" s="157"/>
      <c r="J1162" s="157"/>
      <c r="K1162" s="158"/>
      <c r="L1162" s="159">
        <f t="shared" si="21"/>
        <v>0</v>
      </c>
      <c r="M1162" s="188"/>
      <c r="N1162" s="151"/>
      <c r="O1162" s="188"/>
    </row>
    <row r="1163" spans="1:15" s="189" customFormat="1" ht="12.75" customHeight="1">
      <c r="A1163" s="174"/>
      <c r="B1163" s="175"/>
      <c r="C1163" s="175"/>
      <c r="D1163" s="176"/>
      <c r="E1163" s="176"/>
      <c r="F1163" s="176" t="s">
        <v>833</v>
      </c>
      <c r="G1163" s="177"/>
      <c r="H1163" s="177">
        <v>2837.38</v>
      </c>
      <c r="I1163" s="178"/>
      <c r="J1163" s="178"/>
      <c r="K1163" s="179"/>
      <c r="L1163" s="180">
        <f t="shared" si="21"/>
        <v>0</v>
      </c>
      <c r="M1163" s="188"/>
      <c r="N1163" s="151"/>
      <c r="O1163" s="188"/>
    </row>
    <row r="1164" spans="1:15" s="189" customFormat="1" ht="12.75" customHeight="1">
      <c r="A1164" s="167">
        <v>2023</v>
      </c>
      <c r="B1164" s="168" t="s">
        <v>870</v>
      </c>
      <c r="C1164" s="168" t="s">
        <v>829</v>
      </c>
      <c r="D1164" s="169" t="s">
        <v>855</v>
      </c>
      <c r="E1164" s="169">
        <v>2</v>
      </c>
      <c r="F1164" s="169" t="s">
        <v>831</v>
      </c>
      <c r="G1164" s="170"/>
      <c r="H1164" s="170">
        <v>971.25</v>
      </c>
      <c r="I1164" s="171"/>
      <c r="J1164" s="171"/>
      <c r="K1164" s="172"/>
      <c r="L1164" s="173">
        <f t="shared" si="21"/>
        <v>0</v>
      </c>
      <c r="M1164" s="188"/>
      <c r="N1164" s="151"/>
      <c r="O1164" s="188"/>
    </row>
    <row r="1165" spans="1:15" s="189" customFormat="1" ht="12.75" customHeight="1">
      <c r="A1165" s="153"/>
      <c r="B1165" s="154"/>
      <c r="C1165" s="154"/>
      <c r="D1165" s="155"/>
      <c r="E1165" s="155"/>
      <c r="F1165" s="155" t="s">
        <v>832</v>
      </c>
      <c r="G1165" s="156"/>
      <c r="H1165" s="156">
        <v>1877.03</v>
      </c>
      <c r="I1165" s="157"/>
      <c r="J1165" s="157"/>
      <c r="K1165" s="158"/>
      <c r="L1165" s="159">
        <f t="shared" si="21"/>
        <v>0</v>
      </c>
      <c r="M1165" s="188"/>
      <c r="N1165" s="151"/>
      <c r="O1165" s="188"/>
    </row>
    <row r="1166" spans="1:15" s="189" customFormat="1" ht="12.75" customHeight="1">
      <c r="A1166" s="174"/>
      <c r="B1166" s="175"/>
      <c r="C1166" s="175"/>
      <c r="D1166" s="176"/>
      <c r="E1166" s="176"/>
      <c r="F1166" s="176" t="s">
        <v>833</v>
      </c>
      <c r="G1166" s="177"/>
      <c r="H1166" s="177">
        <v>2837.38</v>
      </c>
      <c r="I1166" s="178"/>
      <c r="J1166" s="178"/>
      <c r="K1166" s="179"/>
      <c r="L1166" s="180">
        <f t="shared" si="21"/>
        <v>0</v>
      </c>
      <c r="M1166" s="188"/>
      <c r="N1166" s="151"/>
      <c r="O1166" s="188"/>
    </row>
    <row r="1167" spans="1:15" s="189" customFormat="1" ht="12.75" customHeight="1">
      <c r="A1167" s="167">
        <v>2023</v>
      </c>
      <c r="B1167" s="168" t="s">
        <v>870</v>
      </c>
      <c r="C1167" s="168" t="s">
        <v>829</v>
      </c>
      <c r="D1167" s="169" t="s">
        <v>856</v>
      </c>
      <c r="E1167" s="169">
        <v>2</v>
      </c>
      <c r="F1167" s="169" t="s">
        <v>831</v>
      </c>
      <c r="G1167" s="170"/>
      <c r="H1167" s="170">
        <v>971.25</v>
      </c>
      <c r="I1167" s="171"/>
      <c r="J1167" s="171"/>
      <c r="K1167" s="172"/>
      <c r="L1167" s="173">
        <f t="shared" si="21"/>
        <v>0</v>
      </c>
      <c r="M1167" s="188"/>
      <c r="N1167" s="151"/>
      <c r="O1167" s="188"/>
    </row>
    <row r="1168" spans="1:15" s="189" customFormat="1" ht="12.75" customHeight="1">
      <c r="A1168" s="153"/>
      <c r="B1168" s="154"/>
      <c r="C1168" s="154"/>
      <c r="D1168" s="155"/>
      <c r="E1168" s="155"/>
      <c r="F1168" s="155" t="s">
        <v>832</v>
      </c>
      <c r="G1168" s="156"/>
      <c r="H1168" s="156">
        <v>1877.03</v>
      </c>
      <c r="I1168" s="157"/>
      <c r="J1168" s="157"/>
      <c r="K1168" s="158"/>
      <c r="L1168" s="159">
        <f t="shared" si="21"/>
        <v>0</v>
      </c>
      <c r="M1168" s="188"/>
      <c r="N1168" s="151"/>
      <c r="O1168" s="188"/>
    </row>
    <row r="1169" spans="1:15" s="189" customFormat="1" ht="12.75" customHeight="1">
      <c r="A1169" s="174"/>
      <c r="B1169" s="175"/>
      <c r="C1169" s="175"/>
      <c r="D1169" s="176"/>
      <c r="E1169" s="176"/>
      <c r="F1169" s="176" t="s">
        <v>833</v>
      </c>
      <c r="G1169" s="177"/>
      <c r="H1169" s="177">
        <v>2837.38</v>
      </c>
      <c r="I1169" s="178"/>
      <c r="J1169" s="178"/>
      <c r="K1169" s="179"/>
      <c r="L1169" s="180">
        <f t="shared" si="21"/>
        <v>0</v>
      </c>
      <c r="M1169" s="188"/>
      <c r="N1169" s="151"/>
      <c r="O1169" s="188"/>
    </row>
    <row r="1170" spans="1:15" s="189" customFormat="1" ht="12.75" customHeight="1">
      <c r="A1170" s="167">
        <v>2023</v>
      </c>
      <c r="B1170" s="168" t="s">
        <v>870</v>
      </c>
      <c r="C1170" s="168" t="s">
        <v>829</v>
      </c>
      <c r="D1170" s="169" t="s">
        <v>857</v>
      </c>
      <c r="E1170" s="169">
        <v>2</v>
      </c>
      <c r="F1170" s="169" t="s">
        <v>831</v>
      </c>
      <c r="G1170" s="170"/>
      <c r="H1170" s="170">
        <v>971.25</v>
      </c>
      <c r="I1170" s="171"/>
      <c r="J1170" s="171"/>
      <c r="K1170" s="172"/>
      <c r="L1170" s="173">
        <f t="shared" si="21"/>
        <v>0</v>
      </c>
      <c r="M1170" s="188"/>
      <c r="N1170" s="151"/>
      <c r="O1170" s="188"/>
    </row>
    <row r="1171" spans="1:15" s="189" customFormat="1" ht="12.75" customHeight="1">
      <c r="A1171" s="153"/>
      <c r="B1171" s="154"/>
      <c r="C1171" s="154"/>
      <c r="D1171" s="155"/>
      <c r="E1171" s="155"/>
      <c r="F1171" s="155" t="s">
        <v>832</v>
      </c>
      <c r="G1171" s="156"/>
      <c r="H1171" s="156">
        <v>1877.03</v>
      </c>
      <c r="I1171" s="157"/>
      <c r="J1171" s="157"/>
      <c r="K1171" s="158"/>
      <c r="L1171" s="159">
        <f t="shared" si="21"/>
        <v>0</v>
      </c>
      <c r="M1171" s="188"/>
      <c r="N1171" s="151"/>
      <c r="O1171" s="188"/>
    </row>
    <row r="1172" spans="1:15" s="189" customFormat="1" ht="12.75" customHeight="1">
      <c r="A1172" s="174"/>
      <c r="B1172" s="175"/>
      <c r="C1172" s="175"/>
      <c r="D1172" s="176"/>
      <c r="E1172" s="176"/>
      <c r="F1172" s="176" t="s">
        <v>833</v>
      </c>
      <c r="G1172" s="177"/>
      <c r="H1172" s="177">
        <v>2837.38</v>
      </c>
      <c r="I1172" s="178"/>
      <c r="J1172" s="178"/>
      <c r="K1172" s="179"/>
      <c r="L1172" s="180">
        <f t="shared" si="21"/>
        <v>0</v>
      </c>
      <c r="M1172" s="188"/>
      <c r="N1172" s="151"/>
      <c r="O1172" s="188"/>
    </row>
    <row r="1173" spans="1:15" s="189" customFormat="1" ht="12.75" customHeight="1">
      <c r="A1173" s="167">
        <v>2023</v>
      </c>
      <c r="B1173" s="168" t="s">
        <v>870</v>
      </c>
      <c r="C1173" s="168" t="s">
        <v>829</v>
      </c>
      <c r="D1173" s="169" t="s">
        <v>858</v>
      </c>
      <c r="E1173" s="169">
        <v>2</v>
      </c>
      <c r="F1173" s="169" t="s">
        <v>831</v>
      </c>
      <c r="G1173" s="170"/>
      <c r="H1173" s="170">
        <v>890</v>
      </c>
      <c r="I1173" s="171"/>
      <c r="J1173" s="171"/>
      <c r="K1173" s="172"/>
      <c r="L1173" s="173">
        <f t="shared" si="21"/>
        <v>0</v>
      </c>
      <c r="M1173" s="188"/>
      <c r="N1173" s="151"/>
      <c r="O1173" s="188"/>
    </row>
    <row r="1174" spans="1:15" s="189" customFormat="1" ht="12.75" customHeight="1">
      <c r="A1174" s="153"/>
      <c r="B1174" s="154"/>
      <c r="C1174" s="154"/>
      <c r="D1174" s="155"/>
      <c r="E1174" s="155"/>
      <c r="F1174" s="155" t="s">
        <v>832</v>
      </c>
      <c r="G1174" s="156"/>
      <c r="H1174" s="156">
        <v>1720</v>
      </c>
      <c r="I1174" s="157"/>
      <c r="J1174" s="157"/>
      <c r="K1174" s="158"/>
      <c r="L1174" s="159">
        <f t="shared" si="21"/>
        <v>0</v>
      </c>
      <c r="M1174" s="188"/>
      <c r="N1174" s="151"/>
      <c r="O1174" s="188"/>
    </row>
    <row r="1175" spans="1:15" s="189" customFormat="1" ht="12.75" customHeight="1">
      <c r="A1175" s="174"/>
      <c r="B1175" s="175"/>
      <c r="C1175" s="175"/>
      <c r="D1175" s="176"/>
      <c r="E1175" s="176"/>
      <c r="F1175" s="176" t="s">
        <v>833</v>
      </c>
      <c r="G1175" s="177"/>
      <c r="H1175" s="177"/>
      <c r="I1175" s="178"/>
      <c r="J1175" s="178"/>
      <c r="K1175" s="179"/>
      <c r="L1175" s="180">
        <f t="shared" si="21"/>
        <v>0</v>
      </c>
      <c r="M1175" s="188"/>
      <c r="N1175" s="151"/>
      <c r="O1175" s="188"/>
    </row>
    <row r="1176" spans="1:15" s="189" customFormat="1" ht="12.75" customHeight="1">
      <c r="A1176" s="167">
        <v>2023</v>
      </c>
      <c r="B1176" s="168" t="s">
        <v>870</v>
      </c>
      <c r="C1176" s="168" t="s">
        <v>829</v>
      </c>
      <c r="D1176" s="169" t="s">
        <v>859</v>
      </c>
      <c r="E1176" s="169">
        <v>2</v>
      </c>
      <c r="F1176" s="169" t="s">
        <v>831</v>
      </c>
      <c r="G1176" s="170"/>
      <c r="H1176" s="170">
        <v>890</v>
      </c>
      <c r="I1176" s="171"/>
      <c r="J1176" s="171"/>
      <c r="K1176" s="172"/>
      <c r="L1176" s="173">
        <f t="shared" si="21"/>
        <v>0</v>
      </c>
      <c r="M1176" s="188"/>
      <c r="N1176" s="151"/>
      <c r="O1176" s="188"/>
    </row>
    <row r="1177" spans="1:15" s="189" customFormat="1" ht="12.75" customHeight="1">
      <c r="A1177" s="153"/>
      <c r="B1177" s="154"/>
      <c r="C1177" s="154"/>
      <c r="D1177" s="155"/>
      <c r="E1177" s="155"/>
      <c r="F1177" s="155" t="s">
        <v>832</v>
      </c>
      <c r="G1177" s="156"/>
      <c r="H1177" s="156">
        <v>1720</v>
      </c>
      <c r="I1177" s="157"/>
      <c r="J1177" s="157"/>
      <c r="K1177" s="158"/>
      <c r="L1177" s="159">
        <f t="shared" si="21"/>
        <v>0</v>
      </c>
      <c r="M1177" s="188"/>
      <c r="N1177" s="151"/>
      <c r="O1177" s="188"/>
    </row>
    <row r="1178" spans="1:15" s="189" customFormat="1" ht="12.75" customHeight="1">
      <c r="A1178" s="174"/>
      <c r="B1178" s="175"/>
      <c r="C1178" s="175"/>
      <c r="D1178" s="176"/>
      <c r="E1178" s="176"/>
      <c r="F1178" s="176" t="s">
        <v>833</v>
      </c>
      <c r="G1178" s="177"/>
      <c r="H1178" s="177"/>
      <c r="I1178" s="178"/>
      <c r="J1178" s="178"/>
      <c r="K1178" s="179"/>
      <c r="L1178" s="180">
        <f t="shared" si="21"/>
        <v>0</v>
      </c>
      <c r="M1178" s="188"/>
      <c r="N1178" s="151"/>
      <c r="O1178" s="188"/>
    </row>
    <row r="1179" spans="1:15" s="189" customFormat="1" ht="12.75" customHeight="1">
      <c r="A1179" s="167">
        <v>2023</v>
      </c>
      <c r="B1179" s="168" t="s">
        <v>870</v>
      </c>
      <c r="C1179" s="168" t="s">
        <v>829</v>
      </c>
      <c r="D1179" s="169" t="s">
        <v>860</v>
      </c>
      <c r="E1179" s="169">
        <v>2</v>
      </c>
      <c r="F1179" s="169" t="s">
        <v>831</v>
      </c>
      <c r="G1179" s="170"/>
      <c r="H1179" s="170">
        <v>388.93</v>
      </c>
      <c r="I1179" s="171"/>
      <c r="J1179" s="171"/>
      <c r="K1179" s="172"/>
      <c r="L1179" s="173">
        <f t="shared" si="21"/>
        <v>0</v>
      </c>
      <c r="M1179" s="188"/>
      <c r="N1179" s="151"/>
      <c r="O1179" s="188"/>
    </row>
    <row r="1180" spans="1:15" s="189" customFormat="1" ht="12.75" customHeight="1">
      <c r="A1180" s="153"/>
      <c r="B1180" s="154"/>
      <c r="C1180" s="154"/>
      <c r="D1180" s="155"/>
      <c r="E1180" s="155"/>
      <c r="F1180" s="155" t="s">
        <v>832</v>
      </c>
      <c r="G1180" s="156"/>
      <c r="H1180" s="156">
        <v>751.64</v>
      </c>
      <c r="I1180" s="157"/>
      <c r="J1180" s="157"/>
      <c r="K1180" s="158"/>
      <c r="L1180" s="159">
        <f t="shared" si="21"/>
        <v>0</v>
      </c>
      <c r="M1180" s="188"/>
      <c r="N1180" s="151"/>
      <c r="O1180" s="188"/>
    </row>
    <row r="1181" spans="1:15" s="189" customFormat="1" ht="12.75" customHeight="1">
      <c r="A1181" s="174"/>
      <c r="B1181" s="175"/>
      <c r="C1181" s="175"/>
      <c r="D1181" s="176"/>
      <c r="E1181" s="176"/>
      <c r="F1181" s="176" t="s">
        <v>833</v>
      </c>
      <c r="G1181" s="177"/>
      <c r="H1181" s="177">
        <v>1136.2</v>
      </c>
      <c r="I1181" s="178"/>
      <c r="J1181" s="178"/>
      <c r="K1181" s="179"/>
      <c r="L1181" s="180">
        <f t="shared" si="21"/>
        <v>0</v>
      </c>
      <c r="M1181" s="188"/>
      <c r="N1181" s="151"/>
      <c r="O1181" s="188"/>
    </row>
    <row r="1182" spans="1:15" s="189" customFormat="1" ht="12.75" customHeight="1">
      <c r="A1182" s="167">
        <v>2023</v>
      </c>
      <c r="B1182" s="168" t="s">
        <v>870</v>
      </c>
      <c r="C1182" s="168" t="s">
        <v>829</v>
      </c>
      <c r="D1182" s="169" t="s">
        <v>861</v>
      </c>
      <c r="E1182" s="169">
        <v>2</v>
      </c>
      <c r="F1182" s="169" t="s">
        <v>831</v>
      </c>
      <c r="G1182" s="170"/>
      <c r="H1182" s="170">
        <v>375.58</v>
      </c>
      <c r="I1182" s="171"/>
      <c r="J1182" s="171"/>
      <c r="K1182" s="172"/>
      <c r="L1182" s="173">
        <f t="shared" si="21"/>
        <v>0</v>
      </c>
      <c r="M1182" s="188"/>
      <c r="N1182" s="151"/>
      <c r="O1182" s="188"/>
    </row>
    <row r="1183" spans="1:15" s="189" customFormat="1" ht="12.75" customHeight="1">
      <c r="A1183" s="153"/>
      <c r="B1183" s="154"/>
      <c r="C1183" s="154"/>
      <c r="D1183" s="155"/>
      <c r="E1183" s="155"/>
      <c r="F1183" s="155" t="s">
        <v>832</v>
      </c>
      <c r="G1183" s="156"/>
      <c r="H1183" s="156">
        <v>725.84</v>
      </c>
      <c r="I1183" s="157"/>
      <c r="J1183" s="157"/>
      <c r="K1183" s="158"/>
      <c r="L1183" s="159">
        <f t="shared" si="21"/>
        <v>0</v>
      </c>
      <c r="M1183" s="188"/>
      <c r="N1183" s="151"/>
      <c r="O1183" s="188"/>
    </row>
    <row r="1184" spans="1:15" s="189" customFormat="1" ht="12.75" customHeight="1">
      <c r="A1184" s="174"/>
      <c r="B1184" s="175"/>
      <c r="C1184" s="175"/>
      <c r="D1184" s="176"/>
      <c r="E1184" s="176"/>
      <c r="F1184" s="176" t="s">
        <v>833</v>
      </c>
      <c r="G1184" s="177"/>
      <c r="H1184" s="177">
        <v>1097.2</v>
      </c>
      <c r="I1184" s="178"/>
      <c r="J1184" s="178"/>
      <c r="K1184" s="179"/>
      <c r="L1184" s="180">
        <f t="shared" si="21"/>
        <v>0</v>
      </c>
      <c r="M1184" s="188"/>
      <c r="N1184" s="151"/>
      <c r="O1184" s="188"/>
    </row>
    <row r="1185" spans="1:15" s="189" customFormat="1" ht="12.75" customHeight="1">
      <c r="A1185" s="167">
        <v>2023</v>
      </c>
      <c r="B1185" s="168" t="s">
        <v>870</v>
      </c>
      <c r="C1185" s="168" t="s">
        <v>829</v>
      </c>
      <c r="D1185" s="169" t="s">
        <v>862</v>
      </c>
      <c r="E1185" s="169">
        <v>2</v>
      </c>
      <c r="F1185" s="169" t="s">
        <v>831</v>
      </c>
      <c r="G1185" s="170"/>
      <c r="H1185" s="170">
        <v>198.64</v>
      </c>
      <c r="I1185" s="171"/>
      <c r="J1185" s="171"/>
      <c r="K1185" s="172"/>
      <c r="L1185" s="173">
        <f t="shared" si="21"/>
        <v>0</v>
      </c>
      <c r="M1185" s="188"/>
      <c r="N1185" s="151"/>
      <c r="O1185" s="188"/>
    </row>
    <row r="1186" spans="1:15" s="189" customFormat="1" ht="12.75" customHeight="1">
      <c r="A1186" s="153"/>
      <c r="B1186" s="154"/>
      <c r="C1186" s="154"/>
      <c r="D1186" s="155"/>
      <c r="E1186" s="155"/>
      <c r="F1186" s="155" t="s">
        <v>832</v>
      </c>
      <c r="G1186" s="156"/>
      <c r="H1186" s="156">
        <v>383.9</v>
      </c>
      <c r="I1186" s="157"/>
      <c r="J1186" s="157"/>
      <c r="K1186" s="158"/>
      <c r="L1186" s="159">
        <f t="shared" si="21"/>
        <v>0</v>
      </c>
      <c r="M1186" s="188"/>
      <c r="N1186" s="151"/>
      <c r="O1186" s="188"/>
    </row>
    <row r="1187" spans="1:15" s="189" customFormat="1" ht="12.75" customHeight="1">
      <c r="A1187" s="174"/>
      <c r="B1187" s="175"/>
      <c r="C1187" s="175"/>
      <c r="D1187" s="176"/>
      <c r="E1187" s="176"/>
      <c r="F1187" s="176" t="s">
        <v>833</v>
      </c>
      <c r="G1187" s="177"/>
      <c r="H1187" s="177">
        <v>580.32000000000005</v>
      </c>
      <c r="I1187" s="178"/>
      <c r="J1187" s="178"/>
      <c r="K1187" s="179"/>
      <c r="L1187" s="180">
        <f t="shared" si="21"/>
        <v>0</v>
      </c>
      <c r="M1187" s="188"/>
      <c r="N1187" s="151"/>
      <c r="O1187" s="188"/>
    </row>
    <row r="1188" spans="1:15" s="189" customFormat="1" ht="12.75" customHeight="1" thickBot="1">
      <c r="A1188" s="1102" t="s">
        <v>865</v>
      </c>
      <c r="B1188" s="1103"/>
      <c r="C1188" s="1103"/>
      <c r="D1188" s="1103"/>
      <c r="E1188" s="1103"/>
      <c r="F1188" s="1103"/>
      <c r="G1188" s="1103"/>
      <c r="H1188" s="1103"/>
      <c r="I1188" s="181">
        <f>SUM(I1098:I1187)</f>
        <v>0</v>
      </c>
      <c r="J1188" s="181">
        <f>SUM(J1098:J1187)</f>
        <v>0</v>
      </c>
      <c r="K1188" s="181">
        <f>SUM(K1098:K1187)</f>
        <v>0</v>
      </c>
      <c r="L1188" s="182">
        <f>SUM(L1098:L1187)</f>
        <v>0</v>
      </c>
      <c r="M1188" s="188"/>
      <c r="N1188" s="151"/>
      <c r="O1188" s="188"/>
    </row>
    <row r="1189" spans="1:15" s="189" customFormat="1" ht="12.75" customHeight="1">
      <c r="A1189" s="143">
        <v>2023</v>
      </c>
      <c r="B1189" s="144" t="s">
        <v>870</v>
      </c>
      <c r="C1189" s="144" t="s">
        <v>829</v>
      </c>
      <c r="D1189" s="145" t="s">
        <v>830</v>
      </c>
      <c r="E1189" s="145">
        <v>3</v>
      </c>
      <c r="F1189" s="145" t="s">
        <v>831</v>
      </c>
      <c r="G1189" s="146"/>
      <c r="H1189" s="146">
        <v>373.79999999999995</v>
      </c>
      <c r="I1189" s="147"/>
      <c r="J1189" s="147"/>
      <c r="K1189" s="148"/>
      <c r="L1189" s="149">
        <f>H1189*J1189</f>
        <v>0</v>
      </c>
      <c r="M1189" s="188"/>
      <c r="N1189" s="151"/>
      <c r="O1189" s="188"/>
    </row>
    <row r="1190" spans="1:15" s="189" customFormat="1" ht="12.75" customHeight="1">
      <c r="A1190" s="153"/>
      <c r="B1190" s="154"/>
      <c r="C1190" s="154"/>
      <c r="D1190" s="155"/>
      <c r="E1190" s="155"/>
      <c r="F1190" s="155" t="s">
        <v>832</v>
      </c>
      <c r="G1190" s="156"/>
      <c r="H1190" s="156">
        <v>722.4</v>
      </c>
      <c r="I1190" s="157"/>
      <c r="J1190" s="157"/>
      <c r="K1190" s="158"/>
      <c r="L1190" s="159">
        <f t="shared" ref="L1190:L1269" si="22">H1190*J1190</f>
        <v>0</v>
      </c>
      <c r="M1190" s="188"/>
      <c r="N1190" s="151"/>
      <c r="O1190" s="188"/>
    </row>
    <row r="1191" spans="1:15" s="189" customFormat="1" ht="12.75" customHeight="1">
      <c r="A1191" s="160"/>
      <c r="B1191" s="161"/>
      <c r="C1191" s="161"/>
      <c r="D1191" s="162"/>
      <c r="E1191" s="162"/>
      <c r="F1191" s="162" t="s">
        <v>833</v>
      </c>
      <c r="G1191" s="163"/>
      <c r="H1191" s="163">
        <v>1092</v>
      </c>
      <c r="I1191" s="164"/>
      <c r="J1191" s="164"/>
      <c r="K1191" s="165"/>
      <c r="L1191" s="166">
        <f t="shared" si="22"/>
        <v>0</v>
      </c>
      <c r="M1191" s="188"/>
      <c r="N1191" s="151"/>
      <c r="O1191" s="188"/>
    </row>
    <row r="1192" spans="1:15" s="189" customFormat="1" ht="12.75" customHeight="1">
      <c r="A1192" s="167">
        <v>2023</v>
      </c>
      <c r="B1192" s="168" t="s">
        <v>870</v>
      </c>
      <c r="C1192" s="168" t="s">
        <v>829</v>
      </c>
      <c r="D1192" s="169" t="s">
        <v>834</v>
      </c>
      <c r="E1192" s="169">
        <v>3</v>
      </c>
      <c r="F1192" s="169" t="s">
        <v>831</v>
      </c>
      <c r="G1192" s="170"/>
      <c r="H1192" s="170">
        <v>373.79999999999995</v>
      </c>
      <c r="I1192" s="171"/>
      <c r="J1192" s="171"/>
      <c r="K1192" s="172"/>
      <c r="L1192" s="173">
        <f t="shared" si="22"/>
        <v>0</v>
      </c>
      <c r="M1192" s="188"/>
      <c r="N1192" s="151"/>
      <c r="O1192" s="188"/>
    </row>
    <row r="1193" spans="1:15" s="189" customFormat="1" ht="12.75" customHeight="1">
      <c r="A1193" s="153"/>
      <c r="B1193" s="154"/>
      <c r="C1193" s="154"/>
      <c r="D1193" s="155"/>
      <c r="E1193" s="155"/>
      <c r="F1193" s="155" t="s">
        <v>832</v>
      </c>
      <c r="G1193" s="156"/>
      <c r="H1193" s="156">
        <v>722.4</v>
      </c>
      <c r="I1193" s="157"/>
      <c r="J1193" s="157"/>
      <c r="K1193" s="158"/>
      <c r="L1193" s="159">
        <f t="shared" si="22"/>
        <v>0</v>
      </c>
      <c r="M1193" s="188"/>
      <c r="N1193" s="151"/>
      <c r="O1193" s="188"/>
    </row>
    <row r="1194" spans="1:15" s="189" customFormat="1" ht="12.75" customHeight="1">
      <c r="A1194" s="174"/>
      <c r="B1194" s="175"/>
      <c r="C1194" s="175"/>
      <c r="D1194" s="176"/>
      <c r="E1194" s="176"/>
      <c r="F1194" s="176" t="s">
        <v>833</v>
      </c>
      <c r="G1194" s="163"/>
      <c r="H1194" s="163">
        <v>1092</v>
      </c>
      <c r="I1194" s="178"/>
      <c r="J1194" s="178"/>
      <c r="K1194" s="179"/>
      <c r="L1194" s="180">
        <f t="shared" si="22"/>
        <v>0</v>
      </c>
      <c r="M1194" s="188"/>
      <c r="N1194" s="151"/>
      <c r="O1194" s="188"/>
    </row>
    <row r="1195" spans="1:15" s="189" customFormat="1" ht="12.75" customHeight="1">
      <c r="A1195" s="167">
        <v>2023</v>
      </c>
      <c r="B1195" s="168" t="s">
        <v>870</v>
      </c>
      <c r="C1195" s="168" t="s">
        <v>829</v>
      </c>
      <c r="D1195" s="169" t="s">
        <v>835</v>
      </c>
      <c r="E1195" s="169">
        <v>3</v>
      </c>
      <c r="F1195" s="169" t="s">
        <v>831</v>
      </c>
      <c r="G1195" s="170"/>
      <c r="H1195" s="170">
        <v>1121.4000000000001</v>
      </c>
      <c r="I1195" s="171"/>
      <c r="J1195" s="171"/>
      <c r="K1195" s="172"/>
      <c r="L1195" s="173">
        <f t="shared" si="22"/>
        <v>0</v>
      </c>
      <c r="M1195" s="188"/>
      <c r="N1195" s="151"/>
      <c r="O1195" s="188"/>
    </row>
    <row r="1196" spans="1:15" s="189" customFormat="1" ht="12.75" customHeight="1">
      <c r="A1196" s="153"/>
      <c r="B1196" s="154"/>
      <c r="C1196" s="154"/>
      <c r="D1196" s="155"/>
      <c r="E1196" s="155"/>
      <c r="F1196" s="155" t="s">
        <v>832</v>
      </c>
      <c r="G1196" s="156"/>
      <c r="H1196" s="156">
        <v>2167.2000000000003</v>
      </c>
      <c r="I1196" s="157"/>
      <c r="J1196" s="157"/>
      <c r="K1196" s="158"/>
      <c r="L1196" s="159">
        <f t="shared" si="22"/>
        <v>0</v>
      </c>
      <c r="M1196" s="188"/>
      <c r="N1196" s="151"/>
      <c r="O1196" s="188"/>
    </row>
    <row r="1197" spans="1:15" s="189" customFormat="1" ht="12.75" customHeight="1">
      <c r="A1197" s="174"/>
      <c r="B1197" s="175"/>
      <c r="C1197" s="175"/>
      <c r="D1197" s="176"/>
      <c r="E1197" s="176"/>
      <c r="F1197" s="176" t="s">
        <v>833</v>
      </c>
      <c r="G1197" s="177"/>
      <c r="H1197" s="177">
        <v>3276</v>
      </c>
      <c r="I1197" s="178"/>
      <c r="J1197" s="178"/>
      <c r="K1197" s="179"/>
      <c r="L1197" s="180">
        <f t="shared" si="22"/>
        <v>0</v>
      </c>
      <c r="M1197" s="188"/>
      <c r="N1197" s="151"/>
      <c r="O1197" s="188"/>
    </row>
    <row r="1198" spans="1:15" s="189" customFormat="1" ht="12.75" customHeight="1">
      <c r="A1198" s="167">
        <v>2023</v>
      </c>
      <c r="B1198" s="168" t="s">
        <v>870</v>
      </c>
      <c r="C1198" s="168" t="s">
        <v>829</v>
      </c>
      <c r="D1198" s="169" t="s">
        <v>836</v>
      </c>
      <c r="E1198" s="169">
        <v>3</v>
      </c>
      <c r="F1198" s="169" t="s">
        <v>831</v>
      </c>
      <c r="G1198" s="170"/>
      <c r="H1198" s="170">
        <v>1121.4000000000001</v>
      </c>
      <c r="I1198" s="171"/>
      <c r="J1198" s="171"/>
      <c r="K1198" s="172"/>
      <c r="L1198" s="173">
        <f t="shared" si="22"/>
        <v>0</v>
      </c>
      <c r="M1198" s="188"/>
      <c r="N1198" s="151"/>
      <c r="O1198" s="188"/>
    </row>
    <row r="1199" spans="1:15" s="189" customFormat="1" ht="12.75" customHeight="1">
      <c r="A1199" s="153"/>
      <c r="B1199" s="154"/>
      <c r="C1199" s="154"/>
      <c r="D1199" s="155"/>
      <c r="E1199" s="155"/>
      <c r="F1199" s="155" t="s">
        <v>832</v>
      </c>
      <c r="G1199" s="156"/>
      <c r="H1199" s="156">
        <v>2167.2000000000003</v>
      </c>
      <c r="I1199" s="157"/>
      <c r="J1199" s="157"/>
      <c r="K1199" s="158"/>
      <c r="L1199" s="159">
        <f t="shared" si="22"/>
        <v>0</v>
      </c>
      <c r="M1199" s="188"/>
      <c r="N1199" s="151"/>
      <c r="O1199" s="188"/>
    </row>
    <row r="1200" spans="1:15" s="189" customFormat="1" ht="12.75" customHeight="1">
      <c r="A1200" s="174"/>
      <c r="B1200" s="175"/>
      <c r="C1200" s="175"/>
      <c r="D1200" s="176"/>
      <c r="E1200" s="176"/>
      <c r="F1200" s="176" t="s">
        <v>833</v>
      </c>
      <c r="G1200" s="177"/>
      <c r="H1200" s="177">
        <v>3276</v>
      </c>
      <c r="I1200" s="178"/>
      <c r="J1200" s="178"/>
      <c r="K1200" s="179"/>
      <c r="L1200" s="180">
        <f t="shared" si="22"/>
        <v>0</v>
      </c>
      <c r="M1200" s="188"/>
      <c r="N1200" s="151"/>
      <c r="O1200" s="188"/>
    </row>
    <row r="1201" spans="1:15" s="189" customFormat="1" ht="12.75" customHeight="1">
      <c r="A1201" s="167">
        <v>2023</v>
      </c>
      <c r="B1201" s="168" t="s">
        <v>870</v>
      </c>
      <c r="C1201" s="168" t="s">
        <v>829</v>
      </c>
      <c r="D1201" s="169" t="s">
        <v>837</v>
      </c>
      <c r="E1201" s="169">
        <v>3</v>
      </c>
      <c r="F1201" s="169" t="s">
        <v>831</v>
      </c>
      <c r="G1201" s="170"/>
      <c r="H1201" s="170">
        <v>1062.6600000000001</v>
      </c>
      <c r="I1201" s="171"/>
      <c r="J1201" s="171"/>
      <c r="K1201" s="172"/>
      <c r="L1201" s="173">
        <f t="shared" si="22"/>
        <v>0</v>
      </c>
      <c r="M1201" s="188"/>
      <c r="N1201" s="151"/>
      <c r="O1201" s="188"/>
    </row>
    <row r="1202" spans="1:15" s="189" customFormat="1" ht="12.75" customHeight="1">
      <c r="A1202" s="153"/>
      <c r="B1202" s="154"/>
      <c r="C1202" s="154"/>
      <c r="D1202" s="155"/>
      <c r="E1202" s="155"/>
      <c r="F1202" s="155" t="s">
        <v>832</v>
      </c>
      <c r="G1202" s="156"/>
      <c r="H1202" s="156">
        <v>2053.6799999999998</v>
      </c>
      <c r="I1202" s="157"/>
      <c r="J1202" s="157"/>
      <c r="K1202" s="158"/>
      <c r="L1202" s="159">
        <f t="shared" si="22"/>
        <v>0</v>
      </c>
      <c r="M1202" s="188"/>
      <c r="N1202" s="151"/>
      <c r="O1202" s="188"/>
    </row>
    <row r="1203" spans="1:15" s="189" customFormat="1" ht="12.75" customHeight="1">
      <c r="A1203" s="174"/>
      <c r="B1203" s="175"/>
      <c r="C1203" s="175"/>
      <c r="D1203" s="176"/>
      <c r="E1203" s="176"/>
      <c r="F1203" s="176" t="s">
        <v>833</v>
      </c>
      <c r="G1203" s="177"/>
      <c r="H1203" s="177">
        <v>3104.4</v>
      </c>
      <c r="I1203" s="178"/>
      <c r="J1203" s="178"/>
      <c r="K1203" s="179"/>
      <c r="L1203" s="180">
        <f t="shared" si="22"/>
        <v>0</v>
      </c>
      <c r="M1203" s="188"/>
      <c r="N1203" s="151"/>
      <c r="O1203" s="188"/>
    </row>
    <row r="1204" spans="1:15" s="189" customFormat="1" ht="12.75" customHeight="1">
      <c r="A1204" s="167">
        <v>2023</v>
      </c>
      <c r="B1204" s="168" t="s">
        <v>870</v>
      </c>
      <c r="C1204" s="168" t="s">
        <v>829</v>
      </c>
      <c r="D1204" s="169" t="s">
        <v>838</v>
      </c>
      <c r="E1204" s="169">
        <v>3</v>
      </c>
      <c r="F1204" s="169" t="s">
        <v>831</v>
      </c>
      <c r="G1204" s="170"/>
      <c r="H1204" s="170">
        <v>1062.6600000000001</v>
      </c>
      <c r="I1204" s="171"/>
      <c r="J1204" s="171"/>
      <c r="K1204" s="172"/>
      <c r="L1204" s="173">
        <f t="shared" si="22"/>
        <v>0</v>
      </c>
      <c r="M1204" s="188"/>
      <c r="N1204" s="151"/>
      <c r="O1204" s="188"/>
    </row>
    <row r="1205" spans="1:15" s="189" customFormat="1" ht="12.75" customHeight="1">
      <c r="A1205" s="153"/>
      <c r="B1205" s="154"/>
      <c r="C1205" s="154"/>
      <c r="D1205" s="155"/>
      <c r="E1205" s="155"/>
      <c r="F1205" s="155" t="s">
        <v>832</v>
      </c>
      <c r="G1205" s="156"/>
      <c r="H1205" s="156">
        <v>2053.6799999999998</v>
      </c>
      <c r="I1205" s="157"/>
      <c r="J1205" s="157"/>
      <c r="K1205" s="158"/>
      <c r="L1205" s="159">
        <f t="shared" si="22"/>
        <v>0</v>
      </c>
      <c r="M1205" s="188"/>
      <c r="N1205" s="151"/>
      <c r="O1205" s="188"/>
    </row>
    <row r="1206" spans="1:15" s="189" customFormat="1" ht="12.75" customHeight="1">
      <c r="A1206" s="174"/>
      <c r="B1206" s="175"/>
      <c r="C1206" s="175"/>
      <c r="D1206" s="176"/>
      <c r="E1206" s="176"/>
      <c r="F1206" s="176" t="s">
        <v>833</v>
      </c>
      <c r="G1206" s="177"/>
      <c r="H1206" s="177">
        <v>3104.4</v>
      </c>
      <c r="I1206" s="178"/>
      <c r="J1206" s="178"/>
      <c r="K1206" s="179"/>
      <c r="L1206" s="180">
        <f t="shared" si="22"/>
        <v>0</v>
      </c>
      <c r="M1206" s="188"/>
      <c r="N1206" s="151"/>
      <c r="O1206" s="188"/>
    </row>
    <row r="1207" spans="1:15" s="189" customFormat="1" ht="12.75" customHeight="1">
      <c r="A1207" s="167">
        <v>2023</v>
      </c>
      <c r="B1207" s="168" t="s">
        <v>870</v>
      </c>
      <c r="C1207" s="168" t="s">
        <v>829</v>
      </c>
      <c r="D1207" s="169" t="s">
        <v>839</v>
      </c>
      <c r="E1207" s="169">
        <v>3</v>
      </c>
      <c r="F1207" s="169" t="s">
        <v>831</v>
      </c>
      <c r="G1207" s="170"/>
      <c r="H1207" s="170">
        <v>659.49</v>
      </c>
      <c r="I1207" s="171"/>
      <c r="J1207" s="171"/>
      <c r="K1207" s="172"/>
      <c r="L1207" s="173">
        <f t="shared" si="22"/>
        <v>0</v>
      </c>
      <c r="M1207" s="188"/>
      <c r="N1207" s="151"/>
      <c r="O1207" s="188"/>
    </row>
    <row r="1208" spans="1:15" s="189" customFormat="1" ht="12.75" customHeight="1">
      <c r="A1208" s="153"/>
      <c r="B1208" s="154"/>
      <c r="C1208" s="154"/>
      <c r="D1208" s="155"/>
      <c r="E1208" s="155"/>
      <c r="F1208" s="155" t="s">
        <v>832</v>
      </c>
      <c r="G1208" s="156"/>
      <c r="H1208" s="156">
        <v>1274.5200000000002</v>
      </c>
      <c r="I1208" s="157"/>
      <c r="J1208" s="157"/>
      <c r="K1208" s="158"/>
      <c r="L1208" s="159">
        <f t="shared" si="22"/>
        <v>0</v>
      </c>
      <c r="M1208" s="188"/>
      <c r="N1208" s="151"/>
      <c r="O1208" s="188"/>
    </row>
    <row r="1209" spans="1:15" s="189" customFormat="1" ht="12.75" customHeight="1">
      <c r="A1209" s="174"/>
      <c r="B1209" s="175"/>
      <c r="C1209" s="175"/>
      <c r="D1209" s="176"/>
      <c r="E1209" s="176"/>
      <c r="F1209" s="176" t="s">
        <v>833</v>
      </c>
      <c r="G1209" s="177"/>
      <c r="H1209" s="177">
        <v>1926.6000000000001</v>
      </c>
      <c r="I1209" s="178"/>
      <c r="J1209" s="178"/>
      <c r="K1209" s="179"/>
      <c r="L1209" s="180">
        <f t="shared" si="22"/>
        <v>0</v>
      </c>
      <c r="M1209" s="188"/>
      <c r="N1209" s="151"/>
      <c r="O1209" s="188"/>
    </row>
    <row r="1210" spans="1:15" s="189" customFormat="1" ht="12.75" customHeight="1">
      <c r="A1210" s="167">
        <v>2023</v>
      </c>
      <c r="B1210" s="168" t="s">
        <v>870</v>
      </c>
      <c r="C1210" s="168" t="s">
        <v>829</v>
      </c>
      <c r="D1210" s="169" t="s">
        <v>840</v>
      </c>
      <c r="E1210" s="169">
        <v>3</v>
      </c>
      <c r="F1210" s="169" t="s">
        <v>831</v>
      </c>
      <c r="G1210" s="170"/>
      <c r="H1210" s="170">
        <v>659.49</v>
      </c>
      <c r="I1210" s="171"/>
      <c r="J1210" s="171"/>
      <c r="K1210" s="172"/>
      <c r="L1210" s="173">
        <f t="shared" si="22"/>
        <v>0</v>
      </c>
      <c r="M1210" s="188"/>
      <c r="N1210" s="151"/>
      <c r="O1210" s="188"/>
    </row>
    <row r="1211" spans="1:15" s="189" customFormat="1" ht="12.75" customHeight="1">
      <c r="A1211" s="153"/>
      <c r="B1211" s="154"/>
      <c r="C1211" s="154"/>
      <c r="D1211" s="155"/>
      <c r="E1211" s="155"/>
      <c r="F1211" s="155" t="s">
        <v>832</v>
      </c>
      <c r="G1211" s="156"/>
      <c r="H1211" s="156">
        <v>1274.5200000000002</v>
      </c>
      <c r="I1211" s="157"/>
      <c r="J1211" s="157"/>
      <c r="K1211" s="158"/>
      <c r="L1211" s="159">
        <f t="shared" si="22"/>
        <v>0</v>
      </c>
      <c r="M1211" s="188"/>
      <c r="N1211" s="151"/>
      <c r="O1211" s="188"/>
    </row>
    <row r="1212" spans="1:15" s="189" customFormat="1" ht="12.75" customHeight="1">
      <c r="A1212" s="174"/>
      <c r="B1212" s="175"/>
      <c r="C1212" s="175"/>
      <c r="D1212" s="176"/>
      <c r="E1212" s="176"/>
      <c r="F1212" s="176" t="s">
        <v>833</v>
      </c>
      <c r="G1212" s="177"/>
      <c r="H1212" s="177">
        <v>1926.6000000000001</v>
      </c>
      <c r="I1212" s="178"/>
      <c r="J1212" s="178"/>
      <c r="K1212" s="179"/>
      <c r="L1212" s="180">
        <f t="shared" si="22"/>
        <v>0</v>
      </c>
      <c r="M1212" s="188"/>
      <c r="N1212" s="151"/>
      <c r="O1212" s="188"/>
    </row>
    <row r="1213" spans="1:15" s="189" customFormat="1" ht="12.75" customHeight="1">
      <c r="A1213" s="167">
        <v>2023</v>
      </c>
      <c r="B1213" s="168" t="s">
        <v>870</v>
      </c>
      <c r="C1213" s="168" t="s">
        <v>829</v>
      </c>
      <c r="D1213" s="169" t="s">
        <v>841</v>
      </c>
      <c r="E1213" s="169">
        <v>3</v>
      </c>
      <c r="F1213" s="169" t="s">
        <v>831</v>
      </c>
      <c r="G1213" s="170"/>
      <c r="H1213" s="170">
        <v>1794.24</v>
      </c>
      <c r="I1213" s="171"/>
      <c r="J1213" s="171"/>
      <c r="K1213" s="172"/>
      <c r="L1213" s="173">
        <f t="shared" si="22"/>
        <v>0</v>
      </c>
      <c r="M1213" s="188"/>
      <c r="N1213" s="151"/>
      <c r="O1213" s="188"/>
    </row>
    <row r="1214" spans="1:15" s="189" customFormat="1" ht="12.75" customHeight="1">
      <c r="A1214" s="153"/>
      <c r="B1214" s="154"/>
      <c r="C1214" s="154"/>
      <c r="D1214" s="155"/>
      <c r="E1214" s="155"/>
      <c r="F1214" s="155" t="s">
        <v>832</v>
      </c>
      <c r="G1214" s="156"/>
      <c r="H1214" s="156">
        <v>3467.52</v>
      </c>
      <c r="I1214" s="157"/>
      <c r="J1214" s="157"/>
      <c r="K1214" s="158"/>
      <c r="L1214" s="159">
        <f t="shared" si="22"/>
        <v>0</v>
      </c>
      <c r="M1214" s="188"/>
      <c r="N1214" s="151"/>
      <c r="O1214" s="188"/>
    </row>
    <row r="1215" spans="1:15" s="189" customFormat="1" ht="12.75" customHeight="1">
      <c r="A1215" s="174"/>
      <c r="B1215" s="175"/>
      <c r="C1215" s="175"/>
      <c r="D1215" s="176"/>
      <c r="E1215" s="176"/>
      <c r="F1215" s="176" t="s">
        <v>833</v>
      </c>
      <c r="G1215" s="177"/>
      <c r="H1215" s="177">
        <v>5241.5999999999995</v>
      </c>
      <c r="I1215" s="178"/>
      <c r="J1215" s="178"/>
      <c r="K1215" s="179"/>
      <c r="L1215" s="180">
        <f t="shared" si="22"/>
        <v>0</v>
      </c>
      <c r="M1215" s="188"/>
      <c r="N1215" s="151"/>
      <c r="O1215" s="188"/>
    </row>
    <row r="1216" spans="1:15" s="189" customFormat="1" ht="12.75" customHeight="1">
      <c r="A1216" s="167">
        <v>2023</v>
      </c>
      <c r="B1216" s="168" t="s">
        <v>870</v>
      </c>
      <c r="C1216" s="168" t="s">
        <v>829</v>
      </c>
      <c r="D1216" s="169" t="s">
        <v>842</v>
      </c>
      <c r="E1216" s="169">
        <v>3</v>
      </c>
      <c r="F1216" s="169" t="s">
        <v>831</v>
      </c>
      <c r="G1216" s="170"/>
      <c r="H1216" s="170">
        <v>763.62</v>
      </c>
      <c r="I1216" s="171"/>
      <c r="J1216" s="171"/>
      <c r="K1216" s="172"/>
      <c r="L1216" s="173">
        <f t="shared" si="22"/>
        <v>0</v>
      </c>
      <c r="M1216" s="188"/>
      <c r="N1216" s="151"/>
      <c r="O1216" s="188"/>
    </row>
    <row r="1217" spans="1:15" s="189" customFormat="1" ht="12.75" customHeight="1">
      <c r="A1217" s="153"/>
      <c r="B1217" s="154"/>
      <c r="C1217" s="154"/>
      <c r="D1217" s="155"/>
      <c r="E1217" s="155"/>
      <c r="F1217" s="155" t="s">
        <v>832</v>
      </c>
      <c r="G1217" s="156"/>
      <c r="H1217" s="156">
        <v>1475.76</v>
      </c>
      <c r="I1217" s="157"/>
      <c r="J1217" s="157"/>
      <c r="K1217" s="158"/>
      <c r="L1217" s="159">
        <f t="shared" si="22"/>
        <v>0</v>
      </c>
      <c r="M1217" s="188"/>
      <c r="N1217" s="151"/>
      <c r="O1217" s="188"/>
    </row>
    <row r="1218" spans="1:15" s="189" customFormat="1" ht="12.75" customHeight="1">
      <c r="A1218" s="174"/>
      <c r="B1218" s="175"/>
      <c r="C1218" s="175"/>
      <c r="D1218" s="176"/>
      <c r="E1218" s="176"/>
      <c r="F1218" s="176" t="s">
        <v>833</v>
      </c>
      <c r="G1218" s="177"/>
      <c r="H1218" s="177">
        <v>2230.7999999999997</v>
      </c>
      <c r="I1218" s="178"/>
      <c r="J1218" s="178"/>
      <c r="K1218" s="179"/>
      <c r="L1218" s="180">
        <f t="shared" si="22"/>
        <v>0</v>
      </c>
      <c r="M1218" s="188"/>
      <c r="N1218" s="151"/>
      <c r="O1218" s="188"/>
    </row>
    <row r="1219" spans="1:15" s="189" customFormat="1" ht="12.75" customHeight="1">
      <c r="A1219" s="167">
        <v>2023</v>
      </c>
      <c r="B1219" s="168" t="s">
        <v>870</v>
      </c>
      <c r="C1219" s="168" t="s">
        <v>829</v>
      </c>
      <c r="D1219" s="169" t="s">
        <v>843</v>
      </c>
      <c r="E1219" s="169">
        <v>3</v>
      </c>
      <c r="F1219" s="169" t="s">
        <v>831</v>
      </c>
      <c r="G1219" s="170"/>
      <c r="H1219" s="170">
        <v>1030.6199999999999</v>
      </c>
      <c r="I1219" s="171"/>
      <c r="J1219" s="171"/>
      <c r="K1219" s="172"/>
      <c r="L1219" s="173">
        <f t="shared" si="22"/>
        <v>0</v>
      </c>
      <c r="M1219" s="188"/>
      <c r="N1219" s="151"/>
      <c r="O1219" s="188"/>
    </row>
    <row r="1220" spans="1:15" s="189" customFormat="1" ht="12.75" customHeight="1">
      <c r="A1220" s="153"/>
      <c r="B1220" s="154"/>
      <c r="C1220" s="154"/>
      <c r="D1220" s="155"/>
      <c r="E1220" s="155"/>
      <c r="F1220" s="155" t="s">
        <v>832</v>
      </c>
      <c r="G1220" s="156"/>
      <c r="H1220" s="156">
        <v>1991.76</v>
      </c>
      <c r="I1220" s="157"/>
      <c r="J1220" s="157"/>
      <c r="K1220" s="158"/>
      <c r="L1220" s="159">
        <f t="shared" si="22"/>
        <v>0</v>
      </c>
      <c r="M1220" s="188"/>
      <c r="N1220" s="151"/>
      <c r="O1220" s="188"/>
    </row>
    <row r="1221" spans="1:15" s="189" customFormat="1" ht="12.75" customHeight="1">
      <c r="A1221" s="174"/>
      <c r="B1221" s="175"/>
      <c r="C1221" s="175"/>
      <c r="D1221" s="176"/>
      <c r="E1221" s="176"/>
      <c r="F1221" s="176" t="s">
        <v>833</v>
      </c>
      <c r="G1221" s="177"/>
      <c r="H1221" s="177">
        <v>3010.7999999999997</v>
      </c>
      <c r="I1221" s="178"/>
      <c r="J1221" s="178"/>
      <c r="K1221" s="179"/>
      <c r="L1221" s="180">
        <f t="shared" si="22"/>
        <v>0</v>
      </c>
      <c r="M1221" s="188"/>
      <c r="N1221" s="151"/>
      <c r="O1221" s="188"/>
    </row>
    <row r="1222" spans="1:15" s="189" customFormat="1" ht="12.75" customHeight="1">
      <c r="A1222" s="167">
        <v>2023</v>
      </c>
      <c r="B1222" s="168" t="s">
        <v>870</v>
      </c>
      <c r="C1222" s="168" t="s">
        <v>829</v>
      </c>
      <c r="D1222" s="169" t="s">
        <v>844</v>
      </c>
      <c r="E1222" s="169">
        <v>3</v>
      </c>
      <c r="F1222" s="169" t="s">
        <v>831</v>
      </c>
      <c r="G1222" s="170"/>
      <c r="H1222" s="170">
        <v>1786.23</v>
      </c>
      <c r="I1222" s="171"/>
      <c r="J1222" s="171"/>
      <c r="K1222" s="172"/>
      <c r="L1222" s="173">
        <f t="shared" si="22"/>
        <v>0</v>
      </c>
      <c r="M1222" s="188"/>
      <c r="N1222" s="151"/>
      <c r="O1222" s="188"/>
    </row>
    <row r="1223" spans="1:15" s="189" customFormat="1" ht="12.75" customHeight="1">
      <c r="A1223" s="153"/>
      <c r="B1223" s="154"/>
      <c r="C1223" s="154"/>
      <c r="D1223" s="155"/>
      <c r="E1223" s="155"/>
      <c r="F1223" s="155" t="s">
        <v>832</v>
      </c>
      <c r="G1223" s="156"/>
      <c r="H1223" s="156">
        <v>3452.0400000000004</v>
      </c>
      <c r="I1223" s="157"/>
      <c r="J1223" s="157"/>
      <c r="K1223" s="158"/>
      <c r="L1223" s="159">
        <f t="shared" si="22"/>
        <v>0</v>
      </c>
      <c r="M1223" s="188"/>
      <c r="N1223" s="151"/>
      <c r="O1223" s="188"/>
    </row>
    <row r="1224" spans="1:15" s="189" customFormat="1" ht="12.75" customHeight="1">
      <c r="A1224" s="174"/>
      <c r="B1224" s="175"/>
      <c r="C1224" s="175"/>
      <c r="D1224" s="176"/>
      <c r="E1224" s="176"/>
      <c r="F1224" s="176" t="s">
        <v>833</v>
      </c>
      <c r="G1224" s="177"/>
      <c r="H1224" s="177"/>
      <c r="I1224" s="178"/>
      <c r="J1224" s="178"/>
      <c r="K1224" s="179"/>
      <c r="L1224" s="180">
        <f t="shared" si="22"/>
        <v>0</v>
      </c>
      <c r="M1224" s="188"/>
      <c r="N1224" s="151"/>
      <c r="O1224" s="188"/>
    </row>
    <row r="1225" spans="1:15" s="189" customFormat="1" ht="12.75" customHeight="1">
      <c r="A1225" s="167">
        <v>2023</v>
      </c>
      <c r="B1225" s="168" t="s">
        <v>870</v>
      </c>
      <c r="C1225" s="168" t="s">
        <v>829</v>
      </c>
      <c r="D1225" s="169" t="s">
        <v>845</v>
      </c>
      <c r="E1225" s="169">
        <v>3</v>
      </c>
      <c r="F1225" s="169" t="s">
        <v>831</v>
      </c>
      <c r="G1225" s="170"/>
      <c r="H1225" s="170">
        <v>1786.23</v>
      </c>
      <c r="I1225" s="171"/>
      <c r="J1225" s="171"/>
      <c r="K1225" s="172"/>
      <c r="L1225" s="173">
        <f t="shared" si="22"/>
        <v>0</v>
      </c>
      <c r="M1225" s="188"/>
      <c r="N1225" s="151"/>
      <c r="O1225" s="188"/>
    </row>
    <row r="1226" spans="1:15" s="189" customFormat="1" ht="12.75" customHeight="1">
      <c r="A1226" s="153"/>
      <c r="B1226" s="154"/>
      <c r="C1226" s="154"/>
      <c r="D1226" s="155"/>
      <c r="E1226" s="155"/>
      <c r="F1226" s="155" t="s">
        <v>832</v>
      </c>
      <c r="G1226" s="156"/>
      <c r="H1226" s="156">
        <v>3452.0400000000004</v>
      </c>
      <c r="I1226" s="157"/>
      <c r="J1226" s="157"/>
      <c r="K1226" s="158"/>
      <c r="L1226" s="159">
        <f t="shared" si="22"/>
        <v>0</v>
      </c>
      <c r="M1226" s="188"/>
      <c r="N1226" s="151"/>
      <c r="O1226" s="188"/>
    </row>
    <row r="1227" spans="1:15" s="189" customFormat="1" ht="12.75" customHeight="1">
      <c r="A1227" s="174"/>
      <c r="B1227" s="175"/>
      <c r="C1227" s="175"/>
      <c r="D1227" s="176"/>
      <c r="E1227" s="176"/>
      <c r="F1227" s="176" t="s">
        <v>833</v>
      </c>
      <c r="G1227" s="177"/>
      <c r="H1227" s="177">
        <v>5218.2000000000007</v>
      </c>
      <c r="I1227" s="178"/>
      <c r="J1227" s="178"/>
      <c r="K1227" s="179"/>
      <c r="L1227" s="180">
        <f t="shared" si="22"/>
        <v>0</v>
      </c>
      <c r="M1227" s="188"/>
      <c r="N1227" s="151"/>
      <c r="O1227" s="188"/>
    </row>
    <row r="1228" spans="1:15" s="189" customFormat="1" ht="12.75" customHeight="1">
      <c r="A1228" s="167">
        <v>2023</v>
      </c>
      <c r="B1228" s="168" t="s">
        <v>870</v>
      </c>
      <c r="C1228" s="168" t="s">
        <v>829</v>
      </c>
      <c r="D1228" s="169" t="s">
        <v>846</v>
      </c>
      <c r="E1228" s="169">
        <v>3</v>
      </c>
      <c r="F1228" s="169" t="s">
        <v>831</v>
      </c>
      <c r="G1228" s="170"/>
      <c r="H1228" s="170">
        <v>598.08000000000004</v>
      </c>
      <c r="I1228" s="171"/>
      <c r="J1228" s="171"/>
      <c r="K1228" s="172"/>
      <c r="L1228" s="173">
        <f t="shared" si="22"/>
        <v>0</v>
      </c>
      <c r="M1228" s="188"/>
      <c r="N1228" s="151"/>
      <c r="O1228" s="188"/>
    </row>
    <row r="1229" spans="1:15" s="189" customFormat="1" ht="12.75" customHeight="1">
      <c r="A1229" s="153"/>
      <c r="B1229" s="154"/>
      <c r="C1229" s="154"/>
      <c r="D1229" s="155"/>
      <c r="E1229" s="155"/>
      <c r="F1229" s="155" t="s">
        <v>832</v>
      </c>
      <c r="G1229" s="156"/>
      <c r="H1229" s="156">
        <v>1155.8400000000001</v>
      </c>
      <c r="I1229" s="157"/>
      <c r="J1229" s="157"/>
      <c r="K1229" s="158"/>
      <c r="L1229" s="159">
        <f t="shared" si="22"/>
        <v>0</v>
      </c>
      <c r="M1229" s="188"/>
      <c r="N1229" s="151"/>
      <c r="O1229" s="188"/>
    </row>
    <row r="1230" spans="1:15" s="189" customFormat="1" ht="12.75" customHeight="1">
      <c r="A1230" s="174"/>
      <c r="B1230" s="175"/>
      <c r="C1230" s="175"/>
      <c r="D1230" s="176"/>
      <c r="E1230" s="176"/>
      <c r="F1230" s="176" t="s">
        <v>833</v>
      </c>
      <c r="G1230" s="177"/>
      <c r="H1230" s="177"/>
      <c r="I1230" s="178"/>
      <c r="J1230" s="178"/>
      <c r="K1230" s="179"/>
      <c r="L1230" s="180">
        <f t="shared" si="22"/>
        <v>0</v>
      </c>
      <c r="M1230" s="188"/>
      <c r="N1230" s="151"/>
      <c r="O1230" s="188"/>
    </row>
    <row r="1231" spans="1:15" s="189" customFormat="1" ht="12.75" customHeight="1">
      <c r="A1231" s="167">
        <v>2023</v>
      </c>
      <c r="B1231" s="168" t="s">
        <v>870</v>
      </c>
      <c r="C1231" s="168" t="s">
        <v>829</v>
      </c>
      <c r="D1231" s="169" t="s">
        <v>847</v>
      </c>
      <c r="E1231" s="169">
        <v>3</v>
      </c>
      <c r="F1231" s="169" t="s">
        <v>831</v>
      </c>
      <c r="G1231" s="170"/>
      <c r="H1231" s="170">
        <v>598.08000000000004</v>
      </c>
      <c r="I1231" s="171"/>
      <c r="J1231" s="171"/>
      <c r="K1231" s="172"/>
      <c r="L1231" s="173">
        <f t="shared" si="22"/>
        <v>0</v>
      </c>
      <c r="M1231" s="188"/>
      <c r="N1231" s="151"/>
      <c r="O1231" s="188"/>
    </row>
    <row r="1232" spans="1:15" s="189" customFormat="1" ht="12.75" customHeight="1">
      <c r="A1232" s="153"/>
      <c r="B1232" s="154"/>
      <c r="C1232" s="154"/>
      <c r="D1232" s="155"/>
      <c r="E1232" s="155"/>
      <c r="F1232" s="155" t="s">
        <v>832</v>
      </c>
      <c r="G1232" s="156"/>
      <c r="H1232" s="156">
        <v>1155.8400000000001</v>
      </c>
      <c r="I1232" s="157"/>
      <c r="J1232" s="157"/>
      <c r="K1232" s="158"/>
      <c r="L1232" s="159">
        <f t="shared" si="22"/>
        <v>0</v>
      </c>
      <c r="M1232" s="188"/>
      <c r="N1232" s="151"/>
      <c r="O1232" s="188"/>
    </row>
    <row r="1233" spans="1:15" s="189" customFormat="1" ht="12.75" customHeight="1">
      <c r="A1233" s="174"/>
      <c r="B1233" s="175"/>
      <c r="C1233" s="175"/>
      <c r="D1233" s="176"/>
      <c r="E1233" s="176"/>
      <c r="F1233" s="176" t="s">
        <v>833</v>
      </c>
      <c r="G1233" s="177"/>
      <c r="H1233" s="177">
        <v>1747.2000000000003</v>
      </c>
      <c r="I1233" s="178"/>
      <c r="J1233" s="178"/>
      <c r="K1233" s="179"/>
      <c r="L1233" s="180">
        <f t="shared" si="22"/>
        <v>0</v>
      </c>
      <c r="M1233" s="188"/>
      <c r="N1233" s="151"/>
      <c r="O1233" s="188"/>
    </row>
    <row r="1234" spans="1:15" s="189" customFormat="1" ht="12.75" customHeight="1">
      <c r="A1234" s="167">
        <v>2023</v>
      </c>
      <c r="B1234" s="168" t="s">
        <v>870</v>
      </c>
      <c r="C1234" s="168" t="s">
        <v>829</v>
      </c>
      <c r="D1234" s="169" t="s">
        <v>848</v>
      </c>
      <c r="E1234" s="169">
        <v>3</v>
      </c>
      <c r="F1234" s="169" t="s">
        <v>831</v>
      </c>
      <c r="G1234" s="170"/>
      <c r="H1234" s="170">
        <v>910.47</v>
      </c>
      <c r="I1234" s="171"/>
      <c r="J1234" s="171"/>
      <c r="K1234" s="172"/>
      <c r="L1234" s="173">
        <f t="shared" si="22"/>
        <v>0</v>
      </c>
      <c r="M1234" s="188"/>
      <c r="N1234" s="151"/>
      <c r="O1234" s="188"/>
    </row>
    <row r="1235" spans="1:15" s="189" customFormat="1" ht="12.75" customHeight="1">
      <c r="A1235" s="153"/>
      <c r="B1235" s="154"/>
      <c r="C1235" s="154"/>
      <c r="D1235" s="155"/>
      <c r="E1235" s="155"/>
      <c r="F1235" s="155" t="s">
        <v>832</v>
      </c>
      <c r="G1235" s="156"/>
      <c r="H1235" s="156">
        <v>1759.5600000000002</v>
      </c>
      <c r="I1235" s="157"/>
      <c r="J1235" s="157"/>
      <c r="K1235" s="158"/>
      <c r="L1235" s="159">
        <f t="shared" si="22"/>
        <v>0</v>
      </c>
      <c r="M1235" s="188"/>
      <c r="N1235" s="151"/>
      <c r="O1235" s="188"/>
    </row>
    <row r="1236" spans="1:15" s="189" customFormat="1" ht="12.75" customHeight="1">
      <c r="A1236" s="174"/>
      <c r="B1236" s="175"/>
      <c r="C1236" s="175"/>
      <c r="D1236" s="176"/>
      <c r="E1236" s="176"/>
      <c r="F1236" s="176" t="s">
        <v>833</v>
      </c>
      <c r="G1236" s="177"/>
      <c r="H1236" s="177"/>
      <c r="I1236" s="178"/>
      <c r="J1236" s="178"/>
      <c r="K1236" s="179"/>
      <c r="L1236" s="180">
        <f t="shared" si="22"/>
        <v>0</v>
      </c>
      <c r="M1236" s="188"/>
      <c r="N1236" s="151"/>
      <c r="O1236" s="188"/>
    </row>
    <row r="1237" spans="1:15" s="189" customFormat="1" ht="12.75" customHeight="1">
      <c r="A1237" s="167">
        <v>2023</v>
      </c>
      <c r="B1237" s="168" t="s">
        <v>870</v>
      </c>
      <c r="C1237" s="168" t="s">
        <v>829</v>
      </c>
      <c r="D1237" s="169" t="s">
        <v>849</v>
      </c>
      <c r="E1237" s="169">
        <v>3</v>
      </c>
      <c r="F1237" s="169" t="s">
        <v>831</v>
      </c>
      <c r="G1237" s="170"/>
      <c r="H1237" s="170">
        <v>910.47</v>
      </c>
      <c r="I1237" s="171"/>
      <c r="J1237" s="171"/>
      <c r="K1237" s="172"/>
      <c r="L1237" s="173">
        <f t="shared" si="22"/>
        <v>0</v>
      </c>
      <c r="M1237" s="188"/>
      <c r="N1237" s="151"/>
      <c r="O1237" s="188"/>
    </row>
    <row r="1238" spans="1:15" s="189" customFormat="1" ht="12.75" customHeight="1">
      <c r="A1238" s="153"/>
      <c r="B1238" s="154"/>
      <c r="C1238" s="154"/>
      <c r="D1238" s="155"/>
      <c r="E1238" s="155"/>
      <c r="F1238" s="155" t="s">
        <v>832</v>
      </c>
      <c r="G1238" s="156"/>
      <c r="H1238" s="156">
        <v>1759.5600000000002</v>
      </c>
      <c r="I1238" s="157"/>
      <c r="J1238" s="157"/>
      <c r="K1238" s="158"/>
      <c r="L1238" s="159">
        <f t="shared" si="22"/>
        <v>0</v>
      </c>
      <c r="M1238" s="188"/>
      <c r="N1238" s="151"/>
      <c r="O1238" s="188"/>
    </row>
    <row r="1239" spans="1:15" s="189" customFormat="1" ht="12.75" customHeight="1">
      <c r="A1239" s="174"/>
      <c r="B1239" s="175"/>
      <c r="C1239" s="175"/>
      <c r="D1239" s="176"/>
      <c r="E1239" s="176"/>
      <c r="F1239" s="176" t="s">
        <v>833</v>
      </c>
      <c r="G1239" s="177"/>
      <c r="H1239" s="177">
        <v>2659.8</v>
      </c>
      <c r="I1239" s="178"/>
      <c r="J1239" s="178"/>
      <c r="K1239" s="179"/>
      <c r="L1239" s="180">
        <f t="shared" si="22"/>
        <v>0</v>
      </c>
      <c r="M1239" s="188"/>
      <c r="N1239" s="151"/>
      <c r="O1239" s="188"/>
    </row>
    <row r="1240" spans="1:15" s="189" customFormat="1" ht="12.75" customHeight="1">
      <c r="A1240" s="167">
        <v>2023</v>
      </c>
      <c r="B1240" s="168" t="s">
        <v>870</v>
      </c>
      <c r="C1240" s="168" t="s">
        <v>829</v>
      </c>
      <c r="D1240" s="169" t="s">
        <v>850</v>
      </c>
      <c r="E1240" s="169">
        <v>3</v>
      </c>
      <c r="F1240" s="169" t="s">
        <v>831</v>
      </c>
      <c r="G1240" s="170"/>
      <c r="H1240" s="170">
        <v>624.37</v>
      </c>
      <c r="I1240" s="171"/>
      <c r="J1240" s="171"/>
      <c r="K1240" s="172"/>
      <c r="L1240" s="173">
        <f t="shared" si="22"/>
        <v>0</v>
      </c>
      <c r="M1240" s="188"/>
      <c r="N1240" s="151"/>
      <c r="O1240" s="188"/>
    </row>
    <row r="1241" spans="1:15" s="189" customFormat="1" ht="12.75" customHeight="1">
      <c r="A1241" s="153"/>
      <c r="B1241" s="154"/>
      <c r="C1241" s="154"/>
      <c r="D1241" s="155"/>
      <c r="E1241" s="155"/>
      <c r="F1241" s="155" t="s">
        <v>832</v>
      </c>
      <c r="G1241" s="156"/>
      <c r="H1241" s="156">
        <v>1206.6600000000001</v>
      </c>
      <c r="I1241" s="157"/>
      <c r="J1241" s="157"/>
      <c r="K1241" s="158"/>
      <c r="L1241" s="159">
        <f t="shared" si="22"/>
        <v>0</v>
      </c>
      <c r="M1241" s="188"/>
      <c r="N1241" s="151"/>
      <c r="O1241" s="188"/>
    </row>
    <row r="1242" spans="1:15" s="189" customFormat="1" ht="12.75" customHeight="1">
      <c r="A1242" s="174"/>
      <c r="B1242" s="175"/>
      <c r="C1242" s="161"/>
      <c r="D1242" s="162"/>
      <c r="E1242" s="162"/>
      <c r="F1242" s="162" t="s">
        <v>833</v>
      </c>
      <c r="G1242" s="177"/>
      <c r="H1242" s="177">
        <v>1824.03</v>
      </c>
      <c r="I1242" s="164"/>
      <c r="J1242" s="178"/>
      <c r="K1242" s="165"/>
      <c r="L1242" s="166">
        <f t="shared" si="22"/>
        <v>0</v>
      </c>
      <c r="M1242" s="188"/>
      <c r="N1242" s="151"/>
      <c r="O1242" s="188"/>
    </row>
    <row r="1243" spans="1:15" s="189" customFormat="1" ht="12.75" customHeight="1">
      <c r="A1243" s="167">
        <v>2023</v>
      </c>
      <c r="B1243" s="168" t="s">
        <v>870</v>
      </c>
      <c r="C1243" s="168" t="s">
        <v>829</v>
      </c>
      <c r="D1243" s="169" t="s">
        <v>851</v>
      </c>
      <c r="E1243" s="169">
        <v>3</v>
      </c>
      <c r="F1243" s="169" t="s">
        <v>831</v>
      </c>
      <c r="G1243" s="170"/>
      <c r="H1243" s="170">
        <v>624.37</v>
      </c>
      <c r="I1243" s="171"/>
      <c r="J1243" s="171"/>
      <c r="K1243" s="172"/>
      <c r="L1243" s="173">
        <f t="shared" si="22"/>
        <v>0</v>
      </c>
      <c r="M1243" s="188"/>
      <c r="N1243" s="151"/>
      <c r="O1243" s="188"/>
    </row>
    <row r="1244" spans="1:15" s="189" customFormat="1" ht="12.75" customHeight="1">
      <c r="A1244" s="153"/>
      <c r="B1244" s="154"/>
      <c r="C1244" s="154"/>
      <c r="D1244" s="155"/>
      <c r="E1244" s="155"/>
      <c r="F1244" s="155" t="s">
        <v>832</v>
      </c>
      <c r="G1244" s="156"/>
      <c r="H1244" s="156">
        <v>1206.6600000000001</v>
      </c>
      <c r="I1244" s="157"/>
      <c r="J1244" s="157"/>
      <c r="K1244" s="158"/>
      <c r="L1244" s="159">
        <f t="shared" si="22"/>
        <v>0</v>
      </c>
      <c r="M1244" s="188"/>
      <c r="N1244" s="151"/>
      <c r="O1244" s="188"/>
    </row>
    <row r="1245" spans="1:15" s="189" customFormat="1" ht="12.75" customHeight="1">
      <c r="A1245" s="174"/>
      <c r="B1245" s="175"/>
      <c r="C1245" s="175"/>
      <c r="D1245" s="176"/>
      <c r="E1245" s="176"/>
      <c r="F1245" s="176" t="s">
        <v>833</v>
      </c>
      <c r="G1245" s="177"/>
      <c r="H1245" s="177">
        <v>1824.03</v>
      </c>
      <c r="I1245" s="178"/>
      <c r="J1245" s="178"/>
      <c r="K1245" s="179"/>
      <c r="L1245" s="180">
        <f t="shared" si="22"/>
        <v>0</v>
      </c>
      <c r="M1245" s="188"/>
      <c r="N1245" s="151"/>
      <c r="O1245" s="188"/>
    </row>
    <row r="1246" spans="1:15" s="189" customFormat="1" ht="12.75" customHeight="1">
      <c r="A1246" s="167">
        <v>2023</v>
      </c>
      <c r="B1246" s="168" t="s">
        <v>870</v>
      </c>
      <c r="C1246" s="168" t="s">
        <v>829</v>
      </c>
      <c r="D1246" s="169" t="s">
        <v>852</v>
      </c>
      <c r="E1246" s="169">
        <v>3</v>
      </c>
      <c r="F1246" s="169" t="s">
        <v>831</v>
      </c>
      <c r="G1246" s="170"/>
      <c r="H1246" s="170">
        <v>1456.88</v>
      </c>
      <c r="I1246" s="171"/>
      <c r="J1246" s="171"/>
      <c r="K1246" s="172"/>
      <c r="L1246" s="173">
        <f t="shared" si="22"/>
        <v>0</v>
      </c>
      <c r="M1246" s="188"/>
      <c r="N1246" s="151"/>
      <c r="O1246" s="188"/>
    </row>
    <row r="1247" spans="1:15" s="189" customFormat="1" ht="12.75" customHeight="1">
      <c r="A1247" s="153"/>
      <c r="B1247" s="154"/>
      <c r="C1247" s="154"/>
      <c r="D1247" s="155"/>
      <c r="E1247" s="155"/>
      <c r="F1247" s="155" t="s">
        <v>832</v>
      </c>
      <c r="G1247" s="156"/>
      <c r="H1247" s="156">
        <v>2815.55</v>
      </c>
      <c r="I1247" s="157"/>
      <c r="J1247" s="157"/>
      <c r="K1247" s="158"/>
      <c r="L1247" s="159">
        <f t="shared" si="22"/>
        <v>0</v>
      </c>
      <c r="M1247" s="188"/>
      <c r="N1247" s="151"/>
      <c r="O1247" s="188"/>
    </row>
    <row r="1248" spans="1:15" s="189" customFormat="1" ht="12.75" customHeight="1">
      <c r="A1248" s="174"/>
      <c r="B1248" s="175"/>
      <c r="C1248" s="175"/>
      <c r="D1248" s="176"/>
      <c r="E1248" s="176"/>
      <c r="F1248" s="176" t="s">
        <v>833</v>
      </c>
      <c r="G1248" s="177"/>
      <c r="H1248" s="177">
        <v>4256.07</v>
      </c>
      <c r="I1248" s="178"/>
      <c r="J1248" s="178"/>
      <c r="K1248" s="179"/>
      <c r="L1248" s="180">
        <f t="shared" si="22"/>
        <v>0</v>
      </c>
      <c r="M1248" s="188"/>
      <c r="N1248" s="151"/>
      <c r="O1248" s="188"/>
    </row>
    <row r="1249" spans="1:15" s="189" customFormat="1" ht="12.75" customHeight="1">
      <c r="A1249" s="167">
        <v>2023</v>
      </c>
      <c r="B1249" s="168" t="s">
        <v>870</v>
      </c>
      <c r="C1249" s="168" t="s">
        <v>829</v>
      </c>
      <c r="D1249" s="169" t="s">
        <v>853</v>
      </c>
      <c r="E1249" s="169">
        <v>3</v>
      </c>
      <c r="F1249" s="169" t="s">
        <v>831</v>
      </c>
      <c r="G1249" s="170"/>
      <c r="H1249" s="170">
        <v>1456.88</v>
      </c>
      <c r="I1249" s="171"/>
      <c r="J1249" s="171"/>
      <c r="K1249" s="172"/>
      <c r="L1249" s="173">
        <f t="shared" si="22"/>
        <v>0</v>
      </c>
      <c r="M1249" s="188"/>
      <c r="N1249" s="151"/>
      <c r="O1249" s="188"/>
    </row>
    <row r="1250" spans="1:15" s="189" customFormat="1" ht="12.75" customHeight="1">
      <c r="A1250" s="153"/>
      <c r="B1250" s="154"/>
      <c r="C1250" s="154"/>
      <c r="D1250" s="155"/>
      <c r="E1250" s="155"/>
      <c r="F1250" s="155" t="s">
        <v>832</v>
      </c>
      <c r="G1250" s="156"/>
      <c r="H1250" s="156">
        <v>2815.55</v>
      </c>
      <c r="I1250" s="157"/>
      <c r="J1250" s="157"/>
      <c r="K1250" s="158"/>
      <c r="L1250" s="159">
        <f t="shared" si="22"/>
        <v>0</v>
      </c>
      <c r="M1250" s="188"/>
      <c r="N1250" s="151"/>
      <c r="O1250" s="188"/>
    </row>
    <row r="1251" spans="1:15" s="189" customFormat="1" ht="12.75" customHeight="1">
      <c r="A1251" s="174"/>
      <c r="B1251" s="175"/>
      <c r="C1251" s="175"/>
      <c r="D1251" s="176"/>
      <c r="E1251" s="176"/>
      <c r="F1251" s="176" t="s">
        <v>833</v>
      </c>
      <c r="G1251" s="177"/>
      <c r="H1251" s="177">
        <v>4256.07</v>
      </c>
      <c r="I1251" s="178"/>
      <c r="J1251" s="178"/>
      <c r="K1251" s="179"/>
      <c r="L1251" s="180">
        <f t="shared" si="22"/>
        <v>0</v>
      </c>
      <c r="M1251" s="188"/>
      <c r="N1251" s="151"/>
      <c r="O1251" s="188"/>
    </row>
    <row r="1252" spans="1:15" s="189" customFormat="1" ht="12.75" customHeight="1">
      <c r="A1252" s="167">
        <v>2023</v>
      </c>
      <c r="B1252" s="168" t="s">
        <v>870</v>
      </c>
      <c r="C1252" s="168" t="s">
        <v>829</v>
      </c>
      <c r="D1252" s="169" t="s">
        <v>854</v>
      </c>
      <c r="E1252" s="169">
        <v>3</v>
      </c>
      <c r="F1252" s="169" t="s">
        <v>831</v>
      </c>
      <c r="G1252" s="170"/>
      <c r="H1252" s="170">
        <v>1456.88</v>
      </c>
      <c r="I1252" s="171"/>
      <c r="J1252" s="171"/>
      <c r="K1252" s="172"/>
      <c r="L1252" s="173">
        <f t="shared" si="22"/>
        <v>0</v>
      </c>
      <c r="M1252" s="188"/>
      <c r="N1252" s="151"/>
      <c r="O1252" s="188"/>
    </row>
    <row r="1253" spans="1:15" s="189" customFormat="1" ht="12.75" customHeight="1">
      <c r="A1253" s="153"/>
      <c r="B1253" s="154"/>
      <c r="C1253" s="154"/>
      <c r="D1253" s="155"/>
      <c r="E1253" s="155"/>
      <c r="F1253" s="155" t="s">
        <v>832</v>
      </c>
      <c r="G1253" s="156"/>
      <c r="H1253" s="156">
        <v>2815.55</v>
      </c>
      <c r="I1253" s="157"/>
      <c r="J1253" s="157"/>
      <c r="K1253" s="158"/>
      <c r="L1253" s="159">
        <f t="shared" si="22"/>
        <v>0</v>
      </c>
      <c r="M1253" s="188"/>
      <c r="N1253" s="151"/>
      <c r="O1253" s="188"/>
    </row>
    <row r="1254" spans="1:15" s="189" customFormat="1" ht="12.75" customHeight="1">
      <c r="A1254" s="174"/>
      <c r="B1254" s="175"/>
      <c r="C1254" s="175"/>
      <c r="D1254" s="176"/>
      <c r="E1254" s="176"/>
      <c r="F1254" s="176" t="s">
        <v>833</v>
      </c>
      <c r="G1254" s="177"/>
      <c r="H1254" s="177">
        <v>4256.07</v>
      </c>
      <c r="I1254" s="178"/>
      <c r="J1254" s="178"/>
      <c r="K1254" s="179"/>
      <c r="L1254" s="180">
        <f t="shared" si="22"/>
        <v>0</v>
      </c>
      <c r="M1254" s="188"/>
      <c r="N1254" s="151"/>
      <c r="O1254" s="188"/>
    </row>
    <row r="1255" spans="1:15" s="189" customFormat="1" ht="12.75" customHeight="1">
      <c r="A1255" s="167">
        <v>2023</v>
      </c>
      <c r="B1255" s="168" t="s">
        <v>870</v>
      </c>
      <c r="C1255" s="168" t="s">
        <v>829</v>
      </c>
      <c r="D1255" s="169" t="s">
        <v>855</v>
      </c>
      <c r="E1255" s="169">
        <v>3</v>
      </c>
      <c r="F1255" s="169" t="s">
        <v>831</v>
      </c>
      <c r="G1255" s="170"/>
      <c r="H1255" s="170">
        <v>1456.88</v>
      </c>
      <c r="I1255" s="171"/>
      <c r="J1255" s="171"/>
      <c r="K1255" s="172"/>
      <c r="L1255" s="173">
        <f t="shared" si="22"/>
        <v>0</v>
      </c>
      <c r="M1255" s="188"/>
      <c r="N1255" s="151"/>
      <c r="O1255" s="188"/>
    </row>
    <row r="1256" spans="1:15" s="189" customFormat="1" ht="12.75" customHeight="1">
      <c r="A1256" s="153"/>
      <c r="B1256" s="154"/>
      <c r="C1256" s="154"/>
      <c r="D1256" s="155"/>
      <c r="E1256" s="155"/>
      <c r="F1256" s="155" t="s">
        <v>832</v>
      </c>
      <c r="G1256" s="156"/>
      <c r="H1256" s="156">
        <v>2815.55</v>
      </c>
      <c r="I1256" s="157"/>
      <c r="J1256" s="157"/>
      <c r="K1256" s="158"/>
      <c r="L1256" s="159">
        <f t="shared" si="22"/>
        <v>0</v>
      </c>
      <c r="M1256" s="188"/>
      <c r="N1256" s="151"/>
      <c r="O1256" s="188"/>
    </row>
    <row r="1257" spans="1:15" s="189" customFormat="1" ht="12.75" customHeight="1">
      <c r="A1257" s="174"/>
      <c r="B1257" s="175"/>
      <c r="C1257" s="175"/>
      <c r="D1257" s="176"/>
      <c r="E1257" s="176"/>
      <c r="F1257" s="176" t="s">
        <v>833</v>
      </c>
      <c r="G1257" s="177"/>
      <c r="H1257" s="177">
        <v>4256.07</v>
      </c>
      <c r="I1257" s="178"/>
      <c r="J1257" s="178"/>
      <c r="K1257" s="179"/>
      <c r="L1257" s="180">
        <f t="shared" si="22"/>
        <v>0</v>
      </c>
      <c r="M1257" s="188"/>
      <c r="N1257" s="151"/>
      <c r="O1257" s="188"/>
    </row>
    <row r="1258" spans="1:15" s="189" customFormat="1" ht="12.75" customHeight="1">
      <c r="A1258" s="167">
        <v>2023</v>
      </c>
      <c r="B1258" s="168" t="s">
        <v>870</v>
      </c>
      <c r="C1258" s="168" t="s">
        <v>829</v>
      </c>
      <c r="D1258" s="169" t="s">
        <v>856</v>
      </c>
      <c r="E1258" s="169">
        <v>3</v>
      </c>
      <c r="F1258" s="169" t="s">
        <v>831</v>
      </c>
      <c r="G1258" s="170"/>
      <c r="H1258" s="170">
        <v>1456.88</v>
      </c>
      <c r="I1258" s="171"/>
      <c r="J1258" s="171"/>
      <c r="K1258" s="172"/>
      <c r="L1258" s="173">
        <f t="shared" si="22"/>
        <v>0</v>
      </c>
      <c r="M1258" s="188"/>
      <c r="N1258" s="151"/>
      <c r="O1258" s="188"/>
    </row>
    <row r="1259" spans="1:15" s="189" customFormat="1" ht="12.75" customHeight="1">
      <c r="A1259" s="153"/>
      <c r="B1259" s="154"/>
      <c r="C1259" s="154"/>
      <c r="D1259" s="155"/>
      <c r="E1259" s="155"/>
      <c r="F1259" s="155" t="s">
        <v>832</v>
      </c>
      <c r="G1259" s="156"/>
      <c r="H1259" s="156">
        <v>2815.55</v>
      </c>
      <c r="I1259" s="157"/>
      <c r="J1259" s="157"/>
      <c r="K1259" s="158"/>
      <c r="L1259" s="159">
        <f t="shared" si="22"/>
        <v>0</v>
      </c>
      <c r="M1259" s="188"/>
      <c r="N1259" s="151"/>
      <c r="O1259" s="188"/>
    </row>
    <row r="1260" spans="1:15" s="189" customFormat="1" ht="12.75" customHeight="1">
      <c r="A1260" s="174"/>
      <c r="B1260" s="175"/>
      <c r="C1260" s="175"/>
      <c r="D1260" s="176"/>
      <c r="E1260" s="176"/>
      <c r="F1260" s="176" t="s">
        <v>833</v>
      </c>
      <c r="G1260" s="177"/>
      <c r="H1260" s="177">
        <v>4256.07</v>
      </c>
      <c r="I1260" s="178"/>
      <c r="J1260" s="178"/>
      <c r="K1260" s="179"/>
      <c r="L1260" s="180">
        <f t="shared" si="22"/>
        <v>0</v>
      </c>
      <c r="M1260" s="188"/>
      <c r="N1260" s="151"/>
      <c r="O1260" s="188"/>
    </row>
    <row r="1261" spans="1:15" s="189" customFormat="1" ht="12.75" customHeight="1">
      <c r="A1261" s="167">
        <v>2023</v>
      </c>
      <c r="B1261" s="168" t="s">
        <v>870</v>
      </c>
      <c r="C1261" s="168" t="s">
        <v>829</v>
      </c>
      <c r="D1261" s="169" t="s">
        <v>857</v>
      </c>
      <c r="E1261" s="169">
        <v>3</v>
      </c>
      <c r="F1261" s="169" t="s">
        <v>831</v>
      </c>
      <c r="G1261" s="170"/>
      <c r="H1261" s="170">
        <v>1456.88</v>
      </c>
      <c r="I1261" s="171"/>
      <c r="J1261" s="171"/>
      <c r="K1261" s="172"/>
      <c r="L1261" s="173">
        <f t="shared" si="22"/>
        <v>0</v>
      </c>
      <c r="M1261" s="188"/>
      <c r="N1261" s="151"/>
      <c r="O1261" s="188"/>
    </row>
    <row r="1262" spans="1:15" s="189" customFormat="1" ht="12.75" customHeight="1">
      <c r="A1262" s="153"/>
      <c r="B1262" s="154"/>
      <c r="C1262" s="154"/>
      <c r="D1262" s="155"/>
      <c r="E1262" s="155"/>
      <c r="F1262" s="155" t="s">
        <v>832</v>
      </c>
      <c r="G1262" s="156"/>
      <c r="H1262" s="156">
        <v>2815.55</v>
      </c>
      <c r="I1262" s="157"/>
      <c r="J1262" s="157"/>
      <c r="K1262" s="158"/>
      <c r="L1262" s="159">
        <f t="shared" si="22"/>
        <v>0</v>
      </c>
      <c r="M1262" s="188"/>
      <c r="N1262" s="151"/>
      <c r="O1262" s="188"/>
    </row>
    <row r="1263" spans="1:15" s="189" customFormat="1" ht="12.75" customHeight="1">
      <c r="A1263" s="174"/>
      <c r="B1263" s="175"/>
      <c r="C1263" s="175"/>
      <c r="D1263" s="176"/>
      <c r="E1263" s="176"/>
      <c r="F1263" s="176" t="s">
        <v>833</v>
      </c>
      <c r="G1263" s="177"/>
      <c r="H1263" s="177">
        <v>4256.07</v>
      </c>
      <c r="I1263" s="178"/>
      <c r="J1263" s="178"/>
      <c r="K1263" s="179"/>
      <c r="L1263" s="180">
        <f t="shared" si="22"/>
        <v>0</v>
      </c>
      <c r="M1263" s="188"/>
      <c r="N1263" s="151"/>
      <c r="O1263" s="188"/>
    </row>
    <row r="1264" spans="1:15" s="189" customFormat="1" ht="12.75" customHeight="1">
      <c r="A1264" s="167">
        <v>2023</v>
      </c>
      <c r="B1264" s="168" t="s">
        <v>870</v>
      </c>
      <c r="C1264" s="168" t="s">
        <v>829</v>
      </c>
      <c r="D1264" s="169" t="s">
        <v>858</v>
      </c>
      <c r="E1264" s="169">
        <v>3</v>
      </c>
      <c r="F1264" s="169" t="s">
        <v>831</v>
      </c>
      <c r="G1264" s="170"/>
      <c r="H1264" s="170">
        <v>1335</v>
      </c>
      <c r="I1264" s="171"/>
      <c r="J1264" s="171"/>
      <c r="K1264" s="172"/>
      <c r="L1264" s="173">
        <f t="shared" si="22"/>
        <v>0</v>
      </c>
      <c r="M1264" s="188"/>
      <c r="N1264" s="151"/>
      <c r="O1264" s="188"/>
    </row>
    <row r="1265" spans="1:15" s="189" customFormat="1" ht="12.75" customHeight="1">
      <c r="A1265" s="153"/>
      <c r="B1265" s="154"/>
      <c r="C1265" s="154"/>
      <c r="D1265" s="155"/>
      <c r="E1265" s="155"/>
      <c r="F1265" s="155" t="s">
        <v>832</v>
      </c>
      <c r="G1265" s="156"/>
      <c r="H1265" s="156">
        <v>2580</v>
      </c>
      <c r="I1265" s="157"/>
      <c r="J1265" s="157"/>
      <c r="K1265" s="158"/>
      <c r="L1265" s="159">
        <f t="shared" si="22"/>
        <v>0</v>
      </c>
      <c r="M1265" s="188"/>
      <c r="N1265" s="151"/>
      <c r="O1265" s="188"/>
    </row>
    <row r="1266" spans="1:15" s="189" customFormat="1" ht="12.75" customHeight="1">
      <c r="A1266" s="174"/>
      <c r="B1266" s="175"/>
      <c r="C1266" s="175"/>
      <c r="D1266" s="176"/>
      <c r="E1266" s="176"/>
      <c r="F1266" s="176" t="s">
        <v>833</v>
      </c>
      <c r="G1266" s="177"/>
      <c r="H1266" s="177"/>
      <c r="I1266" s="178"/>
      <c r="J1266" s="178"/>
      <c r="K1266" s="179"/>
      <c r="L1266" s="180">
        <f t="shared" si="22"/>
        <v>0</v>
      </c>
      <c r="M1266" s="188"/>
      <c r="N1266" s="151"/>
      <c r="O1266" s="188"/>
    </row>
    <row r="1267" spans="1:15" s="189" customFormat="1" ht="12.75" customHeight="1">
      <c r="A1267" s="167">
        <v>2023</v>
      </c>
      <c r="B1267" s="168" t="s">
        <v>870</v>
      </c>
      <c r="C1267" s="168" t="s">
        <v>829</v>
      </c>
      <c r="D1267" s="169" t="s">
        <v>859</v>
      </c>
      <c r="E1267" s="169">
        <v>3</v>
      </c>
      <c r="F1267" s="169" t="s">
        <v>831</v>
      </c>
      <c r="G1267" s="170"/>
      <c r="H1267" s="170">
        <v>1335</v>
      </c>
      <c r="I1267" s="171"/>
      <c r="J1267" s="171"/>
      <c r="K1267" s="172"/>
      <c r="L1267" s="173">
        <f t="shared" si="22"/>
        <v>0</v>
      </c>
      <c r="M1267" s="188"/>
      <c r="N1267" s="151"/>
      <c r="O1267" s="188"/>
    </row>
    <row r="1268" spans="1:15" s="189" customFormat="1" ht="12.75" customHeight="1">
      <c r="A1268" s="153"/>
      <c r="B1268" s="154"/>
      <c r="C1268" s="154"/>
      <c r="D1268" s="155"/>
      <c r="E1268" s="155"/>
      <c r="F1268" s="155" t="s">
        <v>832</v>
      </c>
      <c r="G1268" s="156"/>
      <c r="H1268" s="156">
        <v>2580</v>
      </c>
      <c r="I1268" s="157"/>
      <c r="J1268" s="157"/>
      <c r="K1268" s="158"/>
      <c r="L1268" s="159">
        <f t="shared" si="22"/>
        <v>0</v>
      </c>
      <c r="M1268" s="188"/>
      <c r="N1268" s="151"/>
      <c r="O1268" s="188"/>
    </row>
    <row r="1269" spans="1:15" s="189" customFormat="1" ht="12.75" customHeight="1">
      <c r="A1269" s="174"/>
      <c r="B1269" s="175"/>
      <c r="C1269" s="175"/>
      <c r="D1269" s="176"/>
      <c r="E1269" s="176"/>
      <c r="F1269" s="176" t="s">
        <v>833</v>
      </c>
      <c r="G1269" s="177"/>
      <c r="H1269" s="177"/>
      <c r="I1269" s="178"/>
      <c r="J1269" s="178"/>
      <c r="K1269" s="179"/>
      <c r="L1269" s="180">
        <f t="shared" si="22"/>
        <v>0</v>
      </c>
      <c r="M1269" s="188"/>
      <c r="N1269" s="151"/>
      <c r="O1269" s="188"/>
    </row>
    <row r="1270" spans="1:15" s="189" customFormat="1" ht="12.75" customHeight="1">
      <c r="A1270" s="167">
        <v>2023</v>
      </c>
      <c r="B1270" s="168" t="s">
        <v>870</v>
      </c>
      <c r="C1270" s="168" t="s">
        <v>829</v>
      </c>
      <c r="D1270" s="169" t="s">
        <v>860</v>
      </c>
      <c r="E1270" s="169">
        <v>3</v>
      </c>
      <c r="F1270" s="169" t="s">
        <v>831</v>
      </c>
      <c r="G1270" s="170"/>
      <c r="H1270" s="170">
        <v>583.39</v>
      </c>
      <c r="I1270" s="171"/>
      <c r="J1270" s="171"/>
      <c r="K1270" s="172"/>
      <c r="L1270" s="173">
        <f t="shared" ref="L1270:L1275" si="23">H1270*J1270</f>
        <v>0</v>
      </c>
      <c r="M1270" s="188"/>
      <c r="N1270" s="151"/>
      <c r="O1270" s="188"/>
    </row>
    <row r="1271" spans="1:15" s="189" customFormat="1" ht="12.75" customHeight="1">
      <c r="A1271" s="153"/>
      <c r="B1271" s="154"/>
      <c r="C1271" s="154"/>
      <c r="D1271" s="155"/>
      <c r="E1271" s="155"/>
      <c r="F1271" s="155" t="s">
        <v>832</v>
      </c>
      <c r="G1271" s="156"/>
      <c r="H1271" s="156">
        <v>1127.46</v>
      </c>
      <c r="I1271" s="157"/>
      <c r="J1271" s="157"/>
      <c r="K1271" s="158"/>
      <c r="L1271" s="159">
        <f t="shared" si="23"/>
        <v>0</v>
      </c>
      <c r="M1271" s="188"/>
      <c r="N1271" s="151"/>
      <c r="O1271" s="188"/>
    </row>
    <row r="1272" spans="1:15" s="189" customFormat="1" ht="12.75" customHeight="1">
      <c r="A1272" s="174"/>
      <c r="B1272" s="175"/>
      <c r="C1272" s="175"/>
      <c r="D1272" s="176"/>
      <c r="E1272" s="176"/>
      <c r="F1272" s="176" t="s">
        <v>833</v>
      </c>
      <c r="G1272" s="177"/>
      <c r="H1272" s="177">
        <v>1704.3</v>
      </c>
      <c r="I1272" s="178"/>
      <c r="J1272" s="178"/>
      <c r="K1272" s="179"/>
      <c r="L1272" s="180">
        <f t="shared" si="23"/>
        <v>0</v>
      </c>
      <c r="M1272" s="188"/>
      <c r="N1272" s="151"/>
      <c r="O1272" s="188"/>
    </row>
    <row r="1273" spans="1:15" s="189" customFormat="1" ht="12.75" customHeight="1">
      <c r="A1273" s="167">
        <v>2023</v>
      </c>
      <c r="B1273" s="168" t="s">
        <v>870</v>
      </c>
      <c r="C1273" s="168" t="s">
        <v>829</v>
      </c>
      <c r="D1273" s="169" t="s">
        <v>861</v>
      </c>
      <c r="E1273" s="169">
        <v>3</v>
      </c>
      <c r="F1273" s="169" t="s">
        <v>831</v>
      </c>
      <c r="G1273" s="170"/>
      <c r="H1273" s="170">
        <v>563.37</v>
      </c>
      <c r="I1273" s="171"/>
      <c r="J1273" s="171"/>
      <c r="K1273" s="172"/>
      <c r="L1273" s="173">
        <f t="shared" si="23"/>
        <v>0</v>
      </c>
      <c r="M1273" s="188"/>
      <c r="N1273" s="151"/>
      <c r="O1273" s="188"/>
    </row>
    <row r="1274" spans="1:15" s="189" customFormat="1" ht="12.75" customHeight="1">
      <c r="A1274" s="153"/>
      <c r="B1274" s="154"/>
      <c r="C1274" s="154"/>
      <c r="D1274" s="155"/>
      <c r="E1274" s="155"/>
      <c r="F1274" s="155" t="s">
        <v>832</v>
      </c>
      <c r="G1274" s="156"/>
      <c r="H1274" s="156">
        <v>1088.76</v>
      </c>
      <c r="I1274" s="157"/>
      <c r="J1274" s="157"/>
      <c r="K1274" s="158"/>
      <c r="L1274" s="159">
        <f t="shared" si="23"/>
        <v>0</v>
      </c>
      <c r="M1274" s="188"/>
      <c r="N1274" s="151"/>
      <c r="O1274" s="188"/>
    </row>
    <row r="1275" spans="1:15" s="189" customFormat="1" ht="12.75" customHeight="1">
      <c r="A1275" s="174"/>
      <c r="B1275" s="175"/>
      <c r="C1275" s="175"/>
      <c r="D1275" s="176"/>
      <c r="E1275" s="176"/>
      <c r="F1275" s="176" t="s">
        <v>833</v>
      </c>
      <c r="G1275" s="177"/>
      <c r="H1275" s="177">
        <v>1645.8</v>
      </c>
      <c r="I1275" s="178"/>
      <c r="J1275" s="178"/>
      <c r="K1275" s="179"/>
      <c r="L1275" s="180">
        <f t="shared" si="23"/>
        <v>0</v>
      </c>
      <c r="M1275" s="188"/>
      <c r="N1275" s="151"/>
      <c r="O1275" s="188"/>
    </row>
    <row r="1276" spans="1:15" s="189" customFormat="1" ht="12.75" customHeight="1">
      <c r="A1276" s="167">
        <v>2023</v>
      </c>
      <c r="B1276" s="168" t="s">
        <v>870</v>
      </c>
      <c r="C1276" s="168" t="s">
        <v>829</v>
      </c>
      <c r="D1276" s="169" t="s">
        <v>862</v>
      </c>
      <c r="E1276" s="169">
        <v>3</v>
      </c>
      <c r="F1276" s="169" t="s">
        <v>831</v>
      </c>
      <c r="G1276" s="170"/>
      <c r="H1276" s="170">
        <v>297.97000000000003</v>
      </c>
      <c r="I1276" s="171"/>
      <c r="J1276" s="171"/>
      <c r="K1276" s="172"/>
      <c r="L1276" s="173">
        <f>H1276*J1276</f>
        <v>0</v>
      </c>
      <c r="M1276" s="188"/>
      <c r="N1276" s="151"/>
      <c r="O1276" s="188"/>
    </row>
    <row r="1277" spans="1:15" s="189" customFormat="1" ht="12.75" customHeight="1">
      <c r="A1277" s="153"/>
      <c r="B1277" s="154"/>
      <c r="C1277" s="154"/>
      <c r="D1277" s="155"/>
      <c r="E1277" s="155"/>
      <c r="F1277" s="155" t="s">
        <v>832</v>
      </c>
      <c r="G1277" s="156"/>
      <c r="H1277" s="156">
        <v>575.85</v>
      </c>
      <c r="I1277" s="157"/>
      <c r="J1277" s="157"/>
      <c r="K1277" s="158"/>
      <c r="L1277" s="159">
        <f>H1277*J1277</f>
        <v>0</v>
      </c>
      <c r="M1277" s="188"/>
      <c r="N1277" s="151"/>
      <c r="O1277" s="188"/>
    </row>
    <row r="1278" spans="1:15" s="189" customFormat="1" ht="12.75" customHeight="1">
      <c r="A1278" s="174"/>
      <c r="B1278" s="175"/>
      <c r="C1278" s="175"/>
      <c r="D1278" s="176"/>
      <c r="E1278" s="176"/>
      <c r="F1278" s="176" t="s">
        <v>833</v>
      </c>
      <c r="G1278" s="177"/>
      <c r="H1278" s="177">
        <v>870.48</v>
      </c>
      <c r="I1278" s="178"/>
      <c r="J1278" s="178"/>
      <c r="K1278" s="179"/>
      <c r="L1278" s="180">
        <f>H1278*J1278</f>
        <v>0</v>
      </c>
      <c r="M1278" s="188"/>
      <c r="N1278" s="151"/>
      <c r="O1278" s="188"/>
    </row>
    <row r="1279" spans="1:15" s="189" customFormat="1" ht="12.75" customHeight="1" thickBot="1">
      <c r="A1279" s="1102" t="s">
        <v>866</v>
      </c>
      <c r="B1279" s="1103"/>
      <c r="C1279" s="1103"/>
      <c r="D1279" s="1103"/>
      <c r="E1279" s="1103"/>
      <c r="F1279" s="1103"/>
      <c r="G1279" s="1103"/>
      <c r="H1279" s="1103"/>
      <c r="I1279" s="181">
        <f>SUM(I1189:I1278)</f>
        <v>0</v>
      </c>
      <c r="J1279" s="181">
        <f>SUM(J1189:J1278)</f>
        <v>0</v>
      </c>
      <c r="K1279" s="181">
        <f>SUM(K1189:K1278)</f>
        <v>0</v>
      </c>
      <c r="L1279" s="182">
        <f>SUM(L1189:L1278)</f>
        <v>0</v>
      </c>
      <c r="M1279" s="188"/>
      <c r="N1279" s="151"/>
      <c r="O1279" s="188"/>
    </row>
    <row r="1280" spans="1:15" s="189" customFormat="1" ht="12.75" customHeight="1">
      <c r="A1280" s="143">
        <v>2023</v>
      </c>
      <c r="B1280" s="144" t="s">
        <v>870</v>
      </c>
      <c r="C1280" s="144" t="s">
        <v>829</v>
      </c>
      <c r="D1280" s="145" t="s">
        <v>830</v>
      </c>
      <c r="E1280" s="145">
        <v>4</v>
      </c>
      <c r="F1280" s="145" t="s">
        <v>831</v>
      </c>
      <c r="G1280" s="146"/>
      <c r="H1280" s="146">
        <v>124.6</v>
      </c>
      <c r="I1280" s="147"/>
      <c r="J1280" s="147"/>
      <c r="K1280" s="148"/>
      <c r="L1280" s="149">
        <f>H1280*J1280</f>
        <v>0</v>
      </c>
      <c r="M1280" s="188"/>
      <c r="N1280" s="151"/>
      <c r="O1280" s="188"/>
    </row>
    <row r="1281" spans="1:15" s="189" customFormat="1" ht="12.75" customHeight="1">
      <c r="A1281" s="153"/>
      <c r="B1281" s="154"/>
      <c r="C1281" s="154"/>
      <c r="D1281" s="155"/>
      <c r="E1281" s="155"/>
      <c r="F1281" s="155" t="s">
        <v>832</v>
      </c>
      <c r="G1281" s="156"/>
      <c r="H1281" s="156">
        <v>240.79999999999998</v>
      </c>
      <c r="I1281" s="157"/>
      <c r="J1281" s="157"/>
      <c r="K1281" s="158"/>
      <c r="L1281" s="159">
        <f t="shared" ref="L1281:L1344" si="24">H1281*J1281</f>
        <v>0</v>
      </c>
      <c r="M1281" s="188"/>
      <c r="N1281" s="151"/>
      <c r="O1281" s="188"/>
    </row>
    <row r="1282" spans="1:15" s="189" customFormat="1" ht="12.75" customHeight="1">
      <c r="A1282" s="160"/>
      <c r="B1282" s="161"/>
      <c r="C1282" s="161"/>
      <c r="D1282" s="162"/>
      <c r="E1282" s="162"/>
      <c r="F1282" s="162" t="s">
        <v>833</v>
      </c>
      <c r="G1282" s="163"/>
      <c r="H1282" s="163">
        <v>364</v>
      </c>
      <c r="I1282" s="164"/>
      <c r="J1282" s="164"/>
      <c r="K1282" s="165"/>
      <c r="L1282" s="166">
        <f t="shared" si="24"/>
        <v>0</v>
      </c>
      <c r="M1282" s="188"/>
      <c r="N1282" s="151"/>
      <c r="O1282" s="188"/>
    </row>
    <row r="1283" spans="1:15" s="189" customFormat="1" ht="12.75" customHeight="1">
      <c r="A1283" s="167">
        <v>2023</v>
      </c>
      <c r="B1283" s="168" t="s">
        <v>870</v>
      </c>
      <c r="C1283" s="168" t="s">
        <v>829</v>
      </c>
      <c r="D1283" s="169" t="s">
        <v>834</v>
      </c>
      <c r="E1283" s="169">
        <v>4</v>
      </c>
      <c r="F1283" s="169" t="s">
        <v>831</v>
      </c>
      <c r="G1283" s="170"/>
      <c r="H1283" s="170">
        <v>124.6</v>
      </c>
      <c r="I1283" s="171"/>
      <c r="J1283" s="171"/>
      <c r="K1283" s="172"/>
      <c r="L1283" s="173">
        <f t="shared" si="24"/>
        <v>0</v>
      </c>
      <c r="M1283" s="188"/>
      <c r="N1283" s="151"/>
      <c r="O1283" s="188"/>
    </row>
    <row r="1284" spans="1:15" s="189" customFormat="1" ht="12.75" customHeight="1">
      <c r="A1284" s="153"/>
      <c r="B1284" s="154"/>
      <c r="C1284" s="154"/>
      <c r="D1284" s="155"/>
      <c r="E1284" s="155"/>
      <c r="F1284" s="155" t="s">
        <v>832</v>
      </c>
      <c r="G1284" s="156"/>
      <c r="H1284" s="156">
        <v>240.79999999999998</v>
      </c>
      <c r="I1284" s="157"/>
      <c r="J1284" s="157"/>
      <c r="K1284" s="158"/>
      <c r="L1284" s="159">
        <f t="shared" si="24"/>
        <v>0</v>
      </c>
      <c r="M1284" s="188"/>
      <c r="N1284" s="151"/>
      <c r="O1284" s="188"/>
    </row>
    <row r="1285" spans="1:15" s="189" customFormat="1" ht="12.75" customHeight="1">
      <c r="A1285" s="174"/>
      <c r="B1285" s="175"/>
      <c r="C1285" s="175"/>
      <c r="D1285" s="176"/>
      <c r="E1285" s="176"/>
      <c r="F1285" s="176" t="s">
        <v>833</v>
      </c>
      <c r="G1285" s="177"/>
      <c r="H1285" s="177">
        <v>364</v>
      </c>
      <c r="I1285" s="178"/>
      <c r="J1285" s="178"/>
      <c r="K1285" s="179"/>
      <c r="L1285" s="180">
        <f t="shared" si="24"/>
        <v>0</v>
      </c>
      <c r="M1285" s="188"/>
      <c r="N1285" s="151"/>
      <c r="O1285" s="188"/>
    </row>
    <row r="1286" spans="1:15" s="189" customFormat="1" ht="12.75" customHeight="1">
      <c r="A1286" s="167">
        <v>2023</v>
      </c>
      <c r="B1286" s="168" t="s">
        <v>870</v>
      </c>
      <c r="C1286" s="168" t="s">
        <v>829</v>
      </c>
      <c r="D1286" s="169" t="s">
        <v>835</v>
      </c>
      <c r="E1286" s="169">
        <v>4</v>
      </c>
      <c r="F1286" s="169" t="s">
        <v>831</v>
      </c>
      <c r="G1286" s="170"/>
      <c r="H1286" s="170">
        <v>373.8</v>
      </c>
      <c r="I1286" s="171"/>
      <c r="J1286" s="171"/>
      <c r="K1286" s="172"/>
      <c r="L1286" s="173">
        <f t="shared" si="24"/>
        <v>0</v>
      </c>
      <c r="M1286" s="188"/>
      <c r="N1286" s="151"/>
      <c r="O1286" s="188"/>
    </row>
    <row r="1287" spans="1:15" s="189" customFormat="1" ht="12.75" customHeight="1">
      <c r="A1287" s="153"/>
      <c r="B1287" s="154"/>
      <c r="C1287" s="154"/>
      <c r="D1287" s="155"/>
      <c r="E1287" s="155"/>
      <c r="F1287" s="155" t="s">
        <v>832</v>
      </c>
      <c r="G1287" s="156"/>
      <c r="H1287" s="156">
        <v>722.4</v>
      </c>
      <c r="I1287" s="157"/>
      <c r="J1287" s="157"/>
      <c r="K1287" s="158"/>
      <c r="L1287" s="159">
        <f t="shared" si="24"/>
        <v>0</v>
      </c>
      <c r="M1287" s="188"/>
      <c r="N1287" s="151"/>
      <c r="O1287" s="188"/>
    </row>
    <row r="1288" spans="1:15" s="189" customFormat="1" ht="12.75" customHeight="1">
      <c r="A1288" s="174"/>
      <c r="B1288" s="175"/>
      <c r="C1288" s="175"/>
      <c r="D1288" s="176"/>
      <c r="E1288" s="176"/>
      <c r="F1288" s="176" t="s">
        <v>833</v>
      </c>
      <c r="G1288" s="177"/>
      <c r="H1288" s="177">
        <v>1092</v>
      </c>
      <c r="I1288" s="178"/>
      <c r="J1288" s="178"/>
      <c r="K1288" s="179"/>
      <c r="L1288" s="180">
        <f t="shared" si="24"/>
        <v>0</v>
      </c>
      <c r="M1288" s="188"/>
      <c r="N1288" s="151"/>
      <c r="O1288" s="188"/>
    </row>
    <row r="1289" spans="1:15" s="189" customFormat="1" ht="12.75" customHeight="1">
      <c r="A1289" s="167">
        <v>2023</v>
      </c>
      <c r="B1289" s="168" t="s">
        <v>870</v>
      </c>
      <c r="C1289" s="168" t="s">
        <v>829</v>
      </c>
      <c r="D1289" s="169" t="s">
        <v>836</v>
      </c>
      <c r="E1289" s="169">
        <v>4</v>
      </c>
      <c r="F1289" s="169" t="s">
        <v>831</v>
      </c>
      <c r="G1289" s="170"/>
      <c r="H1289" s="170">
        <v>373.8</v>
      </c>
      <c r="I1289" s="171"/>
      <c r="J1289" s="171"/>
      <c r="K1289" s="172"/>
      <c r="L1289" s="173">
        <f t="shared" si="24"/>
        <v>0</v>
      </c>
      <c r="M1289" s="188"/>
      <c r="N1289" s="151"/>
      <c r="O1289" s="188"/>
    </row>
    <row r="1290" spans="1:15" s="189" customFormat="1" ht="12.75" customHeight="1">
      <c r="A1290" s="153"/>
      <c r="B1290" s="154"/>
      <c r="C1290" s="154"/>
      <c r="D1290" s="155"/>
      <c r="E1290" s="155"/>
      <c r="F1290" s="155" t="s">
        <v>832</v>
      </c>
      <c r="G1290" s="156"/>
      <c r="H1290" s="156">
        <v>722.4</v>
      </c>
      <c r="I1290" s="157"/>
      <c r="J1290" s="157"/>
      <c r="K1290" s="158"/>
      <c r="L1290" s="159">
        <f t="shared" si="24"/>
        <v>0</v>
      </c>
      <c r="M1290" s="188"/>
      <c r="N1290" s="151"/>
      <c r="O1290" s="188"/>
    </row>
    <row r="1291" spans="1:15" s="189" customFormat="1" ht="12.75" customHeight="1">
      <c r="A1291" s="174"/>
      <c r="B1291" s="175"/>
      <c r="C1291" s="175"/>
      <c r="D1291" s="176"/>
      <c r="E1291" s="176"/>
      <c r="F1291" s="176" t="s">
        <v>833</v>
      </c>
      <c r="G1291" s="177"/>
      <c r="H1291" s="177">
        <v>1092</v>
      </c>
      <c r="I1291" s="178"/>
      <c r="J1291" s="178"/>
      <c r="K1291" s="179"/>
      <c r="L1291" s="180">
        <f t="shared" si="24"/>
        <v>0</v>
      </c>
      <c r="M1291" s="188"/>
      <c r="N1291" s="151"/>
      <c r="O1291" s="188"/>
    </row>
    <row r="1292" spans="1:15" s="189" customFormat="1" ht="12.75" customHeight="1">
      <c r="A1292" s="167">
        <v>2023</v>
      </c>
      <c r="B1292" s="168" t="s">
        <v>870</v>
      </c>
      <c r="C1292" s="168" t="s">
        <v>829</v>
      </c>
      <c r="D1292" s="169" t="s">
        <v>837</v>
      </c>
      <c r="E1292" s="169">
        <v>4</v>
      </c>
      <c r="F1292" s="169" t="s">
        <v>831</v>
      </c>
      <c r="G1292" s="170"/>
      <c r="H1292" s="170">
        <v>354.21999999999997</v>
      </c>
      <c r="I1292" s="171"/>
      <c r="J1292" s="171"/>
      <c r="K1292" s="172"/>
      <c r="L1292" s="173">
        <f t="shared" si="24"/>
        <v>0</v>
      </c>
      <c r="M1292" s="188"/>
      <c r="N1292" s="151"/>
      <c r="O1292" s="188"/>
    </row>
    <row r="1293" spans="1:15" s="189" customFormat="1" ht="12.75" customHeight="1">
      <c r="A1293" s="153"/>
      <c r="B1293" s="154"/>
      <c r="C1293" s="154"/>
      <c r="D1293" s="155"/>
      <c r="E1293" s="155"/>
      <c r="F1293" s="155" t="s">
        <v>832</v>
      </c>
      <c r="G1293" s="156"/>
      <c r="H1293" s="156">
        <v>684.56</v>
      </c>
      <c r="I1293" s="157"/>
      <c r="J1293" s="157"/>
      <c r="K1293" s="158"/>
      <c r="L1293" s="159">
        <f t="shared" si="24"/>
        <v>0</v>
      </c>
      <c r="M1293" s="188"/>
      <c r="N1293" s="151"/>
      <c r="O1293" s="188"/>
    </row>
    <row r="1294" spans="1:15" s="189" customFormat="1" ht="12.75" customHeight="1">
      <c r="A1294" s="174"/>
      <c r="B1294" s="175"/>
      <c r="C1294" s="175"/>
      <c r="D1294" s="176"/>
      <c r="E1294" s="176"/>
      <c r="F1294" s="176" t="s">
        <v>833</v>
      </c>
      <c r="G1294" s="177"/>
      <c r="H1294" s="177">
        <v>1034.8</v>
      </c>
      <c r="I1294" s="178"/>
      <c r="J1294" s="178"/>
      <c r="K1294" s="179"/>
      <c r="L1294" s="180">
        <f t="shared" si="24"/>
        <v>0</v>
      </c>
      <c r="M1294" s="188"/>
      <c r="N1294" s="151"/>
      <c r="O1294" s="188"/>
    </row>
    <row r="1295" spans="1:15" s="189" customFormat="1" ht="12.75" customHeight="1">
      <c r="A1295" s="167">
        <v>2023</v>
      </c>
      <c r="B1295" s="168" t="s">
        <v>870</v>
      </c>
      <c r="C1295" s="168" t="s">
        <v>829</v>
      </c>
      <c r="D1295" s="169" t="s">
        <v>838</v>
      </c>
      <c r="E1295" s="169">
        <v>4</v>
      </c>
      <c r="F1295" s="169" t="s">
        <v>831</v>
      </c>
      <c r="G1295" s="170"/>
      <c r="H1295" s="170">
        <v>354.21999999999997</v>
      </c>
      <c r="I1295" s="171"/>
      <c r="J1295" s="171"/>
      <c r="K1295" s="172"/>
      <c r="L1295" s="173">
        <f t="shared" si="24"/>
        <v>0</v>
      </c>
      <c r="M1295" s="188"/>
      <c r="N1295" s="151"/>
      <c r="O1295" s="188"/>
    </row>
    <row r="1296" spans="1:15" s="189" customFormat="1" ht="12.75" customHeight="1">
      <c r="A1296" s="153"/>
      <c r="B1296" s="154"/>
      <c r="C1296" s="154"/>
      <c r="D1296" s="155"/>
      <c r="E1296" s="155"/>
      <c r="F1296" s="155" t="s">
        <v>832</v>
      </c>
      <c r="G1296" s="156"/>
      <c r="H1296" s="156">
        <v>684.56</v>
      </c>
      <c r="I1296" s="157"/>
      <c r="J1296" s="157"/>
      <c r="K1296" s="158"/>
      <c r="L1296" s="159">
        <f t="shared" si="24"/>
        <v>0</v>
      </c>
      <c r="M1296" s="188"/>
      <c r="N1296" s="151"/>
      <c r="O1296" s="188"/>
    </row>
    <row r="1297" spans="1:15" s="189" customFormat="1" ht="12.75" customHeight="1">
      <c r="A1297" s="174"/>
      <c r="B1297" s="175"/>
      <c r="C1297" s="175"/>
      <c r="D1297" s="176"/>
      <c r="E1297" s="176"/>
      <c r="F1297" s="176" t="s">
        <v>833</v>
      </c>
      <c r="G1297" s="177"/>
      <c r="H1297" s="177">
        <v>1034.8</v>
      </c>
      <c r="I1297" s="178"/>
      <c r="J1297" s="178"/>
      <c r="K1297" s="179"/>
      <c r="L1297" s="180">
        <f t="shared" si="24"/>
        <v>0</v>
      </c>
      <c r="M1297" s="188"/>
      <c r="N1297" s="151"/>
      <c r="O1297" s="188"/>
    </row>
    <row r="1298" spans="1:15" s="189" customFormat="1" ht="12.75" customHeight="1">
      <c r="A1298" s="167">
        <v>2023</v>
      </c>
      <c r="B1298" s="168" t="s">
        <v>870</v>
      </c>
      <c r="C1298" s="168" t="s">
        <v>829</v>
      </c>
      <c r="D1298" s="169" t="s">
        <v>839</v>
      </c>
      <c r="E1298" s="169">
        <v>4</v>
      </c>
      <c r="F1298" s="169" t="s">
        <v>831</v>
      </c>
      <c r="G1298" s="170"/>
      <c r="H1298" s="170">
        <v>219.83</v>
      </c>
      <c r="I1298" s="171"/>
      <c r="J1298" s="171"/>
      <c r="K1298" s="172"/>
      <c r="L1298" s="173">
        <f t="shared" si="24"/>
        <v>0</v>
      </c>
      <c r="M1298" s="188"/>
      <c r="N1298" s="151"/>
      <c r="O1298" s="188"/>
    </row>
    <row r="1299" spans="1:15" s="189" customFormat="1" ht="12.75" customHeight="1">
      <c r="A1299" s="153"/>
      <c r="B1299" s="154"/>
      <c r="C1299" s="154"/>
      <c r="D1299" s="155"/>
      <c r="E1299" s="155"/>
      <c r="F1299" s="155" t="s">
        <v>832</v>
      </c>
      <c r="G1299" s="156"/>
      <c r="H1299" s="156">
        <v>424.84000000000003</v>
      </c>
      <c r="I1299" s="157"/>
      <c r="J1299" s="157"/>
      <c r="K1299" s="158"/>
      <c r="L1299" s="159">
        <f t="shared" si="24"/>
        <v>0</v>
      </c>
      <c r="M1299" s="188"/>
      <c r="N1299" s="151"/>
      <c r="O1299" s="188"/>
    </row>
    <row r="1300" spans="1:15" s="189" customFormat="1" ht="12.75" customHeight="1">
      <c r="A1300" s="174"/>
      <c r="B1300" s="175"/>
      <c r="C1300" s="175"/>
      <c r="D1300" s="176"/>
      <c r="E1300" s="176"/>
      <c r="F1300" s="176" t="s">
        <v>833</v>
      </c>
      <c r="G1300" s="177"/>
      <c r="H1300" s="177">
        <v>642.20000000000005</v>
      </c>
      <c r="I1300" s="178"/>
      <c r="J1300" s="178"/>
      <c r="K1300" s="179"/>
      <c r="L1300" s="180">
        <f t="shared" si="24"/>
        <v>0</v>
      </c>
      <c r="M1300" s="188"/>
      <c r="N1300" s="151"/>
      <c r="O1300" s="188"/>
    </row>
    <row r="1301" spans="1:15" s="189" customFormat="1" ht="12.75" customHeight="1">
      <c r="A1301" s="167">
        <v>2023</v>
      </c>
      <c r="B1301" s="168" t="s">
        <v>870</v>
      </c>
      <c r="C1301" s="168" t="s">
        <v>829</v>
      </c>
      <c r="D1301" s="169" t="s">
        <v>840</v>
      </c>
      <c r="E1301" s="169">
        <v>4</v>
      </c>
      <c r="F1301" s="169" t="s">
        <v>831</v>
      </c>
      <c r="G1301" s="170"/>
      <c r="H1301" s="170">
        <v>219.83</v>
      </c>
      <c r="I1301" s="171"/>
      <c r="J1301" s="171"/>
      <c r="K1301" s="172"/>
      <c r="L1301" s="173">
        <f t="shared" si="24"/>
        <v>0</v>
      </c>
      <c r="M1301" s="188"/>
      <c r="N1301" s="151"/>
      <c r="O1301" s="188"/>
    </row>
    <row r="1302" spans="1:15" s="189" customFormat="1" ht="12.75" customHeight="1">
      <c r="A1302" s="153"/>
      <c r="B1302" s="154"/>
      <c r="C1302" s="154"/>
      <c r="D1302" s="155"/>
      <c r="E1302" s="155"/>
      <c r="F1302" s="155" t="s">
        <v>832</v>
      </c>
      <c r="G1302" s="156"/>
      <c r="H1302" s="156">
        <v>424.84000000000003</v>
      </c>
      <c r="I1302" s="157"/>
      <c r="J1302" s="157"/>
      <c r="K1302" s="158"/>
      <c r="L1302" s="159">
        <f t="shared" si="24"/>
        <v>0</v>
      </c>
      <c r="M1302" s="188"/>
      <c r="N1302" s="151"/>
      <c r="O1302" s="188"/>
    </row>
    <row r="1303" spans="1:15" s="189" customFormat="1" ht="12.75" customHeight="1">
      <c r="A1303" s="174"/>
      <c r="B1303" s="175"/>
      <c r="C1303" s="175"/>
      <c r="D1303" s="176"/>
      <c r="E1303" s="176"/>
      <c r="F1303" s="176" t="s">
        <v>833</v>
      </c>
      <c r="G1303" s="177"/>
      <c r="H1303" s="177">
        <v>642.20000000000005</v>
      </c>
      <c r="I1303" s="178"/>
      <c r="J1303" s="178"/>
      <c r="K1303" s="179"/>
      <c r="L1303" s="180">
        <f t="shared" si="24"/>
        <v>0</v>
      </c>
      <c r="M1303" s="188"/>
      <c r="N1303" s="151"/>
      <c r="O1303" s="188"/>
    </row>
    <row r="1304" spans="1:15" s="189" customFormat="1" ht="12.75" customHeight="1">
      <c r="A1304" s="167">
        <v>2023</v>
      </c>
      <c r="B1304" s="168" t="s">
        <v>870</v>
      </c>
      <c r="C1304" s="168" t="s">
        <v>829</v>
      </c>
      <c r="D1304" s="169" t="s">
        <v>841</v>
      </c>
      <c r="E1304" s="169">
        <v>4</v>
      </c>
      <c r="F1304" s="169" t="s">
        <v>831</v>
      </c>
      <c r="G1304" s="170"/>
      <c r="H1304" s="170">
        <v>598.07999999999993</v>
      </c>
      <c r="I1304" s="171"/>
      <c r="J1304" s="171"/>
      <c r="K1304" s="172"/>
      <c r="L1304" s="173">
        <f t="shared" si="24"/>
        <v>0</v>
      </c>
      <c r="M1304" s="188"/>
      <c r="N1304" s="151"/>
      <c r="O1304" s="188"/>
    </row>
    <row r="1305" spans="1:15" s="189" customFormat="1" ht="12.75" customHeight="1">
      <c r="A1305" s="153"/>
      <c r="B1305" s="154"/>
      <c r="C1305" s="154"/>
      <c r="D1305" s="155"/>
      <c r="E1305" s="155"/>
      <c r="F1305" s="155" t="s">
        <v>832</v>
      </c>
      <c r="G1305" s="156"/>
      <c r="H1305" s="156">
        <v>1155.8399999999999</v>
      </c>
      <c r="I1305" s="157"/>
      <c r="J1305" s="157"/>
      <c r="K1305" s="158"/>
      <c r="L1305" s="159">
        <f t="shared" si="24"/>
        <v>0</v>
      </c>
      <c r="M1305" s="188"/>
      <c r="N1305" s="151"/>
      <c r="O1305" s="188"/>
    </row>
    <row r="1306" spans="1:15" s="189" customFormat="1" ht="12.75" customHeight="1">
      <c r="A1306" s="174"/>
      <c r="B1306" s="175"/>
      <c r="C1306" s="175"/>
      <c r="D1306" s="176"/>
      <c r="E1306" s="176"/>
      <c r="F1306" s="176" t="s">
        <v>833</v>
      </c>
      <c r="G1306" s="177"/>
      <c r="H1306" s="177">
        <v>1747.2</v>
      </c>
      <c r="I1306" s="178"/>
      <c r="J1306" s="178"/>
      <c r="K1306" s="179"/>
      <c r="L1306" s="180">
        <f t="shared" si="24"/>
        <v>0</v>
      </c>
      <c r="M1306" s="188"/>
      <c r="N1306" s="151"/>
      <c r="O1306" s="188"/>
    </row>
    <row r="1307" spans="1:15" s="189" customFormat="1" ht="12.75" customHeight="1">
      <c r="A1307" s="167">
        <v>2023</v>
      </c>
      <c r="B1307" s="168" t="s">
        <v>870</v>
      </c>
      <c r="C1307" s="168" t="s">
        <v>829</v>
      </c>
      <c r="D1307" s="169" t="s">
        <v>842</v>
      </c>
      <c r="E1307" s="169">
        <v>4</v>
      </c>
      <c r="F1307" s="169" t="s">
        <v>831</v>
      </c>
      <c r="G1307" s="170"/>
      <c r="H1307" s="170">
        <v>254.54</v>
      </c>
      <c r="I1307" s="171"/>
      <c r="J1307" s="171"/>
      <c r="K1307" s="172"/>
      <c r="L1307" s="173">
        <f t="shared" si="24"/>
        <v>0</v>
      </c>
      <c r="M1307" s="188"/>
      <c r="N1307" s="151"/>
      <c r="O1307" s="188"/>
    </row>
    <row r="1308" spans="1:15" s="189" customFormat="1" ht="12.75" customHeight="1">
      <c r="A1308" s="153"/>
      <c r="B1308" s="154"/>
      <c r="C1308" s="154"/>
      <c r="D1308" s="155"/>
      <c r="E1308" s="155"/>
      <c r="F1308" s="155" t="s">
        <v>832</v>
      </c>
      <c r="G1308" s="156"/>
      <c r="H1308" s="156">
        <v>491.91999999999996</v>
      </c>
      <c r="I1308" s="157"/>
      <c r="J1308" s="157"/>
      <c r="K1308" s="158"/>
      <c r="L1308" s="159">
        <f t="shared" si="24"/>
        <v>0</v>
      </c>
      <c r="M1308" s="188"/>
      <c r="N1308" s="151"/>
      <c r="O1308" s="188"/>
    </row>
    <row r="1309" spans="1:15" s="189" customFormat="1" ht="12.75" customHeight="1">
      <c r="A1309" s="174"/>
      <c r="B1309" s="175"/>
      <c r="C1309" s="175"/>
      <c r="D1309" s="176"/>
      <c r="E1309" s="176"/>
      <c r="F1309" s="176" t="s">
        <v>833</v>
      </c>
      <c r="G1309" s="177"/>
      <c r="H1309" s="177">
        <v>743.6</v>
      </c>
      <c r="I1309" s="178"/>
      <c r="J1309" s="178"/>
      <c r="K1309" s="179"/>
      <c r="L1309" s="180">
        <f t="shared" si="24"/>
        <v>0</v>
      </c>
      <c r="M1309" s="188"/>
      <c r="N1309" s="151"/>
      <c r="O1309" s="188"/>
    </row>
    <row r="1310" spans="1:15" s="189" customFormat="1" ht="12.75" customHeight="1">
      <c r="A1310" s="167">
        <v>2023</v>
      </c>
      <c r="B1310" s="168" t="s">
        <v>870</v>
      </c>
      <c r="C1310" s="168" t="s">
        <v>829</v>
      </c>
      <c r="D1310" s="169" t="s">
        <v>843</v>
      </c>
      <c r="E1310" s="169">
        <v>4</v>
      </c>
      <c r="F1310" s="169" t="s">
        <v>831</v>
      </c>
      <c r="G1310" s="170"/>
      <c r="H1310" s="170">
        <v>343.53999999999996</v>
      </c>
      <c r="I1310" s="171"/>
      <c r="J1310" s="171"/>
      <c r="K1310" s="172"/>
      <c r="L1310" s="173">
        <f t="shared" si="24"/>
        <v>0</v>
      </c>
      <c r="M1310" s="188"/>
      <c r="N1310" s="151"/>
      <c r="O1310" s="188"/>
    </row>
    <row r="1311" spans="1:15" s="189" customFormat="1" ht="12.75" customHeight="1">
      <c r="A1311" s="153"/>
      <c r="B1311" s="154"/>
      <c r="C1311" s="154"/>
      <c r="D1311" s="155"/>
      <c r="E1311" s="155"/>
      <c r="F1311" s="155" t="s">
        <v>832</v>
      </c>
      <c r="G1311" s="156"/>
      <c r="H1311" s="156">
        <v>663.92</v>
      </c>
      <c r="I1311" s="157"/>
      <c r="J1311" s="157"/>
      <c r="K1311" s="158"/>
      <c r="L1311" s="159">
        <f t="shared" si="24"/>
        <v>0</v>
      </c>
      <c r="M1311" s="188"/>
      <c r="N1311" s="151"/>
      <c r="O1311" s="188"/>
    </row>
    <row r="1312" spans="1:15" s="189" customFormat="1" ht="12.75" customHeight="1">
      <c r="A1312" s="174"/>
      <c r="B1312" s="175"/>
      <c r="C1312" s="175"/>
      <c r="D1312" s="176"/>
      <c r="E1312" s="176"/>
      <c r="F1312" s="176" t="s">
        <v>833</v>
      </c>
      <c r="G1312" s="177"/>
      <c r="H1312" s="177">
        <v>1003.6</v>
      </c>
      <c r="I1312" s="178"/>
      <c r="J1312" s="178"/>
      <c r="K1312" s="179"/>
      <c r="L1312" s="180">
        <f t="shared" si="24"/>
        <v>0</v>
      </c>
      <c r="M1312" s="188"/>
      <c r="N1312" s="151"/>
      <c r="O1312" s="188"/>
    </row>
    <row r="1313" spans="1:15" s="189" customFormat="1" ht="12.75" customHeight="1">
      <c r="A1313" s="167">
        <v>2023</v>
      </c>
      <c r="B1313" s="168" t="s">
        <v>870</v>
      </c>
      <c r="C1313" s="168" t="s">
        <v>829</v>
      </c>
      <c r="D1313" s="169" t="s">
        <v>844</v>
      </c>
      <c r="E1313" s="169">
        <v>4</v>
      </c>
      <c r="F1313" s="169" t="s">
        <v>831</v>
      </c>
      <c r="G1313" s="170"/>
      <c r="H1313" s="170">
        <v>595.41000000000008</v>
      </c>
      <c r="I1313" s="171"/>
      <c r="J1313" s="171"/>
      <c r="K1313" s="172"/>
      <c r="L1313" s="173">
        <f t="shared" si="24"/>
        <v>0</v>
      </c>
      <c r="M1313" s="188"/>
      <c r="N1313" s="151"/>
      <c r="O1313" s="188"/>
    </row>
    <row r="1314" spans="1:15" s="189" customFormat="1" ht="12.75" customHeight="1">
      <c r="A1314" s="153"/>
      <c r="B1314" s="154"/>
      <c r="C1314" s="154"/>
      <c r="D1314" s="155"/>
      <c r="E1314" s="155"/>
      <c r="F1314" s="155" t="s">
        <v>832</v>
      </c>
      <c r="G1314" s="156"/>
      <c r="H1314" s="156">
        <v>1150.68</v>
      </c>
      <c r="I1314" s="157"/>
      <c r="J1314" s="157"/>
      <c r="K1314" s="158"/>
      <c r="L1314" s="159">
        <f t="shared" si="24"/>
        <v>0</v>
      </c>
      <c r="M1314" s="188"/>
      <c r="N1314" s="151"/>
      <c r="O1314" s="188"/>
    </row>
    <row r="1315" spans="1:15" s="189" customFormat="1" ht="12.75" customHeight="1">
      <c r="A1315" s="174"/>
      <c r="B1315" s="175"/>
      <c r="C1315" s="175"/>
      <c r="D1315" s="176"/>
      <c r="E1315" s="176"/>
      <c r="F1315" s="176" t="s">
        <v>833</v>
      </c>
      <c r="G1315" s="177"/>
      <c r="H1315" s="177"/>
      <c r="I1315" s="178"/>
      <c r="J1315" s="178"/>
      <c r="K1315" s="179"/>
      <c r="L1315" s="180">
        <f t="shared" si="24"/>
        <v>0</v>
      </c>
      <c r="M1315" s="188"/>
      <c r="N1315" s="151"/>
      <c r="O1315" s="188"/>
    </row>
    <row r="1316" spans="1:15" s="189" customFormat="1" ht="12.75" customHeight="1">
      <c r="A1316" s="167">
        <v>2023</v>
      </c>
      <c r="B1316" s="168" t="s">
        <v>870</v>
      </c>
      <c r="C1316" s="168" t="s">
        <v>829</v>
      </c>
      <c r="D1316" s="169" t="s">
        <v>845</v>
      </c>
      <c r="E1316" s="169">
        <v>4</v>
      </c>
      <c r="F1316" s="169" t="s">
        <v>831</v>
      </c>
      <c r="G1316" s="170"/>
      <c r="H1316" s="170">
        <v>595.41000000000008</v>
      </c>
      <c r="I1316" s="171"/>
      <c r="J1316" s="171"/>
      <c r="K1316" s="172"/>
      <c r="L1316" s="173">
        <f t="shared" si="24"/>
        <v>0</v>
      </c>
      <c r="M1316" s="188"/>
      <c r="N1316" s="151"/>
      <c r="O1316" s="188"/>
    </row>
    <row r="1317" spans="1:15" s="189" customFormat="1" ht="12.75" customHeight="1">
      <c r="A1317" s="153"/>
      <c r="B1317" s="154"/>
      <c r="C1317" s="154"/>
      <c r="D1317" s="155"/>
      <c r="E1317" s="155"/>
      <c r="F1317" s="155" t="s">
        <v>832</v>
      </c>
      <c r="G1317" s="156"/>
      <c r="H1317" s="156">
        <v>1150.68</v>
      </c>
      <c r="I1317" s="157"/>
      <c r="J1317" s="157"/>
      <c r="K1317" s="158"/>
      <c r="L1317" s="159">
        <f t="shared" si="24"/>
        <v>0</v>
      </c>
      <c r="M1317" s="188"/>
      <c r="N1317" s="151"/>
      <c r="O1317" s="188"/>
    </row>
    <row r="1318" spans="1:15" s="189" customFormat="1" ht="12.75" customHeight="1">
      <c r="A1318" s="174"/>
      <c r="B1318" s="175"/>
      <c r="C1318" s="175"/>
      <c r="D1318" s="176"/>
      <c r="E1318" s="176"/>
      <c r="F1318" s="176" t="s">
        <v>833</v>
      </c>
      <c r="G1318" s="177"/>
      <c r="H1318" s="177">
        <v>1739.4</v>
      </c>
      <c r="I1318" s="178"/>
      <c r="J1318" s="178"/>
      <c r="K1318" s="179"/>
      <c r="L1318" s="180">
        <f t="shared" si="24"/>
        <v>0</v>
      </c>
      <c r="M1318" s="188"/>
      <c r="N1318" s="151"/>
      <c r="O1318" s="188"/>
    </row>
    <row r="1319" spans="1:15" s="189" customFormat="1" ht="12.75" customHeight="1">
      <c r="A1319" s="167">
        <v>2023</v>
      </c>
      <c r="B1319" s="168" t="s">
        <v>870</v>
      </c>
      <c r="C1319" s="168" t="s">
        <v>829</v>
      </c>
      <c r="D1319" s="169" t="s">
        <v>846</v>
      </c>
      <c r="E1319" s="169">
        <v>4</v>
      </c>
      <c r="F1319" s="169" t="s">
        <v>831</v>
      </c>
      <c r="G1319" s="170"/>
      <c r="H1319" s="170">
        <v>199.36</v>
      </c>
      <c r="I1319" s="171"/>
      <c r="J1319" s="171"/>
      <c r="K1319" s="172"/>
      <c r="L1319" s="173">
        <f t="shared" si="24"/>
        <v>0</v>
      </c>
      <c r="M1319" s="188"/>
      <c r="N1319" s="151"/>
      <c r="O1319" s="188"/>
    </row>
    <row r="1320" spans="1:15" s="189" customFormat="1" ht="12.75" customHeight="1">
      <c r="A1320" s="153"/>
      <c r="B1320" s="154"/>
      <c r="C1320" s="154"/>
      <c r="D1320" s="155"/>
      <c r="E1320" s="155"/>
      <c r="F1320" s="155" t="s">
        <v>832</v>
      </c>
      <c r="G1320" s="156"/>
      <c r="H1320" s="156">
        <v>385.28000000000003</v>
      </c>
      <c r="I1320" s="157"/>
      <c r="J1320" s="157"/>
      <c r="K1320" s="158"/>
      <c r="L1320" s="159">
        <f t="shared" si="24"/>
        <v>0</v>
      </c>
      <c r="M1320" s="188"/>
      <c r="N1320" s="151"/>
      <c r="O1320" s="188"/>
    </row>
    <row r="1321" spans="1:15" s="189" customFormat="1" ht="12.75" customHeight="1">
      <c r="A1321" s="174"/>
      <c r="B1321" s="175"/>
      <c r="C1321" s="175"/>
      <c r="D1321" s="176"/>
      <c r="E1321" s="176"/>
      <c r="F1321" s="176" t="s">
        <v>833</v>
      </c>
      <c r="G1321" s="177"/>
      <c r="H1321" s="177"/>
      <c r="I1321" s="178"/>
      <c r="J1321" s="178"/>
      <c r="K1321" s="179"/>
      <c r="L1321" s="180">
        <f t="shared" si="24"/>
        <v>0</v>
      </c>
      <c r="M1321" s="188"/>
      <c r="N1321" s="151"/>
      <c r="O1321" s="188"/>
    </row>
    <row r="1322" spans="1:15" s="189" customFormat="1" ht="12.75" customHeight="1">
      <c r="A1322" s="167">
        <v>2023</v>
      </c>
      <c r="B1322" s="168" t="s">
        <v>870</v>
      </c>
      <c r="C1322" s="168" t="s">
        <v>829</v>
      </c>
      <c r="D1322" s="169" t="s">
        <v>847</v>
      </c>
      <c r="E1322" s="169">
        <v>4</v>
      </c>
      <c r="F1322" s="169" t="s">
        <v>831</v>
      </c>
      <c r="G1322" s="170"/>
      <c r="H1322" s="170">
        <v>199.36</v>
      </c>
      <c r="I1322" s="171"/>
      <c r="J1322" s="171"/>
      <c r="K1322" s="172"/>
      <c r="L1322" s="173">
        <f t="shared" si="24"/>
        <v>0</v>
      </c>
      <c r="M1322" s="188"/>
      <c r="N1322" s="151"/>
      <c r="O1322" s="188"/>
    </row>
    <row r="1323" spans="1:15" s="189" customFormat="1" ht="12.75" customHeight="1">
      <c r="A1323" s="153"/>
      <c r="B1323" s="154"/>
      <c r="C1323" s="154"/>
      <c r="D1323" s="155"/>
      <c r="E1323" s="155"/>
      <c r="F1323" s="155" t="s">
        <v>832</v>
      </c>
      <c r="G1323" s="156"/>
      <c r="H1323" s="156">
        <v>385.28000000000003</v>
      </c>
      <c r="I1323" s="157"/>
      <c r="J1323" s="157"/>
      <c r="K1323" s="158"/>
      <c r="L1323" s="159">
        <f t="shared" si="24"/>
        <v>0</v>
      </c>
      <c r="M1323" s="188"/>
      <c r="N1323" s="151"/>
      <c r="O1323" s="188"/>
    </row>
    <row r="1324" spans="1:15" s="189" customFormat="1" ht="12.75" customHeight="1">
      <c r="A1324" s="174"/>
      <c r="B1324" s="175"/>
      <c r="C1324" s="175"/>
      <c r="D1324" s="176"/>
      <c r="E1324" s="176"/>
      <c r="F1324" s="176" t="s">
        <v>833</v>
      </c>
      <c r="G1324" s="177"/>
      <c r="H1324" s="177">
        <v>582.40000000000009</v>
      </c>
      <c r="I1324" s="178"/>
      <c r="J1324" s="178"/>
      <c r="K1324" s="179"/>
      <c r="L1324" s="180">
        <f t="shared" si="24"/>
        <v>0</v>
      </c>
      <c r="M1324" s="188"/>
      <c r="N1324" s="151"/>
      <c r="O1324" s="188"/>
    </row>
    <row r="1325" spans="1:15" s="189" customFormat="1" ht="12.75" customHeight="1">
      <c r="A1325" s="167">
        <v>2023</v>
      </c>
      <c r="B1325" s="168" t="s">
        <v>870</v>
      </c>
      <c r="C1325" s="168" t="s">
        <v>829</v>
      </c>
      <c r="D1325" s="169" t="s">
        <v>848</v>
      </c>
      <c r="E1325" s="169">
        <v>4</v>
      </c>
      <c r="F1325" s="169" t="s">
        <v>831</v>
      </c>
      <c r="G1325" s="170"/>
      <c r="H1325" s="170">
        <v>303.49</v>
      </c>
      <c r="I1325" s="171"/>
      <c r="J1325" s="171"/>
      <c r="K1325" s="172"/>
      <c r="L1325" s="173">
        <f t="shared" si="24"/>
        <v>0</v>
      </c>
      <c r="M1325" s="188"/>
      <c r="N1325" s="151"/>
      <c r="O1325" s="188"/>
    </row>
    <row r="1326" spans="1:15" s="189" customFormat="1" ht="12.75" customHeight="1">
      <c r="A1326" s="153"/>
      <c r="B1326" s="154"/>
      <c r="C1326" s="154"/>
      <c r="D1326" s="155"/>
      <c r="E1326" s="155"/>
      <c r="F1326" s="155" t="s">
        <v>832</v>
      </c>
      <c r="G1326" s="156"/>
      <c r="H1326" s="156">
        <v>586.52</v>
      </c>
      <c r="I1326" s="157"/>
      <c r="J1326" s="157"/>
      <c r="K1326" s="158"/>
      <c r="L1326" s="159">
        <f t="shared" si="24"/>
        <v>0</v>
      </c>
      <c r="M1326" s="188"/>
      <c r="N1326" s="151"/>
      <c r="O1326" s="188"/>
    </row>
    <row r="1327" spans="1:15" s="189" customFormat="1" ht="12.75" customHeight="1">
      <c r="A1327" s="174"/>
      <c r="B1327" s="175"/>
      <c r="C1327" s="175"/>
      <c r="D1327" s="176"/>
      <c r="E1327" s="176"/>
      <c r="F1327" s="176" t="s">
        <v>833</v>
      </c>
      <c r="G1327" s="177"/>
      <c r="H1327" s="177"/>
      <c r="I1327" s="178"/>
      <c r="J1327" s="178"/>
      <c r="K1327" s="179"/>
      <c r="L1327" s="180">
        <f t="shared" si="24"/>
        <v>0</v>
      </c>
      <c r="M1327" s="188"/>
      <c r="N1327" s="151"/>
      <c r="O1327" s="188"/>
    </row>
    <row r="1328" spans="1:15" s="189" customFormat="1" ht="12.75" customHeight="1">
      <c r="A1328" s="167">
        <v>2023</v>
      </c>
      <c r="B1328" s="168" t="s">
        <v>870</v>
      </c>
      <c r="C1328" s="168" t="s">
        <v>829</v>
      </c>
      <c r="D1328" s="169" t="s">
        <v>849</v>
      </c>
      <c r="E1328" s="169">
        <v>4</v>
      </c>
      <c r="F1328" s="169" t="s">
        <v>831</v>
      </c>
      <c r="G1328" s="170"/>
      <c r="H1328" s="170">
        <v>303.49</v>
      </c>
      <c r="I1328" s="171"/>
      <c r="J1328" s="171"/>
      <c r="K1328" s="172"/>
      <c r="L1328" s="173">
        <f t="shared" si="24"/>
        <v>0</v>
      </c>
      <c r="M1328" s="188"/>
      <c r="N1328" s="151"/>
      <c r="O1328" s="188"/>
    </row>
    <row r="1329" spans="1:15" s="189" customFormat="1" ht="12.75" customHeight="1">
      <c r="A1329" s="153"/>
      <c r="B1329" s="154"/>
      <c r="C1329" s="154"/>
      <c r="D1329" s="155"/>
      <c r="E1329" s="155"/>
      <c r="F1329" s="155" t="s">
        <v>832</v>
      </c>
      <c r="G1329" s="156"/>
      <c r="H1329" s="156">
        <v>586.52</v>
      </c>
      <c r="I1329" s="157"/>
      <c r="J1329" s="157"/>
      <c r="K1329" s="158"/>
      <c r="L1329" s="159">
        <f t="shared" si="24"/>
        <v>0</v>
      </c>
      <c r="M1329" s="188"/>
      <c r="N1329" s="151"/>
      <c r="O1329" s="188"/>
    </row>
    <row r="1330" spans="1:15" s="189" customFormat="1" ht="12.75" customHeight="1">
      <c r="A1330" s="174"/>
      <c r="B1330" s="175"/>
      <c r="C1330" s="175"/>
      <c r="D1330" s="176"/>
      <c r="E1330" s="176"/>
      <c r="F1330" s="176" t="s">
        <v>833</v>
      </c>
      <c r="G1330" s="177"/>
      <c r="H1330" s="177">
        <v>886.6</v>
      </c>
      <c r="I1330" s="178"/>
      <c r="J1330" s="178"/>
      <c r="K1330" s="179"/>
      <c r="L1330" s="180">
        <f t="shared" si="24"/>
        <v>0</v>
      </c>
      <c r="M1330" s="188"/>
      <c r="N1330" s="151"/>
      <c r="O1330" s="188"/>
    </row>
    <row r="1331" spans="1:15" s="189" customFormat="1" ht="12.75" customHeight="1">
      <c r="A1331" s="167">
        <v>2023</v>
      </c>
      <c r="B1331" s="168" t="s">
        <v>870</v>
      </c>
      <c r="C1331" s="168" t="s">
        <v>829</v>
      </c>
      <c r="D1331" s="169" t="s">
        <v>850</v>
      </c>
      <c r="E1331" s="169">
        <v>4</v>
      </c>
      <c r="F1331" s="169" t="s">
        <v>831</v>
      </c>
      <c r="G1331" s="170"/>
      <c r="H1331" s="170">
        <v>208.12</v>
      </c>
      <c r="I1331" s="171"/>
      <c r="J1331" s="171"/>
      <c r="K1331" s="172"/>
      <c r="L1331" s="173">
        <f t="shared" si="24"/>
        <v>0</v>
      </c>
      <c r="M1331" s="188"/>
      <c r="N1331" s="151"/>
      <c r="O1331" s="188"/>
    </row>
    <row r="1332" spans="1:15" s="189" customFormat="1" ht="12.75" customHeight="1">
      <c r="A1332" s="153"/>
      <c r="B1332" s="154"/>
      <c r="C1332" s="154"/>
      <c r="D1332" s="155"/>
      <c r="E1332" s="155"/>
      <c r="F1332" s="155" t="s">
        <v>832</v>
      </c>
      <c r="G1332" s="156"/>
      <c r="H1332" s="156">
        <v>402.22</v>
      </c>
      <c r="I1332" s="157"/>
      <c r="J1332" s="157"/>
      <c r="K1332" s="158"/>
      <c r="L1332" s="159">
        <f t="shared" si="24"/>
        <v>0</v>
      </c>
      <c r="M1332" s="188"/>
      <c r="N1332" s="151"/>
      <c r="O1332" s="188"/>
    </row>
    <row r="1333" spans="1:15" s="189" customFormat="1" ht="12.75" customHeight="1">
      <c r="A1333" s="174"/>
      <c r="B1333" s="175"/>
      <c r="C1333" s="161"/>
      <c r="D1333" s="162"/>
      <c r="E1333" s="162"/>
      <c r="F1333" s="162" t="s">
        <v>833</v>
      </c>
      <c r="G1333" s="177"/>
      <c r="H1333" s="177">
        <v>608.01</v>
      </c>
      <c r="I1333" s="164"/>
      <c r="J1333" s="164"/>
      <c r="K1333" s="165"/>
      <c r="L1333" s="166">
        <f t="shared" si="24"/>
        <v>0</v>
      </c>
      <c r="M1333" s="188"/>
      <c r="N1333" s="151"/>
      <c r="O1333" s="188"/>
    </row>
    <row r="1334" spans="1:15" s="189" customFormat="1" ht="12.75" customHeight="1">
      <c r="A1334" s="167">
        <v>2023</v>
      </c>
      <c r="B1334" s="168" t="s">
        <v>870</v>
      </c>
      <c r="C1334" s="168" t="s">
        <v>829</v>
      </c>
      <c r="D1334" s="169" t="s">
        <v>851</v>
      </c>
      <c r="E1334" s="169">
        <v>4</v>
      </c>
      <c r="F1334" s="169" t="s">
        <v>831</v>
      </c>
      <c r="G1334" s="170"/>
      <c r="H1334" s="170">
        <v>208.12</v>
      </c>
      <c r="I1334" s="171"/>
      <c r="J1334" s="171"/>
      <c r="K1334" s="172"/>
      <c r="L1334" s="173">
        <f t="shared" si="24"/>
        <v>0</v>
      </c>
      <c r="M1334" s="188"/>
      <c r="N1334" s="151"/>
      <c r="O1334" s="188"/>
    </row>
    <row r="1335" spans="1:15" s="189" customFormat="1" ht="12.75" customHeight="1">
      <c r="A1335" s="153"/>
      <c r="B1335" s="154"/>
      <c r="C1335" s="154"/>
      <c r="D1335" s="155"/>
      <c r="E1335" s="155"/>
      <c r="F1335" s="155" t="s">
        <v>832</v>
      </c>
      <c r="G1335" s="156"/>
      <c r="H1335" s="156">
        <v>402.22</v>
      </c>
      <c r="I1335" s="157"/>
      <c r="J1335" s="157"/>
      <c r="K1335" s="158"/>
      <c r="L1335" s="159">
        <f t="shared" si="24"/>
        <v>0</v>
      </c>
      <c r="M1335" s="188"/>
      <c r="N1335" s="151"/>
      <c r="O1335" s="188"/>
    </row>
    <row r="1336" spans="1:15" s="189" customFormat="1" ht="12.75" customHeight="1">
      <c r="A1336" s="174"/>
      <c r="B1336" s="175"/>
      <c r="C1336" s="175"/>
      <c r="D1336" s="176"/>
      <c r="E1336" s="176"/>
      <c r="F1336" s="176" t="s">
        <v>833</v>
      </c>
      <c r="G1336" s="177"/>
      <c r="H1336" s="177">
        <v>608.01</v>
      </c>
      <c r="I1336" s="178"/>
      <c r="J1336" s="178"/>
      <c r="K1336" s="179"/>
      <c r="L1336" s="180">
        <f t="shared" si="24"/>
        <v>0</v>
      </c>
      <c r="M1336" s="188"/>
      <c r="N1336" s="151"/>
      <c r="O1336" s="188"/>
    </row>
    <row r="1337" spans="1:15" s="189" customFormat="1" ht="12.75" customHeight="1">
      <c r="A1337" s="167">
        <v>2023</v>
      </c>
      <c r="B1337" s="168" t="s">
        <v>870</v>
      </c>
      <c r="C1337" s="168" t="s">
        <v>829</v>
      </c>
      <c r="D1337" s="169" t="s">
        <v>852</v>
      </c>
      <c r="E1337" s="169">
        <v>4</v>
      </c>
      <c r="F1337" s="169" t="s">
        <v>831</v>
      </c>
      <c r="G1337" s="170"/>
      <c r="H1337" s="170">
        <v>485.62</v>
      </c>
      <c r="I1337" s="171"/>
      <c r="J1337" s="171"/>
      <c r="K1337" s="172"/>
      <c r="L1337" s="173">
        <f t="shared" si="24"/>
        <v>0</v>
      </c>
      <c r="M1337" s="188"/>
      <c r="N1337" s="151"/>
      <c r="O1337" s="188"/>
    </row>
    <row r="1338" spans="1:15" s="189" customFormat="1" ht="12.75" customHeight="1">
      <c r="A1338" s="153"/>
      <c r="B1338" s="154"/>
      <c r="C1338" s="154"/>
      <c r="D1338" s="155"/>
      <c r="E1338" s="155"/>
      <c r="F1338" s="155" t="s">
        <v>832</v>
      </c>
      <c r="G1338" s="156"/>
      <c r="H1338" s="156">
        <v>938.51</v>
      </c>
      <c r="I1338" s="157"/>
      <c r="J1338" s="157"/>
      <c r="K1338" s="158"/>
      <c r="L1338" s="159">
        <f t="shared" si="24"/>
        <v>0</v>
      </c>
      <c r="M1338" s="188"/>
      <c r="N1338" s="151"/>
      <c r="O1338" s="188"/>
    </row>
    <row r="1339" spans="1:15" s="189" customFormat="1" ht="12.75" customHeight="1">
      <c r="A1339" s="174"/>
      <c r="B1339" s="175"/>
      <c r="C1339" s="175"/>
      <c r="D1339" s="176"/>
      <c r="E1339" s="176"/>
      <c r="F1339" s="176" t="s">
        <v>833</v>
      </c>
      <c r="G1339" s="177"/>
      <c r="H1339" s="177">
        <v>1418.69</v>
      </c>
      <c r="I1339" s="178"/>
      <c r="J1339" s="178"/>
      <c r="K1339" s="179"/>
      <c r="L1339" s="180">
        <f t="shared" si="24"/>
        <v>0</v>
      </c>
      <c r="M1339" s="188"/>
      <c r="N1339" s="151"/>
      <c r="O1339" s="188"/>
    </row>
    <row r="1340" spans="1:15" s="189" customFormat="1" ht="12.75" customHeight="1">
      <c r="A1340" s="167">
        <v>2023</v>
      </c>
      <c r="B1340" s="168" t="s">
        <v>870</v>
      </c>
      <c r="C1340" s="168" t="s">
        <v>829</v>
      </c>
      <c r="D1340" s="169" t="s">
        <v>853</v>
      </c>
      <c r="E1340" s="169">
        <v>4</v>
      </c>
      <c r="F1340" s="169" t="s">
        <v>831</v>
      </c>
      <c r="G1340" s="170"/>
      <c r="H1340" s="170">
        <v>485.62</v>
      </c>
      <c r="I1340" s="171"/>
      <c r="J1340" s="171"/>
      <c r="K1340" s="172"/>
      <c r="L1340" s="173">
        <f t="shared" si="24"/>
        <v>0</v>
      </c>
      <c r="M1340" s="188"/>
      <c r="N1340" s="151"/>
      <c r="O1340" s="188"/>
    </row>
    <row r="1341" spans="1:15" s="189" customFormat="1" ht="12.75" customHeight="1">
      <c r="A1341" s="153"/>
      <c r="B1341" s="154"/>
      <c r="C1341" s="154"/>
      <c r="D1341" s="155"/>
      <c r="E1341" s="155"/>
      <c r="F1341" s="155" t="s">
        <v>832</v>
      </c>
      <c r="G1341" s="156"/>
      <c r="H1341" s="156">
        <v>938.51</v>
      </c>
      <c r="I1341" s="157"/>
      <c r="J1341" s="157"/>
      <c r="K1341" s="158"/>
      <c r="L1341" s="159">
        <f t="shared" si="24"/>
        <v>0</v>
      </c>
      <c r="M1341" s="188"/>
      <c r="N1341" s="151"/>
      <c r="O1341" s="188"/>
    </row>
    <row r="1342" spans="1:15" s="189" customFormat="1" ht="12.75" customHeight="1">
      <c r="A1342" s="174"/>
      <c r="B1342" s="175"/>
      <c r="C1342" s="175"/>
      <c r="D1342" s="176"/>
      <c r="E1342" s="176"/>
      <c r="F1342" s="176" t="s">
        <v>833</v>
      </c>
      <c r="G1342" s="177"/>
      <c r="H1342" s="177">
        <v>1418.69</v>
      </c>
      <c r="I1342" s="178"/>
      <c r="J1342" s="178"/>
      <c r="K1342" s="179"/>
      <c r="L1342" s="180">
        <f t="shared" si="24"/>
        <v>0</v>
      </c>
      <c r="M1342" s="188"/>
      <c r="N1342" s="151"/>
      <c r="O1342" s="188"/>
    </row>
    <row r="1343" spans="1:15" s="189" customFormat="1" ht="12.75" customHeight="1">
      <c r="A1343" s="167">
        <v>2023</v>
      </c>
      <c r="B1343" s="168" t="s">
        <v>870</v>
      </c>
      <c r="C1343" s="168" t="s">
        <v>829</v>
      </c>
      <c r="D1343" s="169" t="s">
        <v>854</v>
      </c>
      <c r="E1343" s="169">
        <v>4</v>
      </c>
      <c r="F1343" s="169" t="s">
        <v>831</v>
      </c>
      <c r="G1343" s="170"/>
      <c r="H1343" s="170">
        <v>485.62</v>
      </c>
      <c r="I1343" s="171"/>
      <c r="J1343" s="171"/>
      <c r="K1343" s="172"/>
      <c r="L1343" s="173">
        <f t="shared" si="24"/>
        <v>0</v>
      </c>
      <c r="M1343" s="188"/>
      <c r="N1343" s="151"/>
      <c r="O1343" s="188"/>
    </row>
    <row r="1344" spans="1:15" s="189" customFormat="1" ht="12.75" customHeight="1">
      <c r="A1344" s="153"/>
      <c r="B1344" s="154"/>
      <c r="C1344" s="154"/>
      <c r="D1344" s="155"/>
      <c r="E1344" s="155"/>
      <c r="F1344" s="155" t="s">
        <v>832</v>
      </c>
      <c r="G1344" s="156"/>
      <c r="H1344" s="156">
        <v>938.51</v>
      </c>
      <c r="I1344" s="157"/>
      <c r="J1344" s="157"/>
      <c r="K1344" s="158"/>
      <c r="L1344" s="159">
        <f t="shared" si="24"/>
        <v>0</v>
      </c>
      <c r="M1344" s="188"/>
      <c r="N1344" s="151"/>
      <c r="O1344" s="188"/>
    </row>
    <row r="1345" spans="1:15" s="189" customFormat="1" ht="12.75" customHeight="1">
      <c r="A1345" s="174"/>
      <c r="B1345" s="175"/>
      <c r="C1345" s="175"/>
      <c r="D1345" s="176"/>
      <c r="E1345" s="176"/>
      <c r="F1345" s="176" t="s">
        <v>833</v>
      </c>
      <c r="G1345" s="177"/>
      <c r="H1345" s="177">
        <v>1418.69</v>
      </c>
      <c r="I1345" s="178"/>
      <c r="J1345" s="178"/>
      <c r="K1345" s="179"/>
      <c r="L1345" s="180">
        <f>H1345*J1345</f>
        <v>0</v>
      </c>
      <c r="M1345" s="188"/>
      <c r="N1345" s="151"/>
      <c r="O1345" s="188"/>
    </row>
    <row r="1346" spans="1:15" s="189" customFormat="1" ht="12.75" customHeight="1">
      <c r="A1346" s="167">
        <v>2023</v>
      </c>
      <c r="B1346" s="168" t="s">
        <v>870</v>
      </c>
      <c r="C1346" s="168" t="s">
        <v>829</v>
      </c>
      <c r="D1346" s="169" t="s">
        <v>855</v>
      </c>
      <c r="E1346" s="169">
        <v>4</v>
      </c>
      <c r="F1346" s="169" t="s">
        <v>831</v>
      </c>
      <c r="G1346" s="170"/>
      <c r="H1346" s="170">
        <v>485.62</v>
      </c>
      <c r="I1346" s="171"/>
      <c r="J1346" s="171"/>
      <c r="K1346" s="172"/>
      <c r="L1346" s="173">
        <f t="shared" ref="L1346:L1369" si="25">H1346*J1346</f>
        <v>0</v>
      </c>
      <c r="M1346" s="188"/>
      <c r="N1346" s="151"/>
      <c r="O1346" s="188"/>
    </row>
    <row r="1347" spans="1:15" s="189" customFormat="1" ht="12.75" customHeight="1">
      <c r="A1347" s="153"/>
      <c r="B1347" s="154"/>
      <c r="C1347" s="154"/>
      <c r="D1347" s="155"/>
      <c r="E1347" s="155"/>
      <c r="F1347" s="155" t="s">
        <v>832</v>
      </c>
      <c r="G1347" s="156"/>
      <c r="H1347" s="156">
        <v>938.51</v>
      </c>
      <c r="I1347" s="157"/>
      <c r="J1347" s="157"/>
      <c r="K1347" s="158"/>
      <c r="L1347" s="159">
        <f t="shared" si="25"/>
        <v>0</v>
      </c>
      <c r="M1347" s="188"/>
      <c r="N1347" s="151"/>
      <c r="O1347" s="188"/>
    </row>
    <row r="1348" spans="1:15" s="189" customFormat="1" ht="12.75" customHeight="1">
      <c r="A1348" s="174"/>
      <c r="B1348" s="175"/>
      <c r="C1348" s="175"/>
      <c r="D1348" s="176"/>
      <c r="E1348" s="176"/>
      <c r="F1348" s="176" t="s">
        <v>833</v>
      </c>
      <c r="G1348" s="177"/>
      <c r="H1348" s="177">
        <v>1418.69</v>
      </c>
      <c r="I1348" s="178"/>
      <c r="J1348" s="178"/>
      <c r="K1348" s="179"/>
      <c r="L1348" s="180">
        <f t="shared" si="25"/>
        <v>0</v>
      </c>
      <c r="M1348" s="188"/>
      <c r="N1348" s="151"/>
      <c r="O1348" s="188"/>
    </row>
    <row r="1349" spans="1:15" s="189" customFormat="1" ht="12.75" customHeight="1">
      <c r="A1349" s="167">
        <v>2023</v>
      </c>
      <c r="B1349" s="168" t="s">
        <v>870</v>
      </c>
      <c r="C1349" s="168" t="s">
        <v>829</v>
      </c>
      <c r="D1349" s="169" t="s">
        <v>856</v>
      </c>
      <c r="E1349" s="169">
        <v>4</v>
      </c>
      <c r="F1349" s="169" t="s">
        <v>831</v>
      </c>
      <c r="G1349" s="170"/>
      <c r="H1349" s="170">
        <v>485.62</v>
      </c>
      <c r="I1349" s="171"/>
      <c r="J1349" s="171"/>
      <c r="K1349" s="172"/>
      <c r="L1349" s="173">
        <f t="shared" si="25"/>
        <v>0</v>
      </c>
      <c r="M1349" s="188"/>
      <c r="N1349" s="151"/>
      <c r="O1349" s="188"/>
    </row>
    <row r="1350" spans="1:15" s="189" customFormat="1" ht="12.75" customHeight="1">
      <c r="A1350" s="153"/>
      <c r="B1350" s="154"/>
      <c r="C1350" s="154"/>
      <c r="D1350" s="155"/>
      <c r="E1350" s="155"/>
      <c r="F1350" s="155" t="s">
        <v>832</v>
      </c>
      <c r="G1350" s="156"/>
      <c r="H1350" s="156">
        <v>938.51</v>
      </c>
      <c r="I1350" s="157"/>
      <c r="J1350" s="157"/>
      <c r="K1350" s="158"/>
      <c r="L1350" s="159">
        <f t="shared" si="25"/>
        <v>0</v>
      </c>
      <c r="M1350" s="188"/>
      <c r="N1350" s="151"/>
      <c r="O1350" s="188"/>
    </row>
    <row r="1351" spans="1:15" s="189" customFormat="1" ht="12.75" customHeight="1">
      <c r="A1351" s="174"/>
      <c r="B1351" s="175"/>
      <c r="C1351" s="175"/>
      <c r="D1351" s="176"/>
      <c r="E1351" s="176"/>
      <c r="F1351" s="176" t="s">
        <v>833</v>
      </c>
      <c r="G1351" s="177"/>
      <c r="H1351" s="177">
        <v>1418.69</v>
      </c>
      <c r="I1351" s="178"/>
      <c r="J1351" s="178"/>
      <c r="K1351" s="179"/>
      <c r="L1351" s="180">
        <f t="shared" si="25"/>
        <v>0</v>
      </c>
      <c r="M1351" s="188"/>
      <c r="N1351" s="151"/>
      <c r="O1351" s="188"/>
    </row>
    <row r="1352" spans="1:15" s="189" customFormat="1" ht="12.75" customHeight="1">
      <c r="A1352" s="167">
        <v>2023</v>
      </c>
      <c r="B1352" s="168" t="s">
        <v>870</v>
      </c>
      <c r="C1352" s="168" t="s">
        <v>829</v>
      </c>
      <c r="D1352" s="169" t="s">
        <v>857</v>
      </c>
      <c r="E1352" s="169">
        <v>4</v>
      </c>
      <c r="F1352" s="169" t="s">
        <v>831</v>
      </c>
      <c r="G1352" s="170"/>
      <c r="H1352" s="170">
        <v>485.62</v>
      </c>
      <c r="I1352" s="171"/>
      <c r="J1352" s="171"/>
      <c r="K1352" s="172"/>
      <c r="L1352" s="173">
        <f t="shared" si="25"/>
        <v>0</v>
      </c>
      <c r="M1352" s="188"/>
      <c r="N1352" s="151"/>
      <c r="O1352" s="188"/>
    </row>
    <row r="1353" spans="1:15" s="189" customFormat="1" ht="12.75" customHeight="1">
      <c r="A1353" s="153"/>
      <c r="B1353" s="154"/>
      <c r="C1353" s="154"/>
      <c r="D1353" s="155"/>
      <c r="E1353" s="155"/>
      <c r="F1353" s="155" t="s">
        <v>832</v>
      </c>
      <c r="G1353" s="156"/>
      <c r="H1353" s="156">
        <v>938.51</v>
      </c>
      <c r="I1353" s="157"/>
      <c r="J1353" s="157"/>
      <c r="K1353" s="158"/>
      <c r="L1353" s="159">
        <f t="shared" si="25"/>
        <v>0</v>
      </c>
      <c r="M1353" s="188"/>
      <c r="N1353" s="151"/>
      <c r="O1353" s="188"/>
    </row>
    <row r="1354" spans="1:15" s="189" customFormat="1" ht="12.75" customHeight="1">
      <c r="A1354" s="174"/>
      <c r="B1354" s="175"/>
      <c r="C1354" s="175"/>
      <c r="D1354" s="176"/>
      <c r="E1354" s="176"/>
      <c r="F1354" s="176" t="s">
        <v>833</v>
      </c>
      <c r="G1354" s="177"/>
      <c r="H1354" s="177">
        <v>1418.69</v>
      </c>
      <c r="I1354" s="178"/>
      <c r="J1354" s="178"/>
      <c r="K1354" s="179"/>
      <c r="L1354" s="180">
        <f t="shared" si="25"/>
        <v>0</v>
      </c>
      <c r="M1354" s="188"/>
      <c r="N1354" s="151"/>
      <c r="O1354" s="188"/>
    </row>
    <row r="1355" spans="1:15" s="189" customFormat="1" ht="12.75" customHeight="1">
      <c r="A1355" s="167">
        <v>2023</v>
      </c>
      <c r="B1355" s="168" t="s">
        <v>870</v>
      </c>
      <c r="C1355" s="168" t="s">
        <v>829</v>
      </c>
      <c r="D1355" s="169" t="s">
        <v>858</v>
      </c>
      <c r="E1355" s="169">
        <v>4</v>
      </c>
      <c r="F1355" s="169" t="s">
        <v>831</v>
      </c>
      <c r="G1355" s="170"/>
      <c r="H1355" s="170">
        <v>445</v>
      </c>
      <c r="I1355" s="171"/>
      <c r="J1355" s="171"/>
      <c r="K1355" s="172"/>
      <c r="L1355" s="173">
        <f t="shared" si="25"/>
        <v>0</v>
      </c>
      <c r="M1355" s="188"/>
      <c r="N1355" s="151"/>
      <c r="O1355" s="188"/>
    </row>
    <row r="1356" spans="1:15" s="189" customFormat="1" ht="12.75" customHeight="1">
      <c r="A1356" s="153"/>
      <c r="B1356" s="154"/>
      <c r="C1356" s="154"/>
      <c r="D1356" s="155"/>
      <c r="E1356" s="155"/>
      <c r="F1356" s="155" t="s">
        <v>832</v>
      </c>
      <c r="G1356" s="156"/>
      <c r="H1356" s="156">
        <v>860</v>
      </c>
      <c r="I1356" s="157"/>
      <c r="J1356" s="157"/>
      <c r="K1356" s="158"/>
      <c r="L1356" s="159">
        <f t="shared" si="25"/>
        <v>0</v>
      </c>
      <c r="M1356" s="188"/>
      <c r="N1356" s="151"/>
      <c r="O1356" s="188"/>
    </row>
    <row r="1357" spans="1:15" s="189" customFormat="1" ht="12.75" customHeight="1">
      <c r="A1357" s="174"/>
      <c r="B1357" s="175"/>
      <c r="C1357" s="175"/>
      <c r="D1357" s="176"/>
      <c r="E1357" s="176"/>
      <c r="F1357" s="176" t="s">
        <v>833</v>
      </c>
      <c r="G1357" s="177"/>
      <c r="H1357" s="177"/>
      <c r="I1357" s="178"/>
      <c r="J1357" s="178"/>
      <c r="K1357" s="179"/>
      <c r="L1357" s="180">
        <f t="shared" si="25"/>
        <v>0</v>
      </c>
      <c r="M1357" s="188"/>
      <c r="N1357" s="151"/>
      <c r="O1357" s="188"/>
    </row>
    <row r="1358" spans="1:15" s="189" customFormat="1" ht="12.75" customHeight="1">
      <c r="A1358" s="167">
        <v>2023</v>
      </c>
      <c r="B1358" s="168" t="s">
        <v>870</v>
      </c>
      <c r="C1358" s="168" t="s">
        <v>829</v>
      </c>
      <c r="D1358" s="169" t="s">
        <v>859</v>
      </c>
      <c r="E1358" s="169">
        <v>4</v>
      </c>
      <c r="F1358" s="169" t="s">
        <v>831</v>
      </c>
      <c r="G1358" s="170"/>
      <c r="H1358" s="170">
        <v>445</v>
      </c>
      <c r="I1358" s="171"/>
      <c r="J1358" s="171"/>
      <c r="K1358" s="172"/>
      <c r="L1358" s="173">
        <f t="shared" si="25"/>
        <v>0</v>
      </c>
      <c r="M1358" s="188"/>
      <c r="N1358" s="151"/>
      <c r="O1358" s="188"/>
    </row>
    <row r="1359" spans="1:15" s="189" customFormat="1" ht="12.75" customHeight="1">
      <c r="A1359" s="153"/>
      <c r="B1359" s="154"/>
      <c r="C1359" s="154"/>
      <c r="D1359" s="155"/>
      <c r="E1359" s="155"/>
      <c r="F1359" s="155" t="s">
        <v>832</v>
      </c>
      <c r="G1359" s="156"/>
      <c r="H1359" s="156">
        <v>860</v>
      </c>
      <c r="I1359" s="157"/>
      <c r="J1359" s="157"/>
      <c r="K1359" s="158"/>
      <c r="L1359" s="159">
        <f t="shared" si="25"/>
        <v>0</v>
      </c>
      <c r="M1359" s="188"/>
      <c r="N1359" s="151"/>
      <c r="O1359" s="188"/>
    </row>
    <row r="1360" spans="1:15" s="189" customFormat="1" ht="12.75" customHeight="1">
      <c r="A1360" s="174"/>
      <c r="B1360" s="175"/>
      <c r="C1360" s="175"/>
      <c r="D1360" s="176"/>
      <c r="E1360" s="176"/>
      <c r="F1360" s="176" t="s">
        <v>833</v>
      </c>
      <c r="G1360" s="177"/>
      <c r="H1360" s="177"/>
      <c r="I1360" s="178"/>
      <c r="J1360" s="178"/>
      <c r="K1360" s="179"/>
      <c r="L1360" s="180">
        <f t="shared" si="25"/>
        <v>0</v>
      </c>
      <c r="M1360" s="188"/>
      <c r="N1360" s="151"/>
      <c r="O1360" s="188"/>
    </row>
    <row r="1361" spans="1:15" s="189" customFormat="1" ht="12.75" customHeight="1">
      <c r="A1361" s="167">
        <v>2023</v>
      </c>
      <c r="B1361" s="168" t="s">
        <v>870</v>
      </c>
      <c r="C1361" s="168" t="s">
        <v>829</v>
      </c>
      <c r="D1361" s="169" t="s">
        <v>860</v>
      </c>
      <c r="E1361" s="169">
        <v>4</v>
      </c>
      <c r="F1361" s="169" t="s">
        <v>831</v>
      </c>
      <c r="G1361" s="170"/>
      <c r="H1361" s="170">
        <v>194.46</v>
      </c>
      <c r="I1361" s="171"/>
      <c r="J1361" s="171"/>
      <c r="K1361" s="172"/>
      <c r="L1361" s="173">
        <f t="shared" si="25"/>
        <v>0</v>
      </c>
      <c r="M1361" s="188"/>
      <c r="N1361" s="151"/>
      <c r="O1361" s="188"/>
    </row>
    <row r="1362" spans="1:15" s="189" customFormat="1" ht="12.75" customHeight="1">
      <c r="A1362" s="153"/>
      <c r="B1362" s="154"/>
      <c r="C1362" s="154"/>
      <c r="D1362" s="155"/>
      <c r="E1362" s="155"/>
      <c r="F1362" s="155" t="s">
        <v>832</v>
      </c>
      <c r="G1362" s="156"/>
      <c r="H1362" s="156">
        <v>375.82</v>
      </c>
      <c r="I1362" s="157"/>
      <c r="J1362" s="157"/>
      <c r="K1362" s="158"/>
      <c r="L1362" s="159">
        <f t="shared" si="25"/>
        <v>0</v>
      </c>
      <c r="M1362" s="188"/>
      <c r="N1362" s="151"/>
      <c r="O1362" s="188"/>
    </row>
    <row r="1363" spans="1:15" s="189" customFormat="1" ht="12.75" customHeight="1">
      <c r="A1363" s="174"/>
      <c r="B1363" s="175"/>
      <c r="C1363" s="175"/>
      <c r="D1363" s="176"/>
      <c r="E1363" s="176"/>
      <c r="F1363" s="176" t="s">
        <v>833</v>
      </c>
      <c r="G1363" s="177"/>
      <c r="H1363" s="177">
        <v>568.1</v>
      </c>
      <c r="I1363" s="178"/>
      <c r="J1363" s="178"/>
      <c r="K1363" s="179"/>
      <c r="L1363" s="180">
        <f t="shared" si="25"/>
        <v>0</v>
      </c>
      <c r="M1363" s="188"/>
      <c r="N1363" s="151"/>
      <c r="O1363" s="188"/>
    </row>
    <row r="1364" spans="1:15" s="189" customFormat="1" ht="12.75" customHeight="1">
      <c r="A1364" s="167">
        <v>2023</v>
      </c>
      <c r="B1364" s="168" t="s">
        <v>870</v>
      </c>
      <c r="C1364" s="168" t="s">
        <v>829</v>
      </c>
      <c r="D1364" s="169" t="s">
        <v>861</v>
      </c>
      <c r="E1364" s="169">
        <v>4</v>
      </c>
      <c r="F1364" s="169" t="s">
        <v>831</v>
      </c>
      <c r="G1364" s="170"/>
      <c r="H1364" s="170">
        <v>187.79</v>
      </c>
      <c r="I1364" s="171"/>
      <c r="J1364" s="171"/>
      <c r="K1364" s="172"/>
      <c r="L1364" s="173">
        <f t="shared" si="25"/>
        <v>0</v>
      </c>
      <c r="M1364" s="188"/>
      <c r="N1364" s="151"/>
      <c r="O1364" s="188"/>
    </row>
    <row r="1365" spans="1:15" s="189" customFormat="1" ht="12.75" customHeight="1">
      <c r="A1365" s="153"/>
      <c r="B1365" s="154"/>
      <c r="C1365" s="154"/>
      <c r="D1365" s="155"/>
      <c r="E1365" s="155"/>
      <c r="F1365" s="155" t="s">
        <v>832</v>
      </c>
      <c r="G1365" s="156"/>
      <c r="H1365" s="156">
        <v>362.92</v>
      </c>
      <c r="I1365" s="157"/>
      <c r="J1365" s="157"/>
      <c r="K1365" s="158"/>
      <c r="L1365" s="159">
        <f t="shared" si="25"/>
        <v>0</v>
      </c>
      <c r="M1365" s="188"/>
      <c r="N1365" s="151"/>
      <c r="O1365" s="188"/>
    </row>
    <row r="1366" spans="1:15" s="189" customFormat="1" ht="12.75" customHeight="1">
      <c r="A1366" s="174"/>
      <c r="B1366" s="175"/>
      <c r="C1366" s="175"/>
      <c r="D1366" s="176"/>
      <c r="E1366" s="176"/>
      <c r="F1366" s="176" t="s">
        <v>833</v>
      </c>
      <c r="G1366" s="177"/>
      <c r="H1366" s="177">
        <v>548.6</v>
      </c>
      <c r="I1366" s="178"/>
      <c r="J1366" s="178"/>
      <c r="K1366" s="179"/>
      <c r="L1366" s="180">
        <f t="shared" si="25"/>
        <v>0</v>
      </c>
      <c r="M1366" s="188"/>
      <c r="N1366" s="151"/>
      <c r="O1366" s="188"/>
    </row>
    <row r="1367" spans="1:15" s="189" customFormat="1" ht="12.75" customHeight="1">
      <c r="A1367" s="167">
        <v>2023</v>
      </c>
      <c r="B1367" s="168" t="s">
        <v>870</v>
      </c>
      <c r="C1367" s="168" t="s">
        <v>829</v>
      </c>
      <c r="D1367" s="169" t="s">
        <v>862</v>
      </c>
      <c r="E1367" s="169">
        <v>4</v>
      </c>
      <c r="F1367" s="169" t="s">
        <v>831</v>
      </c>
      <c r="G1367" s="170"/>
      <c r="H1367" s="170">
        <v>99.32</v>
      </c>
      <c r="I1367" s="171"/>
      <c r="J1367" s="171"/>
      <c r="K1367" s="172"/>
      <c r="L1367" s="173">
        <f t="shared" si="25"/>
        <v>0</v>
      </c>
      <c r="M1367" s="188"/>
      <c r="N1367" s="151"/>
      <c r="O1367" s="188"/>
    </row>
    <row r="1368" spans="1:15" s="189" customFormat="1" ht="12.75" customHeight="1">
      <c r="A1368" s="153"/>
      <c r="B1368" s="154"/>
      <c r="C1368" s="154"/>
      <c r="D1368" s="155"/>
      <c r="E1368" s="155"/>
      <c r="F1368" s="155" t="s">
        <v>832</v>
      </c>
      <c r="G1368" s="156"/>
      <c r="H1368" s="156">
        <v>191.95</v>
      </c>
      <c r="I1368" s="157"/>
      <c r="J1368" s="157"/>
      <c r="K1368" s="158"/>
      <c r="L1368" s="159">
        <f t="shared" si="25"/>
        <v>0</v>
      </c>
      <c r="M1368" s="188"/>
      <c r="N1368" s="151"/>
      <c r="O1368" s="188"/>
    </row>
    <row r="1369" spans="1:15" s="189" customFormat="1" ht="12.75" customHeight="1">
      <c r="A1369" s="174"/>
      <c r="B1369" s="175"/>
      <c r="C1369" s="175"/>
      <c r="D1369" s="176"/>
      <c r="E1369" s="176"/>
      <c r="F1369" s="176" t="s">
        <v>833</v>
      </c>
      <c r="G1369" s="177"/>
      <c r="H1369" s="177">
        <v>290.16000000000003</v>
      </c>
      <c r="I1369" s="178"/>
      <c r="J1369" s="178"/>
      <c r="K1369" s="179"/>
      <c r="L1369" s="180">
        <f t="shared" si="25"/>
        <v>0</v>
      </c>
      <c r="M1369" s="188"/>
      <c r="N1369" s="151"/>
      <c r="O1369" s="188"/>
    </row>
    <row r="1370" spans="1:15" s="189" customFormat="1" ht="12.75" customHeight="1" thickBot="1">
      <c r="A1370" s="1102" t="s">
        <v>867</v>
      </c>
      <c r="B1370" s="1103"/>
      <c r="C1370" s="1103"/>
      <c r="D1370" s="1103"/>
      <c r="E1370" s="1103"/>
      <c r="F1370" s="1103"/>
      <c r="G1370" s="1103"/>
      <c r="H1370" s="1103"/>
      <c r="I1370" s="181">
        <f>SUM(I1280:I1369)</f>
        <v>0</v>
      </c>
      <c r="J1370" s="181">
        <f>SUM(J1280:J1369)</f>
        <v>0</v>
      </c>
      <c r="K1370" s="181">
        <f>SUM(K1280:K1369)</f>
        <v>0</v>
      </c>
      <c r="L1370" s="182">
        <f>SUM(L1280:L1369)</f>
        <v>0</v>
      </c>
      <c r="M1370" s="188"/>
      <c r="N1370" s="151"/>
      <c r="O1370" s="188"/>
    </row>
    <row r="1371" spans="1:15" s="189" customFormat="1" ht="12.75" customHeight="1" thickBot="1">
      <c r="A1371" s="1099" t="s">
        <v>871</v>
      </c>
      <c r="B1371" s="1100"/>
      <c r="C1371" s="1100"/>
      <c r="D1371" s="1100"/>
      <c r="E1371" s="1100"/>
      <c r="F1371" s="1100"/>
      <c r="G1371" s="1100"/>
      <c r="H1371" s="1101"/>
      <c r="I1371" s="184">
        <f>I1279+I1188+I1097+I1006</f>
        <v>0</v>
      </c>
      <c r="J1371" s="184">
        <f>J1279+J1188+J1097+J1006+J1370</f>
        <v>0</v>
      </c>
      <c r="K1371" s="184">
        <f>K1279+K1188+K1097+K1006</f>
        <v>0</v>
      </c>
      <c r="L1371" s="185">
        <f>L1006+L1097+L1188+L1279+L1370</f>
        <v>0</v>
      </c>
      <c r="M1371" s="190"/>
      <c r="N1371" s="151"/>
      <c r="O1371" s="188"/>
    </row>
    <row r="1372" spans="1:15" s="183" customFormat="1" ht="15" customHeight="1" thickBot="1">
      <c r="A1372" s="1104" t="s">
        <v>872</v>
      </c>
      <c r="B1372" s="1105"/>
      <c r="C1372" s="1105"/>
      <c r="D1372" s="1105"/>
      <c r="E1372" s="1105"/>
      <c r="F1372" s="1105"/>
      <c r="G1372" s="1105"/>
      <c r="H1372" s="1106"/>
      <c r="I1372" s="191">
        <f>I459+I915+I1371</f>
        <v>0</v>
      </c>
      <c r="J1372" s="191">
        <f>J459+J915+J1371</f>
        <v>51956977</v>
      </c>
      <c r="K1372" s="191">
        <f>K459+K915+K1371</f>
        <v>0</v>
      </c>
      <c r="L1372" s="192">
        <f>L459+L915+L1371</f>
        <v>28754549530.669998</v>
      </c>
      <c r="M1372" s="142"/>
      <c r="N1372" s="151"/>
      <c r="O1372" s="136"/>
    </row>
    <row r="1373" spans="1:15" ht="12.75" customHeight="1" thickBot="1">
      <c r="A1373" s="193"/>
      <c r="B1373" s="194"/>
      <c r="C1373" s="194"/>
      <c r="D1373" s="194"/>
      <c r="E1373" s="194"/>
      <c r="F1373" s="194"/>
      <c r="G1373" s="194"/>
      <c r="H1373" s="194"/>
      <c r="I1373" s="194"/>
      <c r="J1373" s="194"/>
      <c r="K1373" s="194"/>
      <c r="L1373" s="195"/>
    </row>
    <row r="1374" spans="1:15" ht="12.75" customHeight="1">
      <c r="A1374" s="196"/>
      <c r="B1374" s="197"/>
      <c r="C1374" s="197"/>
      <c r="D1374" s="197"/>
      <c r="E1374" s="197"/>
      <c r="F1374" s="197"/>
      <c r="G1374" s="197"/>
      <c r="H1374" s="197"/>
      <c r="I1374" s="197"/>
      <c r="J1374" s="197"/>
      <c r="K1374" s="197"/>
      <c r="L1374" s="198"/>
    </row>
    <row r="1375" spans="1:15" ht="12.75" customHeight="1">
      <c r="A1375" s="199" t="s">
        <v>873</v>
      </c>
      <c r="B1375" s="189" t="s">
        <v>874</v>
      </c>
      <c r="C1375" s="189"/>
      <c r="D1375" s="189"/>
      <c r="E1375" s="189"/>
      <c r="F1375" s="189"/>
      <c r="G1375" s="189"/>
      <c r="H1375" s="189"/>
      <c r="I1375" s="189"/>
      <c r="J1375" s="189"/>
      <c r="K1375" s="189"/>
      <c r="L1375" s="200"/>
    </row>
    <row r="1376" spans="1:15" ht="12.75" customHeight="1">
      <c r="A1376" s="199" t="s">
        <v>875</v>
      </c>
      <c r="B1376" s="189" t="s">
        <v>876</v>
      </c>
      <c r="C1376" s="189"/>
      <c r="D1376" s="189"/>
      <c r="E1376" s="189"/>
      <c r="F1376" s="189"/>
      <c r="G1376" s="189"/>
      <c r="H1376" s="189"/>
      <c r="I1376" s="189"/>
      <c r="J1376" s="189"/>
      <c r="K1376" s="189"/>
      <c r="L1376" s="200"/>
    </row>
    <row r="1377" spans="1:14" ht="12.75" customHeight="1">
      <c r="A1377" s="199"/>
      <c r="B1377" s="189" t="s">
        <v>877</v>
      </c>
      <c r="C1377" s="189"/>
      <c r="D1377" s="189"/>
      <c r="E1377" s="189"/>
      <c r="F1377" s="189"/>
      <c r="G1377" s="189"/>
      <c r="H1377" s="189"/>
      <c r="I1377" s="189"/>
      <c r="J1377" s="189"/>
      <c r="K1377" s="189"/>
      <c r="L1377" s="200"/>
    </row>
    <row r="1378" spans="1:14" ht="12.75" customHeight="1">
      <c r="A1378" s="199"/>
      <c r="B1378" s="189" t="s">
        <v>878</v>
      </c>
      <c r="C1378" s="189"/>
      <c r="D1378" s="189"/>
      <c r="E1378" s="189"/>
      <c r="F1378" s="189"/>
      <c r="G1378" s="189"/>
      <c r="H1378" s="189"/>
      <c r="I1378" s="189"/>
      <c r="J1378" s="189"/>
      <c r="K1378" s="189"/>
      <c r="L1378" s="200"/>
    </row>
    <row r="1379" spans="1:14" ht="12.75" customHeight="1">
      <c r="A1379" s="201"/>
      <c r="B1379" s="189" t="s">
        <v>879</v>
      </c>
      <c r="C1379" s="189"/>
      <c r="D1379" s="189"/>
      <c r="E1379" s="189"/>
      <c r="F1379" s="189"/>
      <c r="G1379" s="189"/>
      <c r="H1379" s="189"/>
      <c r="I1379" s="189"/>
      <c r="J1379" s="189"/>
      <c r="K1379" s="189"/>
      <c r="L1379" s="200"/>
    </row>
    <row r="1380" spans="1:14" ht="12.75" customHeight="1">
      <c r="A1380" s="201"/>
      <c r="B1380" s="189" t="s">
        <v>880</v>
      </c>
      <c r="C1380" s="189"/>
      <c r="D1380" s="189"/>
      <c r="E1380" s="189"/>
      <c r="F1380" s="189"/>
      <c r="G1380" s="189"/>
      <c r="H1380" s="189"/>
      <c r="I1380" s="189"/>
      <c r="J1380" s="189"/>
      <c r="K1380" s="189"/>
      <c r="L1380" s="200"/>
    </row>
    <row r="1381" spans="1:14" ht="12.75" customHeight="1">
      <c r="A1381" s="201"/>
      <c r="B1381" s="189" t="s">
        <v>881</v>
      </c>
      <c r="C1381" s="189"/>
      <c r="D1381" s="189"/>
      <c r="E1381" s="189"/>
      <c r="F1381" s="189"/>
      <c r="G1381" s="189"/>
      <c r="H1381" s="189"/>
      <c r="I1381" s="189"/>
      <c r="J1381" s="189"/>
      <c r="K1381" s="189"/>
      <c r="L1381" s="200"/>
    </row>
    <row r="1382" spans="1:14" ht="12.75" customHeight="1">
      <c r="A1382" s="201"/>
      <c r="B1382" s="189" t="s">
        <v>882</v>
      </c>
      <c r="C1382" s="189"/>
      <c r="D1382" s="189"/>
      <c r="E1382" s="189"/>
      <c r="F1382" s="189"/>
      <c r="G1382" s="189"/>
      <c r="H1382" s="189"/>
      <c r="I1382" s="189"/>
      <c r="J1382" s="189"/>
      <c r="K1382" s="189"/>
      <c r="L1382" s="200"/>
    </row>
    <row r="1383" spans="1:14" ht="12.75" customHeight="1">
      <c r="A1383" s="201"/>
      <c r="B1383" s="189" t="s">
        <v>883</v>
      </c>
      <c r="C1383" s="189"/>
      <c r="D1383" s="189"/>
      <c r="E1383" s="189"/>
      <c r="F1383" s="189"/>
      <c r="G1383" s="189"/>
      <c r="H1383" s="189"/>
      <c r="I1383" s="189"/>
      <c r="J1383" s="189"/>
      <c r="K1383" s="189"/>
      <c r="L1383" s="200"/>
    </row>
    <row r="1384" spans="1:14" ht="12.75" customHeight="1">
      <c r="A1384" s="201"/>
      <c r="B1384" s="189" t="s">
        <v>884</v>
      </c>
      <c r="C1384" s="189"/>
      <c r="D1384" s="189"/>
      <c r="E1384" s="189"/>
      <c r="F1384" s="189"/>
      <c r="G1384" s="189"/>
      <c r="H1384" s="189"/>
      <c r="I1384" s="189"/>
      <c r="J1384" s="189"/>
      <c r="K1384" s="189"/>
      <c r="L1384" s="200"/>
    </row>
    <row r="1385" spans="1:14" ht="12.75" customHeight="1">
      <c r="A1385" s="201"/>
      <c r="B1385" s="189" t="s">
        <v>885</v>
      </c>
      <c r="C1385" s="189"/>
      <c r="D1385" s="189"/>
      <c r="E1385" s="189"/>
      <c r="F1385" s="189"/>
      <c r="G1385" s="189"/>
      <c r="H1385" s="189"/>
      <c r="I1385" s="189"/>
      <c r="J1385" s="189"/>
      <c r="K1385" s="189"/>
      <c r="L1385" s="200"/>
    </row>
    <row r="1386" spans="1:14" ht="12.75" customHeight="1">
      <c r="A1386" s="201"/>
      <c r="B1386" s="189" t="s">
        <v>886</v>
      </c>
      <c r="C1386" s="189"/>
      <c r="D1386" s="189"/>
      <c r="E1386" s="189"/>
      <c r="F1386" s="189"/>
      <c r="G1386" s="189"/>
      <c r="H1386" s="189"/>
      <c r="I1386" s="189"/>
      <c r="J1386" s="189"/>
      <c r="K1386" s="189"/>
      <c r="L1386" s="200"/>
      <c r="M1386" s="136"/>
      <c r="N1386" s="136"/>
    </row>
    <row r="1387" spans="1:14" ht="12.75" customHeight="1">
      <c r="A1387" s="199"/>
      <c r="B1387" s="189" t="s">
        <v>887</v>
      </c>
      <c r="C1387" s="189"/>
      <c r="D1387" s="189"/>
      <c r="E1387" s="189"/>
      <c r="F1387" s="189"/>
      <c r="G1387" s="189"/>
      <c r="H1387" s="189"/>
      <c r="I1387" s="189"/>
      <c r="J1387" s="189"/>
      <c r="K1387" s="189"/>
      <c r="L1387" s="200"/>
      <c r="M1387" s="136"/>
      <c r="N1387" s="136"/>
    </row>
    <row r="1388" spans="1:14" ht="12.75" customHeight="1">
      <c r="A1388" s="201"/>
      <c r="B1388" s="189" t="s">
        <v>888</v>
      </c>
      <c r="C1388" s="189"/>
      <c r="D1388" s="189"/>
      <c r="E1388" s="189"/>
      <c r="F1388" s="189"/>
      <c r="G1388" s="189"/>
      <c r="H1388" s="189"/>
      <c r="I1388" s="189"/>
      <c r="J1388" s="189"/>
      <c r="K1388" s="189"/>
      <c r="L1388" s="200"/>
      <c r="M1388" s="136"/>
      <c r="N1388" s="136"/>
    </row>
    <row r="1389" spans="1:14" ht="12.75" customHeight="1" thickBot="1">
      <c r="A1389" s="193"/>
      <c r="B1389" s="194"/>
      <c r="C1389" s="194"/>
      <c r="D1389" s="194"/>
      <c r="E1389" s="194"/>
      <c r="F1389" s="194"/>
      <c r="G1389" s="194"/>
      <c r="H1389" s="194"/>
      <c r="I1389" s="194"/>
      <c r="J1389" s="194"/>
      <c r="K1389" s="194"/>
      <c r="L1389" s="195"/>
      <c r="M1389" s="136"/>
      <c r="N1389" s="136"/>
    </row>
  </sheetData>
  <mergeCells count="28">
    <mergeCell ref="A1372:H1372"/>
    <mergeCell ref="A1006:H1006"/>
    <mergeCell ref="A1097:H1097"/>
    <mergeCell ref="A1188:H1188"/>
    <mergeCell ref="A1279:H1279"/>
    <mergeCell ref="A1370:H1370"/>
    <mergeCell ref="A1371:H1371"/>
    <mergeCell ref="A915:H915"/>
    <mergeCell ref="A94:H94"/>
    <mergeCell ref="A185:H185"/>
    <mergeCell ref="A276:H276"/>
    <mergeCell ref="A367:H367"/>
    <mergeCell ref="A458:H458"/>
    <mergeCell ref="A459:H459"/>
    <mergeCell ref="A550:H550"/>
    <mergeCell ref="A641:H641"/>
    <mergeCell ref="A732:H732"/>
    <mergeCell ref="A823:H823"/>
    <mergeCell ref="A914:H914"/>
    <mergeCell ref="A1:L1"/>
    <mergeCell ref="A2:A3"/>
    <mergeCell ref="B2:B3"/>
    <mergeCell ref="C2:C3"/>
    <mergeCell ref="D2:D3"/>
    <mergeCell ref="E2:E3"/>
    <mergeCell ref="F2:H2"/>
    <mergeCell ref="I2:J2"/>
    <mergeCell ref="K2:L2"/>
  </mergeCells>
  <pageMargins left="0.59055118110236227" right="0.59055118110236227" top="0.78740157480314965" bottom="0.59055118110236227" header="0.39370078740157483" footer="0"/>
  <pageSetup paperSize="9" scale="57" fitToHeight="25" orientation="portrait" r:id="rId1"/>
  <headerFooter alignWithMargins="0">
    <oddHeader>&amp;LCostanera Norte</oddHeader>
    <oddFooter>&amp;C&amp;P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4"/>
  <sheetViews>
    <sheetView zoomScaleNormal="100" zoomScaleSheetLayoutView="50" workbookViewId="0">
      <pane ySplit="3" topLeftCell="A7" activePane="bottomLeft" state="frozen"/>
      <selection activeCell="Q23" sqref="Q23"/>
      <selection pane="bottomLeft" activeCell="N19" sqref="N19"/>
    </sheetView>
  </sheetViews>
  <sheetFormatPr baseColWidth="10" defaultColWidth="11.44140625" defaultRowHeight="13.2"/>
  <cols>
    <col min="1" max="1" width="8.77734375" style="136" customWidth="1"/>
    <col min="2" max="2" width="11.77734375" style="136" customWidth="1"/>
    <col min="3" max="3" width="25.77734375" style="136" customWidth="1"/>
    <col min="4" max="4" width="18.77734375" style="136" bestFit="1" customWidth="1"/>
    <col min="5" max="5" width="14.21875" style="136" customWidth="1"/>
    <col min="6" max="6" width="11.77734375" style="136" customWidth="1"/>
    <col min="7" max="7" width="12.44140625" style="136" customWidth="1"/>
    <col min="8" max="8" width="12.77734375" style="136" customWidth="1"/>
    <col min="9" max="9" width="14.44140625" style="136" customWidth="1"/>
    <col min="10" max="10" width="14.77734375" style="136" customWidth="1"/>
    <col min="11" max="11" width="17" style="136" customWidth="1"/>
    <col min="12" max="13" width="14.77734375" style="202" customWidth="1"/>
    <col min="14" max="14" width="11.44140625" style="203"/>
    <col min="15" max="15" width="14.44140625" style="203" customWidth="1"/>
    <col min="16" max="17" width="11.44140625" style="203"/>
    <col min="18" max="18" width="12.44140625" style="203" customWidth="1"/>
    <col min="19" max="19" width="12" style="203" bestFit="1" customWidth="1"/>
    <col min="20" max="256" width="11.44140625" style="203"/>
    <col min="257" max="257" width="8.77734375" style="203" customWidth="1"/>
    <col min="258" max="258" width="11.77734375" style="203" customWidth="1"/>
    <col min="259" max="259" width="25.77734375" style="203" customWidth="1"/>
    <col min="260" max="260" width="18.77734375" style="203" bestFit="1" customWidth="1"/>
    <col min="261" max="261" width="14.21875" style="203" customWidth="1"/>
    <col min="262" max="262" width="11.77734375" style="203" customWidth="1"/>
    <col min="263" max="263" width="12.44140625" style="203" customWidth="1"/>
    <col min="264" max="264" width="12.77734375" style="203" customWidth="1"/>
    <col min="265" max="265" width="14.44140625" style="203" customWidth="1"/>
    <col min="266" max="266" width="14.77734375" style="203" customWidth="1"/>
    <col min="267" max="267" width="17" style="203" customWidth="1"/>
    <col min="268" max="269" width="14.77734375" style="203" customWidth="1"/>
    <col min="270" max="270" width="11.44140625" style="203"/>
    <col min="271" max="271" width="14.44140625" style="203" customWidth="1"/>
    <col min="272" max="273" width="11.44140625" style="203"/>
    <col min="274" max="274" width="12.44140625" style="203" customWidth="1"/>
    <col min="275" max="275" width="12" style="203" bestFit="1" customWidth="1"/>
    <col min="276" max="512" width="11.44140625" style="203"/>
    <col min="513" max="513" width="8.77734375" style="203" customWidth="1"/>
    <col min="514" max="514" width="11.77734375" style="203" customWidth="1"/>
    <col min="515" max="515" width="25.77734375" style="203" customWidth="1"/>
    <col min="516" max="516" width="18.77734375" style="203" bestFit="1" customWidth="1"/>
    <col min="517" max="517" width="14.21875" style="203" customWidth="1"/>
    <col min="518" max="518" width="11.77734375" style="203" customWidth="1"/>
    <col min="519" max="519" width="12.44140625" style="203" customWidth="1"/>
    <col min="520" max="520" width="12.77734375" style="203" customWidth="1"/>
    <col min="521" max="521" width="14.44140625" style="203" customWidth="1"/>
    <col min="522" max="522" width="14.77734375" style="203" customWidth="1"/>
    <col min="523" max="523" width="17" style="203" customWidth="1"/>
    <col min="524" max="525" width="14.77734375" style="203" customWidth="1"/>
    <col min="526" max="526" width="11.44140625" style="203"/>
    <col min="527" max="527" width="14.44140625" style="203" customWidth="1"/>
    <col min="528" max="529" width="11.44140625" style="203"/>
    <col min="530" max="530" width="12.44140625" style="203" customWidth="1"/>
    <col min="531" max="531" width="12" style="203" bestFit="1" customWidth="1"/>
    <col min="532" max="768" width="11.44140625" style="203"/>
    <col min="769" max="769" width="8.77734375" style="203" customWidth="1"/>
    <col min="770" max="770" width="11.77734375" style="203" customWidth="1"/>
    <col min="771" max="771" width="25.77734375" style="203" customWidth="1"/>
    <col min="772" max="772" width="18.77734375" style="203" bestFit="1" customWidth="1"/>
    <col min="773" max="773" width="14.21875" style="203" customWidth="1"/>
    <col min="774" max="774" width="11.77734375" style="203" customWidth="1"/>
    <col min="775" max="775" width="12.44140625" style="203" customWidth="1"/>
    <col min="776" max="776" width="12.77734375" style="203" customWidth="1"/>
    <col min="777" max="777" width="14.44140625" style="203" customWidth="1"/>
    <col min="778" max="778" width="14.77734375" style="203" customWidth="1"/>
    <col min="779" max="779" width="17" style="203" customWidth="1"/>
    <col min="780" max="781" width="14.77734375" style="203" customWidth="1"/>
    <col min="782" max="782" width="11.44140625" style="203"/>
    <col min="783" max="783" width="14.44140625" style="203" customWidth="1"/>
    <col min="784" max="785" width="11.44140625" style="203"/>
    <col min="786" max="786" width="12.44140625" style="203" customWidth="1"/>
    <col min="787" max="787" width="12" style="203" bestFit="1" customWidth="1"/>
    <col min="788" max="1024" width="11.44140625" style="203"/>
    <col min="1025" max="1025" width="8.77734375" style="203" customWidth="1"/>
    <col min="1026" max="1026" width="11.77734375" style="203" customWidth="1"/>
    <col min="1027" max="1027" width="25.77734375" style="203" customWidth="1"/>
    <col min="1028" max="1028" width="18.77734375" style="203" bestFit="1" customWidth="1"/>
    <col min="1029" max="1029" width="14.21875" style="203" customWidth="1"/>
    <col min="1030" max="1030" width="11.77734375" style="203" customWidth="1"/>
    <col min="1031" max="1031" width="12.44140625" style="203" customWidth="1"/>
    <col min="1032" max="1032" width="12.77734375" style="203" customWidth="1"/>
    <col min="1033" max="1033" width="14.44140625" style="203" customWidth="1"/>
    <col min="1034" max="1034" width="14.77734375" style="203" customWidth="1"/>
    <col min="1035" max="1035" width="17" style="203" customWidth="1"/>
    <col min="1036" max="1037" width="14.77734375" style="203" customWidth="1"/>
    <col min="1038" max="1038" width="11.44140625" style="203"/>
    <col min="1039" max="1039" width="14.44140625" style="203" customWidth="1"/>
    <col min="1040" max="1041" width="11.44140625" style="203"/>
    <col min="1042" max="1042" width="12.44140625" style="203" customWidth="1"/>
    <col min="1043" max="1043" width="12" style="203" bestFit="1" customWidth="1"/>
    <col min="1044" max="1280" width="11.44140625" style="203"/>
    <col min="1281" max="1281" width="8.77734375" style="203" customWidth="1"/>
    <col min="1282" max="1282" width="11.77734375" style="203" customWidth="1"/>
    <col min="1283" max="1283" width="25.77734375" style="203" customWidth="1"/>
    <col min="1284" max="1284" width="18.77734375" style="203" bestFit="1" customWidth="1"/>
    <col min="1285" max="1285" width="14.21875" style="203" customWidth="1"/>
    <col min="1286" max="1286" width="11.77734375" style="203" customWidth="1"/>
    <col min="1287" max="1287" width="12.44140625" style="203" customWidth="1"/>
    <col min="1288" max="1288" width="12.77734375" style="203" customWidth="1"/>
    <col min="1289" max="1289" width="14.44140625" style="203" customWidth="1"/>
    <col min="1290" max="1290" width="14.77734375" style="203" customWidth="1"/>
    <col min="1291" max="1291" width="17" style="203" customWidth="1"/>
    <col min="1292" max="1293" width="14.77734375" style="203" customWidth="1"/>
    <col min="1294" max="1294" width="11.44140625" style="203"/>
    <col min="1295" max="1295" width="14.44140625" style="203" customWidth="1"/>
    <col min="1296" max="1297" width="11.44140625" style="203"/>
    <col min="1298" max="1298" width="12.44140625" style="203" customWidth="1"/>
    <col min="1299" max="1299" width="12" style="203" bestFit="1" customWidth="1"/>
    <col min="1300" max="1536" width="11.44140625" style="203"/>
    <col min="1537" max="1537" width="8.77734375" style="203" customWidth="1"/>
    <col min="1538" max="1538" width="11.77734375" style="203" customWidth="1"/>
    <col min="1539" max="1539" width="25.77734375" style="203" customWidth="1"/>
    <col min="1540" max="1540" width="18.77734375" style="203" bestFit="1" customWidth="1"/>
    <col min="1541" max="1541" width="14.21875" style="203" customWidth="1"/>
    <col min="1542" max="1542" width="11.77734375" style="203" customWidth="1"/>
    <col min="1543" max="1543" width="12.44140625" style="203" customWidth="1"/>
    <col min="1544" max="1544" width="12.77734375" style="203" customWidth="1"/>
    <col min="1545" max="1545" width="14.44140625" style="203" customWidth="1"/>
    <col min="1546" max="1546" width="14.77734375" style="203" customWidth="1"/>
    <col min="1547" max="1547" width="17" style="203" customWidth="1"/>
    <col min="1548" max="1549" width="14.77734375" style="203" customWidth="1"/>
    <col min="1550" max="1550" width="11.44140625" style="203"/>
    <col min="1551" max="1551" width="14.44140625" style="203" customWidth="1"/>
    <col min="1552" max="1553" width="11.44140625" style="203"/>
    <col min="1554" max="1554" width="12.44140625" style="203" customWidth="1"/>
    <col min="1555" max="1555" width="12" style="203" bestFit="1" customWidth="1"/>
    <col min="1556" max="1792" width="11.44140625" style="203"/>
    <col min="1793" max="1793" width="8.77734375" style="203" customWidth="1"/>
    <col min="1794" max="1794" width="11.77734375" style="203" customWidth="1"/>
    <col min="1795" max="1795" width="25.77734375" style="203" customWidth="1"/>
    <col min="1796" max="1796" width="18.77734375" style="203" bestFit="1" customWidth="1"/>
    <col min="1797" max="1797" width="14.21875" style="203" customWidth="1"/>
    <col min="1798" max="1798" width="11.77734375" style="203" customWidth="1"/>
    <col min="1799" max="1799" width="12.44140625" style="203" customWidth="1"/>
    <col min="1800" max="1800" width="12.77734375" style="203" customWidth="1"/>
    <col min="1801" max="1801" width="14.44140625" style="203" customWidth="1"/>
    <col min="1802" max="1802" width="14.77734375" style="203" customWidth="1"/>
    <col min="1803" max="1803" width="17" style="203" customWidth="1"/>
    <col min="1804" max="1805" width="14.77734375" style="203" customWidth="1"/>
    <col min="1806" max="1806" width="11.44140625" style="203"/>
    <col min="1807" max="1807" width="14.44140625" style="203" customWidth="1"/>
    <col min="1808" max="1809" width="11.44140625" style="203"/>
    <col min="1810" max="1810" width="12.44140625" style="203" customWidth="1"/>
    <col min="1811" max="1811" width="12" style="203" bestFit="1" customWidth="1"/>
    <col min="1812" max="2048" width="11.44140625" style="203"/>
    <col min="2049" max="2049" width="8.77734375" style="203" customWidth="1"/>
    <col min="2050" max="2050" width="11.77734375" style="203" customWidth="1"/>
    <col min="2051" max="2051" width="25.77734375" style="203" customWidth="1"/>
    <col min="2052" max="2052" width="18.77734375" style="203" bestFit="1" customWidth="1"/>
    <col min="2053" max="2053" width="14.21875" style="203" customWidth="1"/>
    <col min="2054" max="2054" width="11.77734375" style="203" customWidth="1"/>
    <col min="2055" max="2055" width="12.44140625" style="203" customWidth="1"/>
    <col min="2056" max="2056" width="12.77734375" style="203" customWidth="1"/>
    <col min="2057" max="2057" width="14.44140625" style="203" customWidth="1"/>
    <col min="2058" max="2058" width="14.77734375" style="203" customWidth="1"/>
    <col min="2059" max="2059" width="17" style="203" customWidth="1"/>
    <col min="2060" max="2061" width="14.77734375" style="203" customWidth="1"/>
    <col min="2062" max="2062" width="11.44140625" style="203"/>
    <col min="2063" max="2063" width="14.44140625" style="203" customWidth="1"/>
    <col min="2064" max="2065" width="11.44140625" style="203"/>
    <col min="2066" max="2066" width="12.44140625" style="203" customWidth="1"/>
    <col min="2067" max="2067" width="12" style="203" bestFit="1" customWidth="1"/>
    <col min="2068" max="2304" width="11.44140625" style="203"/>
    <col min="2305" max="2305" width="8.77734375" style="203" customWidth="1"/>
    <col min="2306" max="2306" width="11.77734375" style="203" customWidth="1"/>
    <col min="2307" max="2307" width="25.77734375" style="203" customWidth="1"/>
    <col min="2308" max="2308" width="18.77734375" style="203" bestFit="1" customWidth="1"/>
    <col min="2309" max="2309" width="14.21875" style="203" customWidth="1"/>
    <col min="2310" max="2310" width="11.77734375" style="203" customWidth="1"/>
    <col min="2311" max="2311" width="12.44140625" style="203" customWidth="1"/>
    <col min="2312" max="2312" width="12.77734375" style="203" customWidth="1"/>
    <col min="2313" max="2313" width="14.44140625" style="203" customWidth="1"/>
    <col min="2314" max="2314" width="14.77734375" style="203" customWidth="1"/>
    <col min="2315" max="2315" width="17" style="203" customWidth="1"/>
    <col min="2316" max="2317" width="14.77734375" style="203" customWidth="1"/>
    <col min="2318" max="2318" width="11.44140625" style="203"/>
    <col min="2319" max="2319" width="14.44140625" style="203" customWidth="1"/>
    <col min="2320" max="2321" width="11.44140625" style="203"/>
    <col min="2322" max="2322" width="12.44140625" style="203" customWidth="1"/>
    <col min="2323" max="2323" width="12" style="203" bestFit="1" customWidth="1"/>
    <col min="2324" max="2560" width="11.44140625" style="203"/>
    <col min="2561" max="2561" width="8.77734375" style="203" customWidth="1"/>
    <col min="2562" max="2562" width="11.77734375" style="203" customWidth="1"/>
    <col min="2563" max="2563" width="25.77734375" style="203" customWidth="1"/>
    <col min="2564" max="2564" width="18.77734375" style="203" bestFit="1" customWidth="1"/>
    <col min="2565" max="2565" width="14.21875" style="203" customWidth="1"/>
    <col min="2566" max="2566" width="11.77734375" style="203" customWidth="1"/>
    <col min="2567" max="2567" width="12.44140625" style="203" customWidth="1"/>
    <col min="2568" max="2568" width="12.77734375" style="203" customWidth="1"/>
    <col min="2569" max="2569" width="14.44140625" style="203" customWidth="1"/>
    <col min="2570" max="2570" width="14.77734375" style="203" customWidth="1"/>
    <col min="2571" max="2571" width="17" style="203" customWidth="1"/>
    <col min="2572" max="2573" width="14.77734375" style="203" customWidth="1"/>
    <col min="2574" max="2574" width="11.44140625" style="203"/>
    <col min="2575" max="2575" width="14.44140625" style="203" customWidth="1"/>
    <col min="2576" max="2577" width="11.44140625" style="203"/>
    <col min="2578" max="2578" width="12.44140625" style="203" customWidth="1"/>
    <col min="2579" max="2579" width="12" style="203" bestFit="1" customWidth="1"/>
    <col min="2580" max="2816" width="11.44140625" style="203"/>
    <col min="2817" max="2817" width="8.77734375" style="203" customWidth="1"/>
    <col min="2818" max="2818" width="11.77734375" style="203" customWidth="1"/>
    <col min="2819" max="2819" width="25.77734375" style="203" customWidth="1"/>
    <col min="2820" max="2820" width="18.77734375" style="203" bestFit="1" customWidth="1"/>
    <col min="2821" max="2821" width="14.21875" style="203" customWidth="1"/>
    <col min="2822" max="2822" width="11.77734375" style="203" customWidth="1"/>
    <col min="2823" max="2823" width="12.44140625" style="203" customWidth="1"/>
    <col min="2824" max="2824" width="12.77734375" style="203" customWidth="1"/>
    <col min="2825" max="2825" width="14.44140625" style="203" customWidth="1"/>
    <col min="2826" max="2826" width="14.77734375" style="203" customWidth="1"/>
    <col min="2827" max="2827" width="17" style="203" customWidth="1"/>
    <col min="2828" max="2829" width="14.77734375" style="203" customWidth="1"/>
    <col min="2830" max="2830" width="11.44140625" style="203"/>
    <col min="2831" max="2831" width="14.44140625" style="203" customWidth="1"/>
    <col min="2832" max="2833" width="11.44140625" style="203"/>
    <col min="2834" max="2834" width="12.44140625" style="203" customWidth="1"/>
    <col min="2835" max="2835" width="12" style="203" bestFit="1" customWidth="1"/>
    <col min="2836" max="3072" width="11.44140625" style="203"/>
    <col min="3073" max="3073" width="8.77734375" style="203" customWidth="1"/>
    <col min="3074" max="3074" width="11.77734375" style="203" customWidth="1"/>
    <col min="3075" max="3075" width="25.77734375" style="203" customWidth="1"/>
    <col min="3076" max="3076" width="18.77734375" style="203" bestFit="1" customWidth="1"/>
    <col min="3077" max="3077" width="14.21875" style="203" customWidth="1"/>
    <col min="3078" max="3078" width="11.77734375" style="203" customWidth="1"/>
    <col min="3079" max="3079" width="12.44140625" style="203" customWidth="1"/>
    <col min="3080" max="3080" width="12.77734375" style="203" customWidth="1"/>
    <col min="3081" max="3081" width="14.44140625" style="203" customWidth="1"/>
    <col min="3082" max="3082" width="14.77734375" style="203" customWidth="1"/>
    <col min="3083" max="3083" width="17" style="203" customWidth="1"/>
    <col min="3084" max="3085" width="14.77734375" style="203" customWidth="1"/>
    <col min="3086" max="3086" width="11.44140625" style="203"/>
    <col min="3087" max="3087" width="14.44140625" style="203" customWidth="1"/>
    <col min="3088" max="3089" width="11.44140625" style="203"/>
    <col min="3090" max="3090" width="12.44140625" style="203" customWidth="1"/>
    <col min="3091" max="3091" width="12" style="203" bestFit="1" customWidth="1"/>
    <col min="3092" max="3328" width="11.44140625" style="203"/>
    <col min="3329" max="3329" width="8.77734375" style="203" customWidth="1"/>
    <col min="3330" max="3330" width="11.77734375" style="203" customWidth="1"/>
    <col min="3331" max="3331" width="25.77734375" style="203" customWidth="1"/>
    <col min="3332" max="3332" width="18.77734375" style="203" bestFit="1" customWidth="1"/>
    <col min="3333" max="3333" width="14.21875" style="203" customWidth="1"/>
    <col min="3334" max="3334" width="11.77734375" style="203" customWidth="1"/>
    <col min="3335" max="3335" width="12.44140625" style="203" customWidth="1"/>
    <col min="3336" max="3336" width="12.77734375" style="203" customWidth="1"/>
    <col min="3337" max="3337" width="14.44140625" style="203" customWidth="1"/>
    <col min="3338" max="3338" width="14.77734375" style="203" customWidth="1"/>
    <col min="3339" max="3339" width="17" style="203" customWidth="1"/>
    <col min="3340" max="3341" width="14.77734375" style="203" customWidth="1"/>
    <col min="3342" max="3342" width="11.44140625" style="203"/>
    <col min="3343" max="3343" width="14.44140625" style="203" customWidth="1"/>
    <col min="3344" max="3345" width="11.44140625" style="203"/>
    <col min="3346" max="3346" width="12.44140625" style="203" customWidth="1"/>
    <col min="3347" max="3347" width="12" style="203" bestFit="1" customWidth="1"/>
    <col min="3348" max="3584" width="11.44140625" style="203"/>
    <col min="3585" max="3585" width="8.77734375" style="203" customWidth="1"/>
    <col min="3586" max="3586" width="11.77734375" style="203" customWidth="1"/>
    <col min="3587" max="3587" width="25.77734375" style="203" customWidth="1"/>
    <col min="3588" max="3588" width="18.77734375" style="203" bestFit="1" customWidth="1"/>
    <col min="3589" max="3589" width="14.21875" style="203" customWidth="1"/>
    <col min="3590" max="3590" width="11.77734375" style="203" customWidth="1"/>
    <col min="3591" max="3591" width="12.44140625" style="203" customWidth="1"/>
    <col min="3592" max="3592" width="12.77734375" style="203" customWidth="1"/>
    <col min="3593" max="3593" width="14.44140625" style="203" customWidth="1"/>
    <col min="3594" max="3594" width="14.77734375" style="203" customWidth="1"/>
    <col min="3595" max="3595" width="17" style="203" customWidth="1"/>
    <col min="3596" max="3597" width="14.77734375" style="203" customWidth="1"/>
    <col min="3598" max="3598" width="11.44140625" style="203"/>
    <col min="3599" max="3599" width="14.44140625" style="203" customWidth="1"/>
    <col min="3600" max="3601" width="11.44140625" style="203"/>
    <col min="3602" max="3602" width="12.44140625" style="203" customWidth="1"/>
    <col min="3603" max="3603" width="12" style="203" bestFit="1" customWidth="1"/>
    <col min="3604" max="3840" width="11.44140625" style="203"/>
    <col min="3841" max="3841" width="8.77734375" style="203" customWidth="1"/>
    <col min="3842" max="3842" width="11.77734375" style="203" customWidth="1"/>
    <col min="3843" max="3843" width="25.77734375" style="203" customWidth="1"/>
    <col min="3844" max="3844" width="18.77734375" style="203" bestFit="1" customWidth="1"/>
    <col min="3845" max="3845" width="14.21875" style="203" customWidth="1"/>
    <col min="3846" max="3846" width="11.77734375" style="203" customWidth="1"/>
    <col min="3847" max="3847" width="12.44140625" style="203" customWidth="1"/>
    <col min="3848" max="3848" width="12.77734375" style="203" customWidth="1"/>
    <col min="3849" max="3849" width="14.44140625" style="203" customWidth="1"/>
    <col min="3850" max="3850" width="14.77734375" style="203" customWidth="1"/>
    <col min="3851" max="3851" width="17" style="203" customWidth="1"/>
    <col min="3852" max="3853" width="14.77734375" style="203" customWidth="1"/>
    <col min="3854" max="3854" width="11.44140625" style="203"/>
    <col min="3855" max="3855" width="14.44140625" style="203" customWidth="1"/>
    <col min="3856" max="3857" width="11.44140625" style="203"/>
    <col min="3858" max="3858" width="12.44140625" style="203" customWidth="1"/>
    <col min="3859" max="3859" width="12" style="203" bestFit="1" customWidth="1"/>
    <col min="3860" max="4096" width="11.44140625" style="203"/>
    <col min="4097" max="4097" width="8.77734375" style="203" customWidth="1"/>
    <col min="4098" max="4098" width="11.77734375" style="203" customWidth="1"/>
    <col min="4099" max="4099" width="25.77734375" style="203" customWidth="1"/>
    <col min="4100" max="4100" width="18.77734375" style="203" bestFit="1" customWidth="1"/>
    <col min="4101" max="4101" width="14.21875" style="203" customWidth="1"/>
    <col min="4102" max="4102" width="11.77734375" style="203" customWidth="1"/>
    <col min="4103" max="4103" width="12.44140625" style="203" customWidth="1"/>
    <col min="4104" max="4104" width="12.77734375" style="203" customWidth="1"/>
    <col min="4105" max="4105" width="14.44140625" style="203" customWidth="1"/>
    <col min="4106" max="4106" width="14.77734375" style="203" customWidth="1"/>
    <col min="4107" max="4107" width="17" style="203" customWidth="1"/>
    <col min="4108" max="4109" width="14.77734375" style="203" customWidth="1"/>
    <col min="4110" max="4110" width="11.44140625" style="203"/>
    <col min="4111" max="4111" width="14.44140625" style="203" customWidth="1"/>
    <col min="4112" max="4113" width="11.44140625" style="203"/>
    <col min="4114" max="4114" width="12.44140625" style="203" customWidth="1"/>
    <col min="4115" max="4115" width="12" style="203" bestFit="1" customWidth="1"/>
    <col min="4116" max="4352" width="11.44140625" style="203"/>
    <col min="4353" max="4353" width="8.77734375" style="203" customWidth="1"/>
    <col min="4354" max="4354" width="11.77734375" style="203" customWidth="1"/>
    <col min="4355" max="4355" width="25.77734375" style="203" customWidth="1"/>
    <col min="4356" max="4356" width="18.77734375" style="203" bestFit="1" customWidth="1"/>
    <col min="4357" max="4357" width="14.21875" style="203" customWidth="1"/>
    <col min="4358" max="4358" width="11.77734375" style="203" customWidth="1"/>
    <col min="4359" max="4359" width="12.44140625" style="203" customWidth="1"/>
    <col min="4360" max="4360" width="12.77734375" style="203" customWidth="1"/>
    <col min="4361" max="4361" width="14.44140625" style="203" customWidth="1"/>
    <col min="4362" max="4362" width="14.77734375" style="203" customWidth="1"/>
    <col min="4363" max="4363" width="17" style="203" customWidth="1"/>
    <col min="4364" max="4365" width="14.77734375" style="203" customWidth="1"/>
    <col min="4366" max="4366" width="11.44140625" style="203"/>
    <col min="4367" max="4367" width="14.44140625" style="203" customWidth="1"/>
    <col min="4368" max="4369" width="11.44140625" style="203"/>
    <col min="4370" max="4370" width="12.44140625" style="203" customWidth="1"/>
    <col min="4371" max="4371" width="12" style="203" bestFit="1" customWidth="1"/>
    <col min="4372" max="4608" width="11.44140625" style="203"/>
    <col min="4609" max="4609" width="8.77734375" style="203" customWidth="1"/>
    <col min="4610" max="4610" width="11.77734375" style="203" customWidth="1"/>
    <col min="4611" max="4611" width="25.77734375" style="203" customWidth="1"/>
    <col min="4612" max="4612" width="18.77734375" style="203" bestFit="1" customWidth="1"/>
    <col min="4613" max="4613" width="14.21875" style="203" customWidth="1"/>
    <col min="4614" max="4614" width="11.77734375" style="203" customWidth="1"/>
    <col min="4615" max="4615" width="12.44140625" style="203" customWidth="1"/>
    <col min="4616" max="4616" width="12.77734375" style="203" customWidth="1"/>
    <col min="4617" max="4617" width="14.44140625" style="203" customWidth="1"/>
    <col min="4618" max="4618" width="14.77734375" style="203" customWidth="1"/>
    <col min="4619" max="4619" width="17" style="203" customWidth="1"/>
    <col min="4620" max="4621" width="14.77734375" style="203" customWidth="1"/>
    <col min="4622" max="4622" width="11.44140625" style="203"/>
    <col min="4623" max="4623" width="14.44140625" style="203" customWidth="1"/>
    <col min="4624" max="4625" width="11.44140625" style="203"/>
    <col min="4626" max="4626" width="12.44140625" style="203" customWidth="1"/>
    <col min="4627" max="4627" width="12" style="203" bestFit="1" customWidth="1"/>
    <col min="4628" max="4864" width="11.44140625" style="203"/>
    <col min="4865" max="4865" width="8.77734375" style="203" customWidth="1"/>
    <col min="4866" max="4866" width="11.77734375" style="203" customWidth="1"/>
    <col min="4867" max="4867" width="25.77734375" style="203" customWidth="1"/>
    <col min="4868" max="4868" width="18.77734375" style="203" bestFit="1" customWidth="1"/>
    <col min="4869" max="4869" width="14.21875" style="203" customWidth="1"/>
    <col min="4870" max="4870" width="11.77734375" style="203" customWidth="1"/>
    <col min="4871" max="4871" width="12.44140625" style="203" customWidth="1"/>
    <col min="4872" max="4872" width="12.77734375" style="203" customWidth="1"/>
    <col min="4873" max="4873" width="14.44140625" style="203" customWidth="1"/>
    <col min="4874" max="4874" width="14.77734375" style="203" customWidth="1"/>
    <col min="4875" max="4875" width="17" style="203" customWidth="1"/>
    <col min="4876" max="4877" width="14.77734375" style="203" customWidth="1"/>
    <col min="4878" max="4878" width="11.44140625" style="203"/>
    <col min="4879" max="4879" width="14.44140625" style="203" customWidth="1"/>
    <col min="4880" max="4881" width="11.44140625" style="203"/>
    <col min="4882" max="4882" width="12.44140625" style="203" customWidth="1"/>
    <col min="4883" max="4883" width="12" style="203" bestFit="1" customWidth="1"/>
    <col min="4884" max="5120" width="11.44140625" style="203"/>
    <col min="5121" max="5121" width="8.77734375" style="203" customWidth="1"/>
    <col min="5122" max="5122" width="11.77734375" style="203" customWidth="1"/>
    <col min="5123" max="5123" width="25.77734375" style="203" customWidth="1"/>
    <col min="5124" max="5124" width="18.77734375" style="203" bestFit="1" customWidth="1"/>
    <col min="5125" max="5125" width="14.21875" style="203" customWidth="1"/>
    <col min="5126" max="5126" width="11.77734375" style="203" customWidth="1"/>
    <col min="5127" max="5127" width="12.44140625" style="203" customWidth="1"/>
    <col min="5128" max="5128" width="12.77734375" style="203" customWidth="1"/>
    <col min="5129" max="5129" width="14.44140625" style="203" customWidth="1"/>
    <col min="5130" max="5130" width="14.77734375" style="203" customWidth="1"/>
    <col min="5131" max="5131" width="17" style="203" customWidth="1"/>
    <col min="5132" max="5133" width="14.77734375" style="203" customWidth="1"/>
    <col min="5134" max="5134" width="11.44140625" style="203"/>
    <col min="5135" max="5135" width="14.44140625" style="203" customWidth="1"/>
    <col min="5136" max="5137" width="11.44140625" style="203"/>
    <col min="5138" max="5138" width="12.44140625" style="203" customWidth="1"/>
    <col min="5139" max="5139" width="12" style="203" bestFit="1" customWidth="1"/>
    <col min="5140" max="5376" width="11.44140625" style="203"/>
    <col min="5377" max="5377" width="8.77734375" style="203" customWidth="1"/>
    <col min="5378" max="5378" width="11.77734375" style="203" customWidth="1"/>
    <col min="5379" max="5379" width="25.77734375" style="203" customWidth="1"/>
    <col min="5380" max="5380" width="18.77734375" style="203" bestFit="1" customWidth="1"/>
    <col min="5381" max="5381" width="14.21875" style="203" customWidth="1"/>
    <col min="5382" max="5382" width="11.77734375" style="203" customWidth="1"/>
    <col min="5383" max="5383" width="12.44140625" style="203" customWidth="1"/>
    <col min="5384" max="5384" width="12.77734375" style="203" customWidth="1"/>
    <col min="5385" max="5385" width="14.44140625" style="203" customWidth="1"/>
    <col min="5386" max="5386" width="14.77734375" style="203" customWidth="1"/>
    <col min="5387" max="5387" width="17" style="203" customWidth="1"/>
    <col min="5388" max="5389" width="14.77734375" style="203" customWidth="1"/>
    <col min="5390" max="5390" width="11.44140625" style="203"/>
    <col min="5391" max="5391" width="14.44140625" style="203" customWidth="1"/>
    <col min="5392" max="5393" width="11.44140625" style="203"/>
    <col min="5394" max="5394" width="12.44140625" style="203" customWidth="1"/>
    <col min="5395" max="5395" width="12" style="203" bestFit="1" customWidth="1"/>
    <col min="5396" max="5632" width="11.44140625" style="203"/>
    <col min="5633" max="5633" width="8.77734375" style="203" customWidth="1"/>
    <col min="5634" max="5634" width="11.77734375" style="203" customWidth="1"/>
    <col min="5635" max="5635" width="25.77734375" style="203" customWidth="1"/>
    <col min="5636" max="5636" width="18.77734375" style="203" bestFit="1" customWidth="1"/>
    <col min="5637" max="5637" width="14.21875" style="203" customWidth="1"/>
    <col min="5638" max="5638" width="11.77734375" style="203" customWidth="1"/>
    <col min="5639" max="5639" width="12.44140625" style="203" customWidth="1"/>
    <col min="5640" max="5640" width="12.77734375" style="203" customWidth="1"/>
    <col min="5641" max="5641" width="14.44140625" style="203" customWidth="1"/>
    <col min="5642" max="5642" width="14.77734375" style="203" customWidth="1"/>
    <col min="5643" max="5643" width="17" style="203" customWidth="1"/>
    <col min="5644" max="5645" width="14.77734375" style="203" customWidth="1"/>
    <col min="5646" max="5646" width="11.44140625" style="203"/>
    <col min="5647" max="5647" width="14.44140625" style="203" customWidth="1"/>
    <col min="5648" max="5649" width="11.44140625" style="203"/>
    <col min="5650" max="5650" width="12.44140625" style="203" customWidth="1"/>
    <col min="5651" max="5651" width="12" style="203" bestFit="1" customWidth="1"/>
    <col min="5652" max="5888" width="11.44140625" style="203"/>
    <col min="5889" max="5889" width="8.77734375" style="203" customWidth="1"/>
    <col min="5890" max="5890" width="11.77734375" style="203" customWidth="1"/>
    <col min="5891" max="5891" width="25.77734375" style="203" customWidth="1"/>
    <col min="5892" max="5892" width="18.77734375" style="203" bestFit="1" customWidth="1"/>
    <col min="5893" max="5893" width="14.21875" style="203" customWidth="1"/>
    <col min="5894" max="5894" width="11.77734375" style="203" customWidth="1"/>
    <col min="5895" max="5895" width="12.44140625" style="203" customWidth="1"/>
    <col min="5896" max="5896" width="12.77734375" style="203" customWidth="1"/>
    <col min="5897" max="5897" width="14.44140625" style="203" customWidth="1"/>
    <col min="5898" max="5898" width="14.77734375" style="203" customWidth="1"/>
    <col min="5899" max="5899" width="17" style="203" customWidth="1"/>
    <col min="5900" max="5901" width="14.77734375" style="203" customWidth="1"/>
    <col min="5902" max="5902" width="11.44140625" style="203"/>
    <col min="5903" max="5903" width="14.44140625" style="203" customWidth="1"/>
    <col min="5904" max="5905" width="11.44140625" style="203"/>
    <col min="5906" max="5906" width="12.44140625" style="203" customWidth="1"/>
    <col min="5907" max="5907" width="12" style="203" bestFit="1" customWidth="1"/>
    <col min="5908" max="6144" width="11.44140625" style="203"/>
    <col min="6145" max="6145" width="8.77734375" style="203" customWidth="1"/>
    <col min="6146" max="6146" width="11.77734375" style="203" customWidth="1"/>
    <col min="6147" max="6147" width="25.77734375" style="203" customWidth="1"/>
    <col min="6148" max="6148" width="18.77734375" style="203" bestFit="1" customWidth="1"/>
    <col min="6149" max="6149" width="14.21875" style="203" customWidth="1"/>
    <col min="6150" max="6150" width="11.77734375" style="203" customWidth="1"/>
    <col min="6151" max="6151" width="12.44140625" style="203" customWidth="1"/>
    <col min="6152" max="6152" width="12.77734375" style="203" customWidth="1"/>
    <col min="6153" max="6153" width="14.44140625" style="203" customWidth="1"/>
    <col min="6154" max="6154" width="14.77734375" style="203" customWidth="1"/>
    <col min="6155" max="6155" width="17" style="203" customWidth="1"/>
    <col min="6156" max="6157" width="14.77734375" style="203" customWidth="1"/>
    <col min="6158" max="6158" width="11.44140625" style="203"/>
    <col min="6159" max="6159" width="14.44140625" style="203" customWidth="1"/>
    <col min="6160" max="6161" width="11.44140625" style="203"/>
    <col min="6162" max="6162" width="12.44140625" style="203" customWidth="1"/>
    <col min="6163" max="6163" width="12" style="203" bestFit="1" customWidth="1"/>
    <col min="6164" max="6400" width="11.44140625" style="203"/>
    <col min="6401" max="6401" width="8.77734375" style="203" customWidth="1"/>
    <col min="6402" max="6402" width="11.77734375" style="203" customWidth="1"/>
    <col min="6403" max="6403" width="25.77734375" style="203" customWidth="1"/>
    <col min="6404" max="6404" width="18.77734375" style="203" bestFit="1" customWidth="1"/>
    <col min="6405" max="6405" width="14.21875" style="203" customWidth="1"/>
    <col min="6406" max="6406" width="11.77734375" style="203" customWidth="1"/>
    <col min="6407" max="6407" width="12.44140625" style="203" customWidth="1"/>
    <col min="6408" max="6408" width="12.77734375" style="203" customWidth="1"/>
    <col min="6409" max="6409" width="14.44140625" style="203" customWidth="1"/>
    <col min="6410" max="6410" width="14.77734375" style="203" customWidth="1"/>
    <col min="6411" max="6411" width="17" style="203" customWidth="1"/>
    <col min="6412" max="6413" width="14.77734375" style="203" customWidth="1"/>
    <col min="6414" max="6414" width="11.44140625" style="203"/>
    <col min="6415" max="6415" width="14.44140625" style="203" customWidth="1"/>
    <col min="6416" max="6417" width="11.44140625" style="203"/>
    <col min="6418" max="6418" width="12.44140625" style="203" customWidth="1"/>
    <col min="6419" max="6419" width="12" style="203" bestFit="1" customWidth="1"/>
    <col min="6420" max="6656" width="11.44140625" style="203"/>
    <col min="6657" max="6657" width="8.77734375" style="203" customWidth="1"/>
    <col min="6658" max="6658" width="11.77734375" style="203" customWidth="1"/>
    <col min="6659" max="6659" width="25.77734375" style="203" customWidth="1"/>
    <col min="6660" max="6660" width="18.77734375" style="203" bestFit="1" customWidth="1"/>
    <col min="6661" max="6661" width="14.21875" style="203" customWidth="1"/>
    <col min="6662" max="6662" width="11.77734375" style="203" customWidth="1"/>
    <col min="6663" max="6663" width="12.44140625" style="203" customWidth="1"/>
    <col min="6664" max="6664" width="12.77734375" style="203" customWidth="1"/>
    <col min="6665" max="6665" width="14.44140625" style="203" customWidth="1"/>
    <col min="6666" max="6666" width="14.77734375" style="203" customWidth="1"/>
    <col min="6667" max="6667" width="17" style="203" customWidth="1"/>
    <col min="6668" max="6669" width="14.77734375" style="203" customWidth="1"/>
    <col min="6670" max="6670" width="11.44140625" style="203"/>
    <col min="6671" max="6671" width="14.44140625" style="203" customWidth="1"/>
    <col min="6672" max="6673" width="11.44140625" style="203"/>
    <col min="6674" max="6674" width="12.44140625" style="203" customWidth="1"/>
    <col min="6675" max="6675" width="12" style="203" bestFit="1" customWidth="1"/>
    <col min="6676" max="6912" width="11.44140625" style="203"/>
    <col min="6913" max="6913" width="8.77734375" style="203" customWidth="1"/>
    <col min="6914" max="6914" width="11.77734375" style="203" customWidth="1"/>
    <col min="6915" max="6915" width="25.77734375" style="203" customWidth="1"/>
    <col min="6916" max="6916" width="18.77734375" style="203" bestFit="1" customWidth="1"/>
    <col min="6917" max="6917" width="14.21875" style="203" customWidth="1"/>
    <col min="6918" max="6918" width="11.77734375" style="203" customWidth="1"/>
    <col min="6919" max="6919" width="12.44140625" style="203" customWidth="1"/>
    <col min="6920" max="6920" width="12.77734375" style="203" customWidth="1"/>
    <col min="6921" max="6921" width="14.44140625" style="203" customWidth="1"/>
    <col min="6922" max="6922" width="14.77734375" style="203" customWidth="1"/>
    <col min="6923" max="6923" width="17" style="203" customWidth="1"/>
    <col min="6924" max="6925" width="14.77734375" style="203" customWidth="1"/>
    <col min="6926" max="6926" width="11.44140625" style="203"/>
    <col min="6927" max="6927" width="14.44140625" style="203" customWidth="1"/>
    <col min="6928" max="6929" width="11.44140625" style="203"/>
    <col min="6930" max="6930" width="12.44140625" style="203" customWidth="1"/>
    <col min="6931" max="6931" width="12" style="203" bestFit="1" customWidth="1"/>
    <col min="6932" max="7168" width="11.44140625" style="203"/>
    <col min="7169" max="7169" width="8.77734375" style="203" customWidth="1"/>
    <col min="7170" max="7170" width="11.77734375" style="203" customWidth="1"/>
    <col min="7171" max="7171" width="25.77734375" style="203" customWidth="1"/>
    <col min="7172" max="7172" width="18.77734375" style="203" bestFit="1" customWidth="1"/>
    <col min="7173" max="7173" width="14.21875" style="203" customWidth="1"/>
    <col min="7174" max="7174" width="11.77734375" style="203" customWidth="1"/>
    <col min="7175" max="7175" width="12.44140625" style="203" customWidth="1"/>
    <col min="7176" max="7176" width="12.77734375" style="203" customWidth="1"/>
    <col min="7177" max="7177" width="14.44140625" style="203" customWidth="1"/>
    <col min="7178" max="7178" width="14.77734375" style="203" customWidth="1"/>
    <col min="7179" max="7179" width="17" style="203" customWidth="1"/>
    <col min="7180" max="7181" width="14.77734375" style="203" customWidth="1"/>
    <col min="7182" max="7182" width="11.44140625" style="203"/>
    <col min="7183" max="7183" width="14.44140625" style="203" customWidth="1"/>
    <col min="7184" max="7185" width="11.44140625" style="203"/>
    <col min="7186" max="7186" width="12.44140625" style="203" customWidth="1"/>
    <col min="7187" max="7187" width="12" style="203" bestFit="1" customWidth="1"/>
    <col min="7188" max="7424" width="11.44140625" style="203"/>
    <col min="7425" max="7425" width="8.77734375" style="203" customWidth="1"/>
    <col min="7426" max="7426" width="11.77734375" style="203" customWidth="1"/>
    <col min="7427" max="7427" width="25.77734375" style="203" customWidth="1"/>
    <col min="7428" max="7428" width="18.77734375" style="203" bestFit="1" customWidth="1"/>
    <col min="7429" max="7429" width="14.21875" style="203" customWidth="1"/>
    <col min="7430" max="7430" width="11.77734375" style="203" customWidth="1"/>
    <col min="7431" max="7431" width="12.44140625" style="203" customWidth="1"/>
    <col min="7432" max="7432" width="12.77734375" style="203" customWidth="1"/>
    <col min="7433" max="7433" width="14.44140625" style="203" customWidth="1"/>
    <col min="7434" max="7434" width="14.77734375" style="203" customWidth="1"/>
    <col min="7435" max="7435" width="17" style="203" customWidth="1"/>
    <col min="7436" max="7437" width="14.77734375" style="203" customWidth="1"/>
    <col min="7438" max="7438" width="11.44140625" style="203"/>
    <col min="7439" max="7439" width="14.44140625" style="203" customWidth="1"/>
    <col min="7440" max="7441" width="11.44140625" style="203"/>
    <col min="7442" max="7442" width="12.44140625" style="203" customWidth="1"/>
    <col min="7443" max="7443" width="12" style="203" bestFit="1" customWidth="1"/>
    <col min="7444" max="7680" width="11.44140625" style="203"/>
    <col min="7681" max="7681" width="8.77734375" style="203" customWidth="1"/>
    <col min="7682" max="7682" width="11.77734375" style="203" customWidth="1"/>
    <col min="7683" max="7683" width="25.77734375" style="203" customWidth="1"/>
    <col min="7684" max="7684" width="18.77734375" style="203" bestFit="1" customWidth="1"/>
    <col min="7685" max="7685" width="14.21875" style="203" customWidth="1"/>
    <col min="7686" max="7686" width="11.77734375" style="203" customWidth="1"/>
    <col min="7687" max="7687" width="12.44140625" style="203" customWidth="1"/>
    <col min="7688" max="7688" width="12.77734375" style="203" customWidth="1"/>
    <col min="7689" max="7689" width="14.44140625" style="203" customWidth="1"/>
    <col min="7690" max="7690" width="14.77734375" style="203" customWidth="1"/>
    <col min="7691" max="7691" width="17" style="203" customWidth="1"/>
    <col min="7692" max="7693" width="14.77734375" style="203" customWidth="1"/>
    <col min="7694" max="7694" width="11.44140625" style="203"/>
    <col min="7695" max="7695" width="14.44140625" style="203" customWidth="1"/>
    <col min="7696" max="7697" width="11.44140625" style="203"/>
    <col min="7698" max="7698" width="12.44140625" style="203" customWidth="1"/>
    <col min="7699" max="7699" width="12" style="203" bestFit="1" customWidth="1"/>
    <col min="7700" max="7936" width="11.44140625" style="203"/>
    <col min="7937" max="7937" width="8.77734375" style="203" customWidth="1"/>
    <col min="7938" max="7938" width="11.77734375" style="203" customWidth="1"/>
    <col min="7939" max="7939" width="25.77734375" style="203" customWidth="1"/>
    <col min="7940" max="7940" width="18.77734375" style="203" bestFit="1" customWidth="1"/>
    <col min="7941" max="7941" width="14.21875" style="203" customWidth="1"/>
    <col min="7942" max="7942" width="11.77734375" style="203" customWidth="1"/>
    <col min="7943" max="7943" width="12.44140625" style="203" customWidth="1"/>
    <col min="7944" max="7944" width="12.77734375" style="203" customWidth="1"/>
    <col min="7945" max="7945" width="14.44140625" style="203" customWidth="1"/>
    <col min="7946" max="7946" width="14.77734375" style="203" customWidth="1"/>
    <col min="7947" max="7947" width="17" style="203" customWidth="1"/>
    <col min="7948" max="7949" width="14.77734375" style="203" customWidth="1"/>
    <col min="7950" max="7950" width="11.44140625" style="203"/>
    <col min="7951" max="7951" width="14.44140625" style="203" customWidth="1"/>
    <col min="7952" max="7953" width="11.44140625" style="203"/>
    <col min="7954" max="7954" width="12.44140625" style="203" customWidth="1"/>
    <col min="7955" max="7955" width="12" style="203" bestFit="1" customWidth="1"/>
    <col min="7956" max="8192" width="11.44140625" style="203"/>
    <col min="8193" max="8193" width="8.77734375" style="203" customWidth="1"/>
    <col min="8194" max="8194" width="11.77734375" style="203" customWidth="1"/>
    <col min="8195" max="8195" width="25.77734375" style="203" customWidth="1"/>
    <col min="8196" max="8196" width="18.77734375" style="203" bestFit="1" customWidth="1"/>
    <col min="8197" max="8197" width="14.21875" style="203" customWidth="1"/>
    <col min="8198" max="8198" width="11.77734375" style="203" customWidth="1"/>
    <col min="8199" max="8199" width="12.44140625" style="203" customWidth="1"/>
    <col min="8200" max="8200" width="12.77734375" style="203" customWidth="1"/>
    <col min="8201" max="8201" width="14.44140625" style="203" customWidth="1"/>
    <col min="8202" max="8202" width="14.77734375" style="203" customWidth="1"/>
    <col min="8203" max="8203" width="17" style="203" customWidth="1"/>
    <col min="8204" max="8205" width="14.77734375" style="203" customWidth="1"/>
    <col min="8206" max="8206" width="11.44140625" style="203"/>
    <col min="8207" max="8207" width="14.44140625" style="203" customWidth="1"/>
    <col min="8208" max="8209" width="11.44140625" style="203"/>
    <col min="8210" max="8210" width="12.44140625" style="203" customWidth="1"/>
    <col min="8211" max="8211" width="12" style="203" bestFit="1" customWidth="1"/>
    <col min="8212" max="8448" width="11.44140625" style="203"/>
    <col min="8449" max="8449" width="8.77734375" style="203" customWidth="1"/>
    <col min="8450" max="8450" width="11.77734375" style="203" customWidth="1"/>
    <col min="8451" max="8451" width="25.77734375" style="203" customWidth="1"/>
    <col min="8452" max="8452" width="18.77734375" style="203" bestFit="1" customWidth="1"/>
    <col min="8453" max="8453" width="14.21875" style="203" customWidth="1"/>
    <col min="8454" max="8454" width="11.77734375" style="203" customWidth="1"/>
    <col min="8455" max="8455" width="12.44140625" style="203" customWidth="1"/>
    <col min="8456" max="8456" width="12.77734375" style="203" customWidth="1"/>
    <col min="8457" max="8457" width="14.44140625" style="203" customWidth="1"/>
    <col min="8458" max="8458" width="14.77734375" style="203" customWidth="1"/>
    <col min="8459" max="8459" width="17" style="203" customWidth="1"/>
    <col min="8460" max="8461" width="14.77734375" style="203" customWidth="1"/>
    <col min="8462" max="8462" width="11.44140625" style="203"/>
    <col min="8463" max="8463" width="14.44140625" style="203" customWidth="1"/>
    <col min="8464" max="8465" width="11.44140625" style="203"/>
    <col min="8466" max="8466" width="12.44140625" style="203" customWidth="1"/>
    <col min="8467" max="8467" width="12" style="203" bestFit="1" customWidth="1"/>
    <col min="8468" max="8704" width="11.44140625" style="203"/>
    <col min="8705" max="8705" width="8.77734375" style="203" customWidth="1"/>
    <col min="8706" max="8706" width="11.77734375" style="203" customWidth="1"/>
    <col min="8707" max="8707" width="25.77734375" style="203" customWidth="1"/>
    <col min="8708" max="8708" width="18.77734375" style="203" bestFit="1" customWidth="1"/>
    <col min="8709" max="8709" width="14.21875" style="203" customWidth="1"/>
    <col min="8710" max="8710" width="11.77734375" style="203" customWidth="1"/>
    <col min="8711" max="8711" width="12.44140625" style="203" customWidth="1"/>
    <col min="8712" max="8712" width="12.77734375" style="203" customWidth="1"/>
    <col min="8713" max="8713" width="14.44140625" style="203" customWidth="1"/>
    <col min="8714" max="8714" width="14.77734375" style="203" customWidth="1"/>
    <col min="8715" max="8715" width="17" style="203" customWidth="1"/>
    <col min="8716" max="8717" width="14.77734375" style="203" customWidth="1"/>
    <col min="8718" max="8718" width="11.44140625" style="203"/>
    <col min="8719" max="8719" width="14.44140625" style="203" customWidth="1"/>
    <col min="8720" max="8721" width="11.44140625" style="203"/>
    <col min="8722" max="8722" width="12.44140625" style="203" customWidth="1"/>
    <col min="8723" max="8723" width="12" style="203" bestFit="1" customWidth="1"/>
    <col min="8724" max="8960" width="11.44140625" style="203"/>
    <col min="8961" max="8961" width="8.77734375" style="203" customWidth="1"/>
    <col min="8962" max="8962" width="11.77734375" style="203" customWidth="1"/>
    <col min="8963" max="8963" width="25.77734375" style="203" customWidth="1"/>
    <col min="8964" max="8964" width="18.77734375" style="203" bestFit="1" customWidth="1"/>
    <col min="8965" max="8965" width="14.21875" style="203" customWidth="1"/>
    <col min="8966" max="8966" width="11.77734375" style="203" customWidth="1"/>
    <col min="8967" max="8967" width="12.44140625" style="203" customWidth="1"/>
    <col min="8968" max="8968" width="12.77734375" style="203" customWidth="1"/>
    <col min="8969" max="8969" width="14.44140625" style="203" customWidth="1"/>
    <col min="8970" max="8970" width="14.77734375" style="203" customWidth="1"/>
    <col min="8971" max="8971" width="17" style="203" customWidth="1"/>
    <col min="8972" max="8973" width="14.77734375" style="203" customWidth="1"/>
    <col min="8974" max="8974" width="11.44140625" style="203"/>
    <col min="8975" max="8975" width="14.44140625" style="203" customWidth="1"/>
    <col min="8976" max="8977" width="11.44140625" style="203"/>
    <col min="8978" max="8978" width="12.44140625" style="203" customWidth="1"/>
    <col min="8979" max="8979" width="12" style="203" bestFit="1" customWidth="1"/>
    <col min="8980" max="9216" width="11.44140625" style="203"/>
    <col min="9217" max="9217" width="8.77734375" style="203" customWidth="1"/>
    <col min="9218" max="9218" width="11.77734375" style="203" customWidth="1"/>
    <col min="9219" max="9219" width="25.77734375" style="203" customWidth="1"/>
    <col min="9220" max="9220" width="18.77734375" style="203" bestFit="1" customWidth="1"/>
    <col min="9221" max="9221" width="14.21875" style="203" customWidth="1"/>
    <col min="9222" max="9222" width="11.77734375" style="203" customWidth="1"/>
    <col min="9223" max="9223" width="12.44140625" style="203" customWidth="1"/>
    <col min="9224" max="9224" width="12.77734375" style="203" customWidth="1"/>
    <col min="9225" max="9225" width="14.44140625" style="203" customWidth="1"/>
    <col min="9226" max="9226" width="14.77734375" style="203" customWidth="1"/>
    <col min="9227" max="9227" width="17" style="203" customWidth="1"/>
    <col min="9228" max="9229" width="14.77734375" style="203" customWidth="1"/>
    <col min="9230" max="9230" width="11.44140625" style="203"/>
    <col min="9231" max="9231" width="14.44140625" style="203" customWidth="1"/>
    <col min="9232" max="9233" width="11.44140625" style="203"/>
    <col min="9234" max="9234" width="12.44140625" style="203" customWidth="1"/>
    <col min="9235" max="9235" width="12" style="203" bestFit="1" customWidth="1"/>
    <col min="9236" max="9472" width="11.44140625" style="203"/>
    <col min="9473" max="9473" width="8.77734375" style="203" customWidth="1"/>
    <col min="9474" max="9474" width="11.77734375" style="203" customWidth="1"/>
    <col min="9475" max="9475" width="25.77734375" style="203" customWidth="1"/>
    <col min="9476" max="9476" width="18.77734375" style="203" bestFit="1" customWidth="1"/>
    <col min="9477" max="9477" width="14.21875" style="203" customWidth="1"/>
    <col min="9478" max="9478" width="11.77734375" style="203" customWidth="1"/>
    <col min="9479" max="9479" width="12.44140625" style="203" customWidth="1"/>
    <col min="9480" max="9480" width="12.77734375" style="203" customWidth="1"/>
    <col min="9481" max="9481" width="14.44140625" style="203" customWidth="1"/>
    <col min="9482" max="9482" width="14.77734375" style="203" customWidth="1"/>
    <col min="9483" max="9483" width="17" style="203" customWidth="1"/>
    <col min="9484" max="9485" width="14.77734375" style="203" customWidth="1"/>
    <col min="9486" max="9486" width="11.44140625" style="203"/>
    <col min="9487" max="9487" width="14.44140625" style="203" customWidth="1"/>
    <col min="9488" max="9489" width="11.44140625" style="203"/>
    <col min="9490" max="9490" width="12.44140625" style="203" customWidth="1"/>
    <col min="9491" max="9491" width="12" style="203" bestFit="1" customWidth="1"/>
    <col min="9492" max="9728" width="11.44140625" style="203"/>
    <col min="9729" max="9729" width="8.77734375" style="203" customWidth="1"/>
    <col min="9730" max="9730" width="11.77734375" style="203" customWidth="1"/>
    <col min="9731" max="9731" width="25.77734375" style="203" customWidth="1"/>
    <col min="9732" max="9732" width="18.77734375" style="203" bestFit="1" customWidth="1"/>
    <col min="9733" max="9733" width="14.21875" style="203" customWidth="1"/>
    <col min="9734" max="9734" width="11.77734375" style="203" customWidth="1"/>
    <col min="9735" max="9735" width="12.44140625" style="203" customWidth="1"/>
    <col min="9736" max="9736" width="12.77734375" style="203" customWidth="1"/>
    <col min="9737" max="9737" width="14.44140625" style="203" customWidth="1"/>
    <col min="9738" max="9738" width="14.77734375" style="203" customWidth="1"/>
    <col min="9739" max="9739" width="17" style="203" customWidth="1"/>
    <col min="9740" max="9741" width="14.77734375" style="203" customWidth="1"/>
    <col min="9742" max="9742" width="11.44140625" style="203"/>
    <col min="9743" max="9743" width="14.44140625" style="203" customWidth="1"/>
    <col min="9744" max="9745" width="11.44140625" style="203"/>
    <col min="9746" max="9746" width="12.44140625" style="203" customWidth="1"/>
    <col min="9747" max="9747" width="12" style="203" bestFit="1" customWidth="1"/>
    <col min="9748" max="9984" width="11.44140625" style="203"/>
    <col min="9985" max="9985" width="8.77734375" style="203" customWidth="1"/>
    <col min="9986" max="9986" width="11.77734375" style="203" customWidth="1"/>
    <col min="9987" max="9987" width="25.77734375" style="203" customWidth="1"/>
    <col min="9988" max="9988" width="18.77734375" style="203" bestFit="1" customWidth="1"/>
    <col min="9989" max="9989" width="14.21875" style="203" customWidth="1"/>
    <col min="9990" max="9990" width="11.77734375" style="203" customWidth="1"/>
    <col min="9991" max="9991" width="12.44140625" style="203" customWidth="1"/>
    <col min="9992" max="9992" width="12.77734375" style="203" customWidth="1"/>
    <col min="9993" max="9993" width="14.44140625" style="203" customWidth="1"/>
    <col min="9994" max="9994" width="14.77734375" style="203" customWidth="1"/>
    <col min="9995" max="9995" width="17" style="203" customWidth="1"/>
    <col min="9996" max="9997" width="14.77734375" style="203" customWidth="1"/>
    <col min="9998" max="9998" width="11.44140625" style="203"/>
    <col min="9999" max="9999" width="14.44140625" style="203" customWidth="1"/>
    <col min="10000" max="10001" width="11.44140625" style="203"/>
    <col min="10002" max="10002" width="12.44140625" style="203" customWidth="1"/>
    <col min="10003" max="10003" width="12" style="203" bestFit="1" customWidth="1"/>
    <col min="10004" max="10240" width="11.44140625" style="203"/>
    <col min="10241" max="10241" width="8.77734375" style="203" customWidth="1"/>
    <col min="10242" max="10242" width="11.77734375" style="203" customWidth="1"/>
    <col min="10243" max="10243" width="25.77734375" style="203" customWidth="1"/>
    <col min="10244" max="10244" width="18.77734375" style="203" bestFit="1" customWidth="1"/>
    <col min="10245" max="10245" width="14.21875" style="203" customWidth="1"/>
    <col min="10246" max="10246" width="11.77734375" style="203" customWidth="1"/>
    <col min="10247" max="10247" width="12.44140625" style="203" customWidth="1"/>
    <col min="10248" max="10248" width="12.77734375" style="203" customWidth="1"/>
    <col min="10249" max="10249" width="14.44140625" style="203" customWidth="1"/>
    <col min="10250" max="10250" width="14.77734375" style="203" customWidth="1"/>
    <col min="10251" max="10251" width="17" style="203" customWidth="1"/>
    <col min="10252" max="10253" width="14.77734375" style="203" customWidth="1"/>
    <col min="10254" max="10254" width="11.44140625" style="203"/>
    <col min="10255" max="10255" width="14.44140625" style="203" customWidth="1"/>
    <col min="10256" max="10257" width="11.44140625" style="203"/>
    <col min="10258" max="10258" width="12.44140625" style="203" customWidth="1"/>
    <col min="10259" max="10259" width="12" style="203" bestFit="1" customWidth="1"/>
    <col min="10260" max="10496" width="11.44140625" style="203"/>
    <col min="10497" max="10497" width="8.77734375" style="203" customWidth="1"/>
    <col min="10498" max="10498" width="11.77734375" style="203" customWidth="1"/>
    <col min="10499" max="10499" width="25.77734375" style="203" customWidth="1"/>
    <col min="10500" max="10500" width="18.77734375" style="203" bestFit="1" customWidth="1"/>
    <col min="10501" max="10501" width="14.21875" style="203" customWidth="1"/>
    <col min="10502" max="10502" width="11.77734375" style="203" customWidth="1"/>
    <col min="10503" max="10503" width="12.44140625" style="203" customWidth="1"/>
    <col min="10504" max="10504" width="12.77734375" style="203" customWidth="1"/>
    <col min="10505" max="10505" width="14.44140625" style="203" customWidth="1"/>
    <col min="10506" max="10506" width="14.77734375" style="203" customWidth="1"/>
    <col min="10507" max="10507" width="17" style="203" customWidth="1"/>
    <col min="10508" max="10509" width="14.77734375" style="203" customWidth="1"/>
    <col min="10510" max="10510" width="11.44140625" style="203"/>
    <col min="10511" max="10511" width="14.44140625" style="203" customWidth="1"/>
    <col min="10512" max="10513" width="11.44140625" style="203"/>
    <col min="10514" max="10514" width="12.44140625" style="203" customWidth="1"/>
    <col min="10515" max="10515" width="12" style="203" bestFit="1" customWidth="1"/>
    <col min="10516" max="10752" width="11.44140625" style="203"/>
    <col min="10753" max="10753" width="8.77734375" style="203" customWidth="1"/>
    <col min="10754" max="10754" width="11.77734375" style="203" customWidth="1"/>
    <col min="10755" max="10755" width="25.77734375" style="203" customWidth="1"/>
    <col min="10756" max="10756" width="18.77734375" style="203" bestFit="1" customWidth="1"/>
    <col min="10757" max="10757" width="14.21875" style="203" customWidth="1"/>
    <col min="10758" max="10758" width="11.77734375" style="203" customWidth="1"/>
    <col min="10759" max="10759" width="12.44140625" style="203" customWidth="1"/>
    <col min="10760" max="10760" width="12.77734375" style="203" customWidth="1"/>
    <col min="10761" max="10761" width="14.44140625" style="203" customWidth="1"/>
    <col min="10762" max="10762" width="14.77734375" style="203" customWidth="1"/>
    <col min="10763" max="10763" width="17" style="203" customWidth="1"/>
    <col min="10764" max="10765" width="14.77734375" style="203" customWidth="1"/>
    <col min="10766" max="10766" width="11.44140625" style="203"/>
    <col min="10767" max="10767" width="14.44140625" style="203" customWidth="1"/>
    <col min="10768" max="10769" width="11.44140625" style="203"/>
    <col min="10770" max="10770" width="12.44140625" style="203" customWidth="1"/>
    <col min="10771" max="10771" width="12" style="203" bestFit="1" customWidth="1"/>
    <col min="10772" max="11008" width="11.44140625" style="203"/>
    <col min="11009" max="11009" width="8.77734375" style="203" customWidth="1"/>
    <col min="11010" max="11010" width="11.77734375" style="203" customWidth="1"/>
    <col min="11011" max="11011" width="25.77734375" style="203" customWidth="1"/>
    <col min="11012" max="11012" width="18.77734375" style="203" bestFit="1" customWidth="1"/>
    <col min="11013" max="11013" width="14.21875" style="203" customWidth="1"/>
    <col min="11014" max="11014" width="11.77734375" style="203" customWidth="1"/>
    <col min="11015" max="11015" width="12.44140625" style="203" customWidth="1"/>
    <col min="11016" max="11016" width="12.77734375" style="203" customWidth="1"/>
    <col min="11017" max="11017" width="14.44140625" style="203" customWidth="1"/>
    <col min="11018" max="11018" width="14.77734375" style="203" customWidth="1"/>
    <col min="11019" max="11019" width="17" style="203" customWidth="1"/>
    <col min="11020" max="11021" width="14.77734375" style="203" customWidth="1"/>
    <col min="11022" max="11022" width="11.44140625" style="203"/>
    <col min="11023" max="11023" width="14.44140625" style="203" customWidth="1"/>
    <col min="11024" max="11025" width="11.44140625" style="203"/>
    <col min="11026" max="11026" width="12.44140625" style="203" customWidth="1"/>
    <col min="11027" max="11027" width="12" style="203" bestFit="1" customWidth="1"/>
    <col min="11028" max="11264" width="11.44140625" style="203"/>
    <col min="11265" max="11265" width="8.77734375" style="203" customWidth="1"/>
    <col min="11266" max="11266" width="11.77734375" style="203" customWidth="1"/>
    <col min="11267" max="11267" width="25.77734375" style="203" customWidth="1"/>
    <col min="11268" max="11268" width="18.77734375" style="203" bestFit="1" customWidth="1"/>
    <col min="11269" max="11269" width="14.21875" style="203" customWidth="1"/>
    <col min="11270" max="11270" width="11.77734375" style="203" customWidth="1"/>
    <col min="11271" max="11271" width="12.44140625" style="203" customWidth="1"/>
    <col min="11272" max="11272" width="12.77734375" style="203" customWidth="1"/>
    <col min="11273" max="11273" width="14.44140625" style="203" customWidth="1"/>
    <col min="11274" max="11274" width="14.77734375" style="203" customWidth="1"/>
    <col min="11275" max="11275" width="17" style="203" customWidth="1"/>
    <col min="11276" max="11277" width="14.77734375" style="203" customWidth="1"/>
    <col min="11278" max="11278" width="11.44140625" style="203"/>
    <col min="11279" max="11279" width="14.44140625" style="203" customWidth="1"/>
    <col min="11280" max="11281" width="11.44140625" style="203"/>
    <col min="11282" max="11282" width="12.44140625" style="203" customWidth="1"/>
    <col min="11283" max="11283" width="12" style="203" bestFit="1" customWidth="1"/>
    <col min="11284" max="11520" width="11.44140625" style="203"/>
    <col min="11521" max="11521" width="8.77734375" style="203" customWidth="1"/>
    <col min="11522" max="11522" width="11.77734375" style="203" customWidth="1"/>
    <col min="11523" max="11523" width="25.77734375" style="203" customWidth="1"/>
    <col min="11524" max="11524" width="18.77734375" style="203" bestFit="1" customWidth="1"/>
    <col min="11525" max="11525" width="14.21875" style="203" customWidth="1"/>
    <col min="11526" max="11526" width="11.77734375" style="203" customWidth="1"/>
    <col min="11527" max="11527" width="12.44140625" style="203" customWidth="1"/>
    <col min="11528" max="11528" width="12.77734375" style="203" customWidth="1"/>
    <col min="11529" max="11529" width="14.44140625" style="203" customWidth="1"/>
    <col min="11530" max="11530" width="14.77734375" style="203" customWidth="1"/>
    <col min="11531" max="11531" width="17" style="203" customWidth="1"/>
    <col min="11532" max="11533" width="14.77734375" style="203" customWidth="1"/>
    <col min="11534" max="11534" width="11.44140625" style="203"/>
    <col min="11535" max="11535" width="14.44140625" style="203" customWidth="1"/>
    <col min="11536" max="11537" width="11.44140625" style="203"/>
    <col min="11538" max="11538" width="12.44140625" style="203" customWidth="1"/>
    <col min="11539" max="11539" width="12" style="203" bestFit="1" customWidth="1"/>
    <col min="11540" max="11776" width="11.44140625" style="203"/>
    <col min="11777" max="11777" width="8.77734375" style="203" customWidth="1"/>
    <col min="11778" max="11778" width="11.77734375" style="203" customWidth="1"/>
    <col min="11779" max="11779" width="25.77734375" style="203" customWidth="1"/>
    <col min="11780" max="11780" width="18.77734375" style="203" bestFit="1" customWidth="1"/>
    <col min="11781" max="11781" width="14.21875" style="203" customWidth="1"/>
    <col min="11782" max="11782" width="11.77734375" style="203" customWidth="1"/>
    <col min="11783" max="11783" width="12.44140625" style="203" customWidth="1"/>
    <col min="11784" max="11784" width="12.77734375" style="203" customWidth="1"/>
    <col min="11785" max="11785" width="14.44140625" style="203" customWidth="1"/>
    <col min="11786" max="11786" width="14.77734375" style="203" customWidth="1"/>
    <col min="11787" max="11787" width="17" style="203" customWidth="1"/>
    <col min="11788" max="11789" width="14.77734375" style="203" customWidth="1"/>
    <col min="11790" max="11790" width="11.44140625" style="203"/>
    <col min="11791" max="11791" width="14.44140625" style="203" customWidth="1"/>
    <col min="11792" max="11793" width="11.44140625" style="203"/>
    <col min="11794" max="11794" width="12.44140625" style="203" customWidth="1"/>
    <col min="11795" max="11795" width="12" style="203" bestFit="1" customWidth="1"/>
    <col min="11796" max="12032" width="11.44140625" style="203"/>
    <col min="12033" max="12033" width="8.77734375" style="203" customWidth="1"/>
    <col min="12034" max="12034" width="11.77734375" style="203" customWidth="1"/>
    <col min="12035" max="12035" width="25.77734375" style="203" customWidth="1"/>
    <col min="12036" max="12036" width="18.77734375" style="203" bestFit="1" customWidth="1"/>
    <col min="12037" max="12037" width="14.21875" style="203" customWidth="1"/>
    <col min="12038" max="12038" width="11.77734375" style="203" customWidth="1"/>
    <col min="12039" max="12039" width="12.44140625" style="203" customWidth="1"/>
    <col min="12040" max="12040" width="12.77734375" style="203" customWidth="1"/>
    <col min="12041" max="12041" width="14.44140625" style="203" customWidth="1"/>
    <col min="12042" max="12042" width="14.77734375" style="203" customWidth="1"/>
    <col min="12043" max="12043" width="17" style="203" customWidth="1"/>
    <col min="12044" max="12045" width="14.77734375" style="203" customWidth="1"/>
    <col min="12046" max="12046" width="11.44140625" style="203"/>
    <col min="12047" max="12047" width="14.44140625" style="203" customWidth="1"/>
    <col min="12048" max="12049" width="11.44140625" style="203"/>
    <col min="12050" max="12050" width="12.44140625" style="203" customWidth="1"/>
    <col min="12051" max="12051" width="12" style="203" bestFit="1" customWidth="1"/>
    <col min="12052" max="12288" width="11.44140625" style="203"/>
    <col min="12289" max="12289" width="8.77734375" style="203" customWidth="1"/>
    <col min="12290" max="12290" width="11.77734375" style="203" customWidth="1"/>
    <col min="12291" max="12291" width="25.77734375" style="203" customWidth="1"/>
    <col min="12292" max="12292" width="18.77734375" style="203" bestFit="1" customWidth="1"/>
    <col min="12293" max="12293" width="14.21875" style="203" customWidth="1"/>
    <col min="12294" max="12294" width="11.77734375" style="203" customWidth="1"/>
    <col min="12295" max="12295" width="12.44140625" style="203" customWidth="1"/>
    <col min="12296" max="12296" width="12.77734375" style="203" customWidth="1"/>
    <col min="12297" max="12297" width="14.44140625" style="203" customWidth="1"/>
    <col min="12298" max="12298" width="14.77734375" style="203" customWidth="1"/>
    <col min="12299" max="12299" width="17" style="203" customWidth="1"/>
    <col min="12300" max="12301" width="14.77734375" style="203" customWidth="1"/>
    <col min="12302" max="12302" width="11.44140625" style="203"/>
    <col min="12303" max="12303" width="14.44140625" style="203" customWidth="1"/>
    <col min="12304" max="12305" width="11.44140625" style="203"/>
    <col min="12306" max="12306" width="12.44140625" style="203" customWidth="1"/>
    <col min="12307" max="12307" width="12" style="203" bestFit="1" customWidth="1"/>
    <col min="12308" max="12544" width="11.44140625" style="203"/>
    <col min="12545" max="12545" width="8.77734375" style="203" customWidth="1"/>
    <col min="12546" max="12546" width="11.77734375" style="203" customWidth="1"/>
    <col min="12547" max="12547" width="25.77734375" style="203" customWidth="1"/>
    <col min="12548" max="12548" width="18.77734375" style="203" bestFit="1" customWidth="1"/>
    <col min="12549" max="12549" width="14.21875" style="203" customWidth="1"/>
    <col min="12550" max="12550" width="11.77734375" style="203" customWidth="1"/>
    <col min="12551" max="12551" width="12.44140625" style="203" customWidth="1"/>
    <col min="12552" max="12552" width="12.77734375" style="203" customWidth="1"/>
    <col min="12553" max="12553" width="14.44140625" style="203" customWidth="1"/>
    <col min="12554" max="12554" width="14.77734375" style="203" customWidth="1"/>
    <col min="12555" max="12555" width="17" style="203" customWidth="1"/>
    <col min="12556" max="12557" width="14.77734375" style="203" customWidth="1"/>
    <col min="12558" max="12558" width="11.44140625" style="203"/>
    <col min="12559" max="12559" width="14.44140625" style="203" customWidth="1"/>
    <col min="12560" max="12561" width="11.44140625" style="203"/>
    <col min="12562" max="12562" width="12.44140625" style="203" customWidth="1"/>
    <col min="12563" max="12563" width="12" style="203" bestFit="1" customWidth="1"/>
    <col min="12564" max="12800" width="11.44140625" style="203"/>
    <col min="12801" max="12801" width="8.77734375" style="203" customWidth="1"/>
    <col min="12802" max="12802" width="11.77734375" style="203" customWidth="1"/>
    <col min="12803" max="12803" width="25.77734375" style="203" customWidth="1"/>
    <col min="12804" max="12804" width="18.77734375" style="203" bestFit="1" customWidth="1"/>
    <col min="12805" max="12805" width="14.21875" style="203" customWidth="1"/>
    <col min="12806" max="12806" width="11.77734375" style="203" customWidth="1"/>
    <col min="12807" max="12807" width="12.44140625" style="203" customWidth="1"/>
    <col min="12808" max="12808" width="12.77734375" style="203" customWidth="1"/>
    <col min="12809" max="12809" width="14.44140625" style="203" customWidth="1"/>
    <col min="12810" max="12810" width="14.77734375" style="203" customWidth="1"/>
    <col min="12811" max="12811" width="17" style="203" customWidth="1"/>
    <col min="12812" max="12813" width="14.77734375" style="203" customWidth="1"/>
    <col min="12814" max="12814" width="11.44140625" style="203"/>
    <col min="12815" max="12815" width="14.44140625" style="203" customWidth="1"/>
    <col min="12816" max="12817" width="11.44140625" style="203"/>
    <col min="12818" max="12818" width="12.44140625" style="203" customWidth="1"/>
    <col min="12819" max="12819" width="12" style="203" bestFit="1" customWidth="1"/>
    <col min="12820" max="13056" width="11.44140625" style="203"/>
    <col min="13057" max="13057" width="8.77734375" style="203" customWidth="1"/>
    <col min="13058" max="13058" width="11.77734375" style="203" customWidth="1"/>
    <col min="13059" max="13059" width="25.77734375" style="203" customWidth="1"/>
    <col min="13060" max="13060" width="18.77734375" style="203" bestFit="1" customWidth="1"/>
    <col min="13061" max="13061" width="14.21875" style="203" customWidth="1"/>
    <col min="13062" max="13062" width="11.77734375" style="203" customWidth="1"/>
    <col min="13063" max="13063" width="12.44140625" style="203" customWidth="1"/>
    <col min="13064" max="13064" width="12.77734375" style="203" customWidth="1"/>
    <col min="13065" max="13065" width="14.44140625" style="203" customWidth="1"/>
    <col min="13066" max="13066" width="14.77734375" style="203" customWidth="1"/>
    <col min="13067" max="13067" width="17" style="203" customWidth="1"/>
    <col min="13068" max="13069" width="14.77734375" style="203" customWidth="1"/>
    <col min="13070" max="13070" width="11.44140625" style="203"/>
    <col min="13071" max="13071" width="14.44140625" style="203" customWidth="1"/>
    <col min="13072" max="13073" width="11.44140625" style="203"/>
    <col min="13074" max="13074" width="12.44140625" style="203" customWidth="1"/>
    <col min="13075" max="13075" width="12" style="203" bestFit="1" customWidth="1"/>
    <col min="13076" max="13312" width="11.44140625" style="203"/>
    <col min="13313" max="13313" width="8.77734375" style="203" customWidth="1"/>
    <col min="13314" max="13314" width="11.77734375" style="203" customWidth="1"/>
    <col min="13315" max="13315" width="25.77734375" style="203" customWidth="1"/>
    <col min="13316" max="13316" width="18.77734375" style="203" bestFit="1" customWidth="1"/>
    <col min="13317" max="13317" width="14.21875" style="203" customWidth="1"/>
    <col min="13318" max="13318" width="11.77734375" style="203" customWidth="1"/>
    <col min="13319" max="13319" width="12.44140625" style="203" customWidth="1"/>
    <col min="13320" max="13320" width="12.77734375" style="203" customWidth="1"/>
    <col min="13321" max="13321" width="14.44140625" style="203" customWidth="1"/>
    <col min="13322" max="13322" width="14.77734375" style="203" customWidth="1"/>
    <col min="13323" max="13323" width="17" style="203" customWidth="1"/>
    <col min="13324" max="13325" width="14.77734375" style="203" customWidth="1"/>
    <col min="13326" max="13326" width="11.44140625" style="203"/>
    <col min="13327" max="13327" width="14.44140625" style="203" customWidth="1"/>
    <col min="13328" max="13329" width="11.44140625" style="203"/>
    <col min="13330" max="13330" width="12.44140625" style="203" customWidth="1"/>
    <col min="13331" max="13331" width="12" style="203" bestFit="1" customWidth="1"/>
    <col min="13332" max="13568" width="11.44140625" style="203"/>
    <col min="13569" max="13569" width="8.77734375" style="203" customWidth="1"/>
    <col min="13570" max="13570" width="11.77734375" style="203" customWidth="1"/>
    <col min="13571" max="13571" width="25.77734375" style="203" customWidth="1"/>
    <col min="13572" max="13572" width="18.77734375" style="203" bestFit="1" customWidth="1"/>
    <col min="13573" max="13573" width="14.21875" style="203" customWidth="1"/>
    <col min="13574" max="13574" width="11.77734375" style="203" customWidth="1"/>
    <col min="13575" max="13575" width="12.44140625" style="203" customWidth="1"/>
    <col min="13576" max="13576" width="12.77734375" style="203" customWidth="1"/>
    <col min="13577" max="13577" width="14.44140625" style="203" customWidth="1"/>
    <col min="13578" max="13578" width="14.77734375" style="203" customWidth="1"/>
    <col min="13579" max="13579" width="17" style="203" customWidth="1"/>
    <col min="13580" max="13581" width="14.77734375" style="203" customWidth="1"/>
    <col min="13582" max="13582" width="11.44140625" style="203"/>
    <col min="13583" max="13583" width="14.44140625" style="203" customWidth="1"/>
    <col min="13584" max="13585" width="11.44140625" style="203"/>
    <col min="13586" max="13586" width="12.44140625" style="203" customWidth="1"/>
    <col min="13587" max="13587" width="12" style="203" bestFit="1" customWidth="1"/>
    <col min="13588" max="13824" width="11.44140625" style="203"/>
    <col min="13825" max="13825" width="8.77734375" style="203" customWidth="1"/>
    <col min="13826" max="13826" width="11.77734375" style="203" customWidth="1"/>
    <col min="13827" max="13827" width="25.77734375" style="203" customWidth="1"/>
    <col min="13828" max="13828" width="18.77734375" style="203" bestFit="1" customWidth="1"/>
    <col min="13829" max="13829" width="14.21875" style="203" customWidth="1"/>
    <col min="13830" max="13830" width="11.77734375" style="203" customWidth="1"/>
    <col min="13831" max="13831" width="12.44140625" style="203" customWidth="1"/>
    <col min="13832" max="13832" width="12.77734375" style="203" customWidth="1"/>
    <col min="13833" max="13833" width="14.44140625" style="203" customWidth="1"/>
    <col min="13834" max="13834" width="14.77734375" style="203" customWidth="1"/>
    <col min="13835" max="13835" width="17" style="203" customWidth="1"/>
    <col min="13836" max="13837" width="14.77734375" style="203" customWidth="1"/>
    <col min="13838" max="13838" width="11.44140625" style="203"/>
    <col min="13839" max="13839" width="14.44140625" style="203" customWidth="1"/>
    <col min="13840" max="13841" width="11.44140625" style="203"/>
    <col min="13842" max="13842" width="12.44140625" style="203" customWidth="1"/>
    <col min="13843" max="13843" width="12" style="203" bestFit="1" customWidth="1"/>
    <col min="13844" max="14080" width="11.44140625" style="203"/>
    <col min="14081" max="14081" width="8.77734375" style="203" customWidth="1"/>
    <col min="14082" max="14082" width="11.77734375" style="203" customWidth="1"/>
    <col min="14083" max="14083" width="25.77734375" style="203" customWidth="1"/>
    <col min="14084" max="14084" width="18.77734375" style="203" bestFit="1" customWidth="1"/>
    <col min="14085" max="14085" width="14.21875" style="203" customWidth="1"/>
    <col min="14086" max="14086" width="11.77734375" style="203" customWidth="1"/>
    <col min="14087" max="14087" width="12.44140625" style="203" customWidth="1"/>
    <col min="14088" max="14088" width="12.77734375" style="203" customWidth="1"/>
    <col min="14089" max="14089" width="14.44140625" style="203" customWidth="1"/>
    <col min="14090" max="14090" width="14.77734375" style="203" customWidth="1"/>
    <col min="14091" max="14091" width="17" style="203" customWidth="1"/>
    <col min="14092" max="14093" width="14.77734375" style="203" customWidth="1"/>
    <col min="14094" max="14094" width="11.44140625" style="203"/>
    <col min="14095" max="14095" width="14.44140625" style="203" customWidth="1"/>
    <col min="14096" max="14097" width="11.44140625" style="203"/>
    <col min="14098" max="14098" width="12.44140625" style="203" customWidth="1"/>
    <col min="14099" max="14099" width="12" style="203" bestFit="1" customWidth="1"/>
    <col min="14100" max="14336" width="11.44140625" style="203"/>
    <col min="14337" max="14337" width="8.77734375" style="203" customWidth="1"/>
    <col min="14338" max="14338" width="11.77734375" style="203" customWidth="1"/>
    <col min="14339" max="14339" width="25.77734375" style="203" customWidth="1"/>
    <col min="14340" max="14340" width="18.77734375" style="203" bestFit="1" customWidth="1"/>
    <col min="14341" max="14341" width="14.21875" style="203" customWidth="1"/>
    <col min="14342" max="14342" width="11.77734375" style="203" customWidth="1"/>
    <col min="14343" max="14343" width="12.44140625" style="203" customWidth="1"/>
    <col min="14344" max="14344" width="12.77734375" style="203" customWidth="1"/>
    <col min="14345" max="14345" width="14.44140625" style="203" customWidth="1"/>
    <col min="14346" max="14346" width="14.77734375" style="203" customWidth="1"/>
    <col min="14347" max="14347" width="17" style="203" customWidth="1"/>
    <col min="14348" max="14349" width="14.77734375" style="203" customWidth="1"/>
    <col min="14350" max="14350" width="11.44140625" style="203"/>
    <col min="14351" max="14351" width="14.44140625" style="203" customWidth="1"/>
    <col min="14352" max="14353" width="11.44140625" style="203"/>
    <col min="14354" max="14354" width="12.44140625" style="203" customWidth="1"/>
    <col min="14355" max="14355" width="12" style="203" bestFit="1" customWidth="1"/>
    <col min="14356" max="14592" width="11.44140625" style="203"/>
    <col min="14593" max="14593" width="8.77734375" style="203" customWidth="1"/>
    <col min="14594" max="14594" width="11.77734375" style="203" customWidth="1"/>
    <col min="14595" max="14595" width="25.77734375" style="203" customWidth="1"/>
    <col min="14596" max="14596" width="18.77734375" style="203" bestFit="1" customWidth="1"/>
    <col min="14597" max="14597" width="14.21875" style="203" customWidth="1"/>
    <col min="14598" max="14598" width="11.77734375" style="203" customWidth="1"/>
    <col min="14599" max="14599" width="12.44140625" style="203" customWidth="1"/>
    <col min="14600" max="14600" width="12.77734375" style="203" customWidth="1"/>
    <col min="14601" max="14601" width="14.44140625" style="203" customWidth="1"/>
    <col min="14602" max="14602" width="14.77734375" style="203" customWidth="1"/>
    <col min="14603" max="14603" width="17" style="203" customWidth="1"/>
    <col min="14604" max="14605" width="14.77734375" style="203" customWidth="1"/>
    <col min="14606" max="14606" width="11.44140625" style="203"/>
    <col min="14607" max="14607" width="14.44140625" style="203" customWidth="1"/>
    <col min="14608" max="14609" width="11.44140625" style="203"/>
    <col min="14610" max="14610" width="12.44140625" style="203" customWidth="1"/>
    <col min="14611" max="14611" width="12" style="203" bestFit="1" customWidth="1"/>
    <col min="14612" max="14848" width="11.44140625" style="203"/>
    <col min="14849" max="14849" width="8.77734375" style="203" customWidth="1"/>
    <col min="14850" max="14850" width="11.77734375" style="203" customWidth="1"/>
    <col min="14851" max="14851" width="25.77734375" style="203" customWidth="1"/>
    <col min="14852" max="14852" width="18.77734375" style="203" bestFit="1" customWidth="1"/>
    <col min="14853" max="14853" width="14.21875" style="203" customWidth="1"/>
    <col min="14854" max="14854" width="11.77734375" style="203" customWidth="1"/>
    <col min="14855" max="14855" width="12.44140625" style="203" customWidth="1"/>
    <col min="14856" max="14856" width="12.77734375" style="203" customWidth="1"/>
    <col min="14857" max="14857" width="14.44140625" style="203" customWidth="1"/>
    <col min="14858" max="14858" width="14.77734375" style="203" customWidth="1"/>
    <col min="14859" max="14859" width="17" style="203" customWidth="1"/>
    <col min="14860" max="14861" width="14.77734375" style="203" customWidth="1"/>
    <col min="14862" max="14862" width="11.44140625" style="203"/>
    <col min="14863" max="14863" width="14.44140625" style="203" customWidth="1"/>
    <col min="14864" max="14865" width="11.44140625" style="203"/>
    <col min="14866" max="14866" width="12.44140625" style="203" customWidth="1"/>
    <col min="14867" max="14867" width="12" style="203" bestFit="1" customWidth="1"/>
    <col min="14868" max="15104" width="11.44140625" style="203"/>
    <col min="15105" max="15105" width="8.77734375" style="203" customWidth="1"/>
    <col min="15106" max="15106" width="11.77734375" style="203" customWidth="1"/>
    <col min="15107" max="15107" width="25.77734375" style="203" customWidth="1"/>
    <col min="15108" max="15108" width="18.77734375" style="203" bestFit="1" customWidth="1"/>
    <col min="15109" max="15109" width="14.21875" style="203" customWidth="1"/>
    <col min="15110" max="15110" width="11.77734375" style="203" customWidth="1"/>
    <col min="15111" max="15111" width="12.44140625" style="203" customWidth="1"/>
    <col min="15112" max="15112" width="12.77734375" style="203" customWidth="1"/>
    <col min="15113" max="15113" width="14.44140625" style="203" customWidth="1"/>
    <col min="15114" max="15114" width="14.77734375" style="203" customWidth="1"/>
    <col min="15115" max="15115" width="17" style="203" customWidth="1"/>
    <col min="15116" max="15117" width="14.77734375" style="203" customWidth="1"/>
    <col min="15118" max="15118" width="11.44140625" style="203"/>
    <col min="15119" max="15119" width="14.44140625" style="203" customWidth="1"/>
    <col min="15120" max="15121" width="11.44140625" style="203"/>
    <col min="15122" max="15122" width="12.44140625" style="203" customWidth="1"/>
    <col min="15123" max="15123" width="12" style="203" bestFit="1" customWidth="1"/>
    <col min="15124" max="15360" width="11.44140625" style="203"/>
    <col min="15361" max="15361" width="8.77734375" style="203" customWidth="1"/>
    <col min="15362" max="15362" width="11.77734375" style="203" customWidth="1"/>
    <col min="15363" max="15363" width="25.77734375" style="203" customWidth="1"/>
    <col min="15364" max="15364" width="18.77734375" style="203" bestFit="1" customWidth="1"/>
    <col min="15365" max="15365" width="14.21875" style="203" customWidth="1"/>
    <col min="15366" max="15366" width="11.77734375" style="203" customWidth="1"/>
    <col min="15367" max="15367" width="12.44140625" style="203" customWidth="1"/>
    <col min="15368" max="15368" width="12.77734375" style="203" customWidth="1"/>
    <col min="15369" max="15369" width="14.44140625" style="203" customWidth="1"/>
    <col min="15370" max="15370" width="14.77734375" style="203" customWidth="1"/>
    <col min="15371" max="15371" width="17" style="203" customWidth="1"/>
    <col min="15372" max="15373" width="14.77734375" style="203" customWidth="1"/>
    <col min="15374" max="15374" width="11.44140625" style="203"/>
    <col min="15375" max="15375" width="14.44140625" style="203" customWidth="1"/>
    <col min="15376" max="15377" width="11.44140625" style="203"/>
    <col min="15378" max="15378" width="12.44140625" style="203" customWidth="1"/>
    <col min="15379" max="15379" width="12" style="203" bestFit="1" customWidth="1"/>
    <col min="15380" max="15616" width="11.44140625" style="203"/>
    <col min="15617" max="15617" width="8.77734375" style="203" customWidth="1"/>
    <col min="15618" max="15618" width="11.77734375" style="203" customWidth="1"/>
    <col min="15619" max="15619" width="25.77734375" style="203" customWidth="1"/>
    <col min="15620" max="15620" width="18.77734375" style="203" bestFit="1" customWidth="1"/>
    <col min="15621" max="15621" width="14.21875" style="203" customWidth="1"/>
    <col min="15622" max="15622" width="11.77734375" style="203" customWidth="1"/>
    <col min="15623" max="15623" width="12.44140625" style="203" customWidth="1"/>
    <col min="15624" max="15624" width="12.77734375" style="203" customWidth="1"/>
    <col min="15625" max="15625" width="14.44140625" style="203" customWidth="1"/>
    <col min="15626" max="15626" width="14.77734375" style="203" customWidth="1"/>
    <col min="15627" max="15627" width="17" style="203" customWidth="1"/>
    <col min="15628" max="15629" width="14.77734375" style="203" customWidth="1"/>
    <col min="15630" max="15630" width="11.44140625" style="203"/>
    <col min="15631" max="15631" width="14.44140625" style="203" customWidth="1"/>
    <col min="15632" max="15633" width="11.44140625" style="203"/>
    <col min="15634" max="15634" width="12.44140625" style="203" customWidth="1"/>
    <col min="15635" max="15635" width="12" style="203" bestFit="1" customWidth="1"/>
    <col min="15636" max="15872" width="11.44140625" style="203"/>
    <col min="15873" max="15873" width="8.77734375" style="203" customWidth="1"/>
    <col min="15874" max="15874" width="11.77734375" style="203" customWidth="1"/>
    <col min="15875" max="15875" width="25.77734375" style="203" customWidth="1"/>
    <col min="15876" max="15876" width="18.77734375" style="203" bestFit="1" customWidth="1"/>
    <col min="15877" max="15877" width="14.21875" style="203" customWidth="1"/>
    <col min="15878" max="15878" width="11.77734375" style="203" customWidth="1"/>
    <col min="15879" max="15879" width="12.44140625" style="203" customWidth="1"/>
    <col min="15880" max="15880" width="12.77734375" style="203" customWidth="1"/>
    <col min="15881" max="15881" width="14.44140625" style="203" customWidth="1"/>
    <col min="15882" max="15882" width="14.77734375" style="203" customWidth="1"/>
    <col min="15883" max="15883" width="17" style="203" customWidth="1"/>
    <col min="15884" max="15885" width="14.77734375" style="203" customWidth="1"/>
    <col min="15886" max="15886" width="11.44140625" style="203"/>
    <col min="15887" max="15887" width="14.44140625" style="203" customWidth="1"/>
    <col min="15888" max="15889" width="11.44140625" style="203"/>
    <col min="15890" max="15890" width="12.44140625" style="203" customWidth="1"/>
    <col min="15891" max="15891" width="12" style="203" bestFit="1" customWidth="1"/>
    <col min="15892" max="16128" width="11.44140625" style="203"/>
    <col min="16129" max="16129" width="8.77734375" style="203" customWidth="1"/>
    <col min="16130" max="16130" width="11.77734375" style="203" customWidth="1"/>
    <col min="16131" max="16131" width="25.77734375" style="203" customWidth="1"/>
    <col min="16132" max="16132" width="18.77734375" style="203" bestFit="1" customWidth="1"/>
    <col min="16133" max="16133" width="14.21875" style="203" customWidth="1"/>
    <col min="16134" max="16134" width="11.77734375" style="203" customWidth="1"/>
    <col min="16135" max="16135" width="12.44140625" style="203" customWidth="1"/>
    <col min="16136" max="16136" width="12.77734375" style="203" customWidth="1"/>
    <col min="16137" max="16137" width="14.44140625" style="203" customWidth="1"/>
    <col min="16138" max="16138" width="14.77734375" style="203" customWidth="1"/>
    <col min="16139" max="16139" width="17" style="203" customWidth="1"/>
    <col min="16140" max="16141" width="14.77734375" style="203" customWidth="1"/>
    <col min="16142" max="16142" width="11.44140625" style="203"/>
    <col min="16143" max="16143" width="14.44140625" style="203" customWidth="1"/>
    <col min="16144" max="16145" width="11.44140625" style="203"/>
    <col min="16146" max="16146" width="12.44140625" style="203" customWidth="1"/>
    <col min="16147" max="16147" width="12" style="203" bestFit="1" customWidth="1"/>
    <col min="16148" max="16384" width="11.44140625" style="203"/>
  </cols>
  <sheetData>
    <row r="1" spans="1:18" ht="78.599999999999994" customHeight="1" thickBot="1">
      <c r="A1" s="1107" t="s">
        <v>889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9"/>
    </row>
    <row r="2" spans="1:18" ht="38.25" customHeight="1">
      <c r="A2" s="1091" t="s">
        <v>819</v>
      </c>
      <c r="B2" s="1093" t="s">
        <v>820</v>
      </c>
      <c r="C2" s="1093" t="s">
        <v>821</v>
      </c>
      <c r="D2" s="1095" t="s">
        <v>822</v>
      </c>
      <c r="E2" s="1093" t="s">
        <v>823</v>
      </c>
      <c r="F2" s="1093" t="s">
        <v>890</v>
      </c>
      <c r="G2" s="1093"/>
      <c r="H2" s="1093" t="s">
        <v>891</v>
      </c>
      <c r="I2" s="1093"/>
      <c r="J2" s="1097" t="s">
        <v>892</v>
      </c>
      <c r="K2" s="1098"/>
    </row>
    <row r="3" spans="1:18" ht="51.6" customHeight="1" thickBot="1">
      <c r="A3" s="1110"/>
      <c r="B3" s="1111"/>
      <c r="C3" s="1111"/>
      <c r="D3" s="1112"/>
      <c r="E3" s="1111"/>
      <c r="F3" s="204"/>
      <c r="G3" s="204" t="s">
        <v>893</v>
      </c>
      <c r="H3" s="204"/>
      <c r="I3" s="204" t="s">
        <v>893</v>
      </c>
      <c r="J3" s="204"/>
      <c r="K3" s="205" t="s">
        <v>893</v>
      </c>
      <c r="L3" s="140"/>
      <c r="M3" s="140"/>
    </row>
    <row r="4" spans="1:18" ht="12.75" customHeight="1">
      <c r="A4" s="206">
        <v>2023</v>
      </c>
      <c r="B4" s="207" t="s">
        <v>16</v>
      </c>
      <c r="C4" s="207" t="s">
        <v>894</v>
      </c>
      <c r="D4" s="208" t="s">
        <v>895</v>
      </c>
      <c r="E4" s="209" t="s">
        <v>896</v>
      </c>
      <c r="F4" s="209"/>
      <c r="G4" s="210"/>
      <c r="H4" s="211"/>
      <c r="I4" s="211">
        <v>0</v>
      </c>
      <c r="J4" s="211"/>
      <c r="K4" s="212">
        <f>G4*I4</f>
        <v>0</v>
      </c>
      <c r="L4" s="150"/>
      <c r="M4" s="141"/>
    </row>
    <row r="5" spans="1:18" ht="12.75" customHeight="1">
      <c r="A5" s="213">
        <v>2023</v>
      </c>
      <c r="B5" s="214" t="s">
        <v>16</v>
      </c>
      <c r="C5" s="214" t="s">
        <v>894</v>
      </c>
      <c r="D5" s="215" t="s">
        <v>897</v>
      </c>
      <c r="E5" s="216" t="s">
        <v>896</v>
      </c>
      <c r="F5" s="216"/>
      <c r="G5" s="217"/>
      <c r="H5" s="218"/>
      <c r="I5" s="218">
        <v>0</v>
      </c>
      <c r="J5" s="218"/>
      <c r="K5" s="219">
        <v>0</v>
      </c>
      <c r="L5" s="150"/>
      <c r="M5" s="141"/>
    </row>
    <row r="6" spans="1:18" ht="12.75" customHeight="1">
      <c r="A6" s="220">
        <v>2023</v>
      </c>
      <c r="B6" s="221" t="s">
        <v>16</v>
      </c>
      <c r="C6" s="221" t="s">
        <v>894</v>
      </c>
      <c r="D6" s="222" t="s">
        <v>898</v>
      </c>
      <c r="E6" s="223" t="s">
        <v>896</v>
      </c>
      <c r="F6" s="223"/>
      <c r="G6" s="224"/>
      <c r="H6" s="225"/>
      <c r="I6" s="225">
        <v>0</v>
      </c>
      <c r="J6" s="225"/>
      <c r="K6" s="226">
        <f>G6*I6</f>
        <v>0</v>
      </c>
      <c r="L6" s="150"/>
      <c r="M6" s="140"/>
    </row>
    <row r="7" spans="1:18" ht="13.5" customHeight="1" thickBot="1">
      <c r="A7" s="1115" t="s">
        <v>899</v>
      </c>
      <c r="B7" s="1116"/>
      <c r="C7" s="1116"/>
      <c r="D7" s="1116"/>
      <c r="E7" s="1116"/>
      <c r="F7" s="1116"/>
      <c r="G7" s="1116"/>
      <c r="H7" s="227"/>
      <c r="I7" s="228">
        <f>SUM(I4:I6)</f>
        <v>0</v>
      </c>
      <c r="J7" s="228"/>
      <c r="K7" s="229">
        <f>SUM(K4:K6)</f>
        <v>0</v>
      </c>
      <c r="L7" s="150"/>
      <c r="M7" s="140"/>
    </row>
    <row r="8" spans="1:18">
      <c r="A8" s="206">
        <v>2023</v>
      </c>
      <c r="B8" s="207" t="s">
        <v>16</v>
      </c>
      <c r="C8" s="207" t="s">
        <v>894</v>
      </c>
      <c r="D8" s="208" t="s">
        <v>895</v>
      </c>
      <c r="E8" s="209">
        <v>1</v>
      </c>
      <c r="F8" s="209"/>
      <c r="G8" s="210">
        <v>698</v>
      </c>
      <c r="H8" s="211"/>
      <c r="I8" s="211">
        <v>908315</v>
      </c>
      <c r="J8" s="211"/>
      <c r="K8" s="212">
        <f>G8*I8</f>
        <v>634003870</v>
      </c>
      <c r="L8" s="150"/>
      <c r="M8" s="230"/>
      <c r="O8" s="231"/>
      <c r="R8" s="232"/>
    </row>
    <row r="9" spans="1:18">
      <c r="A9" s="213">
        <v>2023</v>
      </c>
      <c r="B9" s="214" t="s">
        <v>16</v>
      </c>
      <c r="C9" s="214" t="s">
        <v>894</v>
      </c>
      <c r="D9" s="215" t="s">
        <v>897</v>
      </c>
      <c r="E9" s="216">
        <v>1</v>
      </c>
      <c r="F9" s="216"/>
      <c r="G9" s="217">
        <v>698</v>
      </c>
      <c r="H9" s="218"/>
      <c r="I9" s="218">
        <v>20576</v>
      </c>
      <c r="J9" s="218"/>
      <c r="K9" s="219">
        <f>G9*I9</f>
        <v>14362048</v>
      </c>
      <c r="L9" s="150"/>
      <c r="M9" s="230"/>
      <c r="O9" s="231"/>
      <c r="R9" s="232"/>
    </row>
    <row r="10" spans="1:18">
      <c r="A10" s="220">
        <v>2023</v>
      </c>
      <c r="B10" s="221" t="s">
        <v>16</v>
      </c>
      <c r="C10" s="221" t="s">
        <v>894</v>
      </c>
      <c r="D10" s="222" t="s">
        <v>898</v>
      </c>
      <c r="E10" s="223">
        <v>1</v>
      </c>
      <c r="F10" s="223"/>
      <c r="G10" s="224">
        <v>1400</v>
      </c>
      <c r="H10" s="225"/>
      <c r="I10" s="225">
        <v>13118</v>
      </c>
      <c r="J10" s="225"/>
      <c r="K10" s="226">
        <f>G10*I10</f>
        <v>18365200</v>
      </c>
      <c r="L10" s="150"/>
      <c r="O10" s="231"/>
      <c r="R10" s="232"/>
    </row>
    <row r="11" spans="1:18" ht="13.8" thickBot="1">
      <c r="A11" s="1115" t="s">
        <v>864</v>
      </c>
      <c r="B11" s="1116"/>
      <c r="C11" s="1116"/>
      <c r="D11" s="1116"/>
      <c r="E11" s="1116"/>
      <c r="F11" s="1116"/>
      <c r="G11" s="1116"/>
      <c r="H11" s="227"/>
      <c r="I11" s="228">
        <f>SUM(I8:I10)</f>
        <v>942009</v>
      </c>
      <c r="J11" s="228"/>
      <c r="K11" s="229">
        <f>SUM(K8:K10)</f>
        <v>666731118</v>
      </c>
      <c r="L11" s="150"/>
      <c r="O11" s="231"/>
      <c r="R11" s="232"/>
    </row>
    <row r="12" spans="1:18">
      <c r="A12" s="206">
        <v>2023</v>
      </c>
      <c r="B12" s="207" t="s">
        <v>16</v>
      </c>
      <c r="C12" s="207" t="s">
        <v>894</v>
      </c>
      <c r="D12" s="208" t="s">
        <v>895</v>
      </c>
      <c r="E12" s="209">
        <v>2</v>
      </c>
      <c r="F12" s="209"/>
      <c r="G12" s="210">
        <v>1396</v>
      </c>
      <c r="H12" s="211"/>
      <c r="I12" s="211">
        <v>46365</v>
      </c>
      <c r="J12" s="211"/>
      <c r="K12" s="212">
        <f>G12*I12</f>
        <v>64725540</v>
      </c>
      <c r="L12" s="150"/>
      <c r="O12" s="231"/>
      <c r="R12" s="232"/>
    </row>
    <row r="13" spans="1:18">
      <c r="A13" s="213">
        <v>2023</v>
      </c>
      <c r="B13" s="214" t="s">
        <v>16</v>
      </c>
      <c r="C13" s="214" t="s">
        <v>894</v>
      </c>
      <c r="D13" s="215" t="s">
        <v>897</v>
      </c>
      <c r="E13" s="216">
        <v>2</v>
      </c>
      <c r="F13" s="216"/>
      <c r="G13" s="217">
        <v>1396</v>
      </c>
      <c r="H13" s="218"/>
      <c r="I13" s="218">
        <v>4041</v>
      </c>
      <c r="J13" s="218"/>
      <c r="K13" s="219">
        <f>G13*I13</f>
        <v>5641236</v>
      </c>
      <c r="L13" s="150"/>
      <c r="O13" s="231"/>
      <c r="R13" s="232"/>
    </row>
    <row r="14" spans="1:18">
      <c r="A14" s="220">
        <v>2023</v>
      </c>
      <c r="B14" s="221" t="s">
        <v>16</v>
      </c>
      <c r="C14" s="221" t="s">
        <v>894</v>
      </c>
      <c r="D14" s="222" t="s">
        <v>898</v>
      </c>
      <c r="E14" s="223">
        <v>2</v>
      </c>
      <c r="F14" s="223"/>
      <c r="G14" s="224">
        <v>2100</v>
      </c>
      <c r="H14" s="225"/>
      <c r="I14" s="225">
        <v>208</v>
      </c>
      <c r="J14" s="225"/>
      <c r="K14" s="226">
        <f>G14*I14</f>
        <v>436800</v>
      </c>
      <c r="L14" s="150"/>
      <c r="O14" s="231"/>
      <c r="R14" s="232"/>
    </row>
    <row r="15" spans="1:18" ht="13.8" thickBot="1">
      <c r="A15" s="1115" t="s">
        <v>865</v>
      </c>
      <c r="B15" s="1116"/>
      <c r="C15" s="1116"/>
      <c r="D15" s="1116"/>
      <c r="E15" s="1116"/>
      <c r="F15" s="1116"/>
      <c r="G15" s="1116"/>
      <c r="H15" s="227"/>
      <c r="I15" s="228">
        <f>SUM(I12:I14)</f>
        <v>50614</v>
      </c>
      <c r="J15" s="228"/>
      <c r="K15" s="229">
        <f>SUM(K12:K14)</f>
        <v>70803576</v>
      </c>
      <c r="L15" s="150"/>
      <c r="O15" s="231"/>
      <c r="R15" s="232"/>
    </row>
    <row r="16" spans="1:18">
      <c r="A16" s="206">
        <v>2023</v>
      </c>
      <c r="B16" s="207" t="s">
        <v>16</v>
      </c>
      <c r="C16" s="207" t="s">
        <v>894</v>
      </c>
      <c r="D16" s="208" t="s">
        <v>895</v>
      </c>
      <c r="E16" s="209">
        <v>3</v>
      </c>
      <c r="F16" s="209"/>
      <c r="G16" s="210">
        <v>2094</v>
      </c>
      <c r="H16" s="211"/>
      <c r="I16" s="211">
        <v>4272</v>
      </c>
      <c r="J16" s="211"/>
      <c r="K16" s="212">
        <f>G16*I16</f>
        <v>8945568</v>
      </c>
      <c r="L16" s="150"/>
      <c r="O16" s="231"/>
      <c r="R16" s="232"/>
    </row>
    <row r="17" spans="1:18">
      <c r="A17" s="213">
        <v>2023</v>
      </c>
      <c r="B17" s="214" t="s">
        <v>16</v>
      </c>
      <c r="C17" s="214" t="s">
        <v>894</v>
      </c>
      <c r="D17" s="215" t="s">
        <v>897</v>
      </c>
      <c r="E17" s="216">
        <v>3</v>
      </c>
      <c r="F17" s="216"/>
      <c r="G17" s="217">
        <v>2094</v>
      </c>
      <c r="H17" s="218"/>
      <c r="I17" s="218">
        <v>222</v>
      </c>
      <c r="J17" s="218"/>
      <c r="K17" s="219">
        <f>G17*I17</f>
        <v>464868</v>
      </c>
      <c r="L17" s="150"/>
      <c r="O17" s="231"/>
      <c r="R17" s="232"/>
    </row>
    <row r="18" spans="1:18">
      <c r="A18" s="220">
        <v>2023</v>
      </c>
      <c r="B18" s="221" t="s">
        <v>16</v>
      </c>
      <c r="C18" s="221" t="s">
        <v>894</v>
      </c>
      <c r="D18" s="222" t="s">
        <v>898</v>
      </c>
      <c r="E18" s="223">
        <v>3</v>
      </c>
      <c r="F18" s="223"/>
      <c r="G18" s="224">
        <v>2800</v>
      </c>
      <c r="H18" s="225"/>
      <c r="I18" s="225">
        <v>5</v>
      </c>
      <c r="J18" s="225"/>
      <c r="K18" s="226">
        <f>G18*I18</f>
        <v>14000</v>
      </c>
      <c r="L18" s="150"/>
      <c r="O18" s="231"/>
      <c r="R18" s="232"/>
    </row>
    <row r="19" spans="1:18" ht="13.8" thickBot="1">
      <c r="A19" s="1115" t="s">
        <v>866</v>
      </c>
      <c r="B19" s="1116"/>
      <c r="C19" s="1116"/>
      <c r="D19" s="1116"/>
      <c r="E19" s="1116"/>
      <c r="F19" s="1116"/>
      <c r="G19" s="1116"/>
      <c r="H19" s="227"/>
      <c r="I19" s="228">
        <f>SUM(I16:I18)</f>
        <v>4499</v>
      </c>
      <c r="J19" s="228"/>
      <c r="K19" s="229">
        <f>SUM(K16:K18)</f>
        <v>9424436</v>
      </c>
      <c r="L19" s="150"/>
      <c r="O19" s="231"/>
      <c r="R19" s="232"/>
    </row>
    <row r="20" spans="1:18">
      <c r="A20" s="206">
        <v>2023</v>
      </c>
      <c r="B20" s="207" t="s">
        <v>16</v>
      </c>
      <c r="C20" s="207" t="s">
        <v>894</v>
      </c>
      <c r="D20" s="208" t="s">
        <v>895</v>
      </c>
      <c r="E20" s="209">
        <v>4</v>
      </c>
      <c r="F20" s="209"/>
      <c r="G20" s="210">
        <v>698</v>
      </c>
      <c r="H20" s="211"/>
      <c r="I20" s="211">
        <v>12228</v>
      </c>
      <c r="J20" s="211"/>
      <c r="K20" s="212">
        <f>G20*I20</f>
        <v>8535144</v>
      </c>
      <c r="L20" s="150"/>
      <c r="O20" s="231"/>
      <c r="R20" s="232"/>
    </row>
    <row r="21" spans="1:18">
      <c r="A21" s="213">
        <v>2023</v>
      </c>
      <c r="B21" s="214" t="s">
        <v>16</v>
      </c>
      <c r="C21" s="214" t="s">
        <v>894</v>
      </c>
      <c r="D21" s="215" t="s">
        <v>897</v>
      </c>
      <c r="E21" s="216">
        <v>4</v>
      </c>
      <c r="F21" s="216"/>
      <c r="G21" s="217">
        <v>698</v>
      </c>
      <c r="H21" s="218"/>
      <c r="I21" s="218">
        <v>793</v>
      </c>
      <c r="J21" s="218"/>
      <c r="K21" s="219">
        <f>G21*I21</f>
        <v>553514</v>
      </c>
      <c r="L21" s="150"/>
      <c r="O21" s="231"/>
      <c r="R21" s="232"/>
    </row>
    <row r="22" spans="1:18">
      <c r="A22" s="220">
        <v>2023</v>
      </c>
      <c r="B22" s="221" t="s">
        <v>16</v>
      </c>
      <c r="C22" s="221" t="s">
        <v>894</v>
      </c>
      <c r="D22" s="222" t="s">
        <v>898</v>
      </c>
      <c r="E22" s="223">
        <v>4</v>
      </c>
      <c r="F22" s="223"/>
      <c r="G22" s="224">
        <v>1400</v>
      </c>
      <c r="H22" s="225"/>
      <c r="I22" s="225">
        <v>256</v>
      </c>
      <c r="J22" s="225"/>
      <c r="K22" s="226">
        <f>G22*I22</f>
        <v>358400</v>
      </c>
      <c r="L22" s="150"/>
      <c r="O22" s="231"/>
      <c r="R22" s="232"/>
    </row>
    <row r="23" spans="1:18" ht="13.8" thickBot="1">
      <c r="A23" s="1117" t="s">
        <v>867</v>
      </c>
      <c r="B23" s="1118"/>
      <c r="C23" s="1118"/>
      <c r="D23" s="1118"/>
      <c r="E23" s="1118"/>
      <c r="F23" s="1118"/>
      <c r="G23" s="1118"/>
      <c r="H23" s="233"/>
      <c r="I23" s="234">
        <f>SUM(I20:I22)</f>
        <v>13277</v>
      </c>
      <c r="J23" s="234"/>
      <c r="K23" s="235">
        <f>SUM(K20:K22)</f>
        <v>9447058</v>
      </c>
      <c r="L23" s="150"/>
      <c r="O23" s="231"/>
      <c r="R23" s="232"/>
    </row>
    <row r="24" spans="1:18" ht="13.8" thickBot="1">
      <c r="A24" s="1113" t="s">
        <v>868</v>
      </c>
      <c r="B24" s="1114"/>
      <c r="C24" s="1114"/>
      <c r="D24" s="1114"/>
      <c r="E24" s="1114"/>
      <c r="F24" s="1114"/>
      <c r="G24" s="1114"/>
      <c r="H24" s="236"/>
      <c r="I24" s="237">
        <f>I7+I11+I15+I19+I23</f>
        <v>1010399</v>
      </c>
      <c r="J24" s="236"/>
      <c r="K24" s="237">
        <f>SUM(K7,K11,K15,K19,K23)</f>
        <v>756406188</v>
      </c>
      <c r="L24" s="238"/>
      <c r="M24" s="150"/>
      <c r="O24" s="231"/>
      <c r="R24" s="232"/>
    </row>
    <row r="25" spans="1:18">
      <c r="A25" s="239">
        <v>2023</v>
      </c>
      <c r="B25" s="240" t="s">
        <v>32</v>
      </c>
      <c r="C25" s="240" t="s">
        <v>894</v>
      </c>
      <c r="D25" s="241" t="s">
        <v>895</v>
      </c>
      <c r="E25" s="242" t="s">
        <v>896</v>
      </c>
      <c r="F25" s="242"/>
      <c r="G25" s="243"/>
      <c r="H25" s="243"/>
      <c r="I25" s="244">
        <v>0</v>
      </c>
      <c r="J25" s="245"/>
      <c r="K25" s="246">
        <f>G25*I25</f>
        <v>0</v>
      </c>
      <c r="L25" s="238"/>
      <c r="M25" s="230"/>
      <c r="O25" s="231"/>
      <c r="R25" s="232"/>
    </row>
    <row r="26" spans="1:18">
      <c r="A26" s="220">
        <v>2023</v>
      </c>
      <c r="B26" s="221" t="s">
        <v>32</v>
      </c>
      <c r="C26" s="221" t="s">
        <v>894</v>
      </c>
      <c r="D26" s="222" t="s">
        <v>897</v>
      </c>
      <c r="E26" s="223" t="s">
        <v>896</v>
      </c>
      <c r="F26" s="223"/>
      <c r="G26" s="224"/>
      <c r="H26" s="224"/>
      <c r="I26" s="225">
        <v>0</v>
      </c>
      <c r="J26" s="225"/>
      <c r="K26" s="247"/>
      <c r="L26" s="238"/>
      <c r="M26" s="230"/>
      <c r="O26" s="231"/>
      <c r="R26" s="232"/>
    </row>
    <row r="27" spans="1:18">
      <c r="A27" s="167">
        <v>2023</v>
      </c>
      <c r="B27" s="168" t="s">
        <v>32</v>
      </c>
      <c r="C27" s="168" t="s">
        <v>894</v>
      </c>
      <c r="D27" s="248" t="s">
        <v>898</v>
      </c>
      <c r="E27" s="223" t="s">
        <v>896</v>
      </c>
      <c r="F27" s="169"/>
      <c r="G27" s="249"/>
      <c r="H27" s="249"/>
      <c r="I27" s="225">
        <v>0</v>
      </c>
      <c r="J27" s="250"/>
      <c r="K27" s="251">
        <f>G27*I27</f>
        <v>0</v>
      </c>
      <c r="L27" s="238"/>
      <c r="M27" s="230"/>
      <c r="O27" s="231"/>
      <c r="R27" s="232"/>
    </row>
    <row r="28" spans="1:18" ht="13.8" thickBot="1">
      <c r="A28" s="1115" t="s">
        <v>899</v>
      </c>
      <c r="B28" s="1116"/>
      <c r="C28" s="1116"/>
      <c r="D28" s="1116"/>
      <c r="E28" s="1116"/>
      <c r="F28" s="1116"/>
      <c r="G28" s="1116"/>
      <c r="H28" s="252"/>
      <c r="I28" s="228">
        <f>SUM(I25:I27)</f>
        <v>0</v>
      </c>
      <c r="J28" s="253"/>
      <c r="K28" s="229">
        <f>SUM(K25:K27)</f>
        <v>0</v>
      </c>
      <c r="L28" s="238"/>
      <c r="M28" s="230"/>
      <c r="O28" s="231"/>
      <c r="R28" s="232"/>
    </row>
    <row r="29" spans="1:18">
      <c r="A29" s="239">
        <v>2023</v>
      </c>
      <c r="B29" s="240" t="s">
        <v>32</v>
      </c>
      <c r="C29" s="240" t="s">
        <v>894</v>
      </c>
      <c r="D29" s="241" t="s">
        <v>895</v>
      </c>
      <c r="E29" s="242">
        <v>1</v>
      </c>
      <c r="F29" s="242"/>
      <c r="G29" s="210">
        <v>698</v>
      </c>
      <c r="H29" s="243"/>
      <c r="I29" s="244">
        <v>824558</v>
      </c>
      <c r="J29" s="245"/>
      <c r="K29" s="246">
        <f>G29*I29</f>
        <v>575541484</v>
      </c>
      <c r="L29" s="150"/>
      <c r="M29" s="230"/>
      <c r="O29" s="231"/>
      <c r="R29" s="232"/>
    </row>
    <row r="30" spans="1:18">
      <c r="A30" s="220">
        <v>2023</v>
      </c>
      <c r="B30" s="221" t="s">
        <v>32</v>
      </c>
      <c r="C30" s="221" t="s">
        <v>894</v>
      </c>
      <c r="D30" s="222" t="s">
        <v>897</v>
      </c>
      <c r="E30" s="223">
        <v>1</v>
      </c>
      <c r="F30" s="223"/>
      <c r="G30" s="217">
        <v>698</v>
      </c>
      <c r="H30" s="224"/>
      <c r="I30" s="225">
        <v>17811</v>
      </c>
      <c r="J30" s="225"/>
      <c r="K30" s="251">
        <f>G30*I30</f>
        <v>12432078</v>
      </c>
      <c r="L30" s="150"/>
      <c r="M30" s="230"/>
      <c r="O30" s="231"/>
      <c r="R30" s="232"/>
    </row>
    <row r="31" spans="1:18">
      <c r="A31" s="167">
        <v>2023</v>
      </c>
      <c r="B31" s="168" t="s">
        <v>32</v>
      </c>
      <c r="C31" s="168" t="s">
        <v>894</v>
      </c>
      <c r="D31" s="248" t="s">
        <v>898</v>
      </c>
      <c r="E31" s="223">
        <v>1</v>
      </c>
      <c r="F31" s="169"/>
      <c r="G31" s="224">
        <v>1400</v>
      </c>
      <c r="H31" s="249"/>
      <c r="I31" s="225">
        <v>12405</v>
      </c>
      <c r="J31" s="250"/>
      <c r="K31" s="251">
        <f>G31*I31</f>
        <v>17367000</v>
      </c>
      <c r="L31" s="150"/>
      <c r="O31" s="231"/>
      <c r="R31" s="232"/>
    </row>
    <row r="32" spans="1:18" ht="13.8" thickBot="1">
      <c r="A32" s="1115" t="s">
        <v>864</v>
      </c>
      <c r="B32" s="1116"/>
      <c r="C32" s="1116"/>
      <c r="D32" s="1116"/>
      <c r="E32" s="1116"/>
      <c r="F32" s="1116"/>
      <c r="G32" s="1116"/>
      <c r="H32" s="252"/>
      <c r="I32" s="228">
        <f>SUM(I29:I31)</f>
        <v>854774</v>
      </c>
      <c r="J32" s="253"/>
      <c r="K32" s="229">
        <f>SUM(K29:K31)</f>
        <v>605340562</v>
      </c>
      <c r="L32" s="150"/>
      <c r="O32" s="231"/>
      <c r="R32" s="232"/>
    </row>
    <row r="33" spans="1:18">
      <c r="A33" s="239">
        <v>2023</v>
      </c>
      <c r="B33" s="240" t="s">
        <v>32</v>
      </c>
      <c r="C33" s="240" t="s">
        <v>894</v>
      </c>
      <c r="D33" s="241" t="s">
        <v>895</v>
      </c>
      <c r="E33" s="242">
        <v>2</v>
      </c>
      <c r="F33" s="242"/>
      <c r="G33" s="210">
        <v>1396</v>
      </c>
      <c r="H33" s="243"/>
      <c r="I33" s="244">
        <v>40526</v>
      </c>
      <c r="J33" s="245"/>
      <c r="K33" s="246">
        <f>G33*I33</f>
        <v>56574296</v>
      </c>
      <c r="L33" s="150"/>
      <c r="O33" s="231"/>
      <c r="R33" s="232"/>
    </row>
    <row r="34" spans="1:18">
      <c r="A34" s="220">
        <v>2023</v>
      </c>
      <c r="B34" s="221" t="s">
        <v>32</v>
      </c>
      <c r="C34" s="221" t="s">
        <v>894</v>
      </c>
      <c r="D34" s="222" t="s">
        <v>897</v>
      </c>
      <c r="E34" s="223">
        <v>2</v>
      </c>
      <c r="F34" s="223"/>
      <c r="G34" s="217">
        <v>1396</v>
      </c>
      <c r="H34" s="224"/>
      <c r="I34" s="225">
        <v>3701</v>
      </c>
      <c r="J34" s="225"/>
      <c r="K34" s="251">
        <f>G34*I34</f>
        <v>5166596</v>
      </c>
      <c r="L34" s="150"/>
      <c r="O34" s="231"/>
      <c r="R34" s="232"/>
    </row>
    <row r="35" spans="1:18">
      <c r="A35" s="167">
        <v>2023</v>
      </c>
      <c r="B35" s="168" t="s">
        <v>32</v>
      </c>
      <c r="C35" s="168" t="s">
        <v>894</v>
      </c>
      <c r="D35" s="248" t="s">
        <v>898</v>
      </c>
      <c r="E35" s="223">
        <v>2</v>
      </c>
      <c r="F35" s="169"/>
      <c r="G35" s="224">
        <v>2100</v>
      </c>
      <c r="H35" s="249"/>
      <c r="I35" s="225">
        <v>155</v>
      </c>
      <c r="J35" s="250"/>
      <c r="K35" s="251">
        <f>G35*I35</f>
        <v>325500</v>
      </c>
      <c r="L35" s="150"/>
      <c r="O35" s="231"/>
      <c r="R35" s="232"/>
    </row>
    <row r="36" spans="1:18" ht="13.8" thickBot="1">
      <c r="A36" s="1115" t="s">
        <v>865</v>
      </c>
      <c r="B36" s="1116"/>
      <c r="C36" s="1116"/>
      <c r="D36" s="1116"/>
      <c r="E36" s="1116"/>
      <c r="F36" s="1116"/>
      <c r="G36" s="1116"/>
      <c r="H36" s="252"/>
      <c r="I36" s="228">
        <f>SUM(I33:I35)</f>
        <v>44382</v>
      </c>
      <c r="J36" s="253"/>
      <c r="K36" s="229">
        <f>SUM(K33:K35)</f>
        <v>62066392</v>
      </c>
      <c r="L36" s="150"/>
      <c r="O36" s="231"/>
      <c r="R36" s="232"/>
    </row>
    <row r="37" spans="1:18">
      <c r="A37" s="239">
        <v>2023</v>
      </c>
      <c r="B37" s="240" t="s">
        <v>32</v>
      </c>
      <c r="C37" s="240" t="s">
        <v>894</v>
      </c>
      <c r="D37" s="241" t="s">
        <v>895</v>
      </c>
      <c r="E37" s="242">
        <v>3</v>
      </c>
      <c r="F37" s="242"/>
      <c r="G37" s="210">
        <v>2094</v>
      </c>
      <c r="H37" s="243"/>
      <c r="I37" s="244">
        <v>3676</v>
      </c>
      <c r="J37" s="245"/>
      <c r="K37" s="246">
        <f>G37*I37</f>
        <v>7697544</v>
      </c>
      <c r="L37" s="150"/>
      <c r="O37" s="231"/>
      <c r="R37" s="232"/>
    </row>
    <row r="38" spans="1:18">
      <c r="A38" s="220">
        <v>2023</v>
      </c>
      <c r="B38" s="221" t="s">
        <v>32</v>
      </c>
      <c r="C38" s="221" t="s">
        <v>894</v>
      </c>
      <c r="D38" s="222" t="s">
        <v>897</v>
      </c>
      <c r="E38" s="223">
        <v>3</v>
      </c>
      <c r="F38" s="223"/>
      <c r="G38" s="217">
        <v>2094</v>
      </c>
      <c r="H38" s="224"/>
      <c r="I38" s="225">
        <v>190</v>
      </c>
      <c r="J38" s="225"/>
      <c r="K38" s="251">
        <f>G38*I38</f>
        <v>397860</v>
      </c>
      <c r="L38" s="150"/>
      <c r="O38" s="231"/>
      <c r="R38" s="232"/>
    </row>
    <row r="39" spans="1:18">
      <c r="A39" s="167">
        <v>2023</v>
      </c>
      <c r="B39" s="168" t="s">
        <v>32</v>
      </c>
      <c r="C39" s="168" t="s">
        <v>894</v>
      </c>
      <c r="D39" s="248" t="s">
        <v>898</v>
      </c>
      <c r="E39" s="223">
        <v>3</v>
      </c>
      <c r="F39" s="169"/>
      <c r="G39" s="224">
        <v>2800</v>
      </c>
      <c r="H39" s="249"/>
      <c r="I39" s="225">
        <v>10</v>
      </c>
      <c r="J39" s="250"/>
      <c r="K39" s="251">
        <f>G39*I39</f>
        <v>28000</v>
      </c>
      <c r="L39" s="150"/>
      <c r="O39" s="231"/>
      <c r="R39" s="232"/>
    </row>
    <row r="40" spans="1:18" ht="13.8" thickBot="1">
      <c r="A40" s="1115" t="s">
        <v>866</v>
      </c>
      <c r="B40" s="1116"/>
      <c r="C40" s="1116"/>
      <c r="D40" s="1116"/>
      <c r="E40" s="1116"/>
      <c r="F40" s="1116"/>
      <c r="G40" s="1116"/>
      <c r="H40" s="252"/>
      <c r="I40" s="228">
        <f>SUM(I37:I39)</f>
        <v>3876</v>
      </c>
      <c r="J40" s="253"/>
      <c r="K40" s="229">
        <f>SUM(K37:K39)</f>
        <v>8123404</v>
      </c>
      <c r="L40" s="150"/>
      <c r="O40" s="231"/>
      <c r="R40" s="232"/>
    </row>
    <row r="41" spans="1:18">
      <c r="A41" s="239">
        <v>2023</v>
      </c>
      <c r="B41" s="240" t="s">
        <v>32</v>
      </c>
      <c r="C41" s="240" t="s">
        <v>894</v>
      </c>
      <c r="D41" s="241" t="s">
        <v>895</v>
      </c>
      <c r="E41" s="242">
        <v>4</v>
      </c>
      <c r="F41" s="242"/>
      <c r="G41" s="210">
        <v>698</v>
      </c>
      <c r="H41" s="243"/>
      <c r="I41" s="244">
        <v>10698</v>
      </c>
      <c r="J41" s="245"/>
      <c r="K41" s="246">
        <f>G41*I41</f>
        <v>7467204</v>
      </c>
      <c r="L41" s="150"/>
      <c r="O41" s="231"/>
      <c r="R41" s="232"/>
    </row>
    <row r="42" spans="1:18">
      <c r="A42" s="220">
        <v>2023</v>
      </c>
      <c r="B42" s="221" t="s">
        <v>32</v>
      </c>
      <c r="C42" s="221" t="s">
        <v>894</v>
      </c>
      <c r="D42" s="222" t="s">
        <v>897</v>
      </c>
      <c r="E42" s="223">
        <v>4</v>
      </c>
      <c r="F42" s="223"/>
      <c r="G42" s="217">
        <v>698</v>
      </c>
      <c r="H42" s="224"/>
      <c r="I42" s="225">
        <v>708</v>
      </c>
      <c r="J42" s="225"/>
      <c r="K42" s="251">
        <f>G42*I42</f>
        <v>494184</v>
      </c>
      <c r="L42" s="150"/>
      <c r="O42" s="231"/>
      <c r="R42" s="232"/>
    </row>
    <row r="43" spans="1:18">
      <c r="A43" s="167">
        <v>2023</v>
      </c>
      <c r="B43" s="168" t="s">
        <v>32</v>
      </c>
      <c r="C43" s="168" t="s">
        <v>894</v>
      </c>
      <c r="D43" s="248" t="s">
        <v>898</v>
      </c>
      <c r="E43" s="223">
        <v>4</v>
      </c>
      <c r="F43" s="169"/>
      <c r="G43" s="224">
        <v>1400</v>
      </c>
      <c r="H43" s="249"/>
      <c r="I43" s="225">
        <v>258</v>
      </c>
      <c r="J43" s="250"/>
      <c r="K43" s="251">
        <f>G43*I43</f>
        <v>361200</v>
      </c>
      <c r="L43" s="150"/>
      <c r="O43" s="231"/>
      <c r="R43" s="232"/>
    </row>
    <row r="44" spans="1:18" ht="13.8" thickBot="1">
      <c r="A44" s="1115" t="s">
        <v>867</v>
      </c>
      <c r="B44" s="1116"/>
      <c r="C44" s="1116"/>
      <c r="D44" s="1116"/>
      <c r="E44" s="1116"/>
      <c r="F44" s="1116"/>
      <c r="G44" s="1116"/>
      <c r="H44" s="252"/>
      <c r="I44" s="228">
        <f>SUM(I41:I43)</f>
        <v>11664</v>
      </c>
      <c r="J44" s="253"/>
      <c r="K44" s="229">
        <f>SUM(K41:K43)</f>
        <v>8322588</v>
      </c>
      <c r="L44" s="238"/>
      <c r="O44" s="231"/>
      <c r="R44" s="232"/>
    </row>
    <row r="45" spans="1:18" ht="13.8" thickBot="1">
      <c r="A45" s="1113" t="s">
        <v>869</v>
      </c>
      <c r="B45" s="1114"/>
      <c r="C45" s="1114"/>
      <c r="D45" s="1114"/>
      <c r="E45" s="1114"/>
      <c r="F45" s="1114"/>
      <c r="G45" s="1114"/>
      <c r="H45" s="254"/>
      <c r="I45" s="236">
        <f>SUM(I28,I32,I36,I40,I44)</f>
        <v>914696</v>
      </c>
      <c r="J45" s="236"/>
      <c r="K45" s="237">
        <f>SUM(K28,K32,K36,K40,K44)</f>
        <v>683852946</v>
      </c>
      <c r="L45" s="238"/>
      <c r="M45" s="150"/>
      <c r="O45" s="231"/>
      <c r="R45" s="232"/>
    </row>
    <row r="46" spans="1:18">
      <c r="A46" s="239">
        <v>2023</v>
      </c>
      <c r="B46" s="240" t="s">
        <v>870</v>
      </c>
      <c r="C46" s="240" t="s">
        <v>894</v>
      </c>
      <c r="D46" s="241" t="s">
        <v>895</v>
      </c>
      <c r="E46" s="242" t="s">
        <v>896</v>
      </c>
      <c r="F46" s="242"/>
      <c r="G46" s="243"/>
      <c r="H46" s="243"/>
      <c r="I46" s="244">
        <v>0</v>
      </c>
      <c r="J46" s="245"/>
      <c r="K46" s="246">
        <f>G46*I46</f>
        <v>0</v>
      </c>
      <c r="L46" s="238"/>
      <c r="M46" s="230"/>
      <c r="O46" s="231"/>
      <c r="R46" s="232"/>
    </row>
    <row r="47" spans="1:18">
      <c r="A47" s="220">
        <v>2023</v>
      </c>
      <c r="B47" s="221" t="s">
        <v>870</v>
      </c>
      <c r="C47" s="221" t="s">
        <v>894</v>
      </c>
      <c r="D47" s="222" t="s">
        <v>897</v>
      </c>
      <c r="E47" s="223" t="s">
        <v>896</v>
      </c>
      <c r="F47" s="223"/>
      <c r="G47" s="224"/>
      <c r="H47" s="224"/>
      <c r="I47" s="225">
        <v>0</v>
      </c>
      <c r="J47" s="225"/>
      <c r="K47" s="251">
        <f>G47*I47</f>
        <v>0</v>
      </c>
      <c r="L47" s="238"/>
      <c r="M47" s="230"/>
      <c r="O47" s="231"/>
      <c r="R47" s="232"/>
    </row>
    <row r="48" spans="1:18">
      <c r="A48" s="167">
        <v>2023</v>
      </c>
      <c r="B48" s="168" t="s">
        <v>870</v>
      </c>
      <c r="C48" s="168" t="s">
        <v>894</v>
      </c>
      <c r="D48" s="248" t="s">
        <v>898</v>
      </c>
      <c r="E48" s="223" t="s">
        <v>896</v>
      </c>
      <c r="F48" s="169"/>
      <c r="G48" s="249"/>
      <c r="H48" s="249"/>
      <c r="I48" s="225">
        <v>0</v>
      </c>
      <c r="J48" s="250"/>
      <c r="K48" s="251">
        <f>G48*I48</f>
        <v>0</v>
      </c>
      <c r="L48" s="238"/>
      <c r="M48" s="230"/>
      <c r="O48" s="231"/>
      <c r="R48" s="232"/>
    </row>
    <row r="49" spans="1:18" ht="13.8" thickBot="1">
      <c r="A49" s="1115" t="s">
        <v>899</v>
      </c>
      <c r="B49" s="1116"/>
      <c r="C49" s="1116"/>
      <c r="D49" s="1116"/>
      <c r="E49" s="1116"/>
      <c r="F49" s="1116"/>
      <c r="G49" s="1116"/>
      <c r="H49" s="252"/>
      <c r="I49" s="228">
        <f>SUM(I46:I48)</f>
        <v>0</v>
      </c>
      <c r="J49" s="253"/>
      <c r="K49" s="229">
        <f>SUM(K46:K48)</f>
        <v>0</v>
      </c>
      <c r="L49" s="238"/>
      <c r="M49" s="230"/>
      <c r="O49" s="231"/>
      <c r="R49" s="232"/>
    </row>
    <row r="50" spans="1:18">
      <c r="A50" s="239">
        <v>2023</v>
      </c>
      <c r="B50" s="240" t="s">
        <v>870</v>
      </c>
      <c r="C50" s="240" t="s">
        <v>894</v>
      </c>
      <c r="D50" s="241" t="s">
        <v>895</v>
      </c>
      <c r="E50" s="242">
        <v>1</v>
      </c>
      <c r="F50" s="242"/>
      <c r="G50" s="210">
        <v>698</v>
      </c>
      <c r="H50" s="243"/>
      <c r="I50" s="244"/>
      <c r="J50" s="245"/>
      <c r="K50" s="246">
        <f>G50*I50</f>
        <v>0</v>
      </c>
      <c r="L50" s="238"/>
      <c r="M50" s="230"/>
      <c r="O50" s="231"/>
      <c r="R50" s="232"/>
    </row>
    <row r="51" spans="1:18">
      <c r="A51" s="220">
        <v>2023</v>
      </c>
      <c r="B51" s="221" t="s">
        <v>870</v>
      </c>
      <c r="C51" s="221" t="s">
        <v>894</v>
      </c>
      <c r="D51" s="222" t="s">
        <v>897</v>
      </c>
      <c r="E51" s="223">
        <v>1</v>
      </c>
      <c r="F51" s="223"/>
      <c r="G51" s="217">
        <v>698</v>
      </c>
      <c r="H51" s="224"/>
      <c r="I51" s="225"/>
      <c r="J51" s="225"/>
      <c r="K51" s="251">
        <f>G51*I51</f>
        <v>0</v>
      </c>
      <c r="L51" s="238"/>
      <c r="M51" s="230"/>
      <c r="O51" s="231"/>
      <c r="R51" s="232"/>
    </row>
    <row r="52" spans="1:18">
      <c r="A52" s="167">
        <v>2023</v>
      </c>
      <c r="B52" s="168" t="s">
        <v>870</v>
      </c>
      <c r="C52" s="168" t="s">
        <v>894</v>
      </c>
      <c r="D52" s="248" t="s">
        <v>898</v>
      </c>
      <c r="E52" s="223">
        <v>1</v>
      </c>
      <c r="F52" s="169"/>
      <c r="G52" s="224">
        <v>1400</v>
      </c>
      <c r="H52" s="249"/>
      <c r="I52" s="225"/>
      <c r="J52" s="250"/>
      <c r="K52" s="251">
        <f>G52*I52</f>
        <v>0</v>
      </c>
      <c r="L52" s="238"/>
      <c r="O52" s="231"/>
      <c r="R52" s="232"/>
    </row>
    <row r="53" spans="1:18" ht="13.8" thickBot="1">
      <c r="A53" s="1117" t="s">
        <v>864</v>
      </c>
      <c r="B53" s="1118"/>
      <c r="C53" s="1118"/>
      <c r="D53" s="1118"/>
      <c r="E53" s="1118"/>
      <c r="F53" s="1118"/>
      <c r="G53" s="1118"/>
      <c r="H53" s="252"/>
      <c r="I53" s="228">
        <f>SUM(I50:I52)</f>
        <v>0</v>
      </c>
      <c r="J53" s="253"/>
      <c r="K53" s="229">
        <f>SUM(K50:K52)</f>
        <v>0</v>
      </c>
      <c r="L53" s="238"/>
      <c r="O53" s="231"/>
      <c r="R53" s="232"/>
    </row>
    <row r="54" spans="1:18">
      <c r="A54" s="239">
        <v>2023</v>
      </c>
      <c r="B54" s="240" t="s">
        <v>870</v>
      </c>
      <c r="C54" s="240" t="s">
        <v>894</v>
      </c>
      <c r="D54" s="241" t="s">
        <v>895</v>
      </c>
      <c r="E54" s="242">
        <v>2</v>
      </c>
      <c r="F54" s="242"/>
      <c r="G54" s="210">
        <v>1396</v>
      </c>
      <c r="H54" s="243"/>
      <c r="I54" s="244"/>
      <c r="J54" s="245"/>
      <c r="K54" s="246">
        <f>G54*I54</f>
        <v>0</v>
      </c>
      <c r="L54" s="238"/>
      <c r="O54" s="231"/>
      <c r="R54" s="232"/>
    </row>
    <row r="55" spans="1:18">
      <c r="A55" s="220">
        <v>2023</v>
      </c>
      <c r="B55" s="221" t="s">
        <v>870</v>
      </c>
      <c r="C55" s="221" t="s">
        <v>894</v>
      </c>
      <c r="D55" s="222" t="s">
        <v>897</v>
      </c>
      <c r="E55" s="223">
        <v>2</v>
      </c>
      <c r="F55" s="223"/>
      <c r="G55" s="217">
        <v>1396</v>
      </c>
      <c r="H55" s="224"/>
      <c r="I55" s="225"/>
      <c r="J55" s="225"/>
      <c r="K55" s="251">
        <f>G55*I55</f>
        <v>0</v>
      </c>
      <c r="L55" s="238"/>
      <c r="O55" s="231"/>
      <c r="R55" s="232"/>
    </row>
    <row r="56" spans="1:18">
      <c r="A56" s="167">
        <v>2023</v>
      </c>
      <c r="B56" s="168" t="s">
        <v>870</v>
      </c>
      <c r="C56" s="168" t="s">
        <v>894</v>
      </c>
      <c r="D56" s="248" t="s">
        <v>898</v>
      </c>
      <c r="E56" s="223">
        <v>2</v>
      </c>
      <c r="F56" s="169"/>
      <c r="G56" s="224">
        <v>2100</v>
      </c>
      <c r="H56" s="249"/>
      <c r="I56" s="225"/>
      <c r="J56" s="250"/>
      <c r="K56" s="251">
        <f>G56*I56</f>
        <v>0</v>
      </c>
      <c r="L56" s="238"/>
      <c r="O56" s="231"/>
      <c r="R56" s="232"/>
    </row>
    <row r="57" spans="1:18" ht="13.8" thickBot="1">
      <c r="A57" s="1117" t="s">
        <v>865</v>
      </c>
      <c r="B57" s="1118"/>
      <c r="C57" s="1118"/>
      <c r="D57" s="1118"/>
      <c r="E57" s="1118"/>
      <c r="F57" s="1118"/>
      <c r="G57" s="1118"/>
      <c r="H57" s="255"/>
      <c r="I57" s="256">
        <f>SUM(I54:I56)</f>
        <v>0</v>
      </c>
      <c r="J57" s="257"/>
      <c r="K57" s="258">
        <f>SUM(K54:K56)</f>
        <v>0</v>
      </c>
      <c r="L57" s="238"/>
      <c r="O57" s="231"/>
      <c r="R57" s="232"/>
    </row>
    <row r="58" spans="1:18">
      <c r="A58" s="239">
        <v>2023</v>
      </c>
      <c r="B58" s="240" t="s">
        <v>870</v>
      </c>
      <c r="C58" s="240" t="s">
        <v>894</v>
      </c>
      <c r="D58" s="241" t="s">
        <v>895</v>
      </c>
      <c r="E58" s="242">
        <v>3</v>
      </c>
      <c r="F58" s="242"/>
      <c r="G58" s="210">
        <v>2094</v>
      </c>
      <c r="H58" s="243"/>
      <c r="I58" s="244"/>
      <c r="J58" s="245"/>
      <c r="K58" s="246">
        <f>G58*I58</f>
        <v>0</v>
      </c>
      <c r="L58" s="238"/>
      <c r="O58" s="231"/>
      <c r="R58" s="232"/>
    </row>
    <row r="59" spans="1:18">
      <c r="A59" s="220">
        <v>2023</v>
      </c>
      <c r="B59" s="221" t="s">
        <v>870</v>
      </c>
      <c r="C59" s="221" t="s">
        <v>894</v>
      </c>
      <c r="D59" s="222" t="s">
        <v>897</v>
      </c>
      <c r="E59" s="223">
        <v>3</v>
      </c>
      <c r="F59" s="223"/>
      <c r="G59" s="217">
        <v>2094</v>
      </c>
      <c r="H59" s="224"/>
      <c r="I59" s="225"/>
      <c r="J59" s="225"/>
      <c r="K59" s="251">
        <f>G59*I59</f>
        <v>0</v>
      </c>
      <c r="L59" s="238"/>
      <c r="O59" s="231"/>
      <c r="R59" s="232"/>
    </row>
    <row r="60" spans="1:18">
      <c r="A60" s="167">
        <v>2023</v>
      </c>
      <c r="B60" s="168" t="s">
        <v>870</v>
      </c>
      <c r="C60" s="168" t="s">
        <v>894</v>
      </c>
      <c r="D60" s="248" t="s">
        <v>898</v>
      </c>
      <c r="E60" s="223">
        <v>3</v>
      </c>
      <c r="F60" s="169"/>
      <c r="G60" s="224">
        <v>2800</v>
      </c>
      <c r="H60" s="249"/>
      <c r="I60" s="225"/>
      <c r="J60" s="250"/>
      <c r="K60" s="251">
        <f>G60*I60</f>
        <v>0</v>
      </c>
      <c r="L60" s="238"/>
      <c r="O60" s="231"/>
      <c r="R60" s="232"/>
    </row>
    <row r="61" spans="1:18" ht="13.8" thickBot="1">
      <c r="A61" s="1115" t="s">
        <v>866</v>
      </c>
      <c r="B61" s="1116"/>
      <c r="C61" s="1116"/>
      <c r="D61" s="1116"/>
      <c r="E61" s="1116"/>
      <c r="F61" s="1116"/>
      <c r="G61" s="1116"/>
      <c r="H61" s="252"/>
      <c r="I61" s="228">
        <f>SUM(I58:I60)</f>
        <v>0</v>
      </c>
      <c r="J61" s="253"/>
      <c r="K61" s="229">
        <f>SUM(K58:K60)</f>
        <v>0</v>
      </c>
      <c r="L61" s="238"/>
      <c r="O61" s="231"/>
      <c r="R61" s="232"/>
    </row>
    <row r="62" spans="1:18">
      <c r="A62" s="239">
        <v>2023</v>
      </c>
      <c r="B62" s="240" t="s">
        <v>870</v>
      </c>
      <c r="C62" s="240" t="s">
        <v>894</v>
      </c>
      <c r="D62" s="241" t="s">
        <v>895</v>
      </c>
      <c r="E62" s="242">
        <v>4</v>
      </c>
      <c r="F62" s="242"/>
      <c r="G62" s="210">
        <v>698</v>
      </c>
      <c r="H62" s="243"/>
      <c r="I62" s="244"/>
      <c r="J62" s="245"/>
      <c r="K62" s="246">
        <f>G62*I62</f>
        <v>0</v>
      </c>
      <c r="L62" s="238"/>
      <c r="O62" s="231"/>
      <c r="R62" s="232"/>
    </row>
    <row r="63" spans="1:18">
      <c r="A63" s="220">
        <v>2023</v>
      </c>
      <c r="B63" s="221" t="s">
        <v>870</v>
      </c>
      <c r="C63" s="221" t="s">
        <v>894</v>
      </c>
      <c r="D63" s="222" t="s">
        <v>897</v>
      </c>
      <c r="E63" s="223">
        <v>4</v>
      </c>
      <c r="F63" s="223"/>
      <c r="G63" s="217">
        <v>698</v>
      </c>
      <c r="H63" s="224"/>
      <c r="I63" s="225"/>
      <c r="J63" s="225"/>
      <c r="K63" s="251">
        <f>G63*I63</f>
        <v>0</v>
      </c>
      <c r="L63" s="238"/>
      <c r="O63" s="231"/>
      <c r="R63" s="232"/>
    </row>
    <row r="64" spans="1:18">
      <c r="A64" s="167">
        <v>2023</v>
      </c>
      <c r="B64" s="168" t="s">
        <v>870</v>
      </c>
      <c r="C64" s="168" t="s">
        <v>894</v>
      </c>
      <c r="D64" s="248" t="s">
        <v>898</v>
      </c>
      <c r="E64" s="223">
        <v>4</v>
      </c>
      <c r="F64" s="169"/>
      <c r="G64" s="224">
        <v>1400</v>
      </c>
      <c r="H64" s="249"/>
      <c r="I64" s="225"/>
      <c r="J64" s="250"/>
      <c r="K64" s="251">
        <f>G64*I64</f>
        <v>0</v>
      </c>
      <c r="L64" s="238"/>
      <c r="O64" s="231"/>
      <c r="R64" s="232"/>
    </row>
    <row r="65" spans="1:18" ht="13.8" thickBot="1">
      <c r="A65" s="1115" t="s">
        <v>867</v>
      </c>
      <c r="B65" s="1116"/>
      <c r="C65" s="1116"/>
      <c r="D65" s="1116"/>
      <c r="E65" s="1116"/>
      <c r="F65" s="1116"/>
      <c r="G65" s="1116"/>
      <c r="H65" s="252"/>
      <c r="I65" s="228">
        <f>SUM(I62:I64)</f>
        <v>0</v>
      </c>
      <c r="J65" s="253"/>
      <c r="K65" s="229">
        <f>SUM(K62:K64)</f>
        <v>0</v>
      </c>
      <c r="L65" s="238"/>
      <c r="O65" s="231"/>
      <c r="R65" s="232"/>
    </row>
    <row r="66" spans="1:18" ht="13.8" thickBot="1">
      <c r="A66" s="1121" t="s">
        <v>871</v>
      </c>
      <c r="B66" s="1122"/>
      <c r="C66" s="1122"/>
      <c r="D66" s="1122"/>
      <c r="E66" s="1122"/>
      <c r="F66" s="1122"/>
      <c r="G66" s="1122"/>
      <c r="H66" s="259"/>
      <c r="I66" s="260">
        <f>SUM(I49,I53,I57,I61,I65)</f>
        <v>0</v>
      </c>
      <c r="J66" s="261"/>
      <c r="K66" s="262">
        <f>SUM(K49,K53,K57,K61,K65)</f>
        <v>0</v>
      </c>
      <c r="L66" s="263"/>
      <c r="M66" s="135"/>
      <c r="O66" s="231"/>
      <c r="R66" s="232"/>
    </row>
    <row r="67" spans="1:18" ht="15" customHeight="1" thickBot="1">
      <c r="A67" s="1119" t="s">
        <v>872</v>
      </c>
      <c r="B67" s="1120"/>
      <c r="C67" s="1120"/>
      <c r="D67" s="1120"/>
      <c r="E67" s="1120"/>
      <c r="F67" s="1120"/>
      <c r="G67" s="1120"/>
      <c r="H67" s="264">
        <f>SUM(H24,H45,H66)</f>
        <v>0</v>
      </c>
      <c r="I67" s="264">
        <f>SUM(I24,I45,I66)</f>
        <v>1925095</v>
      </c>
      <c r="J67" s="264">
        <f>SUM(J24,J45,J66)</f>
        <v>0</v>
      </c>
      <c r="K67" s="265">
        <f>SUM(K24,K45,K66)</f>
        <v>1440259134</v>
      </c>
      <c r="L67" s="231"/>
      <c r="O67" s="231"/>
      <c r="R67" s="232"/>
    </row>
    <row r="68" spans="1:18">
      <c r="A68" s="266"/>
      <c r="B68" s="267"/>
      <c r="C68" s="267"/>
      <c r="D68" s="267"/>
      <c r="E68" s="267"/>
      <c r="F68" s="267"/>
      <c r="G68" s="189"/>
      <c r="H68" s="267"/>
      <c r="I68" s="267"/>
      <c r="J68" s="267"/>
      <c r="K68" s="268"/>
      <c r="O68" s="231"/>
      <c r="R68" s="232"/>
    </row>
    <row r="69" spans="1:18">
      <c r="A69" s="269" t="s">
        <v>873</v>
      </c>
      <c r="B69" s="267" t="s">
        <v>900</v>
      </c>
      <c r="C69" s="267"/>
      <c r="D69" s="267"/>
      <c r="E69" s="267"/>
      <c r="F69" s="267"/>
      <c r="G69" s="267"/>
      <c r="H69" s="267"/>
      <c r="I69" s="267"/>
      <c r="J69" s="267"/>
      <c r="K69" s="268"/>
      <c r="O69" s="231"/>
      <c r="R69" s="232"/>
    </row>
    <row r="70" spans="1:18">
      <c r="A70" s="269" t="s">
        <v>875</v>
      </c>
      <c r="B70" s="267" t="s">
        <v>901</v>
      </c>
      <c r="C70" s="267"/>
      <c r="D70" s="267"/>
      <c r="E70" s="267"/>
      <c r="F70" s="267"/>
      <c r="G70" s="267"/>
      <c r="H70" s="267"/>
      <c r="I70" s="267"/>
      <c r="J70" s="267"/>
      <c r="K70" s="268"/>
      <c r="O70" s="231"/>
      <c r="R70" s="232"/>
    </row>
    <row r="71" spans="1:18">
      <c r="A71" s="269" t="s">
        <v>902</v>
      </c>
      <c r="B71" s="267" t="s">
        <v>903</v>
      </c>
      <c r="C71" s="267"/>
      <c r="D71" s="267"/>
      <c r="E71" s="267"/>
      <c r="F71" s="267"/>
      <c r="G71" s="267"/>
      <c r="H71" s="267"/>
      <c r="I71" s="267"/>
      <c r="J71" s="267"/>
      <c r="K71" s="268"/>
      <c r="O71" s="231"/>
      <c r="R71" s="232"/>
    </row>
    <row r="72" spans="1:18">
      <c r="A72" s="269" t="s">
        <v>904</v>
      </c>
      <c r="B72" s="267" t="s">
        <v>905</v>
      </c>
      <c r="C72" s="267"/>
      <c r="D72" s="267"/>
      <c r="E72" s="267"/>
      <c r="F72" s="267"/>
      <c r="G72" s="267"/>
      <c r="H72" s="267"/>
      <c r="I72" s="267"/>
      <c r="J72" s="267"/>
      <c r="K72" s="268"/>
      <c r="O72" s="231"/>
      <c r="R72" s="232"/>
    </row>
    <row r="73" spans="1:18">
      <c r="A73" s="269"/>
      <c r="B73" s="267" t="s">
        <v>906</v>
      </c>
      <c r="C73" s="267"/>
      <c r="D73" s="267"/>
      <c r="E73" s="267"/>
      <c r="F73" s="267"/>
      <c r="G73" s="267"/>
      <c r="H73" s="267"/>
      <c r="I73" s="267"/>
      <c r="J73" s="267"/>
      <c r="K73" s="268"/>
      <c r="O73" s="231"/>
      <c r="R73" s="232"/>
    </row>
    <row r="74" spans="1:18" ht="13.8" thickBot="1">
      <c r="A74" s="270"/>
      <c r="B74" s="271"/>
      <c r="C74" s="271"/>
      <c r="D74" s="271"/>
      <c r="E74" s="271"/>
      <c r="F74" s="271"/>
      <c r="G74" s="194"/>
      <c r="H74" s="271"/>
      <c r="I74" s="271"/>
      <c r="J74" s="271"/>
      <c r="K74" s="272"/>
      <c r="O74" s="231"/>
      <c r="R74" s="232"/>
    </row>
  </sheetData>
  <mergeCells count="28">
    <mergeCell ref="A67:G67"/>
    <mergeCell ref="A49:G49"/>
    <mergeCell ref="A53:G53"/>
    <mergeCell ref="A57:G57"/>
    <mergeCell ref="A61:G61"/>
    <mergeCell ref="A65:G65"/>
    <mergeCell ref="A66:G66"/>
    <mergeCell ref="A45:G45"/>
    <mergeCell ref="A7:G7"/>
    <mergeCell ref="A11:G11"/>
    <mergeCell ref="A15:G15"/>
    <mergeCell ref="A19:G19"/>
    <mergeCell ref="A23:G23"/>
    <mergeCell ref="A24:G24"/>
    <mergeCell ref="A28:G28"/>
    <mergeCell ref="A32:G32"/>
    <mergeCell ref="A36:G36"/>
    <mergeCell ref="A40:G40"/>
    <mergeCell ref="A44:G44"/>
    <mergeCell ref="A1:K1"/>
    <mergeCell ref="A2:A3"/>
    <mergeCell ref="B2:B3"/>
    <mergeCell ref="C2:C3"/>
    <mergeCell ref="D2:D3"/>
    <mergeCell ref="E2:E3"/>
    <mergeCell ref="F2:G2"/>
    <mergeCell ref="H2:I2"/>
    <mergeCell ref="J2:K2"/>
  </mergeCells>
  <pageMargins left="0.59055118110236227" right="0.59055118110236227" top="0.78740157480314965" bottom="0.59055118110236227" header="0.39370078740157483" footer="0"/>
  <pageSetup paperSize="9" scale="57" fitToHeight="25" orientation="portrait" r:id="rId1"/>
  <headerFooter alignWithMargins="0">
    <oddHeader>&amp;LCostanera Norte</oddHeader>
    <oddFooter>&amp;C&amp;P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928"/>
  <sheetViews>
    <sheetView showGridLines="0" workbookViewId="0">
      <selection activeCell="Y11" sqref="Y11"/>
    </sheetView>
  </sheetViews>
  <sheetFormatPr baseColWidth="10" defaultRowHeight="14.4"/>
  <cols>
    <col min="1" max="1" width="0.109375" style="129" customWidth="1"/>
    <col min="2" max="3" width="13.6640625" style="129" customWidth="1"/>
    <col min="4" max="4" width="3.44140625" style="129" customWidth="1"/>
    <col min="5" max="5" width="10.33203125" style="129" customWidth="1"/>
    <col min="6" max="6" width="8.6640625" style="129" customWidth="1"/>
    <col min="7" max="7" width="5.109375" style="129" customWidth="1"/>
    <col min="8" max="13" width="13.6640625" style="129" customWidth="1"/>
    <col min="14" max="14" width="16.21875" style="129" customWidth="1"/>
    <col min="15" max="15" width="0" style="129" hidden="1" customWidth="1"/>
    <col min="16" max="16" width="1.88671875" style="129" customWidth="1"/>
    <col min="17" max="17" width="4.88671875" style="129" customWidth="1"/>
    <col min="18" max="19" width="0" style="129" hidden="1" customWidth="1"/>
    <col min="20" max="16384" width="11.5546875" style="129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961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962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963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41.4">
      <c r="B10" s="1" t="s">
        <v>5</v>
      </c>
      <c r="C10" s="131" t="s">
        <v>6</v>
      </c>
      <c r="D10" s="1082" t="s">
        <v>7</v>
      </c>
      <c r="E10" s="1080"/>
      <c r="F10" s="1082" t="s">
        <v>8</v>
      </c>
      <c r="G10" s="1080"/>
      <c r="H10" s="131" t="s">
        <v>9</v>
      </c>
      <c r="I10" s="131" t="s">
        <v>10</v>
      </c>
      <c r="J10" s="131" t="s">
        <v>11</v>
      </c>
      <c r="K10" s="1" t="s">
        <v>12</v>
      </c>
      <c r="L10" s="1" t="s">
        <v>13</v>
      </c>
      <c r="M10" s="1" t="s">
        <v>964</v>
      </c>
      <c r="N10" s="1" t="s">
        <v>15</v>
      </c>
    </row>
    <row r="11" spans="2:17" ht="52.8">
      <c r="B11" s="130">
        <v>2023</v>
      </c>
      <c r="C11" s="130" t="s">
        <v>16</v>
      </c>
      <c r="D11" s="1079" t="s">
        <v>963</v>
      </c>
      <c r="E11" s="1080"/>
      <c r="F11" s="1079" t="s">
        <v>965</v>
      </c>
      <c r="G11" s="1080"/>
      <c r="H11" s="130" t="s">
        <v>966</v>
      </c>
      <c r="I11" s="130" t="s">
        <v>370</v>
      </c>
      <c r="J11" s="130" t="s">
        <v>20</v>
      </c>
      <c r="K11" s="293">
        <v>0</v>
      </c>
      <c r="L11" s="6">
        <v>1581</v>
      </c>
      <c r="M11" s="9"/>
      <c r="N11" s="130"/>
    </row>
    <row r="12" spans="2:17" ht="52.8">
      <c r="B12" s="130">
        <v>2023</v>
      </c>
      <c r="C12" s="130" t="s">
        <v>16</v>
      </c>
      <c r="D12" s="1079" t="s">
        <v>963</v>
      </c>
      <c r="E12" s="1080"/>
      <c r="F12" s="1079" t="s">
        <v>965</v>
      </c>
      <c r="G12" s="1080"/>
      <c r="H12" s="130" t="s">
        <v>966</v>
      </c>
      <c r="I12" s="130" t="s">
        <v>370</v>
      </c>
      <c r="J12" s="130" t="s">
        <v>20</v>
      </c>
      <c r="K12" s="293">
        <v>0</v>
      </c>
      <c r="L12" s="130"/>
      <c r="M12" s="9"/>
      <c r="N12" s="11">
        <v>0</v>
      </c>
    </row>
    <row r="13" spans="2:17" ht="39.6">
      <c r="B13" s="130">
        <v>2023</v>
      </c>
      <c r="C13" s="130" t="s">
        <v>16</v>
      </c>
      <c r="D13" s="1079" t="s">
        <v>963</v>
      </c>
      <c r="E13" s="1080"/>
      <c r="F13" s="1079" t="s">
        <v>965</v>
      </c>
      <c r="G13" s="1080"/>
      <c r="H13" s="130" t="s">
        <v>967</v>
      </c>
      <c r="I13" s="130" t="s">
        <v>370</v>
      </c>
      <c r="J13" s="130" t="s">
        <v>76</v>
      </c>
      <c r="K13" s="293">
        <v>0</v>
      </c>
      <c r="L13" s="130"/>
      <c r="M13" s="9"/>
      <c r="N13" s="11">
        <v>0</v>
      </c>
    </row>
    <row r="14" spans="2:17" ht="39.6">
      <c r="B14" s="130">
        <v>2023</v>
      </c>
      <c r="C14" s="130" t="s">
        <v>16</v>
      </c>
      <c r="D14" s="1079" t="s">
        <v>963</v>
      </c>
      <c r="E14" s="1080"/>
      <c r="F14" s="1079" t="s">
        <v>965</v>
      </c>
      <c r="G14" s="1080"/>
      <c r="H14" s="130" t="s">
        <v>967</v>
      </c>
      <c r="I14" s="130" t="s">
        <v>370</v>
      </c>
      <c r="J14" s="130" t="s">
        <v>76</v>
      </c>
      <c r="K14" s="293">
        <v>0</v>
      </c>
      <c r="L14" s="6">
        <v>71</v>
      </c>
      <c r="M14" s="9"/>
      <c r="N14" s="130"/>
    </row>
    <row r="15" spans="2:17" ht="39.6">
      <c r="B15" s="130">
        <v>2023</v>
      </c>
      <c r="C15" s="130" t="s">
        <v>16</v>
      </c>
      <c r="D15" s="1079" t="s">
        <v>963</v>
      </c>
      <c r="E15" s="1080"/>
      <c r="F15" s="1079" t="s">
        <v>965</v>
      </c>
      <c r="G15" s="1080"/>
      <c r="H15" s="130" t="s">
        <v>968</v>
      </c>
      <c r="I15" s="130" t="s">
        <v>370</v>
      </c>
      <c r="J15" s="130" t="s">
        <v>109</v>
      </c>
      <c r="K15" s="293">
        <v>0</v>
      </c>
      <c r="L15" s="130"/>
      <c r="M15" s="9"/>
      <c r="N15" s="11">
        <v>0</v>
      </c>
    </row>
    <row r="16" spans="2:17" ht="39.6">
      <c r="B16" s="130">
        <v>2023</v>
      </c>
      <c r="C16" s="130" t="s">
        <v>16</v>
      </c>
      <c r="D16" s="1079" t="s">
        <v>963</v>
      </c>
      <c r="E16" s="1080"/>
      <c r="F16" s="1079" t="s">
        <v>965</v>
      </c>
      <c r="G16" s="1080"/>
      <c r="H16" s="130" t="s">
        <v>968</v>
      </c>
      <c r="I16" s="130" t="s">
        <v>370</v>
      </c>
      <c r="J16" s="130" t="s">
        <v>109</v>
      </c>
      <c r="K16" s="293">
        <v>0</v>
      </c>
      <c r="L16" s="6">
        <v>1</v>
      </c>
      <c r="M16" s="9"/>
      <c r="N16" s="130"/>
    </row>
    <row r="17" spans="2:14" ht="52.8">
      <c r="B17" s="130">
        <v>2023</v>
      </c>
      <c r="C17" s="130" t="s">
        <v>16</v>
      </c>
      <c r="D17" s="1079" t="s">
        <v>963</v>
      </c>
      <c r="E17" s="1080"/>
      <c r="F17" s="1079" t="s">
        <v>965</v>
      </c>
      <c r="G17" s="1080"/>
      <c r="H17" s="130" t="s">
        <v>966</v>
      </c>
      <c r="I17" s="130" t="s">
        <v>90</v>
      </c>
      <c r="J17" s="130" t="s">
        <v>20</v>
      </c>
      <c r="K17" s="293">
        <v>443.8</v>
      </c>
      <c r="L17" s="6">
        <v>1441064</v>
      </c>
      <c r="M17" s="9"/>
      <c r="N17" s="8">
        <v>639544203.20000005</v>
      </c>
    </row>
    <row r="18" spans="2:14" ht="52.8">
      <c r="B18" s="130">
        <v>2023</v>
      </c>
      <c r="C18" s="130" t="s">
        <v>16</v>
      </c>
      <c r="D18" s="1079" t="s">
        <v>963</v>
      </c>
      <c r="E18" s="1080"/>
      <c r="F18" s="1079" t="s">
        <v>965</v>
      </c>
      <c r="G18" s="1080"/>
      <c r="H18" s="130" t="s">
        <v>966</v>
      </c>
      <c r="I18" s="130" t="s">
        <v>90</v>
      </c>
      <c r="J18" s="130" t="s">
        <v>20</v>
      </c>
      <c r="K18" s="293">
        <v>0</v>
      </c>
      <c r="L18" s="130"/>
      <c r="M18" s="9"/>
      <c r="N18" s="11">
        <v>0</v>
      </c>
    </row>
    <row r="19" spans="2:14" ht="52.8">
      <c r="B19" s="130">
        <v>2023</v>
      </c>
      <c r="C19" s="130" t="s">
        <v>16</v>
      </c>
      <c r="D19" s="1079" t="s">
        <v>963</v>
      </c>
      <c r="E19" s="1080"/>
      <c r="F19" s="1079" t="s">
        <v>965</v>
      </c>
      <c r="G19" s="1080"/>
      <c r="H19" s="130" t="s">
        <v>966</v>
      </c>
      <c r="I19" s="130" t="s">
        <v>371</v>
      </c>
      <c r="J19" s="130" t="s">
        <v>185</v>
      </c>
      <c r="K19" s="293">
        <v>0</v>
      </c>
      <c r="L19" s="130"/>
      <c r="M19" s="9"/>
      <c r="N19" s="11">
        <v>0</v>
      </c>
    </row>
    <row r="20" spans="2:14" ht="52.8">
      <c r="B20" s="130">
        <v>2023</v>
      </c>
      <c r="C20" s="130" t="s">
        <v>16</v>
      </c>
      <c r="D20" s="1079" t="s">
        <v>963</v>
      </c>
      <c r="E20" s="1080"/>
      <c r="F20" s="1079" t="s">
        <v>965</v>
      </c>
      <c r="G20" s="1080"/>
      <c r="H20" s="130" t="s">
        <v>966</v>
      </c>
      <c r="I20" s="130" t="s">
        <v>371</v>
      </c>
      <c r="J20" s="130" t="s">
        <v>185</v>
      </c>
      <c r="K20" s="293">
        <v>887.61</v>
      </c>
      <c r="L20" s="6">
        <v>71991</v>
      </c>
      <c r="M20" s="9"/>
      <c r="N20" s="8">
        <v>63899931.509999998</v>
      </c>
    </row>
    <row r="21" spans="2:14" ht="26.4">
      <c r="B21" s="130">
        <v>2023</v>
      </c>
      <c r="C21" s="130" t="s">
        <v>16</v>
      </c>
      <c r="D21" s="1079" t="s">
        <v>963</v>
      </c>
      <c r="E21" s="1080"/>
      <c r="F21" s="1079" t="s">
        <v>965</v>
      </c>
      <c r="G21" s="1080"/>
      <c r="H21" s="130" t="s">
        <v>967</v>
      </c>
      <c r="I21" s="130" t="s">
        <v>90</v>
      </c>
      <c r="J21" s="130" t="s">
        <v>20</v>
      </c>
      <c r="K21" s="293">
        <v>0</v>
      </c>
      <c r="L21" s="130"/>
      <c r="M21" s="9"/>
      <c r="N21" s="11">
        <v>0</v>
      </c>
    </row>
    <row r="22" spans="2:14" ht="26.4">
      <c r="B22" s="130">
        <v>2023</v>
      </c>
      <c r="C22" s="130" t="s">
        <v>16</v>
      </c>
      <c r="D22" s="1079" t="s">
        <v>963</v>
      </c>
      <c r="E22" s="1080"/>
      <c r="F22" s="1079" t="s">
        <v>965</v>
      </c>
      <c r="G22" s="1080"/>
      <c r="H22" s="130" t="s">
        <v>967</v>
      </c>
      <c r="I22" s="130" t="s">
        <v>90</v>
      </c>
      <c r="J22" s="130" t="s">
        <v>20</v>
      </c>
      <c r="K22" s="293">
        <v>887.6</v>
      </c>
      <c r="L22" s="6">
        <v>126937</v>
      </c>
      <c r="M22" s="9"/>
      <c r="N22" s="8">
        <v>112669281.2</v>
      </c>
    </row>
    <row r="23" spans="2:14" ht="26.4">
      <c r="B23" s="130">
        <v>2023</v>
      </c>
      <c r="C23" s="130" t="s">
        <v>16</v>
      </c>
      <c r="D23" s="1079" t="s">
        <v>963</v>
      </c>
      <c r="E23" s="1080"/>
      <c r="F23" s="1079" t="s">
        <v>965</v>
      </c>
      <c r="G23" s="1080"/>
      <c r="H23" s="130" t="s">
        <v>967</v>
      </c>
      <c r="I23" s="130" t="s">
        <v>371</v>
      </c>
      <c r="J23" s="130" t="s">
        <v>185</v>
      </c>
      <c r="K23" s="293">
        <v>0</v>
      </c>
      <c r="L23" s="130"/>
      <c r="M23" s="9"/>
      <c r="N23" s="11">
        <v>0</v>
      </c>
    </row>
    <row r="24" spans="2:14" ht="26.4">
      <c r="B24" s="130">
        <v>2023</v>
      </c>
      <c r="C24" s="130" t="s">
        <v>16</v>
      </c>
      <c r="D24" s="1079" t="s">
        <v>963</v>
      </c>
      <c r="E24" s="1080"/>
      <c r="F24" s="1079" t="s">
        <v>965</v>
      </c>
      <c r="G24" s="1080"/>
      <c r="H24" s="130" t="s">
        <v>967</v>
      </c>
      <c r="I24" s="130" t="s">
        <v>371</v>
      </c>
      <c r="J24" s="130" t="s">
        <v>185</v>
      </c>
      <c r="K24" s="293">
        <v>1775.21</v>
      </c>
      <c r="L24" s="6">
        <v>2791</v>
      </c>
      <c r="M24" s="9"/>
      <c r="N24" s="8">
        <v>4954611.1100000003</v>
      </c>
    </row>
    <row r="25" spans="2:14" ht="26.4">
      <c r="B25" s="130">
        <v>2023</v>
      </c>
      <c r="C25" s="130" t="s">
        <v>16</v>
      </c>
      <c r="D25" s="1079" t="s">
        <v>963</v>
      </c>
      <c r="E25" s="1080"/>
      <c r="F25" s="1079" t="s">
        <v>965</v>
      </c>
      <c r="G25" s="1080"/>
      <c r="H25" s="130" t="s">
        <v>969</v>
      </c>
      <c r="I25" s="130" t="s">
        <v>90</v>
      </c>
      <c r="J25" s="130" t="s">
        <v>20</v>
      </c>
      <c r="K25" s="293">
        <v>1331.4</v>
      </c>
      <c r="L25" s="6">
        <v>61796</v>
      </c>
      <c r="M25" s="9"/>
      <c r="N25" s="8">
        <v>82275194.400000006</v>
      </c>
    </row>
    <row r="26" spans="2:14" ht="26.4">
      <c r="B26" s="130">
        <v>2023</v>
      </c>
      <c r="C26" s="130" t="s">
        <v>16</v>
      </c>
      <c r="D26" s="1079" t="s">
        <v>963</v>
      </c>
      <c r="E26" s="1080"/>
      <c r="F26" s="1079" t="s">
        <v>965</v>
      </c>
      <c r="G26" s="1080"/>
      <c r="H26" s="130" t="s">
        <v>969</v>
      </c>
      <c r="I26" s="130" t="s">
        <v>90</v>
      </c>
      <c r="J26" s="130" t="s">
        <v>20</v>
      </c>
      <c r="K26" s="293">
        <v>0</v>
      </c>
      <c r="L26" s="130"/>
      <c r="M26" s="9"/>
      <c r="N26" s="11">
        <v>0</v>
      </c>
    </row>
    <row r="27" spans="2:14" ht="26.4">
      <c r="B27" s="130">
        <v>2023</v>
      </c>
      <c r="C27" s="130" t="s">
        <v>16</v>
      </c>
      <c r="D27" s="1079" t="s">
        <v>963</v>
      </c>
      <c r="E27" s="1080"/>
      <c r="F27" s="1079" t="s">
        <v>965</v>
      </c>
      <c r="G27" s="1080"/>
      <c r="H27" s="130" t="s">
        <v>969</v>
      </c>
      <c r="I27" s="130" t="s">
        <v>371</v>
      </c>
      <c r="J27" s="130" t="s">
        <v>185</v>
      </c>
      <c r="K27" s="293">
        <v>0</v>
      </c>
      <c r="L27" s="130"/>
      <c r="M27" s="9"/>
      <c r="N27" s="11">
        <v>0</v>
      </c>
    </row>
    <row r="28" spans="2:14" ht="26.4">
      <c r="B28" s="130">
        <v>2023</v>
      </c>
      <c r="C28" s="130" t="s">
        <v>16</v>
      </c>
      <c r="D28" s="1079" t="s">
        <v>963</v>
      </c>
      <c r="E28" s="1080"/>
      <c r="F28" s="1079" t="s">
        <v>965</v>
      </c>
      <c r="G28" s="1080"/>
      <c r="H28" s="130" t="s">
        <v>969</v>
      </c>
      <c r="I28" s="130" t="s">
        <v>371</v>
      </c>
      <c r="J28" s="130" t="s">
        <v>185</v>
      </c>
      <c r="K28" s="293">
        <v>2662.82</v>
      </c>
      <c r="L28" s="6">
        <v>1464</v>
      </c>
      <c r="M28" s="9"/>
      <c r="N28" s="8">
        <v>3898368.48</v>
      </c>
    </row>
    <row r="29" spans="2:14" ht="26.4">
      <c r="B29" s="130">
        <v>2023</v>
      </c>
      <c r="C29" s="130" t="s">
        <v>16</v>
      </c>
      <c r="D29" s="1079" t="s">
        <v>963</v>
      </c>
      <c r="E29" s="1080"/>
      <c r="F29" s="1079" t="s">
        <v>965</v>
      </c>
      <c r="G29" s="1080"/>
      <c r="H29" s="130" t="s">
        <v>968</v>
      </c>
      <c r="I29" s="130" t="s">
        <v>90</v>
      </c>
      <c r="J29" s="130" t="s">
        <v>20</v>
      </c>
      <c r="K29" s="293">
        <v>0</v>
      </c>
      <c r="L29" s="130"/>
      <c r="M29" s="9"/>
      <c r="N29" s="11">
        <v>0</v>
      </c>
    </row>
    <row r="30" spans="2:14" ht="26.4">
      <c r="B30" s="130">
        <v>2023</v>
      </c>
      <c r="C30" s="130" t="s">
        <v>16</v>
      </c>
      <c r="D30" s="1079" t="s">
        <v>963</v>
      </c>
      <c r="E30" s="1080"/>
      <c r="F30" s="1079" t="s">
        <v>965</v>
      </c>
      <c r="G30" s="1080"/>
      <c r="H30" s="130" t="s">
        <v>968</v>
      </c>
      <c r="I30" s="130" t="s">
        <v>90</v>
      </c>
      <c r="J30" s="130" t="s">
        <v>20</v>
      </c>
      <c r="K30" s="293">
        <v>443.8</v>
      </c>
      <c r="L30" s="6">
        <v>34409</v>
      </c>
      <c r="M30" s="9"/>
      <c r="N30" s="8">
        <v>15270714.199999999</v>
      </c>
    </row>
    <row r="31" spans="2:14" ht="26.4">
      <c r="B31" s="130">
        <v>2023</v>
      </c>
      <c r="C31" s="130" t="s">
        <v>16</v>
      </c>
      <c r="D31" s="1079" t="s">
        <v>963</v>
      </c>
      <c r="E31" s="1080"/>
      <c r="F31" s="1079" t="s">
        <v>965</v>
      </c>
      <c r="G31" s="1080"/>
      <c r="H31" s="130" t="s">
        <v>968</v>
      </c>
      <c r="I31" s="130" t="s">
        <v>371</v>
      </c>
      <c r="J31" s="130" t="s">
        <v>185</v>
      </c>
      <c r="K31" s="293">
        <v>887.61</v>
      </c>
      <c r="L31" s="6">
        <v>1339</v>
      </c>
      <c r="M31" s="9"/>
      <c r="N31" s="8">
        <v>1188509.79</v>
      </c>
    </row>
    <row r="32" spans="2:14" ht="26.4">
      <c r="B32" s="130">
        <v>2023</v>
      </c>
      <c r="C32" s="130" t="s">
        <v>16</v>
      </c>
      <c r="D32" s="1079" t="s">
        <v>963</v>
      </c>
      <c r="E32" s="1080"/>
      <c r="F32" s="1079" t="s">
        <v>965</v>
      </c>
      <c r="G32" s="1080"/>
      <c r="H32" s="130" t="s">
        <v>968</v>
      </c>
      <c r="I32" s="130" t="s">
        <v>371</v>
      </c>
      <c r="J32" s="130" t="s">
        <v>185</v>
      </c>
      <c r="K32" s="293">
        <v>0</v>
      </c>
      <c r="L32" s="130"/>
      <c r="M32" s="9"/>
      <c r="N32" s="11">
        <v>0</v>
      </c>
    </row>
    <row r="33" spans="2:14">
      <c r="B33" s="132" t="s">
        <v>28</v>
      </c>
      <c r="C33" s="132" t="s">
        <v>28</v>
      </c>
      <c r="D33" s="1083" t="s">
        <v>28</v>
      </c>
      <c r="E33" s="1080"/>
      <c r="F33" s="1083" t="s">
        <v>29</v>
      </c>
      <c r="G33" s="1080"/>
      <c r="H33" s="132" t="s">
        <v>28</v>
      </c>
      <c r="I33" s="132" t="s">
        <v>28</v>
      </c>
      <c r="J33" s="132" t="s">
        <v>28</v>
      </c>
      <c r="K33" s="132" t="s">
        <v>28</v>
      </c>
      <c r="L33" s="13">
        <v>1743444</v>
      </c>
      <c r="M33" s="132"/>
      <c r="N33" s="14">
        <v>923700813.88999999</v>
      </c>
    </row>
    <row r="34" spans="2:14" ht="52.8">
      <c r="B34" s="130">
        <v>2023</v>
      </c>
      <c r="C34" s="130" t="s">
        <v>16</v>
      </c>
      <c r="D34" s="1079" t="s">
        <v>963</v>
      </c>
      <c r="E34" s="1080"/>
      <c r="F34" s="1079" t="s">
        <v>970</v>
      </c>
      <c r="G34" s="1080"/>
      <c r="H34" s="130" t="s">
        <v>966</v>
      </c>
      <c r="I34" s="130" t="s">
        <v>370</v>
      </c>
      <c r="J34" s="130" t="s">
        <v>20</v>
      </c>
      <c r="K34" s="293">
        <v>0</v>
      </c>
      <c r="L34" s="6">
        <v>1558</v>
      </c>
      <c r="M34" s="9"/>
      <c r="N34" s="130"/>
    </row>
    <row r="35" spans="2:14" ht="52.8">
      <c r="B35" s="130">
        <v>2023</v>
      </c>
      <c r="C35" s="130" t="s">
        <v>16</v>
      </c>
      <c r="D35" s="1079" t="s">
        <v>963</v>
      </c>
      <c r="E35" s="1080"/>
      <c r="F35" s="1079" t="s">
        <v>970</v>
      </c>
      <c r="G35" s="1080"/>
      <c r="H35" s="130" t="s">
        <v>966</v>
      </c>
      <c r="I35" s="130" t="s">
        <v>370</v>
      </c>
      <c r="J35" s="130" t="s">
        <v>20</v>
      </c>
      <c r="K35" s="293">
        <v>0</v>
      </c>
      <c r="L35" s="130"/>
      <c r="M35" s="9"/>
      <c r="N35" s="11">
        <v>0</v>
      </c>
    </row>
    <row r="36" spans="2:14" ht="39.6">
      <c r="B36" s="130">
        <v>2023</v>
      </c>
      <c r="C36" s="130" t="s">
        <v>16</v>
      </c>
      <c r="D36" s="1079" t="s">
        <v>963</v>
      </c>
      <c r="E36" s="1080"/>
      <c r="F36" s="1079" t="s">
        <v>970</v>
      </c>
      <c r="G36" s="1080"/>
      <c r="H36" s="130" t="s">
        <v>967</v>
      </c>
      <c r="I36" s="130" t="s">
        <v>370</v>
      </c>
      <c r="J36" s="130" t="s">
        <v>69</v>
      </c>
      <c r="K36" s="293">
        <v>0</v>
      </c>
      <c r="L36" s="6">
        <v>81</v>
      </c>
      <c r="M36" s="9"/>
      <c r="N36" s="130"/>
    </row>
    <row r="37" spans="2:14" ht="39.6">
      <c r="B37" s="130">
        <v>2023</v>
      </c>
      <c r="C37" s="130" t="s">
        <v>16</v>
      </c>
      <c r="D37" s="1079" t="s">
        <v>963</v>
      </c>
      <c r="E37" s="1080"/>
      <c r="F37" s="1079" t="s">
        <v>970</v>
      </c>
      <c r="G37" s="1080"/>
      <c r="H37" s="130" t="s">
        <v>967</v>
      </c>
      <c r="I37" s="130" t="s">
        <v>370</v>
      </c>
      <c r="J37" s="130" t="s">
        <v>69</v>
      </c>
      <c r="K37" s="293">
        <v>0</v>
      </c>
      <c r="L37" s="130"/>
      <c r="M37" s="9"/>
      <c r="N37" s="11">
        <v>0</v>
      </c>
    </row>
    <row r="38" spans="2:14" ht="39.6">
      <c r="B38" s="130">
        <v>2023</v>
      </c>
      <c r="C38" s="130" t="s">
        <v>16</v>
      </c>
      <c r="D38" s="1079" t="s">
        <v>963</v>
      </c>
      <c r="E38" s="1080"/>
      <c r="F38" s="1079" t="s">
        <v>970</v>
      </c>
      <c r="G38" s="1080"/>
      <c r="H38" s="130" t="s">
        <v>969</v>
      </c>
      <c r="I38" s="130" t="s">
        <v>370</v>
      </c>
      <c r="J38" s="130" t="s">
        <v>91</v>
      </c>
      <c r="K38" s="293">
        <v>0</v>
      </c>
      <c r="L38" s="6">
        <v>1</v>
      </c>
      <c r="M38" s="9"/>
      <c r="N38" s="130"/>
    </row>
    <row r="39" spans="2:14" ht="39.6">
      <c r="B39" s="130">
        <v>2023</v>
      </c>
      <c r="C39" s="130" t="s">
        <v>16</v>
      </c>
      <c r="D39" s="1079" t="s">
        <v>963</v>
      </c>
      <c r="E39" s="1080"/>
      <c r="F39" s="1079" t="s">
        <v>970</v>
      </c>
      <c r="G39" s="1080"/>
      <c r="H39" s="130" t="s">
        <v>969</v>
      </c>
      <c r="I39" s="130" t="s">
        <v>370</v>
      </c>
      <c r="J39" s="130" t="s">
        <v>91</v>
      </c>
      <c r="K39" s="293">
        <v>0</v>
      </c>
      <c r="L39" s="130"/>
      <c r="M39" s="9"/>
      <c r="N39" s="11">
        <v>0</v>
      </c>
    </row>
    <row r="40" spans="2:14" ht="39.6">
      <c r="B40" s="130">
        <v>2023</v>
      </c>
      <c r="C40" s="130" t="s">
        <v>16</v>
      </c>
      <c r="D40" s="1079" t="s">
        <v>963</v>
      </c>
      <c r="E40" s="1080"/>
      <c r="F40" s="1079" t="s">
        <v>970</v>
      </c>
      <c r="G40" s="1080"/>
      <c r="H40" s="130" t="s">
        <v>968</v>
      </c>
      <c r="I40" s="130" t="s">
        <v>370</v>
      </c>
      <c r="J40" s="130" t="s">
        <v>971</v>
      </c>
      <c r="K40" s="293">
        <v>0</v>
      </c>
      <c r="L40" s="6">
        <v>2</v>
      </c>
      <c r="M40" s="9"/>
      <c r="N40" s="130"/>
    </row>
    <row r="41" spans="2:14" ht="39.6">
      <c r="B41" s="130">
        <v>2023</v>
      </c>
      <c r="C41" s="130" t="s">
        <v>16</v>
      </c>
      <c r="D41" s="1079" t="s">
        <v>963</v>
      </c>
      <c r="E41" s="1080"/>
      <c r="F41" s="1079" t="s">
        <v>970</v>
      </c>
      <c r="G41" s="1080"/>
      <c r="H41" s="130" t="s">
        <v>968</v>
      </c>
      <c r="I41" s="130" t="s">
        <v>370</v>
      </c>
      <c r="J41" s="130" t="s">
        <v>971</v>
      </c>
      <c r="K41" s="293">
        <v>0</v>
      </c>
      <c r="L41" s="130"/>
      <c r="M41" s="9"/>
      <c r="N41" s="11">
        <v>0</v>
      </c>
    </row>
    <row r="42" spans="2:14" ht="52.8">
      <c r="B42" s="130">
        <v>2023</v>
      </c>
      <c r="C42" s="130" t="s">
        <v>16</v>
      </c>
      <c r="D42" s="1079" t="s">
        <v>963</v>
      </c>
      <c r="E42" s="1080"/>
      <c r="F42" s="1079" t="s">
        <v>970</v>
      </c>
      <c r="G42" s="1080"/>
      <c r="H42" s="130" t="s">
        <v>966</v>
      </c>
      <c r="I42" s="130" t="s">
        <v>90</v>
      </c>
      <c r="J42" s="130" t="s">
        <v>20</v>
      </c>
      <c r="K42" s="293">
        <v>443.8</v>
      </c>
      <c r="L42" s="6">
        <v>1332145</v>
      </c>
      <c r="M42" s="9"/>
      <c r="N42" s="8">
        <v>591205951</v>
      </c>
    </row>
    <row r="43" spans="2:14" ht="52.8">
      <c r="B43" s="130">
        <v>2023</v>
      </c>
      <c r="C43" s="130" t="s">
        <v>16</v>
      </c>
      <c r="D43" s="1079" t="s">
        <v>963</v>
      </c>
      <c r="E43" s="1080"/>
      <c r="F43" s="1079" t="s">
        <v>970</v>
      </c>
      <c r="G43" s="1080"/>
      <c r="H43" s="130" t="s">
        <v>966</v>
      </c>
      <c r="I43" s="130" t="s">
        <v>90</v>
      </c>
      <c r="J43" s="130" t="s">
        <v>20</v>
      </c>
      <c r="K43" s="293">
        <v>0</v>
      </c>
      <c r="L43" s="130"/>
      <c r="M43" s="9"/>
      <c r="N43" s="11">
        <v>0</v>
      </c>
    </row>
    <row r="44" spans="2:14" ht="52.8">
      <c r="B44" s="130">
        <v>2023</v>
      </c>
      <c r="C44" s="130" t="s">
        <v>16</v>
      </c>
      <c r="D44" s="1079" t="s">
        <v>963</v>
      </c>
      <c r="E44" s="1080"/>
      <c r="F44" s="1079" t="s">
        <v>970</v>
      </c>
      <c r="G44" s="1080"/>
      <c r="H44" s="130" t="s">
        <v>966</v>
      </c>
      <c r="I44" s="130" t="s">
        <v>371</v>
      </c>
      <c r="J44" s="130" t="s">
        <v>76</v>
      </c>
      <c r="K44" s="293">
        <v>887.61</v>
      </c>
      <c r="L44" s="6">
        <v>96464</v>
      </c>
      <c r="M44" s="9"/>
      <c r="N44" s="8">
        <v>85622411.040000007</v>
      </c>
    </row>
    <row r="45" spans="2:14" ht="52.8">
      <c r="B45" s="130">
        <v>2023</v>
      </c>
      <c r="C45" s="130" t="s">
        <v>16</v>
      </c>
      <c r="D45" s="1079" t="s">
        <v>963</v>
      </c>
      <c r="E45" s="1080"/>
      <c r="F45" s="1079" t="s">
        <v>970</v>
      </c>
      <c r="G45" s="1080"/>
      <c r="H45" s="130" t="s">
        <v>966</v>
      </c>
      <c r="I45" s="130" t="s">
        <v>371</v>
      </c>
      <c r="J45" s="130" t="s">
        <v>76</v>
      </c>
      <c r="K45" s="293">
        <v>0</v>
      </c>
      <c r="L45" s="130"/>
      <c r="M45" s="9"/>
      <c r="N45" s="11">
        <v>0</v>
      </c>
    </row>
    <row r="46" spans="2:14" ht="52.8">
      <c r="B46" s="130">
        <v>2023</v>
      </c>
      <c r="C46" s="130" t="s">
        <v>16</v>
      </c>
      <c r="D46" s="1079" t="s">
        <v>963</v>
      </c>
      <c r="E46" s="1080"/>
      <c r="F46" s="1079" t="s">
        <v>970</v>
      </c>
      <c r="G46" s="1080"/>
      <c r="H46" s="130" t="s">
        <v>966</v>
      </c>
      <c r="I46" s="130" t="s">
        <v>94</v>
      </c>
      <c r="J46" s="130" t="s">
        <v>76</v>
      </c>
      <c r="K46" s="293">
        <v>0</v>
      </c>
      <c r="L46" s="130"/>
      <c r="M46" s="9"/>
      <c r="N46" s="11">
        <v>0</v>
      </c>
    </row>
    <row r="47" spans="2:14" ht="52.8">
      <c r="B47" s="130">
        <v>2023</v>
      </c>
      <c r="C47" s="130" t="s">
        <v>16</v>
      </c>
      <c r="D47" s="1079" t="s">
        <v>963</v>
      </c>
      <c r="E47" s="1080"/>
      <c r="F47" s="1079" t="s">
        <v>970</v>
      </c>
      <c r="G47" s="1080"/>
      <c r="H47" s="130" t="s">
        <v>966</v>
      </c>
      <c r="I47" s="130" t="s">
        <v>94</v>
      </c>
      <c r="J47" s="130" t="s">
        <v>76</v>
      </c>
      <c r="K47" s="293">
        <v>1331.41</v>
      </c>
      <c r="L47" s="6">
        <v>65748</v>
      </c>
      <c r="M47" s="9"/>
      <c r="N47" s="8">
        <v>87537544.680000007</v>
      </c>
    </row>
    <row r="48" spans="2:14" ht="26.4">
      <c r="B48" s="130">
        <v>2023</v>
      </c>
      <c r="C48" s="130" t="s">
        <v>16</v>
      </c>
      <c r="D48" s="1079" t="s">
        <v>963</v>
      </c>
      <c r="E48" s="1080"/>
      <c r="F48" s="1079" t="s">
        <v>970</v>
      </c>
      <c r="G48" s="1080"/>
      <c r="H48" s="130" t="s">
        <v>967</v>
      </c>
      <c r="I48" s="130" t="s">
        <v>90</v>
      </c>
      <c r="J48" s="130" t="s">
        <v>20</v>
      </c>
      <c r="K48" s="293">
        <v>0</v>
      </c>
      <c r="L48" s="130"/>
      <c r="M48" s="9"/>
      <c r="N48" s="11">
        <v>0</v>
      </c>
    </row>
    <row r="49" spans="2:14" ht="26.4">
      <c r="B49" s="130">
        <v>2023</v>
      </c>
      <c r="C49" s="130" t="s">
        <v>16</v>
      </c>
      <c r="D49" s="1079" t="s">
        <v>963</v>
      </c>
      <c r="E49" s="1080"/>
      <c r="F49" s="1079" t="s">
        <v>970</v>
      </c>
      <c r="G49" s="1080"/>
      <c r="H49" s="130" t="s">
        <v>967</v>
      </c>
      <c r="I49" s="130" t="s">
        <v>90</v>
      </c>
      <c r="J49" s="130" t="s">
        <v>20</v>
      </c>
      <c r="K49" s="293">
        <v>887.6</v>
      </c>
      <c r="L49" s="6">
        <v>124962</v>
      </c>
      <c r="M49" s="9"/>
      <c r="N49" s="8">
        <v>110916271.2</v>
      </c>
    </row>
    <row r="50" spans="2:14" ht="26.4">
      <c r="B50" s="130">
        <v>2023</v>
      </c>
      <c r="C50" s="130" t="s">
        <v>16</v>
      </c>
      <c r="D50" s="1079" t="s">
        <v>963</v>
      </c>
      <c r="E50" s="1080"/>
      <c r="F50" s="1079" t="s">
        <v>970</v>
      </c>
      <c r="G50" s="1080"/>
      <c r="H50" s="130" t="s">
        <v>967</v>
      </c>
      <c r="I50" s="130" t="s">
        <v>371</v>
      </c>
      <c r="J50" s="130" t="s">
        <v>76</v>
      </c>
      <c r="K50" s="293">
        <v>0</v>
      </c>
      <c r="L50" s="130"/>
      <c r="M50" s="9"/>
      <c r="N50" s="11">
        <v>0</v>
      </c>
    </row>
    <row r="51" spans="2:14" ht="26.4">
      <c r="B51" s="130">
        <v>2023</v>
      </c>
      <c r="C51" s="130" t="s">
        <v>16</v>
      </c>
      <c r="D51" s="1079" t="s">
        <v>963</v>
      </c>
      <c r="E51" s="1080"/>
      <c r="F51" s="1079" t="s">
        <v>970</v>
      </c>
      <c r="G51" s="1080"/>
      <c r="H51" s="130" t="s">
        <v>967</v>
      </c>
      <c r="I51" s="130" t="s">
        <v>371</v>
      </c>
      <c r="J51" s="130" t="s">
        <v>76</v>
      </c>
      <c r="K51" s="293">
        <v>1775.21</v>
      </c>
      <c r="L51" s="6">
        <v>9853</v>
      </c>
      <c r="M51" s="9"/>
      <c r="N51" s="8">
        <v>17491144.129999999</v>
      </c>
    </row>
    <row r="52" spans="2:14" ht="26.4">
      <c r="B52" s="130">
        <v>2023</v>
      </c>
      <c r="C52" s="130" t="s">
        <v>16</v>
      </c>
      <c r="D52" s="1079" t="s">
        <v>963</v>
      </c>
      <c r="E52" s="1080"/>
      <c r="F52" s="1079" t="s">
        <v>970</v>
      </c>
      <c r="G52" s="1080"/>
      <c r="H52" s="130" t="s">
        <v>967</v>
      </c>
      <c r="I52" s="130" t="s">
        <v>94</v>
      </c>
      <c r="J52" s="130" t="s">
        <v>76</v>
      </c>
      <c r="K52" s="293">
        <v>2662.83</v>
      </c>
      <c r="L52" s="6">
        <v>8088</v>
      </c>
      <c r="M52" s="9"/>
      <c r="N52" s="8">
        <v>21536969.039999999</v>
      </c>
    </row>
    <row r="53" spans="2:14" ht="26.4">
      <c r="B53" s="130">
        <v>2023</v>
      </c>
      <c r="C53" s="130" t="s">
        <v>16</v>
      </c>
      <c r="D53" s="1079" t="s">
        <v>963</v>
      </c>
      <c r="E53" s="1080"/>
      <c r="F53" s="1079" t="s">
        <v>970</v>
      </c>
      <c r="G53" s="1080"/>
      <c r="H53" s="130" t="s">
        <v>967</v>
      </c>
      <c r="I53" s="130" t="s">
        <v>94</v>
      </c>
      <c r="J53" s="130" t="s">
        <v>76</v>
      </c>
      <c r="K53" s="293">
        <v>0</v>
      </c>
      <c r="L53" s="130"/>
      <c r="M53" s="9"/>
      <c r="N53" s="11">
        <v>0</v>
      </c>
    </row>
    <row r="54" spans="2:14" ht="26.4">
      <c r="B54" s="130">
        <v>2023</v>
      </c>
      <c r="C54" s="130" t="s">
        <v>16</v>
      </c>
      <c r="D54" s="1079" t="s">
        <v>963</v>
      </c>
      <c r="E54" s="1080"/>
      <c r="F54" s="1079" t="s">
        <v>970</v>
      </c>
      <c r="G54" s="1080"/>
      <c r="H54" s="130" t="s">
        <v>969</v>
      </c>
      <c r="I54" s="130" t="s">
        <v>90</v>
      </c>
      <c r="J54" s="130" t="s">
        <v>20</v>
      </c>
      <c r="K54" s="293">
        <v>0</v>
      </c>
      <c r="L54" s="130"/>
      <c r="M54" s="9"/>
      <c r="N54" s="11">
        <v>0</v>
      </c>
    </row>
    <row r="55" spans="2:14" ht="26.4">
      <c r="B55" s="130">
        <v>2023</v>
      </c>
      <c r="C55" s="130" t="s">
        <v>16</v>
      </c>
      <c r="D55" s="1079" t="s">
        <v>963</v>
      </c>
      <c r="E55" s="1080"/>
      <c r="F55" s="1079" t="s">
        <v>970</v>
      </c>
      <c r="G55" s="1080"/>
      <c r="H55" s="130" t="s">
        <v>969</v>
      </c>
      <c r="I55" s="130" t="s">
        <v>90</v>
      </c>
      <c r="J55" s="130" t="s">
        <v>20</v>
      </c>
      <c r="K55" s="293">
        <v>1331.4</v>
      </c>
      <c r="L55" s="6">
        <v>73449</v>
      </c>
      <c r="M55" s="9"/>
      <c r="N55" s="8">
        <v>97789998.599999994</v>
      </c>
    </row>
    <row r="56" spans="2:14" ht="26.4">
      <c r="B56" s="130">
        <v>2023</v>
      </c>
      <c r="C56" s="130" t="s">
        <v>16</v>
      </c>
      <c r="D56" s="1079" t="s">
        <v>963</v>
      </c>
      <c r="E56" s="1080"/>
      <c r="F56" s="1079" t="s">
        <v>970</v>
      </c>
      <c r="G56" s="1080"/>
      <c r="H56" s="130" t="s">
        <v>969</v>
      </c>
      <c r="I56" s="130" t="s">
        <v>371</v>
      </c>
      <c r="J56" s="130" t="s">
        <v>76</v>
      </c>
      <c r="K56" s="293">
        <v>2662.82</v>
      </c>
      <c r="L56" s="6">
        <v>4167</v>
      </c>
      <c r="M56" s="9"/>
      <c r="N56" s="8">
        <v>11095970.939999999</v>
      </c>
    </row>
    <row r="57" spans="2:14" ht="26.4">
      <c r="B57" s="130">
        <v>2023</v>
      </c>
      <c r="C57" s="130" t="s">
        <v>16</v>
      </c>
      <c r="D57" s="1079" t="s">
        <v>963</v>
      </c>
      <c r="E57" s="1080"/>
      <c r="F57" s="1079" t="s">
        <v>970</v>
      </c>
      <c r="G57" s="1080"/>
      <c r="H57" s="130" t="s">
        <v>969</v>
      </c>
      <c r="I57" s="130" t="s">
        <v>371</v>
      </c>
      <c r="J57" s="130" t="s">
        <v>76</v>
      </c>
      <c r="K57" s="293">
        <v>0</v>
      </c>
      <c r="L57" s="130"/>
      <c r="M57" s="9"/>
      <c r="N57" s="11">
        <v>0</v>
      </c>
    </row>
    <row r="58" spans="2:14" ht="26.4">
      <c r="B58" s="130">
        <v>2023</v>
      </c>
      <c r="C58" s="130" t="s">
        <v>16</v>
      </c>
      <c r="D58" s="1079" t="s">
        <v>963</v>
      </c>
      <c r="E58" s="1080"/>
      <c r="F58" s="1079" t="s">
        <v>970</v>
      </c>
      <c r="G58" s="1080"/>
      <c r="H58" s="130" t="s">
        <v>969</v>
      </c>
      <c r="I58" s="130" t="s">
        <v>94</v>
      </c>
      <c r="J58" s="130" t="s">
        <v>76</v>
      </c>
      <c r="K58" s="293">
        <v>3994.24</v>
      </c>
      <c r="L58" s="6">
        <v>3451</v>
      </c>
      <c r="M58" s="9"/>
      <c r="N58" s="8">
        <v>13784122.24</v>
      </c>
    </row>
    <row r="59" spans="2:14" ht="26.4">
      <c r="B59" s="130">
        <v>2023</v>
      </c>
      <c r="C59" s="130" t="s">
        <v>16</v>
      </c>
      <c r="D59" s="1079" t="s">
        <v>963</v>
      </c>
      <c r="E59" s="1080"/>
      <c r="F59" s="1079" t="s">
        <v>970</v>
      </c>
      <c r="G59" s="1080"/>
      <c r="H59" s="130" t="s">
        <v>969</v>
      </c>
      <c r="I59" s="130" t="s">
        <v>94</v>
      </c>
      <c r="J59" s="130" t="s">
        <v>76</v>
      </c>
      <c r="K59" s="293">
        <v>0</v>
      </c>
      <c r="L59" s="130"/>
      <c r="M59" s="9"/>
      <c r="N59" s="11">
        <v>0</v>
      </c>
    </row>
    <row r="60" spans="2:14" ht="26.4">
      <c r="B60" s="130">
        <v>2023</v>
      </c>
      <c r="C60" s="130" t="s">
        <v>16</v>
      </c>
      <c r="D60" s="1079" t="s">
        <v>963</v>
      </c>
      <c r="E60" s="1080"/>
      <c r="F60" s="1079" t="s">
        <v>970</v>
      </c>
      <c r="G60" s="1080"/>
      <c r="H60" s="130" t="s">
        <v>968</v>
      </c>
      <c r="I60" s="130" t="s">
        <v>90</v>
      </c>
      <c r="J60" s="130" t="s">
        <v>20</v>
      </c>
      <c r="K60" s="293">
        <v>0</v>
      </c>
      <c r="L60" s="130"/>
      <c r="M60" s="9"/>
      <c r="N60" s="11">
        <v>0</v>
      </c>
    </row>
    <row r="61" spans="2:14" ht="26.4">
      <c r="B61" s="130">
        <v>2023</v>
      </c>
      <c r="C61" s="130" t="s">
        <v>16</v>
      </c>
      <c r="D61" s="1079" t="s">
        <v>963</v>
      </c>
      <c r="E61" s="1080"/>
      <c r="F61" s="1079" t="s">
        <v>970</v>
      </c>
      <c r="G61" s="1080"/>
      <c r="H61" s="130" t="s">
        <v>968</v>
      </c>
      <c r="I61" s="130" t="s">
        <v>90</v>
      </c>
      <c r="J61" s="130" t="s">
        <v>20</v>
      </c>
      <c r="K61" s="293">
        <v>443.8</v>
      </c>
      <c r="L61" s="6">
        <v>28617</v>
      </c>
      <c r="M61" s="9"/>
      <c r="N61" s="8">
        <v>12700224.6</v>
      </c>
    </row>
    <row r="62" spans="2:14" ht="26.4">
      <c r="B62" s="130">
        <v>2023</v>
      </c>
      <c r="C62" s="130" t="s">
        <v>16</v>
      </c>
      <c r="D62" s="1079" t="s">
        <v>963</v>
      </c>
      <c r="E62" s="1080"/>
      <c r="F62" s="1079" t="s">
        <v>970</v>
      </c>
      <c r="G62" s="1080"/>
      <c r="H62" s="130" t="s">
        <v>968</v>
      </c>
      <c r="I62" s="130" t="s">
        <v>371</v>
      </c>
      <c r="J62" s="130" t="s">
        <v>76</v>
      </c>
      <c r="K62" s="293">
        <v>0</v>
      </c>
      <c r="L62" s="130"/>
      <c r="M62" s="9"/>
      <c r="N62" s="11">
        <v>0</v>
      </c>
    </row>
    <row r="63" spans="2:14" ht="26.4">
      <c r="B63" s="130">
        <v>2023</v>
      </c>
      <c r="C63" s="130" t="s">
        <v>16</v>
      </c>
      <c r="D63" s="1079" t="s">
        <v>963</v>
      </c>
      <c r="E63" s="1080"/>
      <c r="F63" s="1079" t="s">
        <v>970</v>
      </c>
      <c r="G63" s="1080"/>
      <c r="H63" s="130" t="s">
        <v>968</v>
      </c>
      <c r="I63" s="130" t="s">
        <v>371</v>
      </c>
      <c r="J63" s="130" t="s">
        <v>76</v>
      </c>
      <c r="K63" s="293">
        <v>887.61</v>
      </c>
      <c r="L63" s="6">
        <v>2342</v>
      </c>
      <c r="M63" s="9"/>
      <c r="N63" s="8">
        <v>2078782.62</v>
      </c>
    </row>
    <row r="64" spans="2:14" ht="26.4">
      <c r="B64" s="130">
        <v>2023</v>
      </c>
      <c r="C64" s="130" t="s">
        <v>16</v>
      </c>
      <c r="D64" s="1079" t="s">
        <v>963</v>
      </c>
      <c r="E64" s="1080"/>
      <c r="F64" s="1079" t="s">
        <v>970</v>
      </c>
      <c r="G64" s="1080"/>
      <c r="H64" s="130" t="s">
        <v>968</v>
      </c>
      <c r="I64" s="130" t="s">
        <v>94</v>
      </c>
      <c r="J64" s="130" t="s">
        <v>76</v>
      </c>
      <c r="K64" s="293">
        <v>0</v>
      </c>
      <c r="L64" s="130"/>
      <c r="M64" s="9"/>
      <c r="N64" s="11">
        <v>0</v>
      </c>
    </row>
    <row r="65" spans="2:14" ht="26.4">
      <c r="B65" s="130">
        <v>2023</v>
      </c>
      <c r="C65" s="130" t="s">
        <v>16</v>
      </c>
      <c r="D65" s="1079" t="s">
        <v>963</v>
      </c>
      <c r="E65" s="1080"/>
      <c r="F65" s="1079" t="s">
        <v>970</v>
      </c>
      <c r="G65" s="1080"/>
      <c r="H65" s="130" t="s">
        <v>968</v>
      </c>
      <c r="I65" s="130" t="s">
        <v>94</v>
      </c>
      <c r="J65" s="130" t="s">
        <v>76</v>
      </c>
      <c r="K65" s="293">
        <v>1331.41</v>
      </c>
      <c r="L65" s="6">
        <v>2586</v>
      </c>
      <c r="M65" s="9"/>
      <c r="N65" s="8">
        <v>3443026.26</v>
      </c>
    </row>
    <row r="66" spans="2:14">
      <c r="B66" s="132" t="s">
        <v>28</v>
      </c>
      <c r="C66" s="132" t="s">
        <v>28</v>
      </c>
      <c r="D66" s="1083" t="s">
        <v>28</v>
      </c>
      <c r="E66" s="1080"/>
      <c r="F66" s="1083" t="s">
        <v>29</v>
      </c>
      <c r="G66" s="1080"/>
      <c r="H66" s="132" t="s">
        <v>28</v>
      </c>
      <c r="I66" s="132" t="s">
        <v>28</v>
      </c>
      <c r="J66" s="132" t="s">
        <v>28</v>
      </c>
      <c r="K66" s="132" t="s">
        <v>28</v>
      </c>
      <c r="L66" s="13">
        <v>1753514</v>
      </c>
      <c r="M66" s="132"/>
      <c r="N66" s="14">
        <v>1055202416.35</v>
      </c>
    </row>
    <row r="67" spans="2:14" ht="52.8">
      <c r="B67" s="130">
        <v>2023</v>
      </c>
      <c r="C67" s="130" t="s">
        <v>16</v>
      </c>
      <c r="D67" s="1079" t="s">
        <v>963</v>
      </c>
      <c r="E67" s="1080"/>
      <c r="F67" s="1079" t="s">
        <v>972</v>
      </c>
      <c r="G67" s="1080"/>
      <c r="H67" s="130" t="s">
        <v>966</v>
      </c>
      <c r="I67" s="130" t="s">
        <v>370</v>
      </c>
      <c r="J67" s="130" t="s">
        <v>20</v>
      </c>
      <c r="K67" s="293">
        <v>0</v>
      </c>
      <c r="L67" s="130"/>
      <c r="M67" s="9"/>
      <c r="N67" s="11">
        <v>0</v>
      </c>
    </row>
    <row r="68" spans="2:14" ht="52.8">
      <c r="B68" s="130">
        <v>2023</v>
      </c>
      <c r="C68" s="130" t="s">
        <v>16</v>
      </c>
      <c r="D68" s="1079" t="s">
        <v>963</v>
      </c>
      <c r="E68" s="1080"/>
      <c r="F68" s="1079" t="s">
        <v>972</v>
      </c>
      <c r="G68" s="1080"/>
      <c r="H68" s="130" t="s">
        <v>966</v>
      </c>
      <c r="I68" s="130" t="s">
        <v>370</v>
      </c>
      <c r="J68" s="130" t="s">
        <v>20</v>
      </c>
      <c r="K68" s="293">
        <v>0</v>
      </c>
      <c r="L68" s="6">
        <v>1762</v>
      </c>
      <c r="M68" s="9"/>
      <c r="N68" s="130"/>
    </row>
    <row r="69" spans="2:14" ht="39.6">
      <c r="B69" s="130">
        <v>2023</v>
      </c>
      <c r="C69" s="130" t="s">
        <v>16</v>
      </c>
      <c r="D69" s="1079" t="s">
        <v>963</v>
      </c>
      <c r="E69" s="1080"/>
      <c r="F69" s="1079" t="s">
        <v>972</v>
      </c>
      <c r="G69" s="1080"/>
      <c r="H69" s="130" t="s">
        <v>967</v>
      </c>
      <c r="I69" s="130" t="s">
        <v>370</v>
      </c>
      <c r="J69" s="130" t="s">
        <v>76</v>
      </c>
      <c r="K69" s="293">
        <v>0</v>
      </c>
      <c r="L69" s="6">
        <v>73</v>
      </c>
      <c r="M69" s="9"/>
      <c r="N69" s="130"/>
    </row>
    <row r="70" spans="2:14" ht="39.6">
      <c r="B70" s="130">
        <v>2023</v>
      </c>
      <c r="C70" s="130" t="s">
        <v>16</v>
      </c>
      <c r="D70" s="1079" t="s">
        <v>963</v>
      </c>
      <c r="E70" s="1080"/>
      <c r="F70" s="1079" t="s">
        <v>972</v>
      </c>
      <c r="G70" s="1080"/>
      <c r="H70" s="130" t="s">
        <v>967</v>
      </c>
      <c r="I70" s="130" t="s">
        <v>370</v>
      </c>
      <c r="J70" s="130" t="s">
        <v>76</v>
      </c>
      <c r="K70" s="293">
        <v>0</v>
      </c>
      <c r="L70" s="130"/>
      <c r="M70" s="9"/>
      <c r="N70" s="11">
        <v>0</v>
      </c>
    </row>
    <row r="71" spans="2:14" ht="39.6">
      <c r="B71" s="130">
        <v>2023</v>
      </c>
      <c r="C71" s="130" t="s">
        <v>16</v>
      </c>
      <c r="D71" s="1079" t="s">
        <v>963</v>
      </c>
      <c r="E71" s="1080"/>
      <c r="F71" s="1079" t="s">
        <v>972</v>
      </c>
      <c r="G71" s="1080"/>
      <c r="H71" s="130" t="s">
        <v>968</v>
      </c>
      <c r="I71" s="130" t="s">
        <v>370</v>
      </c>
      <c r="J71" s="130" t="s">
        <v>384</v>
      </c>
      <c r="K71" s="293">
        <v>0</v>
      </c>
      <c r="L71" s="6">
        <v>1</v>
      </c>
      <c r="M71" s="9"/>
      <c r="N71" s="130"/>
    </row>
    <row r="72" spans="2:14" ht="39.6">
      <c r="B72" s="130">
        <v>2023</v>
      </c>
      <c r="C72" s="130" t="s">
        <v>16</v>
      </c>
      <c r="D72" s="1079" t="s">
        <v>963</v>
      </c>
      <c r="E72" s="1080"/>
      <c r="F72" s="1079" t="s">
        <v>972</v>
      </c>
      <c r="G72" s="1080"/>
      <c r="H72" s="130" t="s">
        <v>968</v>
      </c>
      <c r="I72" s="130" t="s">
        <v>370</v>
      </c>
      <c r="J72" s="130" t="s">
        <v>384</v>
      </c>
      <c r="K72" s="293">
        <v>0</v>
      </c>
      <c r="L72" s="130"/>
      <c r="M72" s="9"/>
      <c r="N72" s="11">
        <v>0</v>
      </c>
    </row>
    <row r="73" spans="2:14" ht="52.8">
      <c r="B73" s="130">
        <v>2023</v>
      </c>
      <c r="C73" s="130" t="s">
        <v>16</v>
      </c>
      <c r="D73" s="1079" t="s">
        <v>963</v>
      </c>
      <c r="E73" s="1080"/>
      <c r="F73" s="1079" t="s">
        <v>972</v>
      </c>
      <c r="G73" s="1080"/>
      <c r="H73" s="130" t="s">
        <v>966</v>
      </c>
      <c r="I73" s="130" t="s">
        <v>90</v>
      </c>
      <c r="J73" s="130" t="s">
        <v>20</v>
      </c>
      <c r="K73" s="293">
        <v>209.34</v>
      </c>
      <c r="L73" s="6">
        <v>1491330</v>
      </c>
      <c r="M73" s="9"/>
      <c r="N73" s="8">
        <v>312195022.19999999</v>
      </c>
    </row>
    <row r="74" spans="2:14" ht="52.8">
      <c r="B74" s="130">
        <v>2023</v>
      </c>
      <c r="C74" s="130" t="s">
        <v>16</v>
      </c>
      <c r="D74" s="1079" t="s">
        <v>963</v>
      </c>
      <c r="E74" s="1080"/>
      <c r="F74" s="1079" t="s">
        <v>972</v>
      </c>
      <c r="G74" s="1080"/>
      <c r="H74" s="130" t="s">
        <v>966</v>
      </c>
      <c r="I74" s="130" t="s">
        <v>90</v>
      </c>
      <c r="J74" s="130" t="s">
        <v>20</v>
      </c>
      <c r="K74" s="293">
        <v>0</v>
      </c>
      <c r="L74" s="130"/>
      <c r="M74" s="9"/>
      <c r="N74" s="11">
        <v>0</v>
      </c>
    </row>
    <row r="75" spans="2:14" ht="52.8">
      <c r="B75" s="130">
        <v>2023</v>
      </c>
      <c r="C75" s="130" t="s">
        <v>16</v>
      </c>
      <c r="D75" s="1079" t="s">
        <v>963</v>
      </c>
      <c r="E75" s="1080"/>
      <c r="F75" s="1079" t="s">
        <v>972</v>
      </c>
      <c r="G75" s="1080"/>
      <c r="H75" s="130" t="s">
        <v>966</v>
      </c>
      <c r="I75" s="130" t="s">
        <v>371</v>
      </c>
      <c r="J75" s="130" t="s">
        <v>76</v>
      </c>
      <c r="K75" s="293">
        <v>418.68</v>
      </c>
      <c r="L75" s="6">
        <v>80254</v>
      </c>
      <c r="M75" s="9"/>
      <c r="N75" s="8">
        <v>33600744.719999999</v>
      </c>
    </row>
    <row r="76" spans="2:14" ht="52.8">
      <c r="B76" s="130">
        <v>2023</v>
      </c>
      <c r="C76" s="130" t="s">
        <v>16</v>
      </c>
      <c r="D76" s="1079" t="s">
        <v>963</v>
      </c>
      <c r="E76" s="1080"/>
      <c r="F76" s="1079" t="s">
        <v>972</v>
      </c>
      <c r="G76" s="1080"/>
      <c r="H76" s="130" t="s">
        <v>966</v>
      </c>
      <c r="I76" s="130" t="s">
        <v>371</v>
      </c>
      <c r="J76" s="130" t="s">
        <v>76</v>
      </c>
      <c r="K76" s="293">
        <v>0</v>
      </c>
      <c r="L76" s="130"/>
      <c r="M76" s="9"/>
      <c r="N76" s="11">
        <v>0</v>
      </c>
    </row>
    <row r="77" spans="2:14" ht="52.8">
      <c r="B77" s="130">
        <v>2023</v>
      </c>
      <c r="C77" s="130" t="s">
        <v>16</v>
      </c>
      <c r="D77" s="1079" t="s">
        <v>963</v>
      </c>
      <c r="E77" s="1080"/>
      <c r="F77" s="1079" t="s">
        <v>972</v>
      </c>
      <c r="G77" s="1080"/>
      <c r="H77" s="130" t="s">
        <v>966</v>
      </c>
      <c r="I77" s="130" t="s">
        <v>94</v>
      </c>
      <c r="J77" s="130" t="s">
        <v>76</v>
      </c>
      <c r="K77" s="293">
        <v>0</v>
      </c>
      <c r="L77" s="130"/>
      <c r="M77" s="9"/>
      <c r="N77" s="11">
        <v>0</v>
      </c>
    </row>
    <row r="78" spans="2:14" ht="52.8">
      <c r="B78" s="130">
        <v>2023</v>
      </c>
      <c r="C78" s="130" t="s">
        <v>16</v>
      </c>
      <c r="D78" s="1079" t="s">
        <v>963</v>
      </c>
      <c r="E78" s="1080"/>
      <c r="F78" s="1079" t="s">
        <v>972</v>
      </c>
      <c r="G78" s="1080"/>
      <c r="H78" s="130" t="s">
        <v>966</v>
      </c>
      <c r="I78" s="130" t="s">
        <v>94</v>
      </c>
      <c r="J78" s="130" t="s">
        <v>76</v>
      </c>
      <c r="K78" s="293">
        <v>628.03</v>
      </c>
      <c r="L78" s="6">
        <v>86415</v>
      </c>
      <c r="M78" s="9"/>
      <c r="N78" s="8">
        <v>54271212.450000003</v>
      </c>
    </row>
    <row r="79" spans="2:14" ht="26.4">
      <c r="B79" s="130">
        <v>2023</v>
      </c>
      <c r="C79" s="130" t="s">
        <v>16</v>
      </c>
      <c r="D79" s="1079" t="s">
        <v>963</v>
      </c>
      <c r="E79" s="1080"/>
      <c r="F79" s="1079" t="s">
        <v>972</v>
      </c>
      <c r="G79" s="1080"/>
      <c r="H79" s="130" t="s">
        <v>967</v>
      </c>
      <c r="I79" s="130" t="s">
        <v>90</v>
      </c>
      <c r="J79" s="130" t="s">
        <v>20</v>
      </c>
      <c r="K79" s="293">
        <v>418.68</v>
      </c>
      <c r="L79" s="6">
        <v>115339</v>
      </c>
      <c r="M79" s="9"/>
      <c r="N79" s="8">
        <v>48290132.520000003</v>
      </c>
    </row>
    <row r="80" spans="2:14" ht="26.4">
      <c r="B80" s="130">
        <v>2023</v>
      </c>
      <c r="C80" s="130" t="s">
        <v>16</v>
      </c>
      <c r="D80" s="1079" t="s">
        <v>963</v>
      </c>
      <c r="E80" s="1080"/>
      <c r="F80" s="1079" t="s">
        <v>972</v>
      </c>
      <c r="G80" s="1080"/>
      <c r="H80" s="130" t="s">
        <v>967</v>
      </c>
      <c r="I80" s="130" t="s">
        <v>90</v>
      </c>
      <c r="J80" s="130" t="s">
        <v>20</v>
      </c>
      <c r="K80" s="293">
        <v>0</v>
      </c>
      <c r="L80" s="130"/>
      <c r="M80" s="9"/>
      <c r="N80" s="11">
        <v>0</v>
      </c>
    </row>
    <row r="81" spans="2:14" ht="26.4">
      <c r="B81" s="130">
        <v>2023</v>
      </c>
      <c r="C81" s="130" t="s">
        <v>16</v>
      </c>
      <c r="D81" s="1079" t="s">
        <v>963</v>
      </c>
      <c r="E81" s="1080"/>
      <c r="F81" s="1079" t="s">
        <v>972</v>
      </c>
      <c r="G81" s="1080"/>
      <c r="H81" s="130" t="s">
        <v>967</v>
      </c>
      <c r="I81" s="130" t="s">
        <v>371</v>
      </c>
      <c r="J81" s="130" t="s">
        <v>76</v>
      </c>
      <c r="K81" s="293">
        <v>837.37</v>
      </c>
      <c r="L81" s="6">
        <v>7149</v>
      </c>
      <c r="M81" s="9"/>
      <c r="N81" s="8">
        <v>5986358.1299999999</v>
      </c>
    </row>
    <row r="82" spans="2:14" ht="26.4">
      <c r="B82" s="130">
        <v>2023</v>
      </c>
      <c r="C82" s="130" t="s">
        <v>16</v>
      </c>
      <c r="D82" s="1079" t="s">
        <v>963</v>
      </c>
      <c r="E82" s="1080"/>
      <c r="F82" s="1079" t="s">
        <v>972</v>
      </c>
      <c r="G82" s="1080"/>
      <c r="H82" s="130" t="s">
        <v>967</v>
      </c>
      <c r="I82" s="130" t="s">
        <v>371</v>
      </c>
      <c r="J82" s="130" t="s">
        <v>76</v>
      </c>
      <c r="K82" s="293">
        <v>0</v>
      </c>
      <c r="L82" s="130"/>
      <c r="M82" s="9"/>
      <c r="N82" s="11">
        <v>0</v>
      </c>
    </row>
    <row r="83" spans="2:14" ht="26.4">
      <c r="B83" s="130">
        <v>2023</v>
      </c>
      <c r="C83" s="130" t="s">
        <v>16</v>
      </c>
      <c r="D83" s="1079" t="s">
        <v>963</v>
      </c>
      <c r="E83" s="1080"/>
      <c r="F83" s="1079" t="s">
        <v>972</v>
      </c>
      <c r="G83" s="1080"/>
      <c r="H83" s="130" t="s">
        <v>967</v>
      </c>
      <c r="I83" s="130" t="s">
        <v>94</v>
      </c>
      <c r="J83" s="130" t="s">
        <v>76</v>
      </c>
      <c r="K83" s="293">
        <v>0</v>
      </c>
      <c r="L83" s="130"/>
      <c r="M83" s="9"/>
      <c r="N83" s="11">
        <v>0</v>
      </c>
    </row>
    <row r="84" spans="2:14" ht="26.4">
      <c r="B84" s="130">
        <v>2023</v>
      </c>
      <c r="C84" s="130" t="s">
        <v>16</v>
      </c>
      <c r="D84" s="1079" t="s">
        <v>963</v>
      </c>
      <c r="E84" s="1080"/>
      <c r="F84" s="1079" t="s">
        <v>972</v>
      </c>
      <c r="G84" s="1080"/>
      <c r="H84" s="130" t="s">
        <v>967</v>
      </c>
      <c r="I84" s="130" t="s">
        <v>94</v>
      </c>
      <c r="J84" s="130" t="s">
        <v>76</v>
      </c>
      <c r="K84" s="293">
        <v>1256.05</v>
      </c>
      <c r="L84" s="6">
        <v>5502</v>
      </c>
      <c r="M84" s="9"/>
      <c r="N84" s="8">
        <v>6910787.0999999996</v>
      </c>
    </row>
    <row r="85" spans="2:14" ht="26.4">
      <c r="B85" s="130">
        <v>2023</v>
      </c>
      <c r="C85" s="130" t="s">
        <v>16</v>
      </c>
      <c r="D85" s="1079" t="s">
        <v>963</v>
      </c>
      <c r="E85" s="1080"/>
      <c r="F85" s="1079" t="s">
        <v>972</v>
      </c>
      <c r="G85" s="1080"/>
      <c r="H85" s="130" t="s">
        <v>969</v>
      </c>
      <c r="I85" s="130" t="s">
        <v>90</v>
      </c>
      <c r="J85" s="130" t="s">
        <v>20</v>
      </c>
      <c r="K85" s="293">
        <v>628.02</v>
      </c>
      <c r="L85" s="6">
        <v>23019</v>
      </c>
      <c r="M85" s="9"/>
      <c r="N85" s="8">
        <v>14456392.380000001</v>
      </c>
    </row>
    <row r="86" spans="2:14" ht="26.4">
      <c r="B86" s="130">
        <v>2023</v>
      </c>
      <c r="C86" s="130" t="s">
        <v>16</v>
      </c>
      <c r="D86" s="1079" t="s">
        <v>963</v>
      </c>
      <c r="E86" s="1080"/>
      <c r="F86" s="1079" t="s">
        <v>972</v>
      </c>
      <c r="G86" s="1080"/>
      <c r="H86" s="130" t="s">
        <v>969</v>
      </c>
      <c r="I86" s="130" t="s">
        <v>90</v>
      </c>
      <c r="J86" s="130" t="s">
        <v>20</v>
      </c>
      <c r="K86" s="293">
        <v>0</v>
      </c>
      <c r="L86" s="130"/>
      <c r="M86" s="9"/>
      <c r="N86" s="11">
        <v>0</v>
      </c>
    </row>
    <row r="87" spans="2:14" ht="26.4">
      <c r="B87" s="130">
        <v>2023</v>
      </c>
      <c r="C87" s="130" t="s">
        <v>16</v>
      </c>
      <c r="D87" s="1079" t="s">
        <v>963</v>
      </c>
      <c r="E87" s="1080"/>
      <c r="F87" s="1079" t="s">
        <v>972</v>
      </c>
      <c r="G87" s="1080"/>
      <c r="H87" s="130" t="s">
        <v>969</v>
      </c>
      <c r="I87" s="130" t="s">
        <v>371</v>
      </c>
      <c r="J87" s="130" t="s">
        <v>76</v>
      </c>
      <c r="K87" s="293">
        <v>1256.05</v>
      </c>
      <c r="L87" s="6">
        <v>1409</v>
      </c>
      <c r="M87" s="9"/>
      <c r="N87" s="8">
        <v>1769774.45</v>
      </c>
    </row>
    <row r="88" spans="2:14" ht="26.4">
      <c r="B88" s="130">
        <v>2023</v>
      </c>
      <c r="C88" s="130" t="s">
        <v>16</v>
      </c>
      <c r="D88" s="1079" t="s">
        <v>963</v>
      </c>
      <c r="E88" s="1080"/>
      <c r="F88" s="1079" t="s">
        <v>972</v>
      </c>
      <c r="G88" s="1080"/>
      <c r="H88" s="130" t="s">
        <v>969</v>
      </c>
      <c r="I88" s="130" t="s">
        <v>371</v>
      </c>
      <c r="J88" s="130" t="s">
        <v>76</v>
      </c>
      <c r="K88" s="293">
        <v>0</v>
      </c>
      <c r="L88" s="130"/>
      <c r="M88" s="9"/>
      <c r="N88" s="11">
        <v>0</v>
      </c>
    </row>
    <row r="89" spans="2:14" ht="26.4">
      <c r="B89" s="130">
        <v>2023</v>
      </c>
      <c r="C89" s="130" t="s">
        <v>16</v>
      </c>
      <c r="D89" s="1079" t="s">
        <v>963</v>
      </c>
      <c r="E89" s="1080"/>
      <c r="F89" s="1079" t="s">
        <v>972</v>
      </c>
      <c r="G89" s="1080"/>
      <c r="H89" s="130" t="s">
        <v>969</v>
      </c>
      <c r="I89" s="130" t="s">
        <v>94</v>
      </c>
      <c r="J89" s="130" t="s">
        <v>76</v>
      </c>
      <c r="K89" s="293">
        <v>1884.08</v>
      </c>
      <c r="L89" s="6">
        <v>942</v>
      </c>
      <c r="M89" s="9"/>
      <c r="N89" s="8">
        <v>1774803.36</v>
      </c>
    </row>
    <row r="90" spans="2:14" ht="26.4">
      <c r="B90" s="130">
        <v>2023</v>
      </c>
      <c r="C90" s="130" t="s">
        <v>16</v>
      </c>
      <c r="D90" s="1079" t="s">
        <v>963</v>
      </c>
      <c r="E90" s="1080"/>
      <c r="F90" s="1079" t="s">
        <v>972</v>
      </c>
      <c r="G90" s="1080"/>
      <c r="H90" s="130" t="s">
        <v>969</v>
      </c>
      <c r="I90" s="130" t="s">
        <v>94</v>
      </c>
      <c r="J90" s="130" t="s">
        <v>76</v>
      </c>
      <c r="K90" s="293">
        <v>0</v>
      </c>
      <c r="L90" s="130"/>
      <c r="M90" s="9"/>
      <c r="N90" s="11">
        <v>0</v>
      </c>
    </row>
    <row r="91" spans="2:14" ht="26.4">
      <c r="B91" s="130">
        <v>2023</v>
      </c>
      <c r="C91" s="130" t="s">
        <v>16</v>
      </c>
      <c r="D91" s="1079" t="s">
        <v>963</v>
      </c>
      <c r="E91" s="1080"/>
      <c r="F91" s="1079" t="s">
        <v>972</v>
      </c>
      <c r="G91" s="1080"/>
      <c r="H91" s="130" t="s">
        <v>968</v>
      </c>
      <c r="I91" s="130" t="s">
        <v>90</v>
      </c>
      <c r="J91" s="130" t="s">
        <v>20</v>
      </c>
      <c r="K91" s="293">
        <v>0</v>
      </c>
      <c r="L91" s="130"/>
      <c r="M91" s="9"/>
      <c r="N91" s="11">
        <v>0</v>
      </c>
    </row>
    <row r="92" spans="2:14" ht="26.4">
      <c r="B92" s="130">
        <v>2023</v>
      </c>
      <c r="C92" s="130" t="s">
        <v>16</v>
      </c>
      <c r="D92" s="1079" t="s">
        <v>963</v>
      </c>
      <c r="E92" s="1080"/>
      <c r="F92" s="1079" t="s">
        <v>972</v>
      </c>
      <c r="G92" s="1080"/>
      <c r="H92" s="130" t="s">
        <v>968</v>
      </c>
      <c r="I92" s="130" t="s">
        <v>90</v>
      </c>
      <c r="J92" s="130" t="s">
        <v>20</v>
      </c>
      <c r="K92" s="293">
        <v>209.34</v>
      </c>
      <c r="L92" s="6">
        <v>32763</v>
      </c>
      <c r="M92" s="9"/>
      <c r="N92" s="8">
        <v>6858606.4199999999</v>
      </c>
    </row>
    <row r="93" spans="2:14" ht="26.4">
      <c r="B93" s="130">
        <v>2023</v>
      </c>
      <c r="C93" s="130" t="s">
        <v>16</v>
      </c>
      <c r="D93" s="1079" t="s">
        <v>963</v>
      </c>
      <c r="E93" s="1080"/>
      <c r="F93" s="1079" t="s">
        <v>972</v>
      </c>
      <c r="G93" s="1080"/>
      <c r="H93" s="130" t="s">
        <v>968</v>
      </c>
      <c r="I93" s="130" t="s">
        <v>371</v>
      </c>
      <c r="J93" s="130" t="s">
        <v>76</v>
      </c>
      <c r="K93" s="293">
        <v>0</v>
      </c>
      <c r="L93" s="130"/>
      <c r="M93" s="9"/>
      <c r="N93" s="11">
        <v>0</v>
      </c>
    </row>
    <row r="94" spans="2:14" ht="26.4">
      <c r="B94" s="130">
        <v>2023</v>
      </c>
      <c r="C94" s="130" t="s">
        <v>16</v>
      </c>
      <c r="D94" s="1079" t="s">
        <v>963</v>
      </c>
      <c r="E94" s="1080"/>
      <c r="F94" s="1079" t="s">
        <v>972</v>
      </c>
      <c r="G94" s="1080"/>
      <c r="H94" s="130" t="s">
        <v>968</v>
      </c>
      <c r="I94" s="130" t="s">
        <v>371</v>
      </c>
      <c r="J94" s="130" t="s">
        <v>76</v>
      </c>
      <c r="K94" s="293">
        <v>418.68</v>
      </c>
      <c r="L94" s="6">
        <v>2523</v>
      </c>
      <c r="M94" s="9"/>
      <c r="N94" s="8">
        <v>1056329.6399999999</v>
      </c>
    </row>
    <row r="95" spans="2:14" ht="26.4">
      <c r="B95" s="130">
        <v>2023</v>
      </c>
      <c r="C95" s="130" t="s">
        <v>16</v>
      </c>
      <c r="D95" s="1079" t="s">
        <v>963</v>
      </c>
      <c r="E95" s="1080"/>
      <c r="F95" s="1079" t="s">
        <v>972</v>
      </c>
      <c r="G95" s="1080"/>
      <c r="H95" s="130" t="s">
        <v>968</v>
      </c>
      <c r="I95" s="130" t="s">
        <v>94</v>
      </c>
      <c r="J95" s="130" t="s">
        <v>76</v>
      </c>
      <c r="K95" s="293">
        <v>628.03</v>
      </c>
      <c r="L95" s="6">
        <v>4806</v>
      </c>
      <c r="M95" s="9"/>
      <c r="N95" s="8">
        <v>3018312.18</v>
      </c>
    </row>
    <row r="96" spans="2:14" ht="26.4">
      <c r="B96" s="130">
        <v>2023</v>
      </c>
      <c r="C96" s="130" t="s">
        <v>16</v>
      </c>
      <c r="D96" s="1079" t="s">
        <v>963</v>
      </c>
      <c r="E96" s="1080"/>
      <c r="F96" s="1079" t="s">
        <v>972</v>
      </c>
      <c r="G96" s="1080"/>
      <c r="H96" s="130" t="s">
        <v>968</v>
      </c>
      <c r="I96" s="130" t="s">
        <v>94</v>
      </c>
      <c r="J96" s="130" t="s">
        <v>76</v>
      </c>
      <c r="K96" s="293">
        <v>0</v>
      </c>
      <c r="L96" s="130"/>
      <c r="M96" s="9"/>
      <c r="N96" s="11">
        <v>0</v>
      </c>
    </row>
    <row r="97" spans="2:14">
      <c r="B97" s="132" t="s">
        <v>28</v>
      </c>
      <c r="C97" s="132" t="s">
        <v>28</v>
      </c>
      <c r="D97" s="1083" t="s">
        <v>28</v>
      </c>
      <c r="E97" s="1080"/>
      <c r="F97" s="1083" t="s">
        <v>29</v>
      </c>
      <c r="G97" s="1080"/>
      <c r="H97" s="132" t="s">
        <v>28</v>
      </c>
      <c r="I97" s="132" t="s">
        <v>28</v>
      </c>
      <c r="J97" s="132" t="s">
        <v>28</v>
      </c>
      <c r="K97" s="132" t="s">
        <v>28</v>
      </c>
      <c r="L97" s="13">
        <v>1853287</v>
      </c>
      <c r="M97" s="132"/>
      <c r="N97" s="14">
        <v>490188475.55000001</v>
      </c>
    </row>
    <row r="98" spans="2:14" ht="52.8">
      <c r="B98" s="130">
        <v>2023</v>
      </c>
      <c r="C98" s="130" t="s">
        <v>16</v>
      </c>
      <c r="D98" s="1079" t="s">
        <v>963</v>
      </c>
      <c r="E98" s="1080"/>
      <c r="F98" s="1079" t="s">
        <v>973</v>
      </c>
      <c r="G98" s="1080"/>
      <c r="H98" s="130" t="s">
        <v>966</v>
      </c>
      <c r="I98" s="130" t="s">
        <v>370</v>
      </c>
      <c r="J98" s="130" t="s">
        <v>20</v>
      </c>
      <c r="K98" s="293">
        <v>0</v>
      </c>
      <c r="L98" s="6">
        <v>1937</v>
      </c>
      <c r="M98" s="9"/>
      <c r="N98" s="130"/>
    </row>
    <row r="99" spans="2:14" ht="52.8">
      <c r="B99" s="130">
        <v>2023</v>
      </c>
      <c r="C99" s="130" t="s">
        <v>16</v>
      </c>
      <c r="D99" s="1079" t="s">
        <v>963</v>
      </c>
      <c r="E99" s="1080"/>
      <c r="F99" s="1079" t="s">
        <v>973</v>
      </c>
      <c r="G99" s="1080"/>
      <c r="H99" s="130" t="s">
        <v>966</v>
      </c>
      <c r="I99" s="130" t="s">
        <v>370</v>
      </c>
      <c r="J99" s="130" t="s">
        <v>20</v>
      </c>
      <c r="K99" s="293">
        <v>0</v>
      </c>
      <c r="L99" s="130"/>
      <c r="M99" s="9"/>
      <c r="N99" s="11">
        <v>0</v>
      </c>
    </row>
    <row r="100" spans="2:14" ht="39.6">
      <c r="B100" s="130">
        <v>2023</v>
      </c>
      <c r="C100" s="130" t="s">
        <v>16</v>
      </c>
      <c r="D100" s="1079" t="s">
        <v>963</v>
      </c>
      <c r="E100" s="1080"/>
      <c r="F100" s="1079" t="s">
        <v>973</v>
      </c>
      <c r="G100" s="1080"/>
      <c r="H100" s="130" t="s">
        <v>967</v>
      </c>
      <c r="I100" s="130" t="s">
        <v>370</v>
      </c>
      <c r="J100" s="130" t="s">
        <v>142</v>
      </c>
      <c r="K100" s="293">
        <v>0</v>
      </c>
      <c r="L100" s="130"/>
      <c r="M100" s="9"/>
      <c r="N100" s="11">
        <v>0</v>
      </c>
    </row>
    <row r="101" spans="2:14" ht="39.6">
      <c r="B101" s="130">
        <v>2023</v>
      </c>
      <c r="C101" s="130" t="s">
        <v>16</v>
      </c>
      <c r="D101" s="1079" t="s">
        <v>963</v>
      </c>
      <c r="E101" s="1080"/>
      <c r="F101" s="1079" t="s">
        <v>973</v>
      </c>
      <c r="G101" s="1080"/>
      <c r="H101" s="130" t="s">
        <v>967</v>
      </c>
      <c r="I101" s="130" t="s">
        <v>370</v>
      </c>
      <c r="J101" s="130" t="s">
        <v>142</v>
      </c>
      <c r="K101" s="293">
        <v>0</v>
      </c>
      <c r="L101" s="6">
        <v>93</v>
      </c>
      <c r="M101" s="9"/>
      <c r="N101" s="130"/>
    </row>
    <row r="102" spans="2:14" ht="39.6">
      <c r="B102" s="130">
        <v>2023</v>
      </c>
      <c r="C102" s="130" t="s">
        <v>16</v>
      </c>
      <c r="D102" s="1079" t="s">
        <v>963</v>
      </c>
      <c r="E102" s="1080"/>
      <c r="F102" s="1079" t="s">
        <v>973</v>
      </c>
      <c r="G102" s="1080"/>
      <c r="H102" s="130" t="s">
        <v>968</v>
      </c>
      <c r="I102" s="130" t="s">
        <v>370</v>
      </c>
      <c r="J102" s="130" t="s">
        <v>311</v>
      </c>
      <c r="K102" s="293">
        <v>0</v>
      </c>
      <c r="L102" s="130"/>
      <c r="M102" s="9"/>
      <c r="N102" s="11">
        <v>0</v>
      </c>
    </row>
    <row r="103" spans="2:14" ht="39.6">
      <c r="B103" s="130">
        <v>2023</v>
      </c>
      <c r="C103" s="130" t="s">
        <v>16</v>
      </c>
      <c r="D103" s="1079" t="s">
        <v>963</v>
      </c>
      <c r="E103" s="1080"/>
      <c r="F103" s="1079" t="s">
        <v>973</v>
      </c>
      <c r="G103" s="1080"/>
      <c r="H103" s="130" t="s">
        <v>968</v>
      </c>
      <c r="I103" s="130" t="s">
        <v>370</v>
      </c>
      <c r="J103" s="130" t="s">
        <v>311</v>
      </c>
      <c r="K103" s="293">
        <v>0</v>
      </c>
      <c r="L103" s="6">
        <v>1</v>
      </c>
      <c r="M103" s="9"/>
      <c r="N103" s="130"/>
    </row>
    <row r="104" spans="2:14" ht="52.8">
      <c r="B104" s="130">
        <v>2023</v>
      </c>
      <c r="C104" s="130" t="s">
        <v>16</v>
      </c>
      <c r="D104" s="1079" t="s">
        <v>963</v>
      </c>
      <c r="E104" s="1080"/>
      <c r="F104" s="1079" t="s">
        <v>973</v>
      </c>
      <c r="G104" s="1080"/>
      <c r="H104" s="130" t="s">
        <v>966</v>
      </c>
      <c r="I104" s="130" t="s">
        <v>90</v>
      </c>
      <c r="J104" s="130" t="s">
        <v>20</v>
      </c>
      <c r="K104" s="293">
        <v>209.34</v>
      </c>
      <c r="L104" s="6">
        <v>1509370</v>
      </c>
      <c r="M104" s="9"/>
      <c r="N104" s="8">
        <v>315971515.80000001</v>
      </c>
    </row>
    <row r="105" spans="2:14" ht="52.8">
      <c r="B105" s="130">
        <v>2023</v>
      </c>
      <c r="C105" s="130" t="s">
        <v>16</v>
      </c>
      <c r="D105" s="1079" t="s">
        <v>963</v>
      </c>
      <c r="E105" s="1080"/>
      <c r="F105" s="1079" t="s">
        <v>973</v>
      </c>
      <c r="G105" s="1080"/>
      <c r="H105" s="130" t="s">
        <v>966</v>
      </c>
      <c r="I105" s="130" t="s">
        <v>90</v>
      </c>
      <c r="J105" s="130" t="s">
        <v>20</v>
      </c>
      <c r="K105" s="293">
        <v>0</v>
      </c>
      <c r="L105" s="130"/>
      <c r="M105" s="9"/>
      <c r="N105" s="11">
        <v>0</v>
      </c>
    </row>
    <row r="106" spans="2:14" ht="52.8">
      <c r="B106" s="130">
        <v>2023</v>
      </c>
      <c r="C106" s="130" t="s">
        <v>16</v>
      </c>
      <c r="D106" s="1079" t="s">
        <v>963</v>
      </c>
      <c r="E106" s="1080"/>
      <c r="F106" s="1079" t="s">
        <v>973</v>
      </c>
      <c r="G106" s="1080"/>
      <c r="H106" s="130" t="s">
        <v>966</v>
      </c>
      <c r="I106" s="130" t="s">
        <v>371</v>
      </c>
      <c r="J106" s="130" t="s">
        <v>76</v>
      </c>
      <c r="K106" s="293">
        <v>418.68</v>
      </c>
      <c r="L106" s="6">
        <v>127236</v>
      </c>
      <c r="M106" s="9"/>
      <c r="N106" s="8">
        <v>53271168.479999997</v>
      </c>
    </row>
    <row r="107" spans="2:14" ht="52.8">
      <c r="B107" s="130">
        <v>2023</v>
      </c>
      <c r="C107" s="130" t="s">
        <v>16</v>
      </c>
      <c r="D107" s="1079" t="s">
        <v>963</v>
      </c>
      <c r="E107" s="1080"/>
      <c r="F107" s="1079" t="s">
        <v>973</v>
      </c>
      <c r="G107" s="1080"/>
      <c r="H107" s="130" t="s">
        <v>966</v>
      </c>
      <c r="I107" s="130" t="s">
        <v>371</v>
      </c>
      <c r="J107" s="130" t="s">
        <v>76</v>
      </c>
      <c r="K107" s="293">
        <v>0</v>
      </c>
      <c r="L107" s="130"/>
      <c r="M107" s="9"/>
      <c r="N107" s="11">
        <v>0</v>
      </c>
    </row>
    <row r="108" spans="2:14" ht="52.8">
      <c r="B108" s="130">
        <v>2023</v>
      </c>
      <c r="C108" s="130" t="s">
        <v>16</v>
      </c>
      <c r="D108" s="1079" t="s">
        <v>963</v>
      </c>
      <c r="E108" s="1080"/>
      <c r="F108" s="1079" t="s">
        <v>973</v>
      </c>
      <c r="G108" s="1080"/>
      <c r="H108" s="130" t="s">
        <v>966</v>
      </c>
      <c r="I108" s="130" t="s">
        <v>94</v>
      </c>
      <c r="J108" s="130" t="s">
        <v>76</v>
      </c>
      <c r="K108" s="293">
        <v>0</v>
      </c>
      <c r="L108" s="130"/>
      <c r="M108" s="9"/>
      <c r="N108" s="11">
        <v>0</v>
      </c>
    </row>
    <row r="109" spans="2:14" ht="52.8">
      <c r="B109" s="130">
        <v>2023</v>
      </c>
      <c r="C109" s="130" t="s">
        <v>16</v>
      </c>
      <c r="D109" s="1079" t="s">
        <v>963</v>
      </c>
      <c r="E109" s="1080"/>
      <c r="F109" s="1079" t="s">
        <v>973</v>
      </c>
      <c r="G109" s="1080"/>
      <c r="H109" s="130" t="s">
        <v>966</v>
      </c>
      <c r="I109" s="130" t="s">
        <v>94</v>
      </c>
      <c r="J109" s="130" t="s">
        <v>76</v>
      </c>
      <c r="K109" s="293">
        <v>628.03</v>
      </c>
      <c r="L109" s="6">
        <v>40599</v>
      </c>
      <c r="M109" s="9"/>
      <c r="N109" s="8">
        <v>25497389.969999999</v>
      </c>
    </row>
    <row r="110" spans="2:14" ht="26.4">
      <c r="B110" s="130">
        <v>2023</v>
      </c>
      <c r="C110" s="130" t="s">
        <v>16</v>
      </c>
      <c r="D110" s="1079" t="s">
        <v>963</v>
      </c>
      <c r="E110" s="1080"/>
      <c r="F110" s="1079" t="s">
        <v>973</v>
      </c>
      <c r="G110" s="1080"/>
      <c r="H110" s="130" t="s">
        <v>967</v>
      </c>
      <c r="I110" s="130" t="s">
        <v>90</v>
      </c>
      <c r="J110" s="130" t="s">
        <v>20</v>
      </c>
      <c r="K110" s="293">
        <v>0</v>
      </c>
      <c r="L110" s="130"/>
      <c r="M110" s="9"/>
      <c r="N110" s="11">
        <v>0</v>
      </c>
    </row>
    <row r="111" spans="2:14" ht="26.4">
      <c r="B111" s="130">
        <v>2023</v>
      </c>
      <c r="C111" s="130" t="s">
        <v>16</v>
      </c>
      <c r="D111" s="1079" t="s">
        <v>963</v>
      </c>
      <c r="E111" s="1080"/>
      <c r="F111" s="1079" t="s">
        <v>973</v>
      </c>
      <c r="G111" s="1080"/>
      <c r="H111" s="130" t="s">
        <v>967</v>
      </c>
      <c r="I111" s="130" t="s">
        <v>90</v>
      </c>
      <c r="J111" s="130" t="s">
        <v>20</v>
      </c>
      <c r="K111" s="293">
        <v>418.68</v>
      </c>
      <c r="L111" s="6">
        <v>125461</v>
      </c>
      <c r="M111" s="9"/>
      <c r="N111" s="8">
        <v>52528011.479999997</v>
      </c>
    </row>
    <row r="112" spans="2:14" ht="26.4">
      <c r="B112" s="130">
        <v>2023</v>
      </c>
      <c r="C112" s="130" t="s">
        <v>16</v>
      </c>
      <c r="D112" s="1079" t="s">
        <v>963</v>
      </c>
      <c r="E112" s="1080"/>
      <c r="F112" s="1079" t="s">
        <v>973</v>
      </c>
      <c r="G112" s="1080"/>
      <c r="H112" s="130" t="s">
        <v>967</v>
      </c>
      <c r="I112" s="130" t="s">
        <v>371</v>
      </c>
      <c r="J112" s="130" t="s">
        <v>76</v>
      </c>
      <c r="K112" s="293">
        <v>0</v>
      </c>
      <c r="L112" s="130"/>
      <c r="M112" s="9"/>
      <c r="N112" s="11">
        <v>0</v>
      </c>
    </row>
    <row r="113" spans="2:14" ht="26.4">
      <c r="B113" s="130">
        <v>2023</v>
      </c>
      <c r="C113" s="130" t="s">
        <v>16</v>
      </c>
      <c r="D113" s="1079" t="s">
        <v>963</v>
      </c>
      <c r="E113" s="1080"/>
      <c r="F113" s="1079" t="s">
        <v>973</v>
      </c>
      <c r="G113" s="1080"/>
      <c r="H113" s="130" t="s">
        <v>967</v>
      </c>
      <c r="I113" s="130" t="s">
        <v>371</v>
      </c>
      <c r="J113" s="130" t="s">
        <v>76</v>
      </c>
      <c r="K113" s="293">
        <v>837.37</v>
      </c>
      <c r="L113" s="6">
        <v>6598</v>
      </c>
      <c r="M113" s="9"/>
      <c r="N113" s="8">
        <v>5524967.2599999998</v>
      </c>
    </row>
    <row r="114" spans="2:14" ht="26.4">
      <c r="B114" s="130">
        <v>2023</v>
      </c>
      <c r="C114" s="130" t="s">
        <v>16</v>
      </c>
      <c r="D114" s="1079" t="s">
        <v>963</v>
      </c>
      <c r="E114" s="1080"/>
      <c r="F114" s="1079" t="s">
        <v>973</v>
      </c>
      <c r="G114" s="1080"/>
      <c r="H114" s="130" t="s">
        <v>967</v>
      </c>
      <c r="I114" s="130" t="s">
        <v>94</v>
      </c>
      <c r="J114" s="130" t="s">
        <v>76</v>
      </c>
      <c r="K114" s="293">
        <v>0</v>
      </c>
      <c r="L114" s="130"/>
      <c r="M114" s="9"/>
      <c r="N114" s="11">
        <v>0</v>
      </c>
    </row>
    <row r="115" spans="2:14" ht="26.4">
      <c r="B115" s="130">
        <v>2023</v>
      </c>
      <c r="C115" s="130" t="s">
        <v>16</v>
      </c>
      <c r="D115" s="1079" t="s">
        <v>963</v>
      </c>
      <c r="E115" s="1080"/>
      <c r="F115" s="1079" t="s">
        <v>973</v>
      </c>
      <c r="G115" s="1080"/>
      <c r="H115" s="130" t="s">
        <v>967</v>
      </c>
      <c r="I115" s="130" t="s">
        <v>94</v>
      </c>
      <c r="J115" s="130" t="s">
        <v>76</v>
      </c>
      <c r="K115" s="293">
        <v>1256.05</v>
      </c>
      <c r="L115" s="6">
        <v>2091</v>
      </c>
      <c r="M115" s="9"/>
      <c r="N115" s="8">
        <v>2626400.5499999998</v>
      </c>
    </row>
    <row r="116" spans="2:14" ht="26.4">
      <c r="B116" s="130">
        <v>2023</v>
      </c>
      <c r="C116" s="130" t="s">
        <v>16</v>
      </c>
      <c r="D116" s="1079" t="s">
        <v>963</v>
      </c>
      <c r="E116" s="1080"/>
      <c r="F116" s="1079" t="s">
        <v>973</v>
      </c>
      <c r="G116" s="1080"/>
      <c r="H116" s="130" t="s">
        <v>969</v>
      </c>
      <c r="I116" s="130" t="s">
        <v>90</v>
      </c>
      <c r="J116" s="130" t="s">
        <v>20</v>
      </c>
      <c r="K116" s="293">
        <v>0</v>
      </c>
      <c r="L116" s="130"/>
      <c r="M116" s="9"/>
      <c r="N116" s="11">
        <v>0</v>
      </c>
    </row>
    <row r="117" spans="2:14" ht="26.4">
      <c r="B117" s="130">
        <v>2023</v>
      </c>
      <c r="C117" s="130" t="s">
        <v>16</v>
      </c>
      <c r="D117" s="1079" t="s">
        <v>963</v>
      </c>
      <c r="E117" s="1080"/>
      <c r="F117" s="1079" t="s">
        <v>973</v>
      </c>
      <c r="G117" s="1080"/>
      <c r="H117" s="130" t="s">
        <v>969</v>
      </c>
      <c r="I117" s="130" t="s">
        <v>90</v>
      </c>
      <c r="J117" s="130" t="s">
        <v>20</v>
      </c>
      <c r="K117" s="293">
        <v>628.02</v>
      </c>
      <c r="L117" s="6">
        <v>30232</v>
      </c>
      <c r="M117" s="9"/>
      <c r="N117" s="8">
        <v>18986300.640000001</v>
      </c>
    </row>
    <row r="118" spans="2:14" ht="26.4">
      <c r="B118" s="130">
        <v>2023</v>
      </c>
      <c r="C118" s="130" t="s">
        <v>16</v>
      </c>
      <c r="D118" s="1079" t="s">
        <v>963</v>
      </c>
      <c r="E118" s="1080"/>
      <c r="F118" s="1079" t="s">
        <v>973</v>
      </c>
      <c r="G118" s="1080"/>
      <c r="H118" s="130" t="s">
        <v>969</v>
      </c>
      <c r="I118" s="130" t="s">
        <v>371</v>
      </c>
      <c r="J118" s="130" t="s">
        <v>76</v>
      </c>
      <c r="K118" s="293">
        <v>1256.05</v>
      </c>
      <c r="L118" s="6">
        <v>1101</v>
      </c>
      <c r="M118" s="9"/>
      <c r="N118" s="8">
        <v>1382911.05</v>
      </c>
    </row>
    <row r="119" spans="2:14" ht="26.4">
      <c r="B119" s="130">
        <v>2023</v>
      </c>
      <c r="C119" s="130" t="s">
        <v>16</v>
      </c>
      <c r="D119" s="1079" t="s">
        <v>963</v>
      </c>
      <c r="E119" s="1080"/>
      <c r="F119" s="1079" t="s">
        <v>973</v>
      </c>
      <c r="G119" s="1080"/>
      <c r="H119" s="130" t="s">
        <v>969</v>
      </c>
      <c r="I119" s="130" t="s">
        <v>371</v>
      </c>
      <c r="J119" s="130" t="s">
        <v>76</v>
      </c>
      <c r="K119" s="293">
        <v>0</v>
      </c>
      <c r="L119" s="130"/>
      <c r="M119" s="9"/>
      <c r="N119" s="11">
        <v>0</v>
      </c>
    </row>
    <row r="120" spans="2:14" ht="26.4">
      <c r="B120" s="130">
        <v>2023</v>
      </c>
      <c r="C120" s="130" t="s">
        <v>16</v>
      </c>
      <c r="D120" s="1079" t="s">
        <v>963</v>
      </c>
      <c r="E120" s="1080"/>
      <c r="F120" s="1079" t="s">
        <v>973</v>
      </c>
      <c r="G120" s="1080"/>
      <c r="H120" s="130" t="s">
        <v>969</v>
      </c>
      <c r="I120" s="130" t="s">
        <v>94</v>
      </c>
      <c r="J120" s="130" t="s">
        <v>76</v>
      </c>
      <c r="K120" s="293">
        <v>0</v>
      </c>
      <c r="L120" s="130"/>
      <c r="M120" s="9"/>
      <c r="N120" s="11">
        <v>0</v>
      </c>
    </row>
    <row r="121" spans="2:14" ht="26.4">
      <c r="B121" s="130">
        <v>2023</v>
      </c>
      <c r="C121" s="130" t="s">
        <v>16</v>
      </c>
      <c r="D121" s="1079" t="s">
        <v>963</v>
      </c>
      <c r="E121" s="1080"/>
      <c r="F121" s="1079" t="s">
        <v>973</v>
      </c>
      <c r="G121" s="1080"/>
      <c r="H121" s="130" t="s">
        <v>969</v>
      </c>
      <c r="I121" s="130" t="s">
        <v>94</v>
      </c>
      <c r="J121" s="130" t="s">
        <v>76</v>
      </c>
      <c r="K121" s="293">
        <v>1884.08</v>
      </c>
      <c r="L121" s="6">
        <v>524</v>
      </c>
      <c r="M121" s="9"/>
      <c r="N121" s="8">
        <v>987257.92</v>
      </c>
    </row>
    <row r="122" spans="2:14" ht="26.4">
      <c r="B122" s="130">
        <v>2023</v>
      </c>
      <c r="C122" s="130" t="s">
        <v>16</v>
      </c>
      <c r="D122" s="1079" t="s">
        <v>963</v>
      </c>
      <c r="E122" s="1080"/>
      <c r="F122" s="1079" t="s">
        <v>973</v>
      </c>
      <c r="G122" s="1080"/>
      <c r="H122" s="130" t="s">
        <v>968</v>
      </c>
      <c r="I122" s="130" t="s">
        <v>90</v>
      </c>
      <c r="J122" s="130" t="s">
        <v>20</v>
      </c>
      <c r="K122" s="293">
        <v>209.34</v>
      </c>
      <c r="L122" s="6">
        <v>33912</v>
      </c>
      <c r="M122" s="9"/>
      <c r="N122" s="8">
        <v>7099138.0800000001</v>
      </c>
    </row>
    <row r="123" spans="2:14" ht="26.4">
      <c r="B123" s="130">
        <v>2023</v>
      </c>
      <c r="C123" s="130" t="s">
        <v>16</v>
      </c>
      <c r="D123" s="1079" t="s">
        <v>963</v>
      </c>
      <c r="E123" s="1080"/>
      <c r="F123" s="1079" t="s">
        <v>973</v>
      </c>
      <c r="G123" s="1080"/>
      <c r="H123" s="130" t="s">
        <v>968</v>
      </c>
      <c r="I123" s="130" t="s">
        <v>90</v>
      </c>
      <c r="J123" s="130" t="s">
        <v>20</v>
      </c>
      <c r="K123" s="293">
        <v>0</v>
      </c>
      <c r="L123" s="130"/>
      <c r="M123" s="9"/>
      <c r="N123" s="11">
        <v>0</v>
      </c>
    </row>
    <row r="124" spans="2:14" ht="26.4">
      <c r="B124" s="130">
        <v>2023</v>
      </c>
      <c r="C124" s="130" t="s">
        <v>16</v>
      </c>
      <c r="D124" s="1079" t="s">
        <v>963</v>
      </c>
      <c r="E124" s="1080"/>
      <c r="F124" s="1079" t="s">
        <v>973</v>
      </c>
      <c r="G124" s="1080"/>
      <c r="H124" s="130" t="s">
        <v>968</v>
      </c>
      <c r="I124" s="130" t="s">
        <v>371</v>
      </c>
      <c r="J124" s="130" t="s">
        <v>76</v>
      </c>
      <c r="K124" s="293">
        <v>0</v>
      </c>
      <c r="L124" s="130"/>
      <c r="M124" s="9"/>
      <c r="N124" s="11">
        <v>0</v>
      </c>
    </row>
    <row r="125" spans="2:14" ht="26.4">
      <c r="B125" s="130">
        <v>2023</v>
      </c>
      <c r="C125" s="130" t="s">
        <v>16</v>
      </c>
      <c r="D125" s="1079" t="s">
        <v>963</v>
      </c>
      <c r="E125" s="1080"/>
      <c r="F125" s="1079" t="s">
        <v>973</v>
      </c>
      <c r="G125" s="1080"/>
      <c r="H125" s="130" t="s">
        <v>968</v>
      </c>
      <c r="I125" s="130" t="s">
        <v>371</v>
      </c>
      <c r="J125" s="130" t="s">
        <v>76</v>
      </c>
      <c r="K125" s="293">
        <v>418.68</v>
      </c>
      <c r="L125" s="6">
        <v>4256</v>
      </c>
      <c r="M125" s="9"/>
      <c r="N125" s="8">
        <v>1781902.08</v>
      </c>
    </row>
    <row r="126" spans="2:14" ht="26.4">
      <c r="B126" s="130">
        <v>2023</v>
      </c>
      <c r="C126" s="130" t="s">
        <v>16</v>
      </c>
      <c r="D126" s="1079" t="s">
        <v>963</v>
      </c>
      <c r="E126" s="1080"/>
      <c r="F126" s="1079" t="s">
        <v>973</v>
      </c>
      <c r="G126" s="1080"/>
      <c r="H126" s="130" t="s">
        <v>968</v>
      </c>
      <c r="I126" s="130" t="s">
        <v>94</v>
      </c>
      <c r="J126" s="130" t="s">
        <v>76</v>
      </c>
      <c r="K126" s="293">
        <v>628.03</v>
      </c>
      <c r="L126" s="6">
        <v>1211</v>
      </c>
      <c r="M126" s="9"/>
      <c r="N126" s="8">
        <v>760544.33</v>
      </c>
    </row>
    <row r="127" spans="2:14" ht="26.4">
      <c r="B127" s="130">
        <v>2023</v>
      </c>
      <c r="C127" s="130" t="s">
        <v>16</v>
      </c>
      <c r="D127" s="1079" t="s">
        <v>963</v>
      </c>
      <c r="E127" s="1080"/>
      <c r="F127" s="1079" t="s">
        <v>973</v>
      </c>
      <c r="G127" s="1080"/>
      <c r="H127" s="130" t="s">
        <v>968</v>
      </c>
      <c r="I127" s="130" t="s">
        <v>94</v>
      </c>
      <c r="J127" s="130" t="s">
        <v>76</v>
      </c>
      <c r="K127" s="293">
        <v>0</v>
      </c>
      <c r="L127" s="130"/>
      <c r="M127" s="9"/>
      <c r="N127" s="11">
        <v>0</v>
      </c>
    </row>
    <row r="128" spans="2:14">
      <c r="B128" s="132" t="s">
        <v>28</v>
      </c>
      <c r="C128" s="132" t="s">
        <v>28</v>
      </c>
      <c r="D128" s="1083" t="s">
        <v>28</v>
      </c>
      <c r="E128" s="1080"/>
      <c r="F128" s="1083" t="s">
        <v>29</v>
      </c>
      <c r="G128" s="1080"/>
      <c r="H128" s="132" t="s">
        <v>28</v>
      </c>
      <c r="I128" s="132" t="s">
        <v>28</v>
      </c>
      <c r="J128" s="132" t="s">
        <v>28</v>
      </c>
      <c r="K128" s="132" t="s">
        <v>28</v>
      </c>
      <c r="L128" s="13">
        <v>1884622</v>
      </c>
      <c r="M128" s="132"/>
      <c r="N128" s="14">
        <v>486417507.63999999</v>
      </c>
    </row>
    <row r="129" spans="2:14" ht="52.8">
      <c r="B129" s="130">
        <v>2023</v>
      </c>
      <c r="C129" s="130" t="s">
        <v>16</v>
      </c>
      <c r="D129" s="1079" t="s">
        <v>963</v>
      </c>
      <c r="E129" s="1080"/>
      <c r="F129" s="1079" t="s">
        <v>974</v>
      </c>
      <c r="G129" s="1080"/>
      <c r="H129" s="130" t="s">
        <v>966</v>
      </c>
      <c r="I129" s="130" t="s">
        <v>370</v>
      </c>
      <c r="J129" s="130" t="s">
        <v>20</v>
      </c>
      <c r="K129" s="293">
        <v>0</v>
      </c>
      <c r="L129" s="130"/>
      <c r="M129" s="9"/>
      <c r="N129" s="11">
        <v>0</v>
      </c>
    </row>
    <row r="130" spans="2:14" ht="52.8">
      <c r="B130" s="130">
        <v>2023</v>
      </c>
      <c r="C130" s="130" t="s">
        <v>16</v>
      </c>
      <c r="D130" s="1079" t="s">
        <v>963</v>
      </c>
      <c r="E130" s="1080"/>
      <c r="F130" s="1079" t="s">
        <v>974</v>
      </c>
      <c r="G130" s="1080"/>
      <c r="H130" s="130" t="s">
        <v>966</v>
      </c>
      <c r="I130" s="130" t="s">
        <v>370</v>
      </c>
      <c r="J130" s="130" t="s">
        <v>20</v>
      </c>
      <c r="K130" s="293">
        <v>0</v>
      </c>
      <c r="L130" s="6">
        <v>2545</v>
      </c>
      <c r="M130" s="9"/>
      <c r="N130" s="130"/>
    </row>
    <row r="131" spans="2:14" ht="39.6">
      <c r="B131" s="130">
        <v>2023</v>
      </c>
      <c r="C131" s="130" t="s">
        <v>16</v>
      </c>
      <c r="D131" s="1079" t="s">
        <v>963</v>
      </c>
      <c r="E131" s="1080"/>
      <c r="F131" s="1079" t="s">
        <v>974</v>
      </c>
      <c r="G131" s="1080"/>
      <c r="H131" s="130" t="s">
        <v>967</v>
      </c>
      <c r="I131" s="130" t="s">
        <v>370</v>
      </c>
      <c r="J131" s="130" t="s">
        <v>76</v>
      </c>
      <c r="K131" s="293">
        <v>0</v>
      </c>
      <c r="L131" s="130"/>
      <c r="M131" s="9"/>
      <c r="N131" s="11">
        <v>0</v>
      </c>
    </row>
    <row r="132" spans="2:14" ht="39.6">
      <c r="B132" s="130">
        <v>2023</v>
      </c>
      <c r="C132" s="130" t="s">
        <v>16</v>
      </c>
      <c r="D132" s="1079" t="s">
        <v>963</v>
      </c>
      <c r="E132" s="1080"/>
      <c r="F132" s="1079" t="s">
        <v>974</v>
      </c>
      <c r="G132" s="1080"/>
      <c r="H132" s="130" t="s">
        <v>967</v>
      </c>
      <c r="I132" s="130" t="s">
        <v>370</v>
      </c>
      <c r="J132" s="130" t="s">
        <v>76</v>
      </c>
      <c r="K132" s="293">
        <v>0</v>
      </c>
      <c r="L132" s="6">
        <v>85</v>
      </c>
      <c r="M132" s="9"/>
      <c r="N132" s="130"/>
    </row>
    <row r="133" spans="2:14" ht="39.6">
      <c r="B133" s="130">
        <v>2023</v>
      </c>
      <c r="C133" s="130" t="s">
        <v>16</v>
      </c>
      <c r="D133" s="1079" t="s">
        <v>963</v>
      </c>
      <c r="E133" s="1080"/>
      <c r="F133" s="1079" t="s">
        <v>974</v>
      </c>
      <c r="G133" s="1080"/>
      <c r="H133" s="130" t="s">
        <v>969</v>
      </c>
      <c r="I133" s="130" t="s">
        <v>370</v>
      </c>
      <c r="J133" s="130" t="s">
        <v>160</v>
      </c>
      <c r="K133" s="293">
        <v>0</v>
      </c>
      <c r="L133" s="130"/>
      <c r="M133" s="9"/>
      <c r="N133" s="11">
        <v>0</v>
      </c>
    </row>
    <row r="134" spans="2:14" ht="39.6">
      <c r="B134" s="130">
        <v>2023</v>
      </c>
      <c r="C134" s="130" t="s">
        <v>16</v>
      </c>
      <c r="D134" s="1079" t="s">
        <v>963</v>
      </c>
      <c r="E134" s="1080"/>
      <c r="F134" s="1079" t="s">
        <v>974</v>
      </c>
      <c r="G134" s="1080"/>
      <c r="H134" s="130" t="s">
        <v>969</v>
      </c>
      <c r="I134" s="130" t="s">
        <v>370</v>
      </c>
      <c r="J134" s="130" t="s">
        <v>160</v>
      </c>
      <c r="K134" s="293">
        <v>0</v>
      </c>
      <c r="L134" s="6">
        <v>1</v>
      </c>
      <c r="M134" s="9"/>
      <c r="N134" s="130"/>
    </row>
    <row r="135" spans="2:14" ht="39.6">
      <c r="B135" s="130">
        <v>2023</v>
      </c>
      <c r="C135" s="130" t="s">
        <v>16</v>
      </c>
      <c r="D135" s="1079" t="s">
        <v>963</v>
      </c>
      <c r="E135" s="1080"/>
      <c r="F135" s="1079" t="s">
        <v>974</v>
      </c>
      <c r="G135" s="1080"/>
      <c r="H135" s="130" t="s">
        <v>968</v>
      </c>
      <c r="I135" s="130" t="s">
        <v>370</v>
      </c>
      <c r="J135" s="130" t="s">
        <v>975</v>
      </c>
      <c r="K135" s="293">
        <v>0</v>
      </c>
      <c r="L135" s="6">
        <v>2</v>
      </c>
      <c r="M135" s="9"/>
      <c r="N135" s="130"/>
    </row>
    <row r="136" spans="2:14" ht="39.6">
      <c r="B136" s="130">
        <v>2023</v>
      </c>
      <c r="C136" s="130" t="s">
        <v>16</v>
      </c>
      <c r="D136" s="1079" t="s">
        <v>963</v>
      </c>
      <c r="E136" s="1080"/>
      <c r="F136" s="1079" t="s">
        <v>974</v>
      </c>
      <c r="G136" s="1080"/>
      <c r="H136" s="130" t="s">
        <v>968</v>
      </c>
      <c r="I136" s="130" t="s">
        <v>370</v>
      </c>
      <c r="J136" s="130" t="s">
        <v>975</v>
      </c>
      <c r="K136" s="293">
        <v>0</v>
      </c>
      <c r="L136" s="130"/>
      <c r="M136" s="9"/>
      <c r="N136" s="11">
        <v>0</v>
      </c>
    </row>
    <row r="137" spans="2:14" ht="52.8">
      <c r="B137" s="130">
        <v>2023</v>
      </c>
      <c r="C137" s="130" t="s">
        <v>16</v>
      </c>
      <c r="D137" s="1079" t="s">
        <v>963</v>
      </c>
      <c r="E137" s="1080"/>
      <c r="F137" s="1079" t="s">
        <v>974</v>
      </c>
      <c r="G137" s="1080"/>
      <c r="H137" s="130" t="s">
        <v>966</v>
      </c>
      <c r="I137" s="130" t="s">
        <v>90</v>
      </c>
      <c r="J137" s="130" t="s">
        <v>20</v>
      </c>
      <c r="K137" s="293">
        <v>0</v>
      </c>
      <c r="L137" s="130"/>
      <c r="M137" s="9"/>
      <c r="N137" s="11">
        <v>0</v>
      </c>
    </row>
    <row r="138" spans="2:14" ht="52.8">
      <c r="B138" s="130">
        <v>2023</v>
      </c>
      <c r="C138" s="130" t="s">
        <v>16</v>
      </c>
      <c r="D138" s="1079" t="s">
        <v>963</v>
      </c>
      <c r="E138" s="1080"/>
      <c r="F138" s="1079" t="s">
        <v>974</v>
      </c>
      <c r="G138" s="1080"/>
      <c r="H138" s="130" t="s">
        <v>966</v>
      </c>
      <c r="I138" s="130" t="s">
        <v>90</v>
      </c>
      <c r="J138" s="130" t="s">
        <v>20</v>
      </c>
      <c r="K138" s="293">
        <v>277.17</v>
      </c>
      <c r="L138" s="6">
        <v>1670343</v>
      </c>
      <c r="M138" s="9"/>
      <c r="N138" s="8">
        <v>462968969.31</v>
      </c>
    </row>
    <row r="139" spans="2:14" ht="52.8">
      <c r="B139" s="130">
        <v>2023</v>
      </c>
      <c r="C139" s="130" t="s">
        <v>16</v>
      </c>
      <c r="D139" s="1079" t="s">
        <v>963</v>
      </c>
      <c r="E139" s="1080"/>
      <c r="F139" s="1079" t="s">
        <v>974</v>
      </c>
      <c r="G139" s="1080"/>
      <c r="H139" s="130" t="s">
        <v>966</v>
      </c>
      <c r="I139" s="130" t="s">
        <v>371</v>
      </c>
      <c r="J139" s="130" t="s">
        <v>76</v>
      </c>
      <c r="K139" s="293">
        <v>554.34</v>
      </c>
      <c r="L139" s="6">
        <v>151512</v>
      </c>
      <c r="M139" s="9"/>
      <c r="N139" s="8">
        <v>83989162.079999998</v>
      </c>
    </row>
    <row r="140" spans="2:14" ht="52.8">
      <c r="B140" s="130">
        <v>2023</v>
      </c>
      <c r="C140" s="130" t="s">
        <v>16</v>
      </c>
      <c r="D140" s="1079" t="s">
        <v>963</v>
      </c>
      <c r="E140" s="1080"/>
      <c r="F140" s="1079" t="s">
        <v>974</v>
      </c>
      <c r="G140" s="1080"/>
      <c r="H140" s="130" t="s">
        <v>966</v>
      </c>
      <c r="I140" s="130" t="s">
        <v>371</v>
      </c>
      <c r="J140" s="130" t="s">
        <v>76</v>
      </c>
      <c r="K140" s="293">
        <v>0</v>
      </c>
      <c r="L140" s="130"/>
      <c r="M140" s="9"/>
      <c r="N140" s="11">
        <v>0</v>
      </c>
    </row>
    <row r="141" spans="2:14" ht="52.8">
      <c r="B141" s="130">
        <v>2023</v>
      </c>
      <c r="C141" s="130" t="s">
        <v>16</v>
      </c>
      <c r="D141" s="1079" t="s">
        <v>963</v>
      </c>
      <c r="E141" s="1080"/>
      <c r="F141" s="1079" t="s">
        <v>974</v>
      </c>
      <c r="G141" s="1080"/>
      <c r="H141" s="130" t="s">
        <v>966</v>
      </c>
      <c r="I141" s="130" t="s">
        <v>94</v>
      </c>
      <c r="J141" s="130" t="s">
        <v>76</v>
      </c>
      <c r="K141" s="293">
        <v>831.51</v>
      </c>
      <c r="L141" s="6">
        <v>102359</v>
      </c>
      <c r="M141" s="9"/>
      <c r="N141" s="8">
        <v>85112532.090000004</v>
      </c>
    </row>
    <row r="142" spans="2:14" ht="52.8">
      <c r="B142" s="130">
        <v>2023</v>
      </c>
      <c r="C142" s="130" t="s">
        <v>16</v>
      </c>
      <c r="D142" s="1079" t="s">
        <v>963</v>
      </c>
      <c r="E142" s="1080"/>
      <c r="F142" s="1079" t="s">
        <v>974</v>
      </c>
      <c r="G142" s="1080"/>
      <c r="H142" s="130" t="s">
        <v>966</v>
      </c>
      <c r="I142" s="130" t="s">
        <v>94</v>
      </c>
      <c r="J142" s="130" t="s">
        <v>76</v>
      </c>
      <c r="K142" s="293">
        <v>0</v>
      </c>
      <c r="L142" s="130"/>
      <c r="M142" s="9"/>
      <c r="N142" s="11">
        <v>0</v>
      </c>
    </row>
    <row r="143" spans="2:14" ht="26.4">
      <c r="B143" s="130">
        <v>2023</v>
      </c>
      <c r="C143" s="130" t="s">
        <v>16</v>
      </c>
      <c r="D143" s="1079" t="s">
        <v>963</v>
      </c>
      <c r="E143" s="1080"/>
      <c r="F143" s="1079" t="s">
        <v>974</v>
      </c>
      <c r="G143" s="1080"/>
      <c r="H143" s="130" t="s">
        <v>967</v>
      </c>
      <c r="I143" s="130" t="s">
        <v>90</v>
      </c>
      <c r="J143" s="130" t="s">
        <v>20</v>
      </c>
      <c r="K143" s="293">
        <v>0</v>
      </c>
      <c r="L143" s="130"/>
      <c r="M143" s="9"/>
      <c r="N143" s="11">
        <v>0</v>
      </c>
    </row>
    <row r="144" spans="2:14" ht="26.4">
      <c r="B144" s="130">
        <v>2023</v>
      </c>
      <c r="C144" s="130" t="s">
        <v>16</v>
      </c>
      <c r="D144" s="1079" t="s">
        <v>963</v>
      </c>
      <c r="E144" s="1080"/>
      <c r="F144" s="1079" t="s">
        <v>974</v>
      </c>
      <c r="G144" s="1080"/>
      <c r="H144" s="130" t="s">
        <v>967</v>
      </c>
      <c r="I144" s="130" t="s">
        <v>90</v>
      </c>
      <c r="J144" s="130" t="s">
        <v>20</v>
      </c>
      <c r="K144" s="293">
        <v>554.33000000000004</v>
      </c>
      <c r="L144" s="6">
        <v>114639</v>
      </c>
      <c r="M144" s="9"/>
      <c r="N144" s="8">
        <v>63547836.869999997</v>
      </c>
    </row>
    <row r="145" spans="2:14" ht="26.4">
      <c r="B145" s="130">
        <v>2023</v>
      </c>
      <c r="C145" s="130" t="s">
        <v>16</v>
      </c>
      <c r="D145" s="1079" t="s">
        <v>963</v>
      </c>
      <c r="E145" s="1080"/>
      <c r="F145" s="1079" t="s">
        <v>974</v>
      </c>
      <c r="G145" s="1080"/>
      <c r="H145" s="130" t="s">
        <v>967</v>
      </c>
      <c r="I145" s="130" t="s">
        <v>371</v>
      </c>
      <c r="J145" s="130" t="s">
        <v>76</v>
      </c>
      <c r="K145" s="293">
        <v>0</v>
      </c>
      <c r="L145" s="130"/>
      <c r="M145" s="9"/>
      <c r="N145" s="11">
        <v>0</v>
      </c>
    </row>
    <row r="146" spans="2:14" ht="26.4">
      <c r="B146" s="130">
        <v>2023</v>
      </c>
      <c r="C146" s="130" t="s">
        <v>16</v>
      </c>
      <c r="D146" s="1079" t="s">
        <v>963</v>
      </c>
      <c r="E146" s="1080"/>
      <c r="F146" s="1079" t="s">
        <v>974</v>
      </c>
      <c r="G146" s="1080"/>
      <c r="H146" s="130" t="s">
        <v>967</v>
      </c>
      <c r="I146" s="130" t="s">
        <v>371</v>
      </c>
      <c r="J146" s="130" t="s">
        <v>76</v>
      </c>
      <c r="K146" s="293">
        <v>1108.67</v>
      </c>
      <c r="L146" s="6">
        <v>8739</v>
      </c>
      <c r="M146" s="9"/>
      <c r="N146" s="8">
        <v>9688667.1300000008</v>
      </c>
    </row>
    <row r="147" spans="2:14" ht="26.4">
      <c r="B147" s="130">
        <v>2023</v>
      </c>
      <c r="C147" s="130" t="s">
        <v>16</v>
      </c>
      <c r="D147" s="1079" t="s">
        <v>963</v>
      </c>
      <c r="E147" s="1080"/>
      <c r="F147" s="1079" t="s">
        <v>974</v>
      </c>
      <c r="G147" s="1080"/>
      <c r="H147" s="130" t="s">
        <v>967</v>
      </c>
      <c r="I147" s="130" t="s">
        <v>94</v>
      </c>
      <c r="J147" s="130" t="s">
        <v>76</v>
      </c>
      <c r="K147" s="293">
        <v>0</v>
      </c>
      <c r="L147" s="130"/>
      <c r="M147" s="9"/>
      <c r="N147" s="11">
        <v>0</v>
      </c>
    </row>
    <row r="148" spans="2:14" ht="26.4">
      <c r="B148" s="130">
        <v>2023</v>
      </c>
      <c r="C148" s="130" t="s">
        <v>16</v>
      </c>
      <c r="D148" s="1079" t="s">
        <v>963</v>
      </c>
      <c r="E148" s="1080"/>
      <c r="F148" s="1079" t="s">
        <v>974</v>
      </c>
      <c r="G148" s="1080"/>
      <c r="H148" s="130" t="s">
        <v>967</v>
      </c>
      <c r="I148" s="130" t="s">
        <v>94</v>
      </c>
      <c r="J148" s="130" t="s">
        <v>76</v>
      </c>
      <c r="K148" s="293">
        <v>1663.01</v>
      </c>
      <c r="L148" s="6">
        <v>4800</v>
      </c>
      <c r="M148" s="9"/>
      <c r="N148" s="8">
        <v>7982448</v>
      </c>
    </row>
    <row r="149" spans="2:14" ht="26.4">
      <c r="B149" s="130">
        <v>2023</v>
      </c>
      <c r="C149" s="130" t="s">
        <v>16</v>
      </c>
      <c r="D149" s="1079" t="s">
        <v>963</v>
      </c>
      <c r="E149" s="1080"/>
      <c r="F149" s="1079" t="s">
        <v>974</v>
      </c>
      <c r="G149" s="1080"/>
      <c r="H149" s="130" t="s">
        <v>969</v>
      </c>
      <c r="I149" s="130" t="s">
        <v>90</v>
      </c>
      <c r="J149" s="130" t="s">
        <v>20</v>
      </c>
      <c r="K149" s="293">
        <v>0</v>
      </c>
      <c r="L149" s="130"/>
      <c r="M149" s="9"/>
      <c r="N149" s="11">
        <v>0</v>
      </c>
    </row>
    <row r="150" spans="2:14" ht="26.4">
      <c r="B150" s="130">
        <v>2023</v>
      </c>
      <c r="C150" s="130" t="s">
        <v>16</v>
      </c>
      <c r="D150" s="1079" t="s">
        <v>963</v>
      </c>
      <c r="E150" s="1080"/>
      <c r="F150" s="1079" t="s">
        <v>974</v>
      </c>
      <c r="G150" s="1080"/>
      <c r="H150" s="130" t="s">
        <v>969</v>
      </c>
      <c r="I150" s="130" t="s">
        <v>90</v>
      </c>
      <c r="J150" s="130" t="s">
        <v>20</v>
      </c>
      <c r="K150" s="293">
        <v>831.5</v>
      </c>
      <c r="L150" s="6">
        <v>15006</v>
      </c>
      <c r="M150" s="9"/>
      <c r="N150" s="8">
        <v>12477489</v>
      </c>
    </row>
    <row r="151" spans="2:14" ht="26.4">
      <c r="B151" s="130">
        <v>2023</v>
      </c>
      <c r="C151" s="130" t="s">
        <v>16</v>
      </c>
      <c r="D151" s="1079" t="s">
        <v>963</v>
      </c>
      <c r="E151" s="1080"/>
      <c r="F151" s="1079" t="s">
        <v>974</v>
      </c>
      <c r="G151" s="1080"/>
      <c r="H151" s="130" t="s">
        <v>969</v>
      </c>
      <c r="I151" s="130" t="s">
        <v>371</v>
      </c>
      <c r="J151" s="130" t="s">
        <v>76</v>
      </c>
      <c r="K151" s="293">
        <v>0</v>
      </c>
      <c r="L151" s="130"/>
      <c r="M151" s="9"/>
      <c r="N151" s="11">
        <v>0</v>
      </c>
    </row>
    <row r="152" spans="2:14" ht="26.4">
      <c r="B152" s="130">
        <v>2023</v>
      </c>
      <c r="C152" s="130" t="s">
        <v>16</v>
      </c>
      <c r="D152" s="1079" t="s">
        <v>963</v>
      </c>
      <c r="E152" s="1080"/>
      <c r="F152" s="1079" t="s">
        <v>974</v>
      </c>
      <c r="G152" s="1080"/>
      <c r="H152" s="130" t="s">
        <v>969</v>
      </c>
      <c r="I152" s="130" t="s">
        <v>371</v>
      </c>
      <c r="J152" s="130" t="s">
        <v>76</v>
      </c>
      <c r="K152" s="293">
        <v>1663.01</v>
      </c>
      <c r="L152" s="6">
        <v>1110</v>
      </c>
      <c r="M152" s="9"/>
      <c r="N152" s="8">
        <v>1845941.1</v>
      </c>
    </row>
    <row r="153" spans="2:14" ht="26.4">
      <c r="B153" s="130">
        <v>2023</v>
      </c>
      <c r="C153" s="130" t="s">
        <v>16</v>
      </c>
      <c r="D153" s="1079" t="s">
        <v>963</v>
      </c>
      <c r="E153" s="1080"/>
      <c r="F153" s="1079" t="s">
        <v>974</v>
      </c>
      <c r="G153" s="1080"/>
      <c r="H153" s="130" t="s">
        <v>969</v>
      </c>
      <c r="I153" s="130" t="s">
        <v>94</v>
      </c>
      <c r="J153" s="130" t="s">
        <v>76</v>
      </c>
      <c r="K153" s="293">
        <v>0</v>
      </c>
      <c r="L153" s="130"/>
      <c r="M153" s="9"/>
      <c r="N153" s="11">
        <v>0</v>
      </c>
    </row>
    <row r="154" spans="2:14" ht="26.4">
      <c r="B154" s="130">
        <v>2023</v>
      </c>
      <c r="C154" s="130" t="s">
        <v>16</v>
      </c>
      <c r="D154" s="1079" t="s">
        <v>963</v>
      </c>
      <c r="E154" s="1080"/>
      <c r="F154" s="1079" t="s">
        <v>974</v>
      </c>
      <c r="G154" s="1080"/>
      <c r="H154" s="130" t="s">
        <v>969</v>
      </c>
      <c r="I154" s="130" t="s">
        <v>94</v>
      </c>
      <c r="J154" s="130" t="s">
        <v>76</v>
      </c>
      <c r="K154" s="293">
        <v>2494.52</v>
      </c>
      <c r="L154" s="6">
        <v>507</v>
      </c>
      <c r="M154" s="9"/>
      <c r="N154" s="8">
        <v>1264721.6399999999</v>
      </c>
    </row>
    <row r="155" spans="2:14" ht="26.4">
      <c r="B155" s="130">
        <v>2023</v>
      </c>
      <c r="C155" s="130" t="s">
        <v>16</v>
      </c>
      <c r="D155" s="1079" t="s">
        <v>963</v>
      </c>
      <c r="E155" s="1080"/>
      <c r="F155" s="1079" t="s">
        <v>974</v>
      </c>
      <c r="G155" s="1080"/>
      <c r="H155" s="130" t="s">
        <v>968</v>
      </c>
      <c r="I155" s="130" t="s">
        <v>90</v>
      </c>
      <c r="J155" s="130" t="s">
        <v>20</v>
      </c>
      <c r="K155" s="293">
        <v>0</v>
      </c>
      <c r="L155" s="130"/>
      <c r="M155" s="9"/>
      <c r="N155" s="11">
        <v>0</v>
      </c>
    </row>
    <row r="156" spans="2:14" ht="26.4">
      <c r="B156" s="130">
        <v>2023</v>
      </c>
      <c r="C156" s="130" t="s">
        <v>16</v>
      </c>
      <c r="D156" s="1079" t="s">
        <v>963</v>
      </c>
      <c r="E156" s="1080"/>
      <c r="F156" s="1079" t="s">
        <v>974</v>
      </c>
      <c r="G156" s="1080"/>
      <c r="H156" s="130" t="s">
        <v>968</v>
      </c>
      <c r="I156" s="130" t="s">
        <v>90</v>
      </c>
      <c r="J156" s="130" t="s">
        <v>20</v>
      </c>
      <c r="K156" s="293">
        <v>277.17</v>
      </c>
      <c r="L156" s="6">
        <v>37667</v>
      </c>
      <c r="M156" s="9"/>
      <c r="N156" s="8">
        <v>10440162.390000001</v>
      </c>
    </row>
    <row r="157" spans="2:14" ht="26.4">
      <c r="B157" s="130">
        <v>2023</v>
      </c>
      <c r="C157" s="130" t="s">
        <v>16</v>
      </c>
      <c r="D157" s="1079" t="s">
        <v>963</v>
      </c>
      <c r="E157" s="1080"/>
      <c r="F157" s="1079" t="s">
        <v>974</v>
      </c>
      <c r="G157" s="1080"/>
      <c r="H157" s="130" t="s">
        <v>968</v>
      </c>
      <c r="I157" s="130" t="s">
        <v>371</v>
      </c>
      <c r="J157" s="130" t="s">
        <v>76</v>
      </c>
      <c r="K157" s="293">
        <v>554.34</v>
      </c>
      <c r="L157" s="6">
        <v>3425</v>
      </c>
      <c r="M157" s="9"/>
      <c r="N157" s="8">
        <v>1898614.5</v>
      </c>
    </row>
    <row r="158" spans="2:14" ht="26.4">
      <c r="B158" s="130">
        <v>2023</v>
      </c>
      <c r="C158" s="130" t="s">
        <v>16</v>
      </c>
      <c r="D158" s="1079" t="s">
        <v>963</v>
      </c>
      <c r="E158" s="1080"/>
      <c r="F158" s="1079" t="s">
        <v>974</v>
      </c>
      <c r="G158" s="1080"/>
      <c r="H158" s="130" t="s">
        <v>968</v>
      </c>
      <c r="I158" s="130" t="s">
        <v>371</v>
      </c>
      <c r="J158" s="130" t="s">
        <v>76</v>
      </c>
      <c r="K158" s="293">
        <v>0</v>
      </c>
      <c r="L158" s="130"/>
      <c r="M158" s="9"/>
      <c r="N158" s="11">
        <v>0</v>
      </c>
    </row>
    <row r="159" spans="2:14" ht="26.4">
      <c r="B159" s="130">
        <v>2023</v>
      </c>
      <c r="C159" s="130" t="s">
        <v>16</v>
      </c>
      <c r="D159" s="1079" t="s">
        <v>963</v>
      </c>
      <c r="E159" s="1080"/>
      <c r="F159" s="1079" t="s">
        <v>974</v>
      </c>
      <c r="G159" s="1080"/>
      <c r="H159" s="130" t="s">
        <v>968</v>
      </c>
      <c r="I159" s="130" t="s">
        <v>94</v>
      </c>
      <c r="J159" s="130" t="s">
        <v>76</v>
      </c>
      <c r="K159" s="293">
        <v>0</v>
      </c>
      <c r="L159" s="130"/>
      <c r="M159" s="9"/>
      <c r="N159" s="11">
        <v>0</v>
      </c>
    </row>
    <row r="160" spans="2:14" ht="26.4">
      <c r="B160" s="130">
        <v>2023</v>
      </c>
      <c r="C160" s="130" t="s">
        <v>16</v>
      </c>
      <c r="D160" s="1079" t="s">
        <v>963</v>
      </c>
      <c r="E160" s="1080"/>
      <c r="F160" s="1079" t="s">
        <v>974</v>
      </c>
      <c r="G160" s="1080"/>
      <c r="H160" s="130" t="s">
        <v>968</v>
      </c>
      <c r="I160" s="130" t="s">
        <v>94</v>
      </c>
      <c r="J160" s="130" t="s">
        <v>76</v>
      </c>
      <c r="K160" s="293">
        <v>831.51</v>
      </c>
      <c r="L160" s="6">
        <v>4426</v>
      </c>
      <c r="M160" s="9"/>
      <c r="N160" s="8">
        <v>3680263.26</v>
      </c>
    </row>
    <row r="161" spans="2:14">
      <c r="B161" s="132" t="s">
        <v>28</v>
      </c>
      <c r="C161" s="132" t="s">
        <v>28</v>
      </c>
      <c r="D161" s="1083" t="s">
        <v>28</v>
      </c>
      <c r="E161" s="1080"/>
      <c r="F161" s="1083" t="s">
        <v>29</v>
      </c>
      <c r="G161" s="1080"/>
      <c r="H161" s="132" t="s">
        <v>28</v>
      </c>
      <c r="I161" s="132" t="s">
        <v>28</v>
      </c>
      <c r="J161" s="132" t="s">
        <v>28</v>
      </c>
      <c r="K161" s="132" t="s">
        <v>28</v>
      </c>
      <c r="L161" s="13">
        <v>2117166</v>
      </c>
      <c r="M161" s="132"/>
      <c r="N161" s="14">
        <v>744896807.37</v>
      </c>
    </row>
    <row r="162" spans="2:14" ht="52.8">
      <c r="B162" s="130">
        <v>2023</v>
      </c>
      <c r="C162" s="130" t="s">
        <v>16</v>
      </c>
      <c r="D162" s="1079" t="s">
        <v>963</v>
      </c>
      <c r="E162" s="1080"/>
      <c r="F162" s="1079" t="s">
        <v>976</v>
      </c>
      <c r="G162" s="1080"/>
      <c r="H162" s="130" t="s">
        <v>966</v>
      </c>
      <c r="I162" s="130" t="s">
        <v>370</v>
      </c>
      <c r="J162" s="130" t="s">
        <v>20</v>
      </c>
      <c r="K162" s="293">
        <v>0</v>
      </c>
      <c r="L162" s="130"/>
      <c r="M162" s="9"/>
      <c r="N162" s="11">
        <v>0</v>
      </c>
    </row>
    <row r="163" spans="2:14" ht="52.8">
      <c r="B163" s="130">
        <v>2023</v>
      </c>
      <c r="C163" s="130" t="s">
        <v>16</v>
      </c>
      <c r="D163" s="1079" t="s">
        <v>963</v>
      </c>
      <c r="E163" s="1080"/>
      <c r="F163" s="1079" t="s">
        <v>976</v>
      </c>
      <c r="G163" s="1080"/>
      <c r="H163" s="130" t="s">
        <v>966</v>
      </c>
      <c r="I163" s="130" t="s">
        <v>370</v>
      </c>
      <c r="J163" s="130" t="s">
        <v>20</v>
      </c>
      <c r="K163" s="293">
        <v>0</v>
      </c>
      <c r="L163" s="6">
        <v>2621</v>
      </c>
      <c r="M163" s="9"/>
      <c r="N163" s="130"/>
    </row>
    <row r="164" spans="2:14" ht="39.6">
      <c r="B164" s="130">
        <v>2023</v>
      </c>
      <c r="C164" s="130" t="s">
        <v>16</v>
      </c>
      <c r="D164" s="1079" t="s">
        <v>963</v>
      </c>
      <c r="E164" s="1080"/>
      <c r="F164" s="1079" t="s">
        <v>976</v>
      </c>
      <c r="G164" s="1080"/>
      <c r="H164" s="130" t="s">
        <v>967</v>
      </c>
      <c r="I164" s="130" t="s">
        <v>370</v>
      </c>
      <c r="J164" s="130" t="s">
        <v>20</v>
      </c>
      <c r="K164" s="293">
        <v>0</v>
      </c>
      <c r="L164" s="130"/>
      <c r="M164" s="9"/>
      <c r="N164" s="11">
        <v>0</v>
      </c>
    </row>
    <row r="165" spans="2:14" ht="39.6">
      <c r="B165" s="130">
        <v>2023</v>
      </c>
      <c r="C165" s="130" t="s">
        <v>16</v>
      </c>
      <c r="D165" s="1079" t="s">
        <v>963</v>
      </c>
      <c r="E165" s="1080"/>
      <c r="F165" s="1079" t="s">
        <v>976</v>
      </c>
      <c r="G165" s="1080"/>
      <c r="H165" s="130" t="s">
        <v>967</v>
      </c>
      <c r="I165" s="130" t="s">
        <v>370</v>
      </c>
      <c r="J165" s="130" t="s">
        <v>20</v>
      </c>
      <c r="K165" s="293">
        <v>0</v>
      </c>
      <c r="L165" s="6">
        <v>77</v>
      </c>
      <c r="M165" s="9"/>
      <c r="N165" s="130"/>
    </row>
    <row r="166" spans="2:14" ht="39.6">
      <c r="B166" s="130">
        <v>2023</v>
      </c>
      <c r="C166" s="130" t="s">
        <v>16</v>
      </c>
      <c r="D166" s="1079" t="s">
        <v>963</v>
      </c>
      <c r="E166" s="1080"/>
      <c r="F166" s="1079" t="s">
        <v>976</v>
      </c>
      <c r="G166" s="1080"/>
      <c r="H166" s="130" t="s">
        <v>969</v>
      </c>
      <c r="I166" s="130" t="s">
        <v>370</v>
      </c>
      <c r="J166" s="130" t="s">
        <v>160</v>
      </c>
      <c r="K166" s="293">
        <v>0</v>
      </c>
      <c r="L166" s="130"/>
      <c r="M166" s="9"/>
      <c r="N166" s="11">
        <v>0</v>
      </c>
    </row>
    <row r="167" spans="2:14" ht="39.6">
      <c r="B167" s="130">
        <v>2023</v>
      </c>
      <c r="C167" s="130" t="s">
        <v>16</v>
      </c>
      <c r="D167" s="1079" t="s">
        <v>963</v>
      </c>
      <c r="E167" s="1080"/>
      <c r="F167" s="1079" t="s">
        <v>976</v>
      </c>
      <c r="G167" s="1080"/>
      <c r="H167" s="130" t="s">
        <v>969</v>
      </c>
      <c r="I167" s="130" t="s">
        <v>370</v>
      </c>
      <c r="J167" s="130" t="s">
        <v>160</v>
      </c>
      <c r="K167" s="293">
        <v>0</v>
      </c>
      <c r="L167" s="6">
        <v>1</v>
      </c>
      <c r="M167" s="9"/>
      <c r="N167" s="130"/>
    </row>
    <row r="168" spans="2:14" ht="52.8">
      <c r="B168" s="130">
        <v>2023</v>
      </c>
      <c r="C168" s="130" t="s">
        <v>16</v>
      </c>
      <c r="D168" s="1079" t="s">
        <v>963</v>
      </c>
      <c r="E168" s="1080"/>
      <c r="F168" s="1079" t="s">
        <v>976</v>
      </c>
      <c r="G168" s="1080"/>
      <c r="H168" s="130" t="s">
        <v>966</v>
      </c>
      <c r="I168" s="130" t="s">
        <v>90</v>
      </c>
      <c r="J168" s="130" t="s">
        <v>20</v>
      </c>
      <c r="K168" s="293">
        <v>0</v>
      </c>
      <c r="L168" s="130"/>
      <c r="M168" s="9"/>
      <c r="N168" s="11">
        <v>0</v>
      </c>
    </row>
    <row r="169" spans="2:14" ht="52.8">
      <c r="B169" s="130">
        <v>2023</v>
      </c>
      <c r="C169" s="130" t="s">
        <v>16</v>
      </c>
      <c r="D169" s="1079" t="s">
        <v>963</v>
      </c>
      <c r="E169" s="1080"/>
      <c r="F169" s="1079" t="s">
        <v>976</v>
      </c>
      <c r="G169" s="1080"/>
      <c r="H169" s="130" t="s">
        <v>966</v>
      </c>
      <c r="I169" s="130" t="s">
        <v>90</v>
      </c>
      <c r="J169" s="130" t="s">
        <v>20</v>
      </c>
      <c r="K169" s="293">
        <v>393.56</v>
      </c>
      <c r="L169" s="6">
        <v>1642018</v>
      </c>
      <c r="M169" s="9"/>
      <c r="N169" s="8">
        <v>646232604.08000004</v>
      </c>
    </row>
    <row r="170" spans="2:14" ht="52.8">
      <c r="B170" s="130">
        <v>2023</v>
      </c>
      <c r="C170" s="130" t="s">
        <v>16</v>
      </c>
      <c r="D170" s="1079" t="s">
        <v>963</v>
      </c>
      <c r="E170" s="1080"/>
      <c r="F170" s="1079" t="s">
        <v>976</v>
      </c>
      <c r="G170" s="1080"/>
      <c r="H170" s="130" t="s">
        <v>966</v>
      </c>
      <c r="I170" s="130" t="s">
        <v>371</v>
      </c>
      <c r="J170" s="130" t="s">
        <v>76</v>
      </c>
      <c r="K170" s="293">
        <v>0</v>
      </c>
      <c r="L170" s="130"/>
      <c r="M170" s="9"/>
      <c r="N170" s="11">
        <v>0</v>
      </c>
    </row>
    <row r="171" spans="2:14" ht="52.8">
      <c r="B171" s="130">
        <v>2023</v>
      </c>
      <c r="C171" s="130" t="s">
        <v>16</v>
      </c>
      <c r="D171" s="1079" t="s">
        <v>963</v>
      </c>
      <c r="E171" s="1080"/>
      <c r="F171" s="1079" t="s">
        <v>976</v>
      </c>
      <c r="G171" s="1080"/>
      <c r="H171" s="130" t="s">
        <v>966</v>
      </c>
      <c r="I171" s="130" t="s">
        <v>371</v>
      </c>
      <c r="J171" s="130" t="s">
        <v>76</v>
      </c>
      <c r="K171" s="293">
        <v>787.12</v>
      </c>
      <c r="L171" s="6">
        <v>171562</v>
      </c>
      <c r="M171" s="9"/>
      <c r="N171" s="8">
        <v>135039881.44</v>
      </c>
    </row>
    <row r="172" spans="2:14" ht="52.8">
      <c r="B172" s="130">
        <v>2023</v>
      </c>
      <c r="C172" s="130" t="s">
        <v>16</v>
      </c>
      <c r="D172" s="1079" t="s">
        <v>963</v>
      </c>
      <c r="E172" s="1080"/>
      <c r="F172" s="1079" t="s">
        <v>976</v>
      </c>
      <c r="G172" s="1080"/>
      <c r="H172" s="130" t="s">
        <v>966</v>
      </c>
      <c r="I172" s="130" t="s">
        <v>94</v>
      </c>
      <c r="J172" s="130" t="s">
        <v>76</v>
      </c>
      <c r="K172" s="293">
        <v>1180.69</v>
      </c>
      <c r="L172" s="6">
        <v>93684</v>
      </c>
      <c r="M172" s="9"/>
      <c r="N172" s="8">
        <v>110611761.95999999</v>
      </c>
    </row>
    <row r="173" spans="2:14" ht="52.8">
      <c r="B173" s="130">
        <v>2023</v>
      </c>
      <c r="C173" s="130" t="s">
        <v>16</v>
      </c>
      <c r="D173" s="1079" t="s">
        <v>963</v>
      </c>
      <c r="E173" s="1080"/>
      <c r="F173" s="1079" t="s">
        <v>976</v>
      </c>
      <c r="G173" s="1080"/>
      <c r="H173" s="130" t="s">
        <v>966</v>
      </c>
      <c r="I173" s="130" t="s">
        <v>94</v>
      </c>
      <c r="J173" s="130" t="s">
        <v>76</v>
      </c>
      <c r="K173" s="293">
        <v>0</v>
      </c>
      <c r="L173" s="130"/>
      <c r="M173" s="9"/>
      <c r="N173" s="11">
        <v>0</v>
      </c>
    </row>
    <row r="174" spans="2:14" ht="26.4">
      <c r="B174" s="130">
        <v>2023</v>
      </c>
      <c r="C174" s="130" t="s">
        <v>16</v>
      </c>
      <c r="D174" s="1079" t="s">
        <v>963</v>
      </c>
      <c r="E174" s="1080"/>
      <c r="F174" s="1079" t="s">
        <v>976</v>
      </c>
      <c r="G174" s="1080"/>
      <c r="H174" s="130" t="s">
        <v>967</v>
      </c>
      <c r="I174" s="130" t="s">
        <v>90</v>
      </c>
      <c r="J174" s="130" t="s">
        <v>20</v>
      </c>
      <c r="K174" s="293">
        <v>0</v>
      </c>
      <c r="L174" s="130"/>
      <c r="M174" s="9"/>
      <c r="N174" s="11">
        <v>0</v>
      </c>
    </row>
    <row r="175" spans="2:14" ht="26.4">
      <c r="B175" s="130">
        <v>2023</v>
      </c>
      <c r="C175" s="130" t="s">
        <v>16</v>
      </c>
      <c r="D175" s="1079" t="s">
        <v>963</v>
      </c>
      <c r="E175" s="1080"/>
      <c r="F175" s="1079" t="s">
        <v>976</v>
      </c>
      <c r="G175" s="1080"/>
      <c r="H175" s="130" t="s">
        <v>967</v>
      </c>
      <c r="I175" s="130" t="s">
        <v>90</v>
      </c>
      <c r="J175" s="130" t="s">
        <v>20</v>
      </c>
      <c r="K175" s="293">
        <v>787.12</v>
      </c>
      <c r="L175" s="6">
        <v>118555</v>
      </c>
      <c r="M175" s="9"/>
      <c r="N175" s="8">
        <v>93317011.599999994</v>
      </c>
    </row>
    <row r="176" spans="2:14" ht="26.4">
      <c r="B176" s="130">
        <v>2023</v>
      </c>
      <c r="C176" s="130" t="s">
        <v>16</v>
      </c>
      <c r="D176" s="1079" t="s">
        <v>963</v>
      </c>
      <c r="E176" s="1080"/>
      <c r="F176" s="1079" t="s">
        <v>976</v>
      </c>
      <c r="G176" s="1080"/>
      <c r="H176" s="130" t="s">
        <v>967</v>
      </c>
      <c r="I176" s="130" t="s">
        <v>371</v>
      </c>
      <c r="J176" s="130" t="s">
        <v>76</v>
      </c>
      <c r="K176" s="293">
        <v>0</v>
      </c>
      <c r="L176" s="130"/>
      <c r="M176" s="9"/>
      <c r="N176" s="11">
        <v>0</v>
      </c>
    </row>
    <row r="177" spans="2:14" ht="26.4">
      <c r="B177" s="130">
        <v>2023</v>
      </c>
      <c r="C177" s="130" t="s">
        <v>16</v>
      </c>
      <c r="D177" s="1079" t="s">
        <v>963</v>
      </c>
      <c r="E177" s="1080"/>
      <c r="F177" s="1079" t="s">
        <v>976</v>
      </c>
      <c r="G177" s="1080"/>
      <c r="H177" s="130" t="s">
        <v>967</v>
      </c>
      <c r="I177" s="130" t="s">
        <v>371</v>
      </c>
      <c r="J177" s="130" t="s">
        <v>76</v>
      </c>
      <c r="K177" s="293">
        <v>1574.25</v>
      </c>
      <c r="L177" s="6">
        <v>5838</v>
      </c>
      <c r="M177" s="9"/>
      <c r="N177" s="8">
        <v>9190471.5</v>
      </c>
    </row>
    <row r="178" spans="2:14" ht="26.4">
      <c r="B178" s="130">
        <v>2023</v>
      </c>
      <c r="C178" s="130" t="s">
        <v>16</v>
      </c>
      <c r="D178" s="1079" t="s">
        <v>963</v>
      </c>
      <c r="E178" s="1080"/>
      <c r="F178" s="1079" t="s">
        <v>976</v>
      </c>
      <c r="G178" s="1080"/>
      <c r="H178" s="130" t="s">
        <v>967</v>
      </c>
      <c r="I178" s="130" t="s">
        <v>94</v>
      </c>
      <c r="J178" s="130" t="s">
        <v>76</v>
      </c>
      <c r="K178" s="293">
        <v>2361.37</v>
      </c>
      <c r="L178" s="6">
        <v>4560</v>
      </c>
      <c r="M178" s="9"/>
      <c r="N178" s="8">
        <v>10767847.199999999</v>
      </c>
    </row>
    <row r="179" spans="2:14" ht="26.4">
      <c r="B179" s="130">
        <v>2023</v>
      </c>
      <c r="C179" s="130" t="s">
        <v>16</v>
      </c>
      <c r="D179" s="1079" t="s">
        <v>963</v>
      </c>
      <c r="E179" s="1080"/>
      <c r="F179" s="1079" t="s">
        <v>976</v>
      </c>
      <c r="G179" s="1080"/>
      <c r="H179" s="130" t="s">
        <v>967</v>
      </c>
      <c r="I179" s="130" t="s">
        <v>94</v>
      </c>
      <c r="J179" s="130" t="s">
        <v>76</v>
      </c>
      <c r="K179" s="293">
        <v>0</v>
      </c>
      <c r="L179" s="130"/>
      <c r="M179" s="9"/>
      <c r="N179" s="11">
        <v>0</v>
      </c>
    </row>
    <row r="180" spans="2:14" ht="26.4">
      <c r="B180" s="130">
        <v>2023</v>
      </c>
      <c r="C180" s="130" t="s">
        <v>16</v>
      </c>
      <c r="D180" s="1079" t="s">
        <v>963</v>
      </c>
      <c r="E180" s="1080"/>
      <c r="F180" s="1079" t="s">
        <v>976</v>
      </c>
      <c r="G180" s="1080"/>
      <c r="H180" s="130" t="s">
        <v>969</v>
      </c>
      <c r="I180" s="130" t="s">
        <v>90</v>
      </c>
      <c r="J180" s="130" t="s">
        <v>20</v>
      </c>
      <c r="K180" s="293">
        <v>1180.68</v>
      </c>
      <c r="L180" s="6">
        <v>16425</v>
      </c>
      <c r="M180" s="9"/>
      <c r="N180" s="8">
        <v>19392669</v>
      </c>
    </row>
    <row r="181" spans="2:14" ht="26.4">
      <c r="B181" s="130">
        <v>2023</v>
      </c>
      <c r="C181" s="130" t="s">
        <v>16</v>
      </c>
      <c r="D181" s="1079" t="s">
        <v>963</v>
      </c>
      <c r="E181" s="1080"/>
      <c r="F181" s="1079" t="s">
        <v>976</v>
      </c>
      <c r="G181" s="1080"/>
      <c r="H181" s="130" t="s">
        <v>969</v>
      </c>
      <c r="I181" s="130" t="s">
        <v>90</v>
      </c>
      <c r="J181" s="130" t="s">
        <v>20</v>
      </c>
      <c r="K181" s="293">
        <v>0</v>
      </c>
      <c r="L181" s="130"/>
      <c r="M181" s="9"/>
      <c r="N181" s="11">
        <v>0</v>
      </c>
    </row>
    <row r="182" spans="2:14" ht="26.4">
      <c r="B182" s="130">
        <v>2023</v>
      </c>
      <c r="C182" s="130" t="s">
        <v>16</v>
      </c>
      <c r="D182" s="1079" t="s">
        <v>963</v>
      </c>
      <c r="E182" s="1080"/>
      <c r="F182" s="1079" t="s">
        <v>976</v>
      </c>
      <c r="G182" s="1080"/>
      <c r="H182" s="130" t="s">
        <v>969</v>
      </c>
      <c r="I182" s="130" t="s">
        <v>371</v>
      </c>
      <c r="J182" s="130" t="s">
        <v>76</v>
      </c>
      <c r="K182" s="293">
        <v>2361.37</v>
      </c>
      <c r="L182" s="6">
        <v>618</v>
      </c>
      <c r="M182" s="9"/>
      <c r="N182" s="8">
        <v>1459326.66</v>
      </c>
    </row>
    <row r="183" spans="2:14" ht="26.4">
      <c r="B183" s="130">
        <v>2023</v>
      </c>
      <c r="C183" s="130" t="s">
        <v>16</v>
      </c>
      <c r="D183" s="1079" t="s">
        <v>963</v>
      </c>
      <c r="E183" s="1080"/>
      <c r="F183" s="1079" t="s">
        <v>976</v>
      </c>
      <c r="G183" s="1080"/>
      <c r="H183" s="130" t="s">
        <v>969</v>
      </c>
      <c r="I183" s="130" t="s">
        <v>371</v>
      </c>
      <c r="J183" s="130" t="s">
        <v>76</v>
      </c>
      <c r="K183" s="293">
        <v>0</v>
      </c>
      <c r="L183" s="130"/>
      <c r="M183" s="9"/>
      <c r="N183" s="11">
        <v>0</v>
      </c>
    </row>
    <row r="184" spans="2:14" ht="26.4">
      <c r="B184" s="130">
        <v>2023</v>
      </c>
      <c r="C184" s="130" t="s">
        <v>16</v>
      </c>
      <c r="D184" s="1079" t="s">
        <v>963</v>
      </c>
      <c r="E184" s="1080"/>
      <c r="F184" s="1079" t="s">
        <v>976</v>
      </c>
      <c r="G184" s="1080"/>
      <c r="H184" s="130" t="s">
        <v>969</v>
      </c>
      <c r="I184" s="130" t="s">
        <v>94</v>
      </c>
      <c r="J184" s="130" t="s">
        <v>76</v>
      </c>
      <c r="K184" s="293">
        <v>0</v>
      </c>
      <c r="L184" s="130"/>
      <c r="M184" s="9"/>
      <c r="N184" s="11">
        <v>0</v>
      </c>
    </row>
    <row r="185" spans="2:14" ht="26.4">
      <c r="B185" s="130">
        <v>2023</v>
      </c>
      <c r="C185" s="130" t="s">
        <v>16</v>
      </c>
      <c r="D185" s="1079" t="s">
        <v>963</v>
      </c>
      <c r="E185" s="1080"/>
      <c r="F185" s="1079" t="s">
        <v>976</v>
      </c>
      <c r="G185" s="1080"/>
      <c r="H185" s="130" t="s">
        <v>969</v>
      </c>
      <c r="I185" s="130" t="s">
        <v>94</v>
      </c>
      <c r="J185" s="130" t="s">
        <v>76</v>
      </c>
      <c r="K185" s="293">
        <v>3542.06</v>
      </c>
      <c r="L185" s="6">
        <v>453</v>
      </c>
      <c r="M185" s="9"/>
      <c r="N185" s="8">
        <v>1604553.18</v>
      </c>
    </row>
    <row r="186" spans="2:14" ht="26.4">
      <c r="B186" s="130">
        <v>2023</v>
      </c>
      <c r="C186" s="130" t="s">
        <v>16</v>
      </c>
      <c r="D186" s="1079" t="s">
        <v>963</v>
      </c>
      <c r="E186" s="1080"/>
      <c r="F186" s="1079" t="s">
        <v>976</v>
      </c>
      <c r="G186" s="1080"/>
      <c r="H186" s="130" t="s">
        <v>968</v>
      </c>
      <c r="I186" s="130" t="s">
        <v>90</v>
      </c>
      <c r="J186" s="130" t="s">
        <v>20</v>
      </c>
      <c r="K186" s="293">
        <v>0</v>
      </c>
      <c r="L186" s="130"/>
      <c r="M186" s="9"/>
      <c r="N186" s="11">
        <v>0</v>
      </c>
    </row>
    <row r="187" spans="2:14" ht="26.4">
      <c r="B187" s="130">
        <v>2023</v>
      </c>
      <c r="C187" s="130" t="s">
        <v>16</v>
      </c>
      <c r="D187" s="1079" t="s">
        <v>963</v>
      </c>
      <c r="E187" s="1080"/>
      <c r="F187" s="1079" t="s">
        <v>976</v>
      </c>
      <c r="G187" s="1080"/>
      <c r="H187" s="130" t="s">
        <v>968</v>
      </c>
      <c r="I187" s="130" t="s">
        <v>90</v>
      </c>
      <c r="J187" s="130" t="s">
        <v>20</v>
      </c>
      <c r="K187" s="293">
        <v>393.56</v>
      </c>
      <c r="L187" s="6">
        <v>36005</v>
      </c>
      <c r="M187" s="9"/>
      <c r="N187" s="8">
        <v>14170127.800000001</v>
      </c>
    </row>
    <row r="188" spans="2:14" ht="26.4">
      <c r="B188" s="130">
        <v>2023</v>
      </c>
      <c r="C188" s="130" t="s">
        <v>16</v>
      </c>
      <c r="D188" s="1079" t="s">
        <v>963</v>
      </c>
      <c r="E188" s="1080"/>
      <c r="F188" s="1079" t="s">
        <v>976</v>
      </c>
      <c r="G188" s="1080"/>
      <c r="H188" s="130" t="s">
        <v>968</v>
      </c>
      <c r="I188" s="130" t="s">
        <v>371</v>
      </c>
      <c r="J188" s="130" t="s">
        <v>76</v>
      </c>
      <c r="K188" s="293">
        <v>787.12</v>
      </c>
      <c r="L188" s="6">
        <v>4056</v>
      </c>
      <c r="M188" s="9"/>
      <c r="N188" s="8">
        <v>3192558.72</v>
      </c>
    </row>
    <row r="189" spans="2:14" ht="26.4">
      <c r="B189" s="130">
        <v>2023</v>
      </c>
      <c r="C189" s="130" t="s">
        <v>16</v>
      </c>
      <c r="D189" s="1079" t="s">
        <v>963</v>
      </c>
      <c r="E189" s="1080"/>
      <c r="F189" s="1079" t="s">
        <v>976</v>
      </c>
      <c r="G189" s="1080"/>
      <c r="H189" s="130" t="s">
        <v>968</v>
      </c>
      <c r="I189" s="130" t="s">
        <v>371</v>
      </c>
      <c r="J189" s="130" t="s">
        <v>76</v>
      </c>
      <c r="K189" s="293">
        <v>0</v>
      </c>
      <c r="L189" s="130"/>
      <c r="M189" s="9"/>
      <c r="N189" s="11">
        <v>0</v>
      </c>
    </row>
    <row r="190" spans="2:14" ht="26.4">
      <c r="B190" s="130">
        <v>2023</v>
      </c>
      <c r="C190" s="130" t="s">
        <v>16</v>
      </c>
      <c r="D190" s="1079" t="s">
        <v>963</v>
      </c>
      <c r="E190" s="1080"/>
      <c r="F190" s="1079" t="s">
        <v>976</v>
      </c>
      <c r="G190" s="1080"/>
      <c r="H190" s="130" t="s">
        <v>968</v>
      </c>
      <c r="I190" s="130" t="s">
        <v>94</v>
      </c>
      <c r="J190" s="130" t="s">
        <v>76</v>
      </c>
      <c r="K190" s="293">
        <v>1180.69</v>
      </c>
      <c r="L190" s="6">
        <v>1708</v>
      </c>
      <c r="M190" s="9"/>
      <c r="N190" s="8">
        <v>2016618.52</v>
      </c>
    </row>
    <row r="191" spans="2:14" ht="26.4">
      <c r="B191" s="130">
        <v>2023</v>
      </c>
      <c r="C191" s="130" t="s">
        <v>16</v>
      </c>
      <c r="D191" s="1079" t="s">
        <v>963</v>
      </c>
      <c r="E191" s="1080"/>
      <c r="F191" s="1079" t="s">
        <v>976</v>
      </c>
      <c r="G191" s="1080"/>
      <c r="H191" s="130" t="s">
        <v>968</v>
      </c>
      <c r="I191" s="130" t="s">
        <v>94</v>
      </c>
      <c r="J191" s="130" t="s">
        <v>76</v>
      </c>
      <c r="K191" s="293">
        <v>0</v>
      </c>
      <c r="L191" s="130"/>
      <c r="M191" s="9"/>
      <c r="N191" s="11">
        <v>0</v>
      </c>
    </row>
    <row r="192" spans="2:14">
      <c r="B192" s="132" t="s">
        <v>28</v>
      </c>
      <c r="C192" s="132" t="s">
        <v>28</v>
      </c>
      <c r="D192" s="1083" t="s">
        <v>28</v>
      </c>
      <c r="E192" s="1080"/>
      <c r="F192" s="1083" t="s">
        <v>29</v>
      </c>
      <c r="G192" s="1080"/>
      <c r="H192" s="132" t="s">
        <v>28</v>
      </c>
      <c r="I192" s="132" t="s">
        <v>28</v>
      </c>
      <c r="J192" s="132" t="s">
        <v>28</v>
      </c>
      <c r="K192" s="132" t="s">
        <v>28</v>
      </c>
      <c r="L192" s="13">
        <v>2098181</v>
      </c>
      <c r="M192" s="132"/>
      <c r="N192" s="14">
        <v>1046995431.66</v>
      </c>
    </row>
    <row r="193" spans="2:14" ht="52.8">
      <c r="B193" s="130">
        <v>2023</v>
      </c>
      <c r="C193" s="130" t="s">
        <v>16</v>
      </c>
      <c r="D193" s="1079" t="s">
        <v>963</v>
      </c>
      <c r="E193" s="1080"/>
      <c r="F193" s="1079" t="s">
        <v>977</v>
      </c>
      <c r="G193" s="1080"/>
      <c r="H193" s="130" t="s">
        <v>966</v>
      </c>
      <c r="I193" s="130" t="s">
        <v>370</v>
      </c>
      <c r="J193" s="130" t="s">
        <v>20</v>
      </c>
      <c r="K193" s="293">
        <v>0</v>
      </c>
      <c r="L193" s="130"/>
      <c r="M193" s="9"/>
      <c r="N193" s="11">
        <v>0</v>
      </c>
    </row>
    <row r="194" spans="2:14" ht="52.8">
      <c r="B194" s="130">
        <v>2023</v>
      </c>
      <c r="C194" s="130" t="s">
        <v>16</v>
      </c>
      <c r="D194" s="1079" t="s">
        <v>963</v>
      </c>
      <c r="E194" s="1080"/>
      <c r="F194" s="1079" t="s">
        <v>977</v>
      </c>
      <c r="G194" s="1080"/>
      <c r="H194" s="130" t="s">
        <v>966</v>
      </c>
      <c r="I194" s="130" t="s">
        <v>370</v>
      </c>
      <c r="J194" s="130" t="s">
        <v>20</v>
      </c>
      <c r="K194" s="293">
        <v>0</v>
      </c>
      <c r="L194" s="6">
        <v>2443</v>
      </c>
      <c r="M194" s="9"/>
      <c r="N194" s="130"/>
    </row>
    <row r="195" spans="2:14" ht="39.6">
      <c r="B195" s="130">
        <v>2023</v>
      </c>
      <c r="C195" s="130" t="s">
        <v>16</v>
      </c>
      <c r="D195" s="1079" t="s">
        <v>963</v>
      </c>
      <c r="E195" s="1080"/>
      <c r="F195" s="1079" t="s">
        <v>977</v>
      </c>
      <c r="G195" s="1080"/>
      <c r="H195" s="130" t="s">
        <v>967</v>
      </c>
      <c r="I195" s="130" t="s">
        <v>370</v>
      </c>
      <c r="J195" s="130" t="s">
        <v>20</v>
      </c>
      <c r="K195" s="293">
        <v>0</v>
      </c>
      <c r="L195" s="130"/>
      <c r="M195" s="9"/>
      <c r="N195" s="11">
        <v>0</v>
      </c>
    </row>
    <row r="196" spans="2:14" ht="39.6">
      <c r="B196" s="130">
        <v>2023</v>
      </c>
      <c r="C196" s="130" t="s">
        <v>16</v>
      </c>
      <c r="D196" s="1079" t="s">
        <v>963</v>
      </c>
      <c r="E196" s="1080"/>
      <c r="F196" s="1079" t="s">
        <v>977</v>
      </c>
      <c r="G196" s="1080"/>
      <c r="H196" s="130" t="s">
        <v>967</v>
      </c>
      <c r="I196" s="130" t="s">
        <v>370</v>
      </c>
      <c r="J196" s="130" t="s">
        <v>20</v>
      </c>
      <c r="K196" s="293">
        <v>0</v>
      </c>
      <c r="L196" s="6">
        <v>114</v>
      </c>
      <c r="M196" s="9"/>
      <c r="N196" s="130"/>
    </row>
    <row r="197" spans="2:14" ht="39.6">
      <c r="B197" s="130">
        <v>2023</v>
      </c>
      <c r="C197" s="130" t="s">
        <v>16</v>
      </c>
      <c r="D197" s="1079" t="s">
        <v>963</v>
      </c>
      <c r="E197" s="1080"/>
      <c r="F197" s="1079" t="s">
        <v>977</v>
      </c>
      <c r="G197" s="1080"/>
      <c r="H197" s="130" t="s">
        <v>968</v>
      </c>
      <c r="I197" s="130" t="s">
        <v>370</v>
      </c>
      <c r="J197" s="130" t="s">
        <v>447</v>
      </c>
      <c r="K197" s="293">
        <v>0</v>
      </c>
      <c r="L197" s="6">
        <v>1</v>
      </c>
      <c r="M197" s="9"/>
      <c r="N197" s="130"/>
    </row>
    <row r="198" spans="2:14" ht="39.6">
      <c r="B198" s="130">
        <v>2023</v>
      </c>
      <c r="C198" s="130" t="s">
        <v>16</v>
      </c>
      <c r="D198" s="1079" t="s">
        <v>963</v>
      </c>
      <c r="E198" s="1080"/>
      <c r="F198" s="1079" t="s">
        <v>977</v>
      </c>
      <c r="G198" s="1080"/>
      <c r="H198" s="130" t="s">
        <v>968</v>
      </c>
      <c r="I198" s="130" t="s">
        <v>370</v>
      </c>
      <c r="J198" s="130" t="s">
        <v>447</v>
      </c>
      <c r="K198" s="293">
        <v>0</v>
      </c>
      <c r="L198" s="130"/>
      <c r="M198" s="9"/>
      <c r="N198" s="11">
        <v>0</v>
      </c>
    </row>
    <row r="199" spans="2:14" ht="52.8">
      <c r="B199" s="130">
        <v>2023</v>
      </c>
      <c r="C199" s="130" t="s">
        <v>16</v>
      </c>
      <c r="D199" s="1079" t="s">
        <v>963</v>
      </c>
      <c r="E199" s="1080"/>
      <c r="F199" s="1079" t="s">
        <v>977</v>
      </c>
      <c r="G199" s="1080"/>
      <c r="H199" s="130" t="s">
        <v>966</v>
      </c>
      <c r="I199" s="130" t="s">
        <v>90</v>
      </c>
      <c r="J199" s="130" t="s">
        <v>20</v>
      </c>
      <c r="K199" s="293">
        <v>216.88</v>
      </c>
      <c r="L199" s="6">
        <v>1679330</v>
      </c>
      <c r="M199" s="9"/>
      <c r="N199" s="8">
        <v>364213090.39999998</v>
      </c>
    </row>
    <row r="200" spans="2:14" ht="52.8">
      <c r="B200" s="130">
        <v>2023</v>
      </c>
      <c r="C200" s="130" t="s">
        <v>16</v>
      </c>
      <c r="D200" s="1079" t="s">
        <v>963</v>
      </c>
      <c r="E200" s="1080"/>
      <c r="F200" s="1079" t="s">
        <v>977</v>
      </c>
      <c r="G200" s="1080"/>
      <c r="H200" s="130" t="s">
        <v>966</v>
      </c>
      <c r="I200" s="130" t="s">
        <v>90</v>
      </c>
      <c r="J200" s="130" t="s">
        <v>20</v>
      </c>
      <c r="K200" s="293">
        <v>0</v>
      </c>
      <c r="L200" s="130"/>
      <c r="M200" s="9"/>
      <c r="N200" s="11">
        <v>0</v>
      </c>
    </row>
    <row r="201" spans="2:14" ht="52.8">
      <c r="B201" s="130">
        <v>2023</v>
      </c>
      <c r="C201" s="130" t="s">
        <v>16</v>
      </c>
      <c r="D201" s="1079" t="s">
        <v>963</v>
      </c>
      <c r="E201" s="1080"/>
      <c r="F201" s="1079" t="s">
        <v>977</v>
      </c>
      <c r="G201" s="1080"/>
      <c r="H201" s="130" t="s">
        <v>966</v>
      </c>
      <c r="I201" s="130" t="s">
        <v>371</v>
      </c>
      <c r="J201" s="130" t="s">
        <v>76</v>
      </c>
      <c r="K201" s="293">
        <v>0</v>
      </c>
      <c r="L201" s="130"/>
      <c r="M201" s="9"/>
      <c r="N201" s="11">
        <v>0</v>
      </c>
    </row>
    <row r="202" spans="2:14" ht="52.8">
      <c r="B202" s="130">
        <v>2023</v>
      </c>
      <c r="C202" s="130" t="s">
        <v>16</v>
      </c>
      <c r="D202" s="1079" t="s">
        <v>963</v>
      </c>
      <c r="E202" s="1080"/>
      <c r="F202" s="1079" t="s">
        <v>977</v>
      </c>
      <c r="G202" s="1080"/>
      <c r="H202" s="130" t="s">
        <v>966</v>
      </c>
      <c r="I202" s="130" t="s">
        <v>371</v>
      </c>
      <c r="J202" s="130" t="s">
        <v>76</v>
      </c>
      <c r="K202" s="293">
        <v>433.76</v>
      </c>
      <c r="L202" s="6">
        <v>154077</v>
      </c>
      <c r="M202" s="9"/>
      <c r="N202" s="8">
        <v>66832439.520000003</v>
      </c>
    </row>
    <row r="203" spans="2:14" ht="52.8">
      <c r="B203" s="130">
        <v>2023</v>
      </c>
      <c r="C203" s="130" t="s">
        <v>16</v>
      </c>
      <c r="D203" s="1079" t="s">
        <v>963</v>
      </c>
      <c r="E203" s="1080"/>
      <c r="F203" s="1079" t="s">
        <v>977</v>
      </c>
      <c r="G203" s="1080"/>
      <c r="H203" s="130" t="s">
        <v>966</v>
      </c>
      <c r="I203" s="130" t="s">
        <v>94</v>
      </c>
      <c r="J203" s="130" t="s">
        <v>76</v>
      </c>
      <c r="K203" s="293">
        <v>650.63</v>
      </c>
      <c r="L203" s="6">
        <v>102166</v>
      </c>
      <c r="M203" s="9"/>
      <c r="N203" s="8">
        <v>66472264.579999998</v>
      </c>
    </row>
    <row r="204" spans="2:14" ht="52.8">
      <c r="B204" s="130">
        <v>2023</v>
      </c>
      <c r="C204" s="130" t="s">
        <v>16</v>
      </c>
      <c r="D204" s="1079" t="s">
        <v>963</v>
      </c>
      <c r="E204" s="1080"/>
      <c r="F204" s="1079" t="s">
        <v>977</v>
      </c>
      <c r="G204" s="1080"/>
      <c r="H204" s="130" t="s">
        <v>966</v>
      </c>
      <c r="I204" s="130" t="s">
        <v>94</v>
      </c>
      <c r="J204" s="130" t="s">
        <v>76</v>
      </c>
      <c r="K204" s="293">
        <v>0</v>
      </c>
      <c r="L204" s="130"/>
      <c r="M204" s="9"/>
      <c r="N204" s="11">
        <v>0</v>
      </c>
    </row>
    <row r="205" spans="2:14" ht="26.4">
      <c r="B205" s="130">
        <v>2023</v>
      </c>
      <c r="C205" s="130" t="s">
        <v>16</v>
      </c>
      <c r="D205" s="1079" t="s">
        <v>963</v>
      </c>
      <c r="E205" s="1080"/>
      <c r="F205" s="1079" t="s">
        <v>977</v>
      </c>
      <c r="G205" s="1080"/>
      <c r="H205" s="130" t="s">
        <v>967</v>
      </c>
      <c r="I205" s="130" t="s">
        <v>90</v>
      </c>
      <c r="J205" s="130" t="s">
        <v>20</v>
      </c>
      <c r="K205" s="293">
        <v>433.75</v>
      </c>
      <c r="L205" s="6">
        <v>122331</v>
      </c>
      <c r="M205" s="9"/>
      <c r="N205" s="8">
        <v>53061071.25</v>
      </c>
    </row>
    <row r="206" spans="2:14" ht="26.4">
      <c r="B206" s="130">
        <v>2023</v>
      </c>
      <c r="C206" s="130" t="s">
        <v>16</v>
      </c>
      <c r="D206" s="1079" t="s">
        <v>963</v>
      </c>
      <c r="E206" s="1080"/>
      <c r="F206" s="1079" t="s">
        <v>977</v>
      </c>
      <c r="G206" s="1080"/>
      <c r="H206" s="130" t="s">
        <v>967</v>
      </c>
      <c r="I206" s="130" t="s">
        <v>90</v>
      </c>
      <c r="J206" s="130" t="s">
        <v>20</v>
      </c>
      <c r="K206" s="293">
        <v>0</v>
      </c>
      <c r="L206" s="130"/>
      <c r="M206" s="9"/>
      <c r="N206" s="11">
        <v>0</v>
      </c>
    </row>
    <row r="207" spans="2:14" ht="26.4">
      <c r="B207" s="130">
        <v>2023</v>
      </c>
      <c r="C207" s="130" t="s">
        <v>16</v>
      </c>
      <c r="D207" s="1079" t="s">
        <v>963</v>
      </c>
      <c r="E207" s="1080"/>
      <c r="F207" s="1079" t="s">
        <v>977</v>
      </c>
      <c r="G207" s="1080"/>
      <c r="H207" s="130" t="s">
        <v>967</v>
      </c>
      <c r="I207" s="130" t="s">
        <v>371</v>
      </c>
      <c r="J207" s="130" t="s">
        <v>76</v>
      </c>
      <c r="K207" s="293">
        <v>867.51</v>
      </c>
      <c r="L207" s="6">
        <v>9317</v>
      </c>
      <c r="M207" s="9"/>
      <c r="N207" s="8">
        <v>8082590.6699999999</v>
      </c>
    </row>
    <row r="208" spans="2:14" ht="26.4">
      <c r="B208" s="130">
        <v>2023</v>
      </c>
      <c r="C208" s="130" t="s">
        <v>16</v>
      </c>
      <c r="D208" s="1079" t="s">
        <v>963</v>
      </c>
      <c r="E208" s="1080"/>
      <c r="F208" s="1079" t="s">
        <v>977</v>
      </c>
      <c r="G208" s="1080"/>
      <c r="H208" s="130" t="s">
        <v>967</v>
      </c>
      <c r="I208" s="130" t="s">
        <v>371</v>
      </c>
      <c r="J208" s="130" t="s">
        <v>76</v>
      </c>
      <c r="K208" s="293">
        <v>0</v>
      </c>
      <c r="L208" s="130"/>
      <c r="M208" s="9"/>
      <c r="N208" s="11">
        <v>0</v>
      </c>
    </row>
    <row r="209" spans="2:14" ht="26.4">
      <c r="B209" s="130">
        <v>2023</v>
      </c>
      <c r="C209" s="130" t="s">
        <v>16</v>
      </c>
      <c r="D209" s="1079" t="s">
        <v>963</v>
      </c>
      <c r="E209" s="1080"/>
      <c r="F209" s="1079" t="s">
        <v>977</v>
      </c>
      <c r="G209" s="1080"/>
      <c r="H209" s="130" t="s">
        <v>967</v>
      </c>
      <c r="I209" s="130" t="s">
        <v>94</v>
      </c>
      <c r="J209" s="130" t="s">
        <v>76</v>
      </c>
      <c r="K209" s="293">
        <v>0</v>
      </c>
      <c r="L209" s="130"/>
      <c r="M209" s="9"/>
      <c r="N209" s="11">
        <v>0</v>
      </c>
    </row>
    <row r="210" spans="2:14" ht="26.4">
      <c r="B210" s="130">
        <v>2023</v>
      </c>
      <c r="C210" s="130" t="s">
        <v>16</v>
      </c>
      <c r="D210" s="1079" t="s">
        <v>963</v>
      </c>
      <c r="E210" s="1080"/>
      <c r="F210" s="1079" t="s">
        <v>977</v>
      </c>
      <c r="G210" s="1080"/>
      <c r="H210" s="130" t="s">
        <v>967</v>
      </c>
      <c r="I210" s="130" t="s">
        <v>94</v>
      </c>
      <c r="J210" s="130" t="s">
        <v>76</v>
      </c>
      <c r="K210" s="293">
        <v>1301.27</v>
      </c>
      <c r="L210" s="6">
        <v>5276</v>
      </c>
      <c r="M210" s="9"/>
      <c r="N210" s="8">
        <v>6865500.5199999996</v>
      </c>
    </row>
    <row r="211" spans="2:14" ht="26.4">
      <c r="B211" s="130">
        <v>2023</v>
      </c>
      <c r="C211" s="130" t="s">
        <v>16</v>
      </c>
      <c r="D211" s="1079" t="s">
        <v>963</v>
      </c>
      <c r="E211" s="1080"/>
      <c r="F211" s="1079" t="s">
        <v>977</v>
      </c>
      <c r="G211" s="1080"/>
      <c r="H211" s="130" t="s">
        <v>969</v>
      </c>
      <c r="I211" s="130" t="s">
        <v>90</v>
      </c>
      <c r="J211" s="130" t="s">
        <v>20</v>
      </c>
      <c r="K211" s="293">
        <v>650.63</v>
      </c>
      <c r="L211" s="6">
        <v>15968</v>
      </c>
      <c r="M211" s="9"/>
      <c r="N211" s="8">
        <v>10389259.84</v>
      </c>
    </row>
    <row r="212" spans="2:14" ht="26.4">
      <c r="B212" s="130">
        <v>2023</v>
      </c>
      <c r="C212" s="130" t="s">
        <v>16</v>
      </c>
      <c r="D212" s="1079" t="s">
        <v>963</v>
      </c>
      <c r="E212" s="1080"/>
      <c r="F212" s="1079" t="s">
        <v>977</v>
      </c>
      <c r="G212" s="1080"/>
      <c r="H212" s="130" t="s">
        <v>969</v>
      </c>
      <c r="I212" s="130" t="s">
        <v>90</v>
      </c>
      <c r="J212" s="130" t="s">
        <v>20</v>
      </c>
      <c r="K212" s="293">
        <v>0</v>
      </c>
      <c r="L212" s="130"/>
      <c r="M212" s="9"/>
      <c r="N212" s="11">
        <v>0</v>
      </c>
    </row>
    <row r="213" spans="2:14" ht="26.4">
      <c r="B213" s="130">
        <v>2023</v>
      </c>
      <c r="C213" s="130" t="s">
        <v>16</v>
      </c>
      <c r="D213" s="1079" t="s">
        <v>963</v>
      </c>
      <c r="E213" s="1080"/>
      <c r="F213" s="1079" t="s">
        <v>977</v>
      </c>
      <c r="G213" s="1080"/>
      <c r="H213" s="130" t="s">
        <v>969</v>
      </c>
      <c r="I213" s="130" t="s">
        <v>371</v>
      </c>
      <c r="J213" s="130" t="s">
        <v>76</v>
      </c>
      <c r="K213" s="293">
        <v>0</v>
      </c>
      <c r="L213" s="130"/>
      <c r="M213" s="9"/>
      <c r="N213" s="11">
        <v>0</v>
      </c>
    </row>
    <row r="214" spans="2:14" ht="26.4">
      <c r="B214" s="130">
        <v>2023</v>
      </c>
      <c r="C214" s="130" t="s">
        <v>16</v>
      </c>
      <c r="D214" s="1079" t="s">
        <v>963</v>
      </c>
      <c r="E214" s="1080"/>
      <c r="F214" s="1079" t="s">
        <v>977</v>
      </c>
      <c r="G214" s="1080"/>
      <c r="H214" s="130" t="s">
        <v>969</v>
      </c>
      <c r="I214" s="130" t="s">
        <v>371</v>
      </c>
      <c r="J214" s="130" t="s">
        <v>76</v>
      </c>
      <c r="K214" s="293">
        <v>1301.27</v>
      </c>
      <c r="L214" s="6">
        <v>1149</v>
      </c>
      <c r="M214" s="9"/>
      <c r="N214" s="8">
        <v>1495159.23</v>
      </c>
    </row>
    <row r="215" spans="2:14" ht="26.4">
      <c r="B215" s="130">
        <v>2023</v>
      </c>
      <c r="C215" s="130" t="s">
        <v>16</v>
      </c>
      <c r="D215" s="1079" t="s">
        <v>963</v>
      </c>
      <c r="E215" s="1080"/>
      <c r="F215" s="1079" t="s">
        <v>977</v>
      </c>
      <c r="G215" s="1080"/>
      <c r="H215" s="130" t="s">
        <v>969</v>
      </c>
      <c r="I215" s="130" t="s">
        <v>94</v>
      </c>
      <c r="J215" s="130" t="s">
        <v>76</v>
      </c>
      <c r="K215" s="293">
        <v>1951.9</v>
      </c>
      <c r="L215" s="6">
        <v>551</v>
      </c>
      <c r="M215" s="9"/>
      <c r="N215" s="8">
        <v>1075496.8999999999</v>
      </c>
    </row>
    <row r="216" spans="2:14" ht="26.4">
      <c r="B216" s="130">
        <v>2023</v>
      </c>
      <c r="C216" s="130" t="s">
        <v>16</v>
      </c>
      <c r="D216" s="1079" t="s">
        <v>963</v>
      </c>
      <c r="E216" s="1080"/>
      <c r="F216" s="1079" t="s">
        <v>977</v>
      </c>
      <c r="G216" s="1080"/>
      <c r="H216" s="130" t="s">
        <v>969</v>
      </c>
      <c r="I216" s="130" t="s">
        <v>94</v>
      </c>
      <c r="J216" s="130" t="s">
        <v>76</v>
      </c>
      <c r="K216" s="293">
        <v>0</v>
      </c>
      <c r="L216" s="130"/>
      <c r="M216" s="9"/>
      <c r="N216" s="11">
        <v>0</v>
      </c>
    </row>
    <row r="217" spans="2:14" ht="26.4">
      <c r="B217" s="130">
        <v>2023</v>
      </c>
      <c r="C217" s="130" t="s">
        <v>16</v>
      </c>
      <c r="D217" s="1079" t="s">
        <v>963</v>
      </c>
      <c r="E217" s="1080"/>
      <c r="F217" s="1079" t="s">
        <v>977</v>
      </c>
      <c r="G217" s="1080"/>
      <c r="H217" s="130" t="s">
        <v>968</v>
      </c>
      <c r="I217" s="130" t="s">
        <v>90</v>
      </c>
      <c r="J217" s="130" t="s">
        <v>20</v>
      </c>
      <c r="K217" s="293">
        <v>0</v>
      </c>
      <c r="L217" s="130"/>
      <c r="M217" s="9"/>
      <c r="N217" s="11">
        <v>0</v>
      </c>
    </row>
    <row r="218" spans="2:14" ht="26.4">
      <c r="B218" s="130">
        <v>2023</v>
      </c>
      <c r="C218" s="130" t="s">
        <v>16</v>
      </c>
      <c r="D218" s="1079" t="s">
        <v>963</v>
      </c>
      <c r="E218" s="1080"/>
      <c r="F218" s="1079" t="s">
        <v>977</v>
      </c>
      <c r="G218" s="1080"/>
      <c r="H218" s="130" t="s">
        <v>968</v>
      </c>
      <c r="I218" s="130" t="s">
        <v>90</v>
      </c>
      <c r="J218" s="130" t="s">
        <v>20</v>
      </c>
      <c r="K218" s="293">
        <v>216.88</v>
      </c>
      <c r="L218" s="6">
        <v>38113</v>
      </c>
      <c r="M218" s="9"/>
      <c r="N218" s="8">
        <v>8265947.4400000004</v>
      </c>
    </row>
    <row r="219" spans="2:14" ht="26.4">
      <c r="B219" s="130">
        <v>2023</v>
      </c>
      <c r="C219" s="130" t="s">
        <v>16</v>
      </c>
      <c r="D219" s="1079" t="s">
        <v>963</v>
      </c>
      <c r="E219" s="1080"/>
      <c r="F219" s="1079" t="s">
        <v>977</v>
      </c>
      <c r="G219" s="1080"/>
      <c r="H219" s="130" t="s">
        <v>968</v>
      </c>
      <c r="I219" s="130" t="s">
        <v>371</v>
      </c>
      <c r="J219" s="130" t="s">
        <v>76</v>
      </c>
      <c r="K219" s="293">
        <v>433.76</v>
      </c>
      <c r="L219" s="6">
        <v>3413</v>
      </c>
      <c r="M219" s="9"/>
      <c r="N219" s="8">
        <v>1480422.88</v>
      </c>
    </row>
    <row r="220" spans="2:14" ht="26.4">
      <c r="B220" s="130">
        <v>2023</v>
      </c>
      <c r="C220" s="130" t="s">
        <v>16</v>
      </c>
      <c r="D220" s="1079" t="s">
        <v>963</v>
      </c>
      <c r="E220" s="1080"/>
      <c r="F220" s="1079" t="s">
        <v>977</v>
      </c>
      <c r="G220" s="1080"/>
      <c r="H220" s="130" t="s">
        <v>968</v>
      </c>
      <c r="I220" s="130" t="s">
        <v>371</v>
      </c>
      <c r="J220" s="130" t="s">
        <v>76</v>
      </c>
      <c r="K220" s="293">
        <v>0</v>
      </c>
      <c r="L220" s="130"/>
      <c r="M220" s="9"/>
      <c r="N220" s="11">
        <v>0</v>
      </c>
    </row>
    <row r="221" spans="2:14" ht="26.4">
      <c r="B221" s="130">
        <v>2023</v>
      </c>
      <c r="C221" s="130" t="s">
        <v>16</v>
      </c>
      <c r="D221" s="1079" t="s">
        <v>963</v>
      </c>
      <c r="E221" s="1080"/>
      <c r="F221" s="1079" t="s">
        <v>977</v>
      </c>
      <c r="G221" s="1080"/>
      <c r="H221" s="130" t="s">
        <v>968</v>
      </c>
      <c r="I221" s="130" t="s">
        <v>94</v>
      </c>
      <c r="J221" s="130" t="s">
        <v>76</v>
      </c>
      <c r="K221" s="293">
        <v>650.63</v>
      </c>
      <c r="L221" s="6">
        <v>3452</v>
      </c>
      <c r="M221" s="9"/>
      <c r="N221" s="8">
        <v>2245974.7599999998</v>
      </c>
    </row>
    <row r="222" spans="2:14" ht="26.4">
      <c r="B222" s="130">
        <v>2023</v>
      </c>
      <c r="C222" s="130" t="s">
        <v>16</v>
      </c>
      <c r="D222" s="1079" t="s">
        <v>963</v>
      </c>
      <c r="E222" s="1080"/>
      <c r="F222" s="1079" t="s">
        <v>977</v>
      </c>
      <c r="G222" s="1080"/>
      <c r="H222" s="130" t="s">
        <v>968</v>
      </c>
      <c r="I222" s="130" t="s">
        <v>94</v>
      </c>
      <c r="J222" s="130" t="s">
        <v>76</v>
      </c>
      <c r="K222" s="293">
        <v>0</v>
      </c>
      <c r="L222" s="130"/>
      <c r="M222" s="9"/>
      <c r="N222" s="11">
        <v>0</v>
      </c>
    </row>
    <row r="223" spans="2:14">
      <c r="B223" s="132" t="s">
        <v>28</v>
      </c>
      <c r="C223" s="132" t="s">
        <v>28</v>
      </c>
      <c r="D223" s="1083" t="s">
        <v>28</v>
      </c>
      <c r="E223" s="1080"/>
      <c r="F223" s="1083" t="s">
        <v>29</v>
      </c>
      <c r="G223" s="1080"/>
      <c r="H223" s="132" t="s">
        <v>28</v>
      </c>
      <c r="I223" s="132" t="s">
        <v>28</v>
      </c>
      <c r="J223" s="132" t="s">
        <v>28</v>
      </c>
      <c r="K223" s="132" t="s">
        <v>28</v>
      </c>
      <c r="L223" s="13">
        <v>2137701</v>
      </c>
      <c r="M223" s="132"/>
      <c r="N223" s="14">
        <v>590479217.99000001</v>
      </c>
    </row>
    <row r="224" spans="2:14" ht="52.8">
      <c r="B224" s="130">
        <v>2023</v>
      </c>
      <c r="C224" s="130" t="s">
        <v>16</v>
      </c>
      <c r="D224" s="1079" t="s">
        <v>963</v>
      </c>
      <c r="E224" s="1080"/>
      <c r="F224" s="1079" t="s">
        <v>978</v>
      </c>
      <c r="G224" s="1080"/>
      <c r="H224" s="130" t="s">
        <v>966</v>
      </c>
      <c r="I224" s="130" t="s">
        <v>370</v>
      </c>
      <c r="J224" s="130" t="s">
        <v>20</v>
      </c>
      <c r="K224" s="293">
        <v>0</v>
      </c>
      <c r="L224" s="6">
        <v>2554</v>
      </c>
      <c r="M224" s="9"/>
      <c r="N224" s="130"/>
    </row>
    <row r="225" spans="2:14" ht="52.8">
      <c r="B225" s="130">
        <v>2023</v>
      </c>
      <c r="C225" s="130" t="s">
        <v>16</v>
      </c>
      <c r="D225" s="1079" t="s">
        <v>963</v>
      </c>
      <c r="E225" s="1080"/>
      <c r="F225" s="1079" t="s">
        <v>978</v>
      </c>
      <c r="G225" s="1080"/>
      <c r="H225" s="130" t="s">
        <v>966</v>
      </c>
      <c r="I225" s="130" t="s">
        <v>370</v>
      </c>
      <c r="J225" s="130" t="s">
        <v>20</v>
      </c>
      <c r="K225" s="293">
        <v>0</v>
      </c>
      <c r="L225" s="130"/>
      <c r="M225" s="9"/>
      <c r="N225" s="11">
        <v>0</v>
      </c>
    </row>
    <row r="226" spans="2:14" ht="39.6">
      <c r="B226" s="130">
        <v>2023</v>
      </c>
      <c r="C226" s="130" t="s">
        <v>16</v>
      </c>
      <c r="D226" s="1079" t="s">
        <v>963</v>
      </c>
      <c r="E226" s="1080"/>
      <c r="F226" s="1079" t="s">
        <v>978</v>
      </c>
      <c r="G226" s="1080"/>
      <c r="H226" s="130" t="s">
        <v>967</v>
      </c>
      <c r="I226" s="130" t="s">
        <v>370</v>
      </c>
      <c r="J226" s="130" t="s">
        <v>20</v>
      </c>
      <c r="K226" s="293">
        <v>0</v>
      </c>
      <c r="L226" s="130"/>
      <c r="M226" s="9"/>
      <c r="N226" s="11">
        <v>0</v>
      </c>
    </row>
    <row r="227" spans="2:14" ht="39.6">
      <c r="B227" s="130">
        <v>2023</v>
      </c>
      <c r="C227" s="130" t="s">
        <v>16</v>
      </c>
      <c r="D227" s="1079" t="s">
        <v>963</v>
      </c>
      <c r="E227" s="1080"/>
      <c r="F227" s="1079" t="s">
        <v>978</v>
      </c>
      <c r="G227" s="1080"/>
      <c r="H227" s="130" t="s">
        <v>967</v>
      </c>
      <c r="I227" s="130" t="s">
        <v>370</v>
      </c>
      <c r="J227" s="130" t="s">
        <v>20</v>
      </c>
      <c r="K227" s="293">
        <v>0</v>
      </c>
      <c r="L227" s="6">
        <v>113</v>
      </c>
      <c r="M227" s="9"/>
      <c r="N227" s="130"/>
    </row>
    <row r="228" spans="2:14" ht="39.6">
      <c r="B228" s="130">
        <v>2023</v>
      </c>
      <c r="C228" s="130" t="s">
        <v>16</v>
      </c>
      <c r="D228" s="1079" t="s">
        <v>963</v>
      </c>
      <c r="E228" s="1080"/>
      <c r="F228" s="1079" t="s">
        <v>978</v>
      </c>
      <c r="G228" s="1080"/>
      <c r="H228" s="130" t="s">
        <v>969</v>
      </c>
      <c r="I228" s="130" t="s">
        <v>370</v>
      </c>
      <c r="J228" s="130" t="s">
        <v>160</v>
      </c>
      <c r="K228" s="293">
        <v>0</v>
      </c>
      <c r="L228" s="6">
        <v>1</v>
      </c>
      <c r="M228" s="9"/>
      <c r="N228" s="130"/>
    </row>
    <row r="229" spans="2:14" ht="39.6">
      <c r="B229" s="130">
        <v>2023</v>
      </c>
      <c r="C229" s="130" t="s">
        <v>16</v>
      </c>
      <c r="D229" s="1079" t="s">
        <v>963</v>
      </c>
      <c r="E229" s="1080"/>
      <c r="F229" s="1079" t="s">
        <v>978</v>
      </c>
      <c r="G229" s="1080"/>
      <c r="H229" s="130" t="s">
        <v>969</v>
      </c>
      <c r="I229" s="130" t="s">
        <v>370</v>
      </c>
      <c r="J229" s="130" t="s">
        <v>160</v>
      </c>
      <c r="K229" s="293">
        <v>0</v>
      </c>
      <c r="L229" s="130"/>
      <c r="M229" s="9"/>
      <c r="N229" s="11">
        <v>0</v>
      </c>
    </row>
    <row r="230" spans="2:14" ht="52.8">
      <c r="B230" s="130">
        <v>2023</v>
      </c>
      <c r="C230" s="130" t="s">
        <v>16</v>
      </c>
      <c r="D230" s="1079" t="s">
        <v>963</v>
      </c>
      <c r="E230" s="1080"/>
      <c r="F230" s="1079" t="s">
        <v>978</v>
      </c>
      <c r="G230" s="1080"/>
      <c r="H230" s="130" t="s">
        <v>966</v>
      </c>
      <c r="I230" s="130" t="s">
        <v>90</v>
      </c>
      <c r="J230" s="130" t="s">
        <v>20</v>
      </c>
      <c r="K230" s="293">
        <v>100.48</v>
      </c>
      <c r="L230" s="6">
        <v>1608664</v>
      </c>
      <c r="M230" s="9"/>
      <c r="N230" s="8">
        <v>161638558.72</v>
      </c>
    </row>
    <row r="231" spans="2:14" ht="52.8">
      <c r="B231" s="130">
        <v>2023</v>
      </c>
      <c r="C231" s="130" t="s">
        <v>16</v>
      </c>
      <c r="D231" s="1079" t="s">
        <v>963</v>
      </c>
      <c r="E231" s="1080"/>
      <c r="F231" s="1079" t="s">
        <v>978</v>
      </c>
      <c r="G231" s="1080"/>
      <c r="H231" s="130" t="s">
        <v>966</v>
      </c>
      <c r="I231" s="130" t="s">
        <v>90</v>
      </c>
      <c r="J231" s="130" t="s">
        <v>20</v>
      </c>
      <c r="K231" s="293">
        <v>0</v>
      </c>
      <c r="L231" s="130"/>
      <c r="M231" s="9"/>
      <c r="N231" s="11">
        <v>0</v>
      </c>
    </row>
    <row r="232" spans="2:14" ht="52.8">
      <c r="B232" s="130">
        <v>2023</v>
      </c>
      <c r="C232" s="130" t="s">
        <v>16</v>
      </c>
      <c r="D232" s="1079" t="s">
        <v>963</v>
      </c>
      <c r="E232" s="1080"/>
      <c r="F232" s="1079" t="s">
        <v>978</v>
      </c>
      <c r="G232" s="1080"/>
      <c r="H232" s="130" t="s">
        <v>966</v>
      </c>
      <c r="I232" s="130" t="s">
        <v>371</v>
      </c>
      <c r="J232" s="130" t="s">
        <v>76</v>
      </c>
      <c r="K232" s="293">
        <v>0</v>
      </c>
      <c r="L232" s="130"/>
      <c r="M232" s="9"/>
      <c r="N232" s="11">
        <v>0</v>
      </c>
    </row>
    <row r="233" spans="2:14" ht="52.8">
      <c r="B233" s="130">
        <v>2023</v>
      </c>
      <c r="C233" s="130" t="s">
        <v>16</v>
      </c>
      <c r="D233" s="1079" t="s">
        <v>963</v>
      </c>
      <c r="E233" s="1080"/>
      <c r="F233" s="1079" t="s">
        <v>978</v>
      </c>
      <c r="G233" s="1080"/>
      <c r="H233" s="130" t="s">
        <v>966</v>
      </c>
      <c r="I233" s="130" t="s">
        <v>371</v>
      </c>
      <c r="J233" s="130" t="s">
        <v>76</v>
      </c>
      <c r="K233" s="293">
        <v>200.97</v>
      </c>
      <c r="L233" s="6">
        <v>169474</v>
      </c>
      <c r="M233" s="9"/>
      <c r="N233" s="8">
        <v>34059189.780000001</v>
      </c>
    </row>
    <row r="234" spans="2:14" ht="52.8">
      <c r="B234" s="130">
        <v>2023</v>
      </c>
      <c r="C234" s="130" t="s">
        <v>16</v>
      </c>
      <c r="D234" s="1079" t="s">
        <v>963</v>
      </c>
      <c r="E234" s="1080"/>
      <c r="F234" s="1079" t="s">
        <v>978</v>
      </c>
      <c r="G234" s="1080"/>
      <c r="H234" s="130" t="s">
        <v>966</v>
      </c>
      <c r="I234" s="130" t="s">
        <v>94</v>
      </c>
      <c r="J234" s="130" t="s">
        <v>76</v>
      </c>
      <c r="K234" s="293">
        <v>301.45</v>
      </c>
      <c r="L234" s="6">
        <v>91708</v>
      </c>
      <c r="M234" s="9"/>
      <c r="N234" s="8">
        <v>27645376.600000001</v>
      </c>
    </row>
    <row r="235" spans="2:14" ht="52.8">
      <c r="B235" s="130">
        <v>2023</v>
      </c>
      <c r="C235" s="130" t="s">
        <v>16</v>
      </c>
      <c r="D235" s="1079" t="s">
        <v>963</v>
      </c>
      <c r="E235" s="1080"/>
      <c r="F235" s="1079" t="s">
        <v>978</v>
      </c>
      <c r="G235" s="1080"/>
      <c r="H235" s="130" t="s">
        <v>966</v>
      </c>
      <c r="I235" s="130" t="s">
        <v>94</v>
      </c>
      <c r="J235" s="130" t="s">
        <v>76</v>
      </c>
      <c r="K235" s="293">
        <v>0</v>
      </c>
      <c r="L235" s="130"/>
      <c r="M235" s="9"/>
      <c r="N235" s="11">
        <v>0</v>
      </c>
    </row>
    <row r="236" spans="2:14" ht="26.4">
      <c r="B236" s="130">
        <v>2023</v>
      </c>
      <c r="C236" s="130" t="s">
        <v>16</v>
      </c>
      <c r="D236" s="1079" t="s">
        <v>963</v>
      </c>
      <c r="E236" s="1080"/>
      <c r="F236" s="1079" t="s">
        <v>978</v>
      </c>
      <c r="G236" s="1080"/>
      <c r="H236" s="130" t="s">
        <v>967</v>
      </c>
      <c r="I236" s="130" t="s">
        <v>90</v>
      </c>
      <c r="J236" s="130" t="s">
        <v>20</v>
      </c>
      <c r="K236" s="293">
        <v>0</v>
      </c>
      <c r="L236" s="130"/>
      <c r="M236" s="9"/>
      <c r="N236" s="11">
        <v>0</v>
      </c>
    </row>
    <row r="237" spans="2:14" ht="26.4">
      <c r="B237" s="130">
        <v>2023</v>
      </c>
      <c r="C237" s="130" t="s">
        <v>16</v>
      </c>
      <c r="D237" s="1079" t="s">
        <v>963</v>
      </c>
      <c r="E237" s="1080"/>
      <c r="F237" s="1079" t="s">
        <v>978</v>
      </c>
      <c r="G237" s="1080"/>
      <c r="H237" s="130" t="s">
        <v>967</v>
      </c>
      <c r="I237" s="130" t="s">
        <v>90</v>
      </c>
      <c r="J237" s="130" t="s">
        <v>20</v>
      </c>
      <c r="K237" s="293">
        <v>200.97</v>
      </c>
      <c r="L237" s="6">
        <v>122051</v>
      </c>
      <c r="M237" s="9"/>
      <c r="N237" s="8">
        <v>24528589.469999999</v>
      </c>
    </row>
    <row r="238" spans="2:14" ht="26.4">
      <c r="B238" s="130">
        <v>2023</v>
      </c>
      <c r="C238" s="130" t="s">
        <v>16</v>
      </c>
      <c r="D238" s="1079" t="s">
        <v>963</v>
      </c>
      <c r="E238" s="1080"/>
      <c r="F238" s="1079" t="s">
        <v>978</v>
      </c>
      <c r="G238" s="1080"/>
      <c r="H238" s="130" t="s">
        <v>967</v>
      </c>
      <c r="I238" s="130" t="s">
        <v>371</v>
      </c>
      <c r="J238" s="130" t="s">
        <v>76</v>
      </c>
      <c r="K238" s="293">
        <v>401.94</v>
      </c>
      <c r="L238" s="6">
        <v>6190</v>
      </c>
      <c r="M238" s="9"/>
      <c r="N238" s="8">
        <v>2488008.6</v>
      </c>
    </row>
    <row r="239" spans="2:14" ht="26.4">
      <c r="B239" s="130">
        <v>2023</v>
      </c>
      <c r="C239" s="130" t="s">
        <v>16</v>
      </c>
      <c r="D239" s="1079" t="s">
        <v>963</v>
      </c>
      <c r="E239" s="1080"/>
      <c r="F239" s="1079" t="s">
        <v>978</v>
      </c>
      <c r="G239" s="1080"/>
      <c r="H239" s="130" t="s">
        <v>967</v>
      </c>
      <c r="I239" s="130" t="s">
        <v>371</v>
      </c>
      <c r="J239" s="130" t="s">
        <v>76</v>
      </c>
      <c r="K239" s="293">
        <v>0</v>
      </c>
      <c r="L239" s="130"/>
      <c r="M239" s="9"/>
      <c r="N239" s="11">
        <v>0</v>
      </c>
    </row>
    <row r="240" spans="2:14" ht="26.4">
      <c r="B240" s="130">
        <v>2023</v>
      </c>
      <c r="C240" s="130" t="s">
        <v>16</v>
      </c>
      <c r="D240" s="1079" t="s">
        <v>963</v>
      </c>
      <c r="E240" s="1080"/>
      <c r="F240" s="1079" t="s">
        <v>978</v>
      </c>
      <c r="G240" s="1080"/>
      <c r="H240" s="130" t="s">
        <v>967</v>
      </c>
      <c r="I240" s="130" t="s">
        <v>94</v>
      </c>
      <c r="J240" s="130" t="s">
        <v>76</v>
      </c>
      <c r="K240" s="293">
        <v>602.9</v>
      </c>
      <c r="L240" s="6">
        <v>4872</v>
      </c>
      <c r="M240" s="9"/>
      <c r="N240" s="8">
        <v>2937328.8</v>
      </c>
    </row>
    <row r="241" spans="2:14" ht="26.4">
      <c r="B241" s="130">
        <v>2023</v>
      </c>
      <c r="C241" s="130" t="s">
        <v>16</v>
      </c>
      <c r="D241" s="1079" t="s">
        <v>963</v>
      </c>
      <c r="E241" s="1080"/>
      <c r="F241" s="1079" t="s">
        <v>978</v>
      </c>
      <c r="G241" s="1080"/>
      <c r="H241" s="130" t="s">
        <v>967</v>
      </c>
      <c r="I241" s="130" t="s">
        <v>94</v>
      </c>
      <c r="J241" s="130" t="s">
        <v>76</v>
      </c>
      <c r="K241" s="293">
        <v>0</v>
      </c>
      <c r="L241" s="130"/>
      <c r="M241" s="9"/>
      <c r="N241" s="11">
        <v>0</v>
      </c>
    </row>
    <row r="242" spans="2:14" ht="26.4">
      <c r="B242" s="130">
        <v>2023</v>
      </c>
      <c r="C242" s="130" t="s">
        <v>16</v>
      </c>
      <c r="D242" s="1079" t="s">
        <v>963</v>
      </c>
      <c r="E242" s="1080"/>
      <c r="F242" s="1079" t="s">
        <v>978</v>
      </c>
      <c r="G242" s="1080"/>
      <c r="H242" s="130" t="s">
        <v>969</v>
      </c>
      <c r="I242" s="130" t="s">
        <v>90</v>
      </c>
      <c r="J242" s="130" t="s">
        <v>20</v>
      </c>
      <c r="K242" s="293">
        <v>301.45</v>
      </c>
      <c r="L242" s="6">
        <v>16342</v>
      </c>
      <c r="M242" s="9"/>
      <c r="N242" s="8">
        <v>4926295.9000000004</v>
      </c>
    </row>
    <row r="243" spans="2:14" ht="26.4">
      <c r="B243" s="130">
        <v>2023</v>
      </c>
      <c r="C243" s="130" t="s">
        <v>16</v>
      </c>
      <c r="D243" s="1079" t="s">
        <v>963</v>
      </c>
      <c r="E243" s="1080"/>
      <c r="F243" s="1079" t="s">
        <v>978</v>
      </c>
      <c r="G243" s="1080"/>
      <c r="H243" s="130" t="s">
        <v>969</v>
      </c>
      <c r="I243" s="130" t="s">
        <v>90</v>
      </c>
      <c r="J243" s="130" t="s">
        <v>20</v>
      </c>
      <c r="K243" s="293">
        <v>0</v>
      </c>
      <c r="L243" s="130"/>
      <c r="M243" s="9"/>
      <c r="N243" s="11">
        <v>0</v>
      </c>
    </row>
    <row r="244" spans="2:14" ht="26.4">
      <c r="B244" s="130">
        <v>2023</v>
      </c>
      <c r="C244" s="130" t="s">
        <v>16</v>
      </c>
      <c r="D244" s="1079" t="s">
        <v>963</v>
      </c>
      <c r="E244" s="1080"/>
      <c r="F244" s="1079" t="s">
        <v>978</v>
      </c>
      <c r="G244" s="1080"/>
      <c r="H244" s="130" t="s">
        <v>969</v>
      </c>
      <c r="I244" s="130" t="s">
        <v>371</v>
      </c>
      <c r="J244" s="130" t="s">
        <v>76</v>
      </c>
      <c r="K244" s="293">
        <v>602.9</v>
      </c>
      <c r="L244" s="6">
        <v>620</v>
      </c>
      <c r="M244" s="9"/>
      <c r="N244" s="8">
        <v>373798</v>
      </c>
    </row>
    <row r="245" spans="2:14" ht="26.4">
      <c r="B245" s="130">
        <v>2023</v>
      </c>
      <c r="C245" s="130" t="s">
        <v>16</v>
      </c>
      <c r="D245" s="1079" t="s">
        <v>963</v>
      </c>
      <c r="E245" s="1080"/>
      <c r="F245" s="1079" t="s">
        <v>978</v>
      </c>
      <c r="G245" s="1080"/>
      <c r="H245" s="130" t="s">
        <v>969</v>
      </c>
      <c r="I245" s="130" t="s">
        <v>371</v>
      </c>
      <c r="J245" s="130" t="s">
        <v>76</v>
      </c>
      <c r="K245" s="293">
        <v>0</v>
      </c>
      <c r="L245" s="130"/>
      <c r="M245" s="9"/>
      <c r="N245" s="11">
        <v>0</v>
      </c>
    </row>
    <row r="246" spans="2:14" ht="26.4">
      <c r="B246" s="130">
        <v>2023</v>
      </c>
      <c r="C246" s="130" t="s">
        <v>16</v>
      </c>
      <c r="D246" s="1079" t="s">
        <v>963</v>
      </c>
      <c r="E246" s="1080"/>
      <c r="F246" s="1079" t="s">
        <v>978</v>
      </c>
      <c r="G246" s="1080"/>
      <c r="H246" s="130" t="s">
        <v>969</v>
      </c>
      <c r="I246" s="130" t="s">
        <v>94</v>
      </c>
      <c r="J246" s="130" t="s">
        <v>76</v>
      </c>
      <c r="K246" s="293">
        <v>0</v>
      </c>
      <c r="L246" s="130"/>
      <c r="M246" s="9"/>
      <c r="N246" s="11">
        <v>0</v>
      </c>
    </row>
    <row r="247" spans="2:14" ht="26.4">
      <c r="B247" s="130">
        <v>2023</v>
      </c>
      <c r="C247" s="130" t="s">
        <v>16</v>
      </c>
      <c r="D247" s="1079" t="s">
        <v>963</v>
      </c>
      <c r="E247" s="1080"/>
      <c r="F247" s="1079" t="s">
        <v>978</v>
      </c>
      <c r="G247" s="1080"/>
      <c r="H247" s="130" t="s">
        <v>969</v>
      </c>
      <c r="I247" s="130" t="s">
        <v>94</v>
      </c>
      <c r="J247" s="130" t="s">
        <v>76</v>
      </c>
      <c r="K247" s="293">
        <v>904.36</v>
      </c>
      <c r="L247" s="6">
        <v>457</v>
      </c>
      <c r="M247" s="9"/>
      <c r="N247" s="8">
        <v>413292.52</v>
      </c>
    </row>
    <row r="248" spans="2:14" ht="26.4">
      <c r="B248" s="130">
        <v>2023</v>
      </c>
      <c r="C248" s="130" t="s">
        <v>16</v>
      </c>
      <c r="D248" s="1079" t="s">
        <v>963</v>
      </c>
      <c r="E248" s="1080"/>
      <c r="F248" s="1079" t="s">
        <v>978</v>
      </c>
      <c r="G248" s="1080"/>
      <c r="H248" s="130" t="s">
        <v>968</v>
      </c>
      <c r="I248" s="130" t="s">
        <v>90</v>
      </c>
      <c r="J248" s="130" t="s">
        <v>20</v>
      </c>
      <c r="K248" s="293">
        <v>0</v>
      </c>
      <c r="L248" s="130"/>
      <c r="M248" s="9"/>
      <c r="N248" s="11">
        <v>0</v>
      </c>
    </row>
    <row r="249" spans="2:14" ht="26.4">
      <c r="B249" s="130">
        <v>2023</v>
      </c>
      <c r="C249" s="130" t="s">
        <v>16</v>
      </c>
      <c r="D249" s="1079" t="s">
        <v>963</v>
      </c>
      <c r="E249" s="1080"/>
      <c r="F249" s="1079" t="s">
        <v>978</v>
      </c>
      <c r="G249" s="1080"/>
      <c r="H249" s="130" t="s">
        <v>968</v>
      </c>
      <c r="I249" s="130" t="s">
        <v>90</v>
      </c>
      <c r="J249" s="130" t="s">
        <v>20</v>
      </c>
      <c r="K249" s="293">
        <v>100.48</v>
      </c>
      <c r="L249" s="6">
        <v>35482</v>
      </c>
      <c r="M249" s="9"/>
      <c r="N249" s="8">
        <v>3565231.36</v>
      </c>
    </row>
    <row r="250" spans="2:14" ht="26.4">
      <c r="B250" s="130">
        <v>2023</v>
      </c>
      <c r="C250" s="130" t="s">
        <v>16</v>
      </c>
      <c r="D250" s="1079" t="s">
        <v>963</v>
      </c>
      <c r="E250" s="1080"/>
      <c r="F250" s="1079" t="s">
        <v>978</v>
      </c>
      <c r="G250" s="1080"/>
      <c r="H250" s="130" t="s">
        <v>968</v>
      </c>
      <c r="I250" s="130" t="s">
        <v>371</v>
      </c>
      <c r="J250" s="130" t="s">
        <v>76</v>
      </c>
      <c r="K250" s="293">
        <v>0</v>
      </c>
      <c r="L250" s="130"/>
      <c r="M250" s="9"/>
      <c r="N250" s="11">
        <v>0</v>
      </c>
    </row>
    <row r="251" spans="2:14" ht="26.4">
      <c r="B251" s="130">
        <v>2023</v>
      </c>
      <c r="C251" s="130" t="s">
        <v>16</v>
      </c>
      <c r="D251" s="1079" t="s">
        <v>963</v>
      </c>
      <c r="E251" s="1080"/>
      <c r="F251" s="1079" t="s">
        <v>978</v>
      </c>
      <c r="G251" s="1080"/>
      <c r="H251" s="130" t="s">
        <v>968</v>
      </c>
      <c r="I251" s="130" t="s">
        <v>371</v>
      </c>
      <c r="J251" s="130" t="s">
        <v>76</v>
      </c>
      <c r="K251" s="293">
        <v>200.97</v>
      </c>
      <c r="L251" s="6">
        <v>4489</v>
      </c>
      <c r="M251" s="9"/>
      <c r="N251" s="8">
        <v>902154.33</v>
      </c>
    </row>
    <row r="252" spans="2:14" ht="26.4">
      <c r="B252" s="130">
        <v>2023</v>
      </c>
      <c r="C252" s="130" t="s">
        <v>16</v>
      </c>
      <c r="D252" s="1079" t="s">
        <v>963</v>
      </c>
      <c r="E252" s="1080"/>
      <c r="F252" s="1079" t="s">
        <v>978</v>
      </c>
      <c r="G252" s="1080"/>
      <c r="H252" s="130" t="s">
        <v>968</v>
      </c>
      <c r="I252" s="130" t="s">
        <v>94</v>
      </c>
      <c r="J252" s="130" t="s">
        <v>76</v>
      </c>
      <c r="K252" s="293">
        <v>301.45</v>
      </c>
      <c r="L252" s="6">
        <v>1848</v>
      </c>
      <c r="M252" s="9"/>
      <c r="N252" s="8">
        <v>557079.6</v>
      </c>
    </row>
    <row r="253" spans="2:14" ht="26.4">
      <c r="B253" s="130">
        <v>2023</v>
      </c>
      <c r="C253" s="130" t="s">
        <v>16</v>
      </c>
      <c r="D253" s="1079" t="s">
        <v>963</v>
      </c>
      <c r="E253" s="1080"/>
      <c r="F253" s="1079" t="s">
        <v>978</v>
      </c>
      <c r="G253" s="1080"/>
      <c r="H253" s="130" t="s">
        <v>968</v>
      </c>
      <c r="I253" s="130" t="s">
        <v>94</v>
      </c>
      <c r="J253" s="130" t="s">
        <v>76</v>
      </c>
      <c r="K253" s="293">
        <v>0</v>
      </c>
      <c r="L253" s="130"/>
      <c r="M253" s="9"/>
      <c r="N253" s="11">
        <v>0</v>
      </c>
    </row>
    <row r="254" spans="2:14">
      <c r="B254" s="132" t="s">
        <v>28</v>
      </c>
      <c r="C254" s="132" t="s">
        <v>28</v>
      </c>
      <c r="D254" s="1083" t="s">
        <v>28</v>
      </c>
      <c r="E254" s="1080"/>
      <c r="F254" s="1083" t="s">
        <v>29</v>
      </c>
      <c r="G254" s="1080"/>
      <c r="H254" s="132" t="s">
        <v>28</v>
      </c>
      <c r="I254" s="132" t="s">
        <v>28</v>
      </c>
      <c r="J254" s="132" t="s">
        <v>28</v>
      </c>
      <c r="K254" s="132" t="s">
        <v>28</v>
      </c>
      <c r="L254" s="13">
        <v>2064865</v>
      </c>
      <c r="M254" s="132"/>
      <c r="N254" s="14">
        <v>264034903.68000001</v>
      </c>
    </row>
    <row r="255" spans="2:14" ht="52.8">
      <c r="B255" s="130">
        <v>2023</v>
      </c>
      <c r="C255" s="130" t="s">
        <v>16</v>
      </c>
      <c r="D255" s="1079" t="s">
        <v>963</v>
      </c>
      <c r="E255" s="1080"/>
      <c r="F255" s="1079" t="s">
        <v>979</v>
      </c>
      <c r="G255" s="1080"/>
      <c r="H255" s="130" t="s">
        <v>966</v>
      </c>
      <c r="I255" s="130" t="s">
        <v>370</v>
      </c>
      <c r="J255" s="130" t="s">
        <v>20</v>
      </c>
      <c r="K255" s="293">
        <v>0</v>
      </c>
      <c r="L255" s="130"/>
      <c r="M255" s="9"/>
      <c r="N255" s="11">
        <v>0</v>
      </c>
    </row>
    <row r="256" spans="2:14" ht="52.8">
      <c r="B256" s="130">
        <v>2023</v>
      </c>
      <c r="C256" s="130" t="s">
        <v>16</v>
      </c>
      <c r="D256" s="1079" t="s">
        <v>963</v>
      </c>
      <c r="E256" s="1080"/>
      <c r="F256" s="1079" t="s">
        <v>979</v>
      </c>
      <c r="G256" s="1080"/>
      <c r="H256" s="130" t="s">
        <v>966</v>
      </c>
      <c r="I256" s="130" t="s">
        <v>370</v>
      </c>
      <c r="J256" s="130" t="s">
        <v>20</v>
      </c>
      <c r="K256" s="293">
        <v>0</v>
      </c>
      <c r="L256" s="6">
        <v>1905</v>
      </c>
      <c r="M256" s="9"/>
      <c r="N256" s="130"/>
    </row>
    <row r="257" spans="2:14" ht="39.6">
      <c r="B257" s="130">
        <v>2023</v>
      </c>
      <c r="C257" s="130" t="s">
        <v>16</v>
      </c>
      <c r="D257" s="1079" t="s">
        <v>963</v>
      </c>
      <c r="E257" s="1080"/>
      <c r="F257" s="1079" t="s">
        <v>979</v>
      </c>
      <c r="G257" s="1080"/>
      <c r="H257" s="130" t="s">
        <v>967</v>
      </c>
      <c r="I257" s="130" t="s">
        <v>370</v>
      </c>
      <c r="J257" s="130" t="s">
        <v>76</v>
      </c>
      <c r="K257" s="293">
        <v>0</v>
      </c>
      <c r="L257" s="6">
        <v>79</v>
      </c>
      <c r="M257" s="9"/>
      <c r="N257" s="130"/>
    </row>
    <row r="258" spans="2:14" ht="39.6">
      <c r="B258" s="130">
        <v>2023</v>
      </c>
      <c r="C258" s="130" t="s">
        <v>16</v>
      </c>
      <c r="D258" s="1079" t="s">
        <v>963</v>
      </c>
      <c r="E258" s="1080"/>
      <c r="F258" s="1079" t="s">
        <v>979</v>
      </c>
      <c r="G258" s="1080"/>
      <c r="H258" s="130" t="s">
        <v>967</v>
      </c>
      <c r="I258" s="130" t="s">
        <v>370</v>
      </c>
      <c r="J258" s="130" t="s">
        <v>76</v>
      </c>
      <c r="K258" s="293">
        <v>0</v>
      </c>
      <c r="L258" s="130"/>
      <c r="M258" s="9"/>
      <c r="N258" s="11">
        <v>0</v>
      </c>
    </row>
    <row r="259" spans="2:14" ht="39.6">
      <c r="B259" s="130">
        <v>2023</v>
      </c>
      <c r="C259" s="130" t="s">
        <v>16</v>
      </c>
      <c r="D259" s="1079" t="s">
        <v>963</v>
      </c>
      <c r="E259" s="1080"/>
      <c r="F259" s="1079" t="s">
        <v>979</v>
      </c>
      <c r="G259" s="1080"/>
      <c r="H259" s="130" t="s">
        <v>969</v>
      </c>
      <c r="I259" s="130" t="s">
        <v>370</v>
      </c>
      <c r="J259" s="130" t="s">
        <v>138</v>
      </c>
      <c r="K259" s="293">
        <v>0</v>
      </c>
      <c r="L259" s="6">
        <v>2</v>
      </c>
      <c r="M259" s="9"/>
      <c r="N259" s="130"/>
    </row>
    <row r="260" spans="2:14" ht="39.6">
      <c r="B260" s="130">
        <v>2023</v>
      </c>
      <c r="C260" s="130" t="s">
        <v>16</v>
      </c>
      <c r="D260" s="1079" t="s">
        <v>963</v>
      </c>
      <c r="E260" s="1080"/>
      <c r="F260" s="1079" t="s">
        <v>979</v>
      </c>
      <c r="G260" s="1080"/>
      <c r="H260" s="130" t="s">
        <v>969</v>
      </c>
      <c r="I260" s="130" t="s">
        <v>370</v>
      </c>
      <c r="J260" s="130" t="s">
        <v>138</v>
      </c>
      <c r="K260" s="293">
        <v>0</v>
      </c>
      <c r="L260" s="130"/>
      <c r="M260" s="9"/>
      <c r="N260" s="11">
        <v>0</v>
      </c>
    </row>
    <row r="261" spans="2:14" ht="52.8">
      <c r="B261" s="130">
        <v>2023</v>
      </c>
      <c r="C261" s="130" t="s">
        <v>16</v>
      </c>
      <c r="D261" s="1079" t="s">
        <v>963</v>
      </c>
      <c r="E261" s="1080"/>
      <c r="F261" s="1079" t="s">
        <v>979</v>
      </c>
      <c r="G261" s="1080"/>
      <c r="H261" s="130" t="s">
        <v>966</v>
      </c>
      <c r="I261" s="130" t="s">
        <v>90</v>
      </c>
      <c r="J261" s="130" t="s">
        <v>20</v>
      </c>
      <c r="K261" s="293">
        <v>259.58</v>
      </c>
      <c r="L261" s="6">
        <v>1326395</v>
      </c>
      <c r="M261" s="9"/>
      <c r="N261" s="8">
        <v>344305614.10000002</v>
      </c>
    </row>
    <row r="262" spans="2:14" ht="52.8">
      <c r="B262" s="130">
        <v>2023</v>
      </c>
      <c r="C262" s="130" t="s">
        <v>16</v>
      </c>
      <c r="D262" s="1079" t="s">
        <v>963</v>
      </c>
      <c r="E262" s="1080"/>
      <c r="F262" s="1079" t="s">
        <v>979</v>
      </c>
      <c r="G262" s="1080"/>
      <c r="H262" s="130" t="s">
        <v>966</v>
      </c>
      <c r="I262" s="130" t="s">
        <v>90</v>
      </c>
      <c r="J262" s="130" t="s">
        <v>20</v>
      </c>
      <c r="K262" s="293">
        <v>0</v>
      </c>
      <c r="L262" s="130"/>
      <c r="M262" s="9"/>
      <c r="N262" s="11">
        <v>0</v>
      </c>
    </row>
    <row r="263" spans="2:14" ht="52.8">
      <c r="B263" s="130">
        <v>2023</v>
      </c>
      <c r="C263" s="130" t="s">
        <v>16</v>
      </c>
      <c r="D263" s="1079" t="s">
        <v>963</v>
      </c>
      <c r="E263" s="1080"/>
      <c r="F263" s="1079" t="s">
        <v>979</v>
      </c>
      <c r="G263" s="1080"/>
      <c r="H263" s="130" t="s">
        <v>966</v>
      </c>
      <c r="I263" s="130" t="s">
        <v>371</v>
      </c>
      <c r="J263" s="130" t="s">
        <v>76</v>
      </c>
      <c r="K263" s="293">
        <v>0</v>
      </c>
      <c r="L263" s="130"/>
      <c r="M263" s="9"/>
      <c r="N263" s="11">
        <v>0</v>
      </c>
    </row>
    <row r="264" spans="2:14" ht="52.8">
      <c r="B264" s="130">
        <v>2023</v>
      </c>
      <c r="C264" s="130" t="s">
        <v>16</v>
      </c>
      <c r="D264" s="1079" t="s">
        <v>963</v>
      </c>
      <c r="E264" s="1080"/>
      <c r="F264" s="1079" t="s">
        <v>979</v>
      </c>
      <c r="G264" s="1080"/>
      <c r="H264" s="130" t="s">
        <v>966</v>
      </c>
      <c r="I264" s="130" t="s">
        <v>371</v>
      </c>
      <c r="J264" s="130" t="s">
        <v>76</v>
      </c>
      <c r="K264" s="293">
        <v>519.16999999999996</v>
      </c>
      <c r="L264" s="6">
        <v>284761</v>
      </c>
      <c r="M264" s="9"/>
      <c r="N264" s="8">
        <v>147839368.37</v>
      </c>
    </row>
    <row r="265" spans="2:14" ht="26.4">
      <c r="B265" s="130">
        <v>2023</v>
      </c>
      <c r="C265" s="130" t="s">
        <v>16</v>
      </c>
      <c r="D265" s="1079" t="s">
        <v>963</v>
      </c>
      <c r="E265" s="1080"/>
      <c r="F265" s="1079" t="s">
        <v>979</v>
      </c>
      <c r="G265" s="1080"/>
      <c r="H265" s="130" t="s">
        <v>967</v>
      </c>
      <c r="I265" s="130" t="s">
        <v>90</v>
      </c>
      <c r="J265" s="130" t="s">
        <v>20</v>
      </c>
      <c r="K265" s="293">
        <v>0</v>
      </c>
      <c r="L265" s="130"/>
      <c r="M265" s="9"/>
      <c r="N265" s="11">
        <v>0</v>
      </c>
    </row>
    <row r="266" spans="2:14" ht="26.4">
      <c r="B266" s="130">
        <v>2023</v>
      </c>
      <c r="C266" s="130" t="s">
        <v>16</v>
      </c>
      <c r="D266" s="1079" t="s">
        <v>963</v>
      </c>
      <c r="E266" s="1080"/>
      <c r="F266" s="1079" t="s">
        <v>979</v>
      </c>
      <c r="G266" s="1080"/>
      <c r="H266" s="130" t="s">
        <v>967</v>
      </c>
      <c r="I266" s="130" t="s">
        <v>90</v>
      </c>
      <c r="J266" s="130" t="s">
        <v>20</v>
      </c>
      <c r="K266" s="293">
        <v>519.16</v>
      </c>
      <c r="L266" s="6">
        <v>70759</v>
      </c>
      <c r="M266" s="9"/>
      <c r="N266" s="8">
        <v>36735242.439999998</v>
      </c>
    </row>
    <row r="267" spans="2:14" ht="26.4">
      <c r="B267" s="130">
        <v>2023</v>
      </c>
      <c r="C267" s="130" t="s">
        <v>16</v>
      </c>
      <c r="D267" s="1079" t="s">
        <v>963</v>
      </c>
      <c r="E267" s="1080"/>
      <c r="F267" s="1079" t="s">
        <v>979</v>
      </c>
      <c r="G267" s="1080"/>
      <c r="H267" s="130" t="s">
        <v>967</v>
      </c>
      <c r="I267" s="130" t="s">
        <v>371</v>
      </c>
      <c r="J267" s="130" t="s">
        <v>76</v>
      </c>
      <c r="K267" s="293">
        <v>1038.33</v>
      </c>
      <c r="L267" s="6">
        <v>10040</v>
      </c>
      <c r="M267" s="9"/>
      <c r="N267" s="8">
        <v>10424833.199999999</v>
      </c>
    </row>
    <row r="268" spans="2:14" ht="26.4">
      <c r="B268" s="130">
        <v>2023</v>
      </c>
      <c r="C268" s="130" t="s">
        <v>16</v>
      </c>
      <c r="D268" s="1079" t="s">
        <v>963</v>
      </c>
      <c r="E268" s="1080"/>
      <c r="F268" s="1079" t="s">
        <v>979</v>
      </c>
      <c r="G268" s="1080"/>
      <c r="H268" s="130" t="s">
        <v>967</v>
      </c>
      <c r="I268" s="130" t="s">
        <v>371</v>
      </c>
      <c r="J268" s="130" t="s">
        <v>76</v>
      </c>
      <c r="K268" s="293">
        <v>0</v>
      </c>
      <c r="L268" s="130"/>
      <c r="M268" s="9"/>
      <c r="N268" s="11">
        <v>0</v>
      </c>
    </row>
    <row r="269" spans="2:14" ht="26.4">
      <c r="B269" s="130">
        <v>2023</v>
      </c>
      <c r="C269" s="130" t="s">
        <v>16</v>
      </c>
      <c r="D269" s="1079" t="s">
        <v>963</v>
      </c>
      <c r="E269" s="1080"/>
      <c r="F269" s="1079" t="s">
        <v>979</v>
      </c>
      <c r="G269" s="1080"/>
      <c r="H269" s="130" t="s">
        <v>969</v>
      </c>
      <c r="I269" s="130" t="s">
        <v>90</v>
      </c>
      <c r="J269" s="130" t="s">
        <v>20</v>
      </c>
      <c r="K269" s="293">
        <v>0</v>
      </c>
      <c r="L269" s="130"/>
      <c r="M269" s="9"/>
      <c r="N269" s="11">
        <v>0</v>
      </c>
    </row>
    <row r="270" spans="2:14" ht="26.4">
      <c r="B270" s="130">
        <v>2023</v>
      </c>
      <c r="C270" s="130" t="s">
        <v>16</v>
      </c>
      <c r="D270" s="1079" t="s">
        <v>963</v>
      </c>
      <c r="E270" s="1080"/>
      <c r="F270" s="1079" t="s">
        <v>979</v>
      </c>
      <c r="G270" s="1080"/>
      <c r="H270" s="130" t="s">
        <v>969</v>
      </c>
      <c r="I270" s="130" t="s">
        <v>90</v>
      </c>
      <c r="J270" s="130" t="s">
        <v>20</v>
      </c>
      <c r="K270" s="293">
        <v>778.74</v>
      </c>
      <c r="L270" s="6">
        <v>9280</v>
      </c>
      <c r="M270" s="9"/>
      <c r="N270" s="8">
        <v>7226707.2000000002</v>
      </c>
    </row>
    <row r="271" spans="2:14" ht="26.4">
      <c r="B271" s="130">
        <v>2023</v>
      </c>
      <c r="C271" s="130" t="s">
        <v>16</v>
      </c>
      <c r="D271" s="1079" t="s">
        <v>963</v>
      </c>
      <c r="E271" s="1080"/>
      <c r="F271" s="1079" t="s">
        <v>979</v>
      </c>
      <c r="G271" s="1080"/>
      <c r="H271" s="130" t="s">
        <v>969</v>
      </c>
      <c r="I271" s="130" t="s">
        <v>371</v>
      </c>
      <c r="J271" s="130" t="s">
        <v>76</v>
      </c>
      <c r="K271" s="293">
        <v>1557.5</v>
      </c>
      <c r="L271" s="6">
        <v>1152</v>
      </c>
      <c r="M271" s="9"/>
      <c r="N271" s="8">
        <v>1794240</v>
      </c>
    </row>
    <row r="272" spans="2:14" ht="26.4">
      <c r="B272" s="130">
        <v>2023</v>
      </c>
      <c r="C272" s="130" t="s">
        <v>16</v>
      </c>
      <c r="D272" s="1079" t="s">
        <v>963</v>
      </c>
      <c r="E272" s="1080"/>
      <c r="F272" s="1079" t="s">
        <v>979</v>
      </c>
      <c r="G272" s="1080"/>
      <c r="H272" s="130" t="s">
        <v>969</v>
      </c>
      <c r="I272" s="130" t="s">
        <v>371</v>
      </c>
      <c r="J272" s="130" t="s">
        <v>76</v>
      </c>
      <c r="K272" s="293">
        <v>0</v>
      </c>
      <c r="L272" s="130"/>
      <c r="M272" s="9"/>
      <c r="N272" s="11">
        <v>0</v>
      </c>
    </row>
    <row r="273" spans="2:14" ht="26.4">
      <c r="B273" s="130">
        <v>2023</v>
      </c>
      <c r="C273" s="130" t="s">
        <v>16</v>
      </c>
      <c r="D273" s="1079" t="s">
        <v>963</v>
      </c>
      <c r="E273" s="1080"/>
      <c r="F273" s="1079" t="s">
        <v>979</v>
      </c>
      <c r="G273" s="1080"/>
      <c r="H273" s="130" t="s">
        <v>968</v>
      </c>
      <c r="I273" s="130" t="s">
        <v>90</v>
      </c>
      <c r="J273" s="130" t="s">
        <v>20</v>
      </c>
      <c r="K273" s="293">
        <v>0</v>
      </c>
      <c r="L273" s="130"/>
      <c r="M273" s="9"/>
      <c r="N273" s="11">
        <v>0</v>
      </c>
    </row>
    <row r="274" spans="2:14" ht="26.4">
      <c r="B274" s="130">
        <v>2023</v>
      </c>
      <c r="C274" s="130" t="s">
        <v>16</v>
      </c>
      <c r="D274" s="1079" t="s">
        <v>963</v>
      </c>
      <c r="E274" s="1080"/>
      <c r="F274" s="1079" t="s">
        <v>979</v>
      </c>
      <c r="G274" s="1080"/>
      <c r="H274" s="130" t="s">
        <v>968</v>
      </c>
      <c r="I274" s="130" t="s">
        <v>90</v>
      </c>
      <c r="J274" s="130" t="s">
        <v>20</v>
      </c>
      <c r="K274" s="293">
        <v>259.58</v>
      </c>
      <c r="L274" s="6">
        <v>29245</v>
      </c>
      <c r="M274" s="9"/>
      <c r="N274" s="8">
        <v>7591417.0999999996</v>
      </c>
    </row>
    <row r="275" spans="2:14" ht="26.4">
      <c r="B275" s="130">
        <v>2023</v>
      </c>
      <c r="C275" s="130" t="s">
        <v>16</v>
      </c>
      <c r="D275" s="1079" t="s">
        <v>963</v>
      </c>
      <c r="E275" s="1080"/>
      <c r="F275" s="1079" t="s">
        <v>979</v>
      </c>
      <c r="G275" s="1080"/>
      <c r="H275" s="130" t="s">
        <v>968</v>
      </c>
      <c r="I275" s="130" t="s">
        <v>371</v>
      </c>
      <c r="J275" s="130" t="s">
        <v>76</v>
      </c>
      <c r="K275" s="293">
        <v>519.16999999999996</v>
      </c>
      <c r="L275" s="6">
        <v>10013</v>
      </c>
      <c r="M275" s="9"/>
      <c r="N275" s="8">
        <v>5198449.21</v>
      </c>
    </row>
    <row r="276" spans="2:14" ht="26.4">
      <c r="B276" s="130">
        <v>2023</v>
      </c>
      <c r="C276" s="130" t="s">
        <v>16</v>
      </c>
      <c r="D276" s="1079" t="s">
        <v>963</v>
      </c>
      <c r="E276" s="1080"/>
      <c r="F276" s="1079" t="s">
        <v>979</v>
      </c>
      <c r="G276" s="1080"/>
      <c r="H276" s="130" t="s">
        <v>968</v>
      </c>
      <c r="I276" s="130" t="s">
        <v>371</v>
      </c>
      <c r="J276" s="130" t="s">
        <v>76</v>
      </c>
      <c r="K276" s="293">
        <v>0</v>
      </c>
      <c r="L276" s="130"/>
      <c r="M276" s="9"/>
      <c r="N276" s="11">
        <v>0</v>
      </c>
    </row>
    <row r="277" spans="2:14">
      <c r="B277" s="132" t="s">
        <v>28</v>
      </c>
      <c r="C277" s="132" t="s">
        <v>28</v>
      </c>
      <c r="D277" s="1083" t="s">
        <v>28</v>
      </c>
      <c r="E277" s="1080"/>
      <c r="F277" s="1083" t="s">
        <v>29</v>
      </c>
      <c r="G277" s="1080"/>
      <c r="H277" s="132" t="s">
        <v>28</v>
      </c>
      <c r="I277" s="132" t="s">
        <v>28</v>
      </c>
      <c r="J277" s="132" t="s">
        <v>28</v>
      </c>
      <c r="K277" s="132" t="s">
        <v>28</v>
      </c>
      <c r="L277" s="13">
        <v>1743631</v>
      </c>
      <c r="M277" s="132"/>
      <c r="N277" s="14">
        <v>561115871.62</v>
      </c>
    </row>
    <row r="278" spans="2:14" ht="52.8">
      <c r="B278" s="130">
        <v>2023</v>
      </c>
      <c r="C278" s="130" t="s">
        <v>16</v>
      </c>
      <c r="D278" s="1079" t="s">
        <v>963</v>
      </c>
      <c r="E278" s="1080"/>
      <c r="F278" s="1079" t="s">
        <v>980</v>
      </c>
      <c r="G278" s="1080"/>
      <c r="H278" s="130" t="s">
        <v>966</v>
      </c>
      <c r="I278" s="130" t="s">
        <v>370</v>
      </c>
      <c r="J278" s="130" t="s">
        <v>20</v>
      </c>
      <c r="K278" s="293">
        <v>0</v>
      </c>
      <c r="L278" s="6">
        <v>1844</v>
      </c>
      <c r="M278" s="9"/>
      <c r="N278" s="130"/>
    </row>
    <row r="279" spans="2:14" ht="52.8">
      <c r="B279" s="130">
        <v>2023</v>
      </c>
      <c r="C279" s="130" t="s">
        <v>16</v>
      </c>
      <c r="D279" s="1079" t="s">
        <v>963</v>
      </c>
      <c r="E279" s="1080"/>
      <c r="F279" s="1079" t="s">
        <v>980</v>
      </c>
      <c r="G279" s="1080"/>
      <c r="H279" s="130" t="s">
        <v>966</v>
      </c>
      <c r="I279" s="130" t="s">
        <v>370</v>
      </c>
      <c r="J279" s="130" t="s">
        <v>20</v>
      </c>
      <c r="K279" s="293">
        <v>0</v>
      </c>
      <c r="L279" s="130"/>
      <c r="M279" s="9"/>
      <c r="N279" s="11">
        <v>0</v>
      </c>
    </row>
    <row r="280" spans="2:14" ht="39.6">
      <c r="B280" s="130">
        <v>2023</v>
      </c>
      <c r="C280" s="130" t="s">
        <v>16</v>
      </c>
      <c r="D280" s="1079" t="s">
        <v>963</v>
      </c>
      <c r="E280" s="1080"/>
      <c r="F280" s="1079" t="s">
        <v>980</v>
      </c>
      <c r="G280" s="1080"/>
      <c r="H280" s="130" t="s">
        <v>967</v>
      </c>
      <c r="I280" s="130" t="s">
        <v>370</v>
      </c>
      <c r="J280" s="130" t="s">
        <v>20</v>
      </c>
      <c r="K280" s="293">
        <v>0</v>
      </c>
      <c r="L280" s="6">
        <v>71</v>
      </c>
      <c r="M280" s="9"/>
      <c r="N280" s="130"/>
    </row>
    <row r="281" spans="2:14" ht="39.6">
      <c r="B281" s="130">
        <v>2023</v>
      </c>
      <c r="C281" s="130" t="s">
        <v>16</v>
      </c>
      <c r="D281" s="1079" t="s">
        <v>963</v>
      </c>
      <c r="E281" s="1080"/>
      <c r="F281" s="1079" t="s">
        <v>980</v>
      </c>
      <c r="G281" s="1080"/>
      <c r="H281" s="130" t="s">
        <v>967</v>
      </c>
      <c r="I281" s="130" t="s">
        <v>370</v>
      </c>
      <c r="J281" s="130" t="s">
        <v>20</v>
      </c>
      <c r="K281" s="293">
        <v>0</v>
      </c>
      <c r="L281" s="130"/>
      <c r="M281" s="9"/>
      <c r="N281" s="11">
        <v>0</v>
      </c>
    </row>
    <row r="282" spans="2:14" ht="39.6">
      <c r="B282" s="130">
        <v>2023</v>
      </c>
      <c r="C282" s="130" t="s">
        <v>16</v>
      </c>
      <c r="D282" s="1079" t="s">
        <v>963</v>
      </c>
      <c r="E282" s="1080"/>
      <c r="F282" s="1079" t="s">
        <v>980</v>
      </c>
      <c r="G282" s="1080"/>
      <c r="H282" s="130" t="s">
        <v>968</v>
      </c>
      <c r="I282" s="130" t="s">
        <v>370</v>
      </c>
      <c r="J282" s="130" t="s">
        <v>389</v>
      </c>
      <c r="K282" s="293">
        <v>0</v>
      </c>
      <c r="L282" s="6">
        <v>3</v>
      </c>
      <c r="M282" s="9"/>
      <c r="N282" s="130"/>
    </row>
    <row r="283" spans="2:14" ht="39.6">
      <c r="B283" s="130">
        <v>2023</v>
      </c>
      <c r="C283" s="130" t="s">
        <v>16</v>
      </c>
      <c r="D283" s="1079" t="s">
        <v>963</v>
      </c>
      <c r="E283" s="1080"/>
      <c r="F283" s="1079" t="s">
        <v>980</v>
      </c>
      <c r="G283" s="1080"/>
      <c r="H283" s="130" t="s">
        <v>968</v>
      </c>
      <c r="I283" s="130" t="s">
        <v>370</v>
      </c>
      <c r="J283" s="130" t="s">
        <v>389</v>
      </c>
      <c r="K283" s="293">
        <v>0</v>
      </c>
      <c r="L283" s="130"/>
      <c r="M283" s="9"/>
      <c r="N283" s="11">
        <v>0</v>
      </c>
    </row>
    <row r="284" spans="2:14" ht="52.8">
      <c r="B284" s="130">
        <v>2023</v>
      </c>
      <c r="C284" s="130" t="s">
        <v>16</v>
      </c>
      <c r="D284" s="1079" t="s">
        <v>963</v>
      </c>
      <c r="E284" s="1080"/>
      <c r="F284" s="1079" t="s">
        <v>980</v>
      </c>
      <c r="G284" s="1080"/>
      <c r="H284" s="130" t="s">
        <v>966</v>
      </c>
      <c r="I284" s="130" t="s">
        <v>90</v>
      </c>
      <c r="J284" s="130" t="s">
        <v>20</v>
      </c>
      <c r="K284" s="293">
        <v>0</v>
      </c>
      <c r="L284" s="130"/>
      <c r="M284" s="9"/>
      <c r="N284" s="11">
        <v>0</v>
      </c>
    </row>
    <row r="285" spans="2:14" ht="52.8">
      <c r="B285" s="130">
        <v>2023</v>
      </c>
      <c r="C285" s="130" t="s">
        <v>16</v>
      </c>
      <c r="D285" s="1079" t="s">
        <v>963</v>
      </c>
      <c r="E285" s="1080"/>
      <c r="F285" s="1079" t="s">
        <v>980</v>
      </c>
      <c r="G285" s="1080"/>
      <c r="H285" s="130" t="s">
        <v>966</v>
      </c>
      <c r="I285" s="130" t="s">
        <v>90</v>
      </c>
      <c r="J285" s="130" t="s">
        <v>20</v>
      </c>
      <c r="K285" s="293">
        <v>221.9</v>
      </c>
      <c r="L285" s="6">
        <v>1208019</v>
      </c>
      <c r="M285" s="9"/>
      <c r="N285" s="8">
        <v>268059416.09999999</v>
      </c>
    </row>
    <row r="286" spans="2:14" ht="52.8">
      <c r="B286" s="130">
        <v>2023</v>
      </c>
      <c r="C286" s="130" t="s">
        <v>16</v>
      </c>
      <c r="D286" s="1079" t="s">
        <v>963</v>
      </c>
      <c r="E286" s="1080"/>
      <c r="F286" s="1079" t="s">
        <v>980</v>
      </c>
      <c r="G286" s="1080"/>
      <c r="H286" s="130" t="s">
        <v>966</v>
      </c>
      <c r="I286" s="130" t="s">
        <v>371</v>
      </c>
      <c r="J286" s="130" t="s">
        <v>76</v>
      </c>
      <c r="K286" s="293">
        <v>443.8</v>
      </c>
      <c r="L286" s="6">
        <v>184598</v>
      </c>
      <c r="M286" s="9"/>
      <c r="N286" s="8">
        <v>81924592.400000006</v>
      </c>
    </row>
    <row r="287" spans="2:14" ht="52.8">
      <c r="B287" s="130">
        <v>2023</v>
      </c>
      <c r="C287" s="130" t="s">
        <v>16</v>
      </c>
      <c r="D287" s="1079" t="s">
        <v>963</v>
      </c>
      <c r="E287" s="1080"/>
      <c r="F287" s="1079" t="s">
        <v>980</v>
      </c>
      <c r="G287" s="1080"/>
      <c r="H287" s="130" t="s">
        <v>966</v>
      </c>
      <c r="I287" s="130" t="s">
        <v>371</v>
      </c>
      <c r="J287" s="130" t="s">
        <v>76</v>
      </c>
      <c r="K287" s="293">
        <v>0</v>
      </c>
      <c r="L287" s="130"/>
      <c r="M287" s="9"/>
      <c r="N287" s="11">
        <v>0</v>
      </c>
    </row>
    <row r="288" spans="2:14" ht="52.8">
      <c r="B288" s="130">
        <v>2023</v>
      </c>
      <c r="C288" s="130" t="s">
        <v>16</v>
      </c>
      <c r="D288" s="1079" t="s">
        <v>963</v>
      </c>
      <c r="E288" s="1080"/>
      <c r="F288" s="1079" t="s">
        <v>980</v>
      </c>
      <c r="G288" s="1080"/>
      <c r="H288" s="130" t="s">
        <v>966</v>
      </c>
      <c r="I288" s="130" t="s">
        <v>94</v>
      </c>
      <c r="J288" s="130" t="s">
        <v>76</v>
      </c>
      <c r="K288" s="293">
        <v>0</v>
      </c>
      <c r="L288" s="130"/>
      <c r="M288" s="9"/>
      <c r="N288" s="11">
        <v>0</v>
      </c>
    </row>
    <row r="289" spans="2:14" ht="52.8">
      <c r="B289" s="130">
        <v>2023</v>
      </c>
      <c r="C289" s="130" t="s">
        <v>16</v>
      </c>
      <c r="D289" s="1079" t="s">
        <v>963</v>
      </c>
      <c r="E289" s="1080"/>
      <c r="F289" s="1079" t="s">
        <v>980</v>
      </c>
      <c r="G289" s="1080"/>
      <c r="H289" s="130" t="s">
        <v>966</v>
      </c>
      <c r="I289" s="130" t="s">
        <v>94</v>
      </c>
      <c r="J289" s="130" t="s">
        <v>76</v>
      </c>
      <c r="K289" s="293">
        <v>665.71</v>
      </c>
      <c r="L289" s="6">
        <v>155828</v>
      </c>
      <c r="M289" s="9"/>
      <c r="N289" s="8">
        <v>103736257.88</v>
      </c>
    </row>
    <row r="290" spans="2:14" ht="26.4">
      <c r="B290" s="130">
        <v>2023</v>
      </c>
      <c r="C290" s="130" t="s">
        <v>16</v>
      </c>
      <c r="D290" s="1079" t="s">
        <v>963</v>
      </c>
      <c r="E290" s="1080"/>
      <c r="F290" s="1079" t="s">
        <v>980</v>
      </c>
      <c r="G290" s="1080"/>
      <c r="H290" s="130" t="s">
        <v>967</v>
      </c>
      <c r="I290" s="130" t="s">
        <v>90</v>
      </c>
      <c r="J290" s="130" t="s">
        <v>20</v>
      </c>
      <c r="K290" s="293">
        <v>443.8</v>
      </c>
      <c r="L290" s="6">
        <v>61110</v>
      </c>
      <c r="M290" s="9"/>
      <c r="N290" s="8">
        <v>27120618</v>
      </c>
    </row>
    <row r="291" spans="2:14" ht="26.4">
      <c r="B291" s="130">
        <v>2023</v>
      </c>
      <c r="C291" s="130" t="s">
        <v>16</v>
      </c>
      <c r="D291" s="1079" t="s">
        <v>963</v>
      </c>
      <c r="E291" s="1080"/>
      <c r="F291" s="1079" t="s">
        <v>980</v>
      </c>
      <c r="G291" s="1080"/>
      <c r="H291" s="130" t="s">
        <v>967</v>
      </c>
      <c r="I291" s="130" t="s">
        <v>90</v>
      </c>
      <c r="J291" s="130" t="s">
        <v>20</v>
      </c>
      <c r="K291" s="293">
        <v>0</v>
      </c>
      <c r="L291" s="130"/>
      <c r="M291" s="9"/>
      <c r="N291" s="11">
        <v>0</v>
      </c>
    </row>
    <row r="292" spans="2:14" ht="26.4">
      <c r="B292" s="130">
        <v>2023</v>
      </c>
      <c r="C292" s="130" t="s">
        <v>16</v>
      </c>
      <c r="D292" s="1079" t="s">
        <v>963</v>
      </c>
      <c r="E292" s="1080"/>
      <c r="F292" s="1079" t="s">
        <v>980</v>
      </c>
      <c r="G292" s="1080"/>
      <c r="H292" s="130" t="s">
        <v>967</v>
      </c>
      <c r="I292" s="130" t="s">
        <v>371</v>
      </c>
      <c r="J292" s="130" t="s">
        <v>76</v>
      </c>
      <c r="K292" s="293">
        <v>887.61</v>
      </c>
      <c r="L292" s="6">
        <v>8916</v>
      </c>
      <c r="M292" s="9"/>
      <c r="N292" s="8">
        <v>7913930.7599999998</v>
      </c>
    </row>
    <row r="293" spans="2:14" ht="26.4">
      <c r="B293" s="130">
        <v>2023</v>
      </c>
      <c r="C293" s="130" t="s">
        <v>16</v>
      </c>
      <c r="D293" s="1079" t="s">
        <v>963</v>
      </c>
      <c r="E293" s="1080"/>
      <c r="F293" s="1079" t="s">
        <v>980</v>
      </c>
      <c r="G293" s="1080"/>
      <c r="H293" s="130" t="s">
        <v>967</v>
      </c>
      <c r="I293" s="130" t="s">
        <v>371</v>
      </c>
      <c r="J293" s="130" t="s">
        <v>76</v>
      </c>
      <c r="K293" s="293">
        <v>0</v>
      </c>
      <c r="L293" s="130"/>
      <c r="M293" s="9"/>
      <c r="N293" s="11">
        <v>0</v>
      </c>
    </row>
    <row r="294" spans="2:14" ht="26.4">
      <c r="B294" s="130">
        <v>2023</v>
      </c>
      <c r="C294" s="130" t="s">
        <v>16</v>
      </c>
      <c r="D294" s="1079" t="s">
        <v>963</v>
      </c>
      <c r="E294" s="1080"/>
      <c r="F294" s="1079" t="s">
        <v>980</v>
      </c>
      <c r="G294" s="1080"/>
      <c r="H294" s="130" t="s">
        <v>967</v>
      </c>
      <c r="I294" s="130" t="s">
        <v>94</v>
      </c>
      <c r="J294" s="130" t="s">
        <v>76</v>
      </c>
      <c r="K294" s="293">
        <v>1331.41</v>
      </c>
      <c r="L294" s="6">
        <v>7919</v>
      </c>
      <c r="M294" s="9"/>
      <c r="N294" s="8">
        <v>10543435.789999999</v>
      </c>
    </row>
    <row r="295" spans="2:14" ht="26.4">
      <c r="B295" s="130">
        <v>2023</v>
      </c>
      <c r="C295" s="130" t="s">
        <v>16</v>
      </c>
      <c r="D295" s="1079" t="s">
        <v>963</v>
      </c>
      <c r="E295" s="1080"/>
      <c r="F295" s="1079" t="s">
        <v>980</v>
      </c>
      <c r="G295" s="1080"/>
      <c r="H295" s="130" t="s">
        <v>967</v>
      </c>
      <c r="I295" s="130" t="s">
        <v>94</v>
      </c>
      <c r="J295" s="130" t="s">
        <v>76</v>
      </c>
      <c r="K295" s="293">
        <v>0</v>
      </c>
      <c r="L295" s="130"/>
      <c r="M295" s="9"/>
      <c r="N295" s="11">
        <v>0</v>
      </c>
    </row>
    <row r="296" spans="2:14" ht="26.4">
      <c r="B296" s="130">
        <v>2023</v>
      </c>
      <c r="C296" s="130" t="s">
        <v>16</v>
      </c>
      <c r="D296" s="1079" t="s">
        <v>963</v>
      </c>
      <c r="E296" s="1080"/>
      <c r="F296" s="1079" t="s">
        <v>980</v>
      </c>
      <c r="G296" s="1080"/>
      <c r="H296" s="130" t="s">
        <v>969</v>
      </c>
      <c r="I296" s="130" t="s">
        <v>90</v>
      </c>
      <c r="J296" s="130" t="s">
        <v>20</v>
      </c>
      <c r="K296" s="293">
        <v>665.7</v>
      </c>
      <c r="L296" s="6">
        <v>8156</v>
      </c>
      <c r="M296" s="9"/>
      <c r="N296" s="8">
        <v>5429449.2000000002</v>
      </c>
    </row>
    <row r="297" spans="2:14" ht="26.4">
      <c r="B297" s="130">
        <v>2023</v>
      </c>
      <c r="C297" s="130" t="s">
        <v>16</v>
      </c>
      <c r="D297" s="1079" t="s">
        <v>963</v>
      </c>
      <c r="E297" s="1080"/>
      <c r="F297" s="1079" t="s">
        <v>980</v>
      </c>
      <c r="G297" s="1080"/>
      <c r="H297" s="130" t="s">
        <v>969</v>
      </c>
      <c r="I297" s="130" t="s">
        <v>90</v>
      </c>
      <c r="J297" s="130" t="s">
        <v>20</v>
      </c>
      <c r="K297" s="293">
        <v>0</v>
      </c>
      <c r="L297" s="130"/>
      <c r="M297" s="9"/>
      <c r="N297" s="11">
        <v>0</v>
      </c>
    </row>
    <row r="298" spans="2:14" ht="26.4">
      <c r="B298" s="130">
        <v>2023</v>
      </c>
      <c r="C298" s="130" t="s">
        <v>16</v>
      </c>
      <c r="D298" s="1079" t="s">
        <v>963</v>
      </c>
      <c r="E298" s="1080"/>
      <c r="F298" s="1079" t="s">
        <v>980</v>
      </c>
      <c r="G298" s="1080"/>
      <c r="H298" s="130" t="s">
        <v>969</v>
      </c>
      <c r="I298" s="130" t="s">
        <v>371</v>
      </c>
      <c r="J298" s="130" t="s">
        <v>76</v>
      </c>
      <c r="K298" s="293">
        <v>1331.41</v>
      </c>
      <c r="L298" s="6">
        <v>1002</v>
      </c>
      <c r="M298" s="9"/>
      <c r="N298" s="8">
        <v>1334072.82</v>
      </c>
    </row>
    <row r="299" spans="2:14" ht="26.4">
      <c r="B299" s="130">
        <v>2023</v>
      </c>
      <c r="C299" s="130" t="s">
        <v>16</v>
      </c>
      <c r="D299" s="1079" t="s">
        <v>963</v>
      </c>
      <c r="E299" s="1080"/>
      <c r="F299" s="1079" t="s">
        <v>980</v>
      </c>
      <c r="G299" s="1080"/>
      <c r="H299" s="130" t="s">
        <v>969</v>
      </c>
      <c r="I299" s="130" t="s">
        <v>371</v>
      </c>
      <c r="J299" s="130" t="s">
        <v>76</v>
      </c>
      <c r="K299" s="293">
        <v>0</v>
      </c>
      <c r="L299" s="130"/>
      <c r="M299" s="9"/>
      <c r="N299" s="11">
        <v>0</v>
      </c>
    </row>
    <row r="300" spans="2:14" ht="26.4">
      <c r="B300" s="130">
        <v>2023</v>
      </c>
      <c r="C300" s="130" t="s">
        <v>16</v>
      </c>
      <c r="D300" s="1079" t="s">
        <v>963</v>
      </c>
      <c r="E300" s="1080"/>
      <c r="F300" s="1079" t="s">
        <v>980</v>
      </c>
      <c r="G300" s="1080"/>
      <c r="H300" s="130" t="s">
        <v>969</v>
      </c>
      <c r="I300" s="130" t="s">
        <v>94</v>
      </c>
      <c r="J300" s="130" t="s">
        <v>76</v>
      </c>
      <c r="K300" s="293">
        <v>1997.12</v>
      </c>
      <c r="L300" s="6">
        <v>1016</v>
      </c>
      <c r="M300" s="9"/>
      <c r="N300" s="8">
        <v>2029073.92</v>
      </c>
    </row>
    <row r="301" spans="2:14" ht="26.4">
      <c r="B301" s="130">
        <v>2023</v>
      </c>
      <c r="C301" s="130" t="s">
        <v>16</v>
      </c>
      <c r="D301" s="1079" t="s">
        <v>963</v>
      </c>
      <c r="E301" s="1080"/>
      <c r="F301" s="1079" t="s">
        <v>980</v>
      </c>
      <c r="G301" s="1080"/>
      <c r="H301" s="130" t="s">
        <v>969</v>
      </c>
      <c r="I301" s="130" t="s">
        <v>94</v>
      </c>
      <c r="J301" s="130" t="s">
        <v>76</v>
      </c>
      <c r="K301" s="293">
        <v>0</v>
      </c>
      <c r="L301" s="130"/>
      <c r="M301" s="9"/>
      <c r="N301" s="11">
        <v>0</v>
      </c>
    </row>
    <row r="302" spans="2:14" ht="26.4">
      <c r="B302" s="130">
        <v>2023</v>
      </c>
      <c r="C302" s="130" t="s">
        <v>16</v>
      </c>
      <c r="D302" s="1079" t="s">
        <v>963</v>
      </c>
      <c r="E302" s="1080"/>
      <c r="F302" s="1079" t="s">
        <v>980</v>
      </c>
      <c r="G302" s="1080"/>
      <c r="H302" s="130" t="s">
        <v>968</v>
      </c>
      <c r="I302" s="130" t="s">
        <v>90</v>
      </c>
      <c r="J302" s="130" t="s">
        <v>20</v>
      </c>
      <c r="K302" s="293">
        <v>0</v>
      </c>
      <c r="L302" s="130"/>
      <c r="M302" s="9"/>
      <c r="N302" s="11">
        <v>0</v>
      </c>
    </row>
    <row r="303" spans="2:14" ht="26.4">
      <c r="B303" s="130">
        <v>2023</v>
      </c>
      <c r="C303" s="130" t="s">
        <v>16</v>
      </c>
      <c r="D303" s="1079" t="s">
        <v>963</v>
      </c>
      <c r="E303" s="1080"/>
      <c r="F303" s="1079" t="s">
        <v>980</v>
      </c>
      <c r="G303" s="1080"/>
      <c r="H303" s="130" t="s">
        <v>968</v>
      </c>
      <c r="I303" s="130" t="s">
        <v>90</v>
      </c>
      <c r="J303" s="130" t="s">
        <v>20</v>
      </c>
      <c r="K303" s="293">
        <v>221.9</v>
      </c>
      <c r="L303" s="6">
        <v>27902</v>
      </c>
      <c r="M303" s="9"/>
      <c r="N303" s="8">
        <v>6191453.7999999998</v>
      </c>
    </row>
    <row r="304" spans="2:14" ht="26.4">
      <c r="B304" s="130">
        <v>2023</v>
      </c>
      <c r="C304" s="130" t="s">
        <v>16</v>
      </c>
      <c r="D304" s="1079" t="s">
        <v>963</v>
      </c>
      <c r="E304" s="1080"/>
      <c r="F304" s="1079" t="s">
        <v>980</v>
      </c>
      <c r="G304" s="1080"/>
      <c r="H304" s="130" t="s">
        <v>968</v>
      </c>
      <c r="I304" s="130" t="s">
        <v>371</v>
      </c>
      <c r="J304" s="130" t="s">
        <v>76</v>
      </c>
      <c r="K304" s="293">
        <v>443.8</v>
      </c>
      <c r="L304" s="6">
        <v>6166</v>
      </c>
      <c r="M304" s="9"/>
      <c r="N304" s="8">
        <v>2736470.8</v>
      </c>
    </row>
    <row r="305" spans="2:14" ht="26.4">
      <c r="B305" s="130">
        <v>2023</v>
      </c>
      <c r="C305" s="130" t="s">
        <v>16</v>
      </c>
      <c r="D305" s="1079" t="s">
        <v>963</v>
      </c>
      <c r="E305" s="1080"/>
      <c r="F305" s="1079" t="s">
        <v>980</v>
      </c>
      <c r="G305" s="1080"/>
      <c r="H305" s="130" t="s">
        <v>968</v>
      </c>
      <c r="I305" s="130" t="s">
        <v>371</v>
      </c>
      <c r="J305" s="130" t="s">
        <v>76</v>
      </c>
      <c r="K305" s="293">
        <v>0</v>
      </c>
      <c r="L305" s="130"/>
      <c r="M305" s="9"/>
      <c r="N305" s="11">
        <v>0</v>
      </c>
    </row>
    <row r="306" spans="2:14" ht="26.4">
      <c r="B306" s="130">
        <v>2023</v>
      </c>
      <c r="C306" s="130" t="s">
        <v>16</v>
      </c>
      <c r="D306" s="1079" t="s">
        <v>963</v>
      </c>
      <c r="E306" s="1080"/>
      <c r="F306" s="1079" t="s">
        <v>980</v>
      </c>
      <c r="G306" s="1080"/>
      <c r="H306" s="130" t="s">
        <v>968</v>
      </c>
      <c r="I306" s="130" t="s">
        <v>94</v>
      </c>
      <c r="J306" s="130" t="s">
        <v>76</v>
      </c>
      <c r="K306" s="293">
        <v>665.71</v>
      </c>
      <c r="L306" s="6">
        <v>6856</v>
      </c>
      <c r="M306" s="9"/>
      <c r="N306" s="8">
        <v>4564107.76</v>
      </c>
    </row>
    <row r="307" spans="2:14" ht="26.4">
      <c r="B307" s="130">
        <v>2023</v>
      </c>
      <c r="C307" s="130" t="s">
        <v>16</v>
      </c>
      <c r="D307" s="1079" t="s">
        <v>963</v>
      </c>
      <c r="E307" s="1080"/>
      <c r="F307" s="1079" t="s">
        <v>980</v>
      </c>
      <c r="G307" s="1080"/>
      <c r="H307" s="130" t="s">
        <v>968</v>
      </c>
      <c r="I307" s="130" t="s">
        <v>94</v>
      </c>
      <c r="J307" s="130" t="s">
        <v>76</v>
      </c>
      <c r="K307" s="293">
        <v>0</v>
      </c>
      <c r="L307" s="130"/>
      <c r="M307" s="9"/>
      <c r="N307" s="11">
        <v>0</v>
      </c>
    </row>
    <row r="308" spans="2:14">
      <c r="B308" s="132" t="s">
        <v>28</v>
      </c>
      <c r="C308" s="132" t="s">
        <v>28</v>
      </c>
      <c r="D308" s="1083" t="s">
        <v>28</v>
      </c>
      <c r="E308" s="1080"/>
      <c r="F308" s="1083" t="s">
        <v>29</v>
      </c>
      <c r="G308" s="1080"/>
      <c r="H308" s="132" t="s">
        <v>28</v>
      </c>
      <c r="I308" s="132" t="s">
        <v>28</v>
      </c>
      <c r="J308" s="132" t="s">
        <v>28</v>
      </c>
      <c r="K308" s="132" t="s">
        <v>28</v>
      </c>
      <c r="L308" s="13">
        <v>1679406</v>
      </c>
      <c r="M308" s="132"/>
      <c r="N308" s="14">
        <v>521582879.23000002</v>
      </c>
    </row>
    <row r="309" spans="2:14" ht="52.8">
      <c r="B309" s="130">
        <v>2023</v>
      </c>
      <c r="C309" s="130" t="s">
        <v>16</v>
      </c>
      <c r="D309" s="1079" t="s">
        <v>963</v>
      </c>
      <c r="E309" s="1080"/>
      <c r="F309" s="1079" t="s">
        <v>981</v>
      </c>
      <c r="G309" s="1080"/>
      <c r="H309" s="130" t="s">
        <v>966</v>
      </c>
      <c r="I309" s="130" t="s">
        <v>370</v>
      </c>
      <c r="J309" s="130" t="s">
        <v>20</v>
      </c>
      <c r="K309" s="293">
        <v>0</v>
      </c>
      <c r="L309" s="6">
        <v>2099</v>
      </c>
      <c r="M309" s="9"/>
      <c r="N309" s="130"/>
    </row>
    <row r="310" spans="2:14" ht="52.8">
      <c r="B310" s="130">
        <v>2023</v>
      </c>
      <c r="C310" s="130" t="s">
        <v>16</v>
      </c>
      <c r="D310" s="1079" t="s">
        <v>963</v>
      </c>
      <c r="E310" s="1080"/>
      <c r="F310" s="1079" t="s">
        <v>981</v>
      </c>
      <c r="G310" s="1080"/>
      <c r="H310" s="130" t="s">
        <v>966</v>
      </c>
      <c r="I310" s="130" t="s">
        <v>370</v>
      </c>
      <c r="J310" s="130" t="s">
        <v>20</v>
      </c>
      <c r="K310" s="293">
        <v>0</v>
      </c>
      <c r="L310" s="130"/>
      <c r="M310" s="9"/>
      <c r="N310" s="11">
        <v>0</v>
      </c>
    </row>
    <row r="311" spans="2:14" ht="39.6">
      <c r="B311" s="130">
        <v>2023</v>
      </c>
      <c r="C311" s="130" t="s">
        <v>16</v>
      </c>
      <c r="D311" s="1079" t="s">
        <v>963</v>
      </c>
      <c r="E311" s="1080"/>
      <c r="F311" s="1079" t="s">
        <v>981</v>
      </c>
      <c r="G311" s="1080"/>
      <c r="H311" s="130" t="s">
        <v>967</v>
      </c>
      <c r="I311" s="130" t="s">
        <v>370</v>
      </c>
      <c r="J311" s="130" t="s">
        <v>20</v>
      </c>
      <c r="K311" s="293">
        <v>0</v>
      </c>
      <c r="L311" s="130"/>
      <c r="M311" s="9"/>
      <c r="N311" s="11">
        <v>0</v>
      </c>
    </row>
    <row r="312" spans="2:14" ht="39.6">
      <c r="B312" s="130">
        <v>2023</v>
      </c>
      <c r="C312" s="130" t="s">
        <v>16</v>
      </c>
      <c r="D312" s="1079" t="s">
        <v>963</v>
      </c>
      <c r="E312" s="1080"/>
      <c r="F312" s="1079" t="s">
        <v>981</v>
      </c>
      <c r="G312" s="1080"/>
      <c r="H312" s="130" t="s">
        <v>967</v>
      </c>
      <c r="I312" s="130" t="s">
        <v>370</v>
      </c>
      <c r="J312" s="130" t="s">
        <v>20</v>
      </c>
      <c r="K312" s="293">
        <v>0</v>
      </c>
      <c r="L312" s="6">
        <v>56</v>
      </c>
      <c r="M312" s="9"/>
      <c r="N312" s="130"/>
    </row>
    <row r="313" spans="2:14" ht="39.6">
      <c r="B313" s="130">
        <v>2023</v>
      </c>
      <c r="C313" s="130" t="s">
        <v>16</v>
      </c>
      <c r="D313" s="1079" t="s">
        <v>963</v>
      </c>
      <c r="E313" s="1080"/>
      <c r="F313" s="1079" t="s">
        <v>981</v>
      </c>
      <c r="G313" s="1080"/>
      <c r="H313" s="130" t="s">
        <v>969</v>
      </c>
      <c r="I313" s="130" t="s">
        <v>370</v>
      </c>
      <c r="J313" s="130" t="s">
        <v>160</v>
      </c>
      <c r="K313" s="293">
        <v>0</v>
      </c>
      <c r="L313" s="6">
        <v>1</v>
      </c>
      <c r="M313" s="9"/>
      <c r="N313" s="130"/>
    </row>
    <row r="314" spans="2:14" ht="39.6">
      <c r="B314" s="130">
        <v>2023</v>
      </c>
      <c r="C314" s="130" t="s">
        <v>16</v>
      </c>
      <c r="D314" s="1079" t="s">
        <v>963</v>
      </c>
      <c r="E314" s="1080"/>
      <c r="F314" s="1079" t="s">
        <v>981</v>
      </c>
      <c r="G314" s="1080"/>
      <c r="H314" s="130" t="s">
        <v>969</v>
      </c>
      <c r="I314" s="130" t="s">
        <v>370</v>
      </c>
      <c r="J314" s="130" t="s">
        <v>160</v>
      </c>
      <c r="K314" s="293">
        <v>0</v>
      </c>
      <c r="L314" s="130"/>
      <c r="M314" s="9"/>
      <c r="N314" s="11">
        <v>0</v>
      </c>
    </row>
    <row r="315" spans="2:14" ht="39.6">
      <c r="B315" s="130">
        <v>2023</v>
      </c>
      <c r="C315" s="130" t="s">
        <v>16</v>
      </c>
      <c r="D315" s="1079" t="s">
        <v>963</v>
      </c>
      <c r="E315" s="1080"/>
      <c r="F315" s="1079" t="s">
        <v>981</v>
      </c>
      <c r="G315" s="1080"/>
      <c r="H315" s="130" t="s">
        <v>968</v>
      </c>
      <c r="I315" s="130" t="s">
        <v>370</v>
      </c>
      <c r="J315" s="130" t="s">
        <v>461</v>
      </c>
      <c r="K315" s="293">
        <v>0</v>
      </c>
      <c r="L315" s="130"/>
      <c r="M315" s="9"/>
      <c r="N315" s="11">
        <v>0</v>
      </c>
    </row>
    <row r="316" spans="2:14" ht="39.6">
      <c r="B316" s="130">
        <v>2023</v>
      </c>
      <c r="C316" s="130" t="s">
        <v>16</v>
      </c>
      <c r="D316" s="1079" t="s">
        <v>963</v>
      </c>
      <c r="E316" s="1080"/>
      <c r="F316" s="1079" t="s">
        <v>981</v>
      </c>
      <c r="G316" s="1080"/>
      <c r="H316" s="130" t="s">
        <v>968</v>
      </c>
      <c r="I316" s="130" t="s">
        <v>370</v>
      </c>
      <c r="J316" s="130" t="s">
        <v>461</v>
      </c>
      <c r="K316" s="293">
        <v>0</v>
      </c>
      <c r="L316" s="6">
        <v>2</v>
      </c>
      <c r="M316" s="9"/>
      <c r="N316" s="130"/>
    </row>
    <row r="317" spans="2:14" ht="52.8">
      <c r="B317" s="130">
        <v>2023</v>
      </c>
      <c r="C317" s="130" t="s">
        <v>16</v>
      </c>
      <c r="D317" s="1079" t="s">
        <v>963</v>
      </c>
      <c r="E317" s="1080"/>
      <c r="F317" s="1079" t="s">
        <v>981</v>
      </c>
      <c r="G317" s="1080"/>
      <c r="H317" s="130" t="s">
        <v>966</v>
      </c>
      <c r="I317" s="130" t="s">
        <v>90</v>
      </c>
      <c r="J317" s="130" t="s">
        <v>20</v>
      </c>
      <c r="K317" s="293">
        <v>0</v>
      </c>
      <c r="L317" s="130"/>
      <c r="M317" s="9"/>
      <c r="N317" s="11">
        <v>0</v>
      </c>
    </row>
    <row r="318" spans="2:14" ht="52.8">
      <c r="B318" s="130">
        <v>2023</v>
      </c>
      <c r="C318" s="130" t="s">
        <v>16</v>
      </c>
      <c r="D318" s="1079" t="s">
        <v>963</v>
      </c>
      <c r="E318" s="1080"/>
      <c r="F318" s="1079" t="s">
        <v>981</v>
      </c>
      <c r="G318" s="1080"/>
      <c r="H318" s="130" t="s">
        <v>966</v>
      </c>
      <c r="I318" s="130" t="s">
        <v>90</v>
      </c>
      <c r="J318" s="130" t="s">
        <v>20</v>
      </c>
      <c r="K318" s="293">
        <v>37.68</v>
      </c>
      <c r="L318" s="6">
        <v>1451017</v>
      </c>
      <c r="M318" s="9"/>
      <c r="N318" s="8">
        <v>54674320.560000002</v>
      </c>
    </row>
    <row r="319" spans="2:14" ht="52.8">
      <c r="B319" s="130">
        <v>2023</v>
      </c>
      <c r="C319" s="130" t="s">
        <v>16</v>
      </c>
      <c r="D319" s="1079" t="s">
        <v>963</v>
      </c>
      <c r="E319" s="1080"/>
      <c r="F319" s="1079" t="s">
        <v>981</v>
      </c>
      <c r="G319" s="1080"/>
      <c r="H319" s="130" t="s">
        <v>966</v>
      </c>
      <c r="I319" s="130" t="s">
        <v>371</v>
      </c>
      <c r="J319" s="130" t="s">
        <v>76</v>
      </c>
      <c r="K319" s="293">
        <v>75.36</v>
      </c>
      <c r="L319" s="6">
        <v>214261</v>
      </c>
      <c r="M319" s="9"/>
      <c r="N319" s="8">
        <v>16146708.960000001</v>
      </c>
    </row>
    <row r="320" spans="2:14" ht="52.8">
      <c r="B320" s="130">
        <v>2023</v>
      </c>
      <c r="C320" s="130" t="s">
        <v>16</v>
      </c>
      <c r="D320" s="1079" t="s">
        <v>963</v>
      </c>
      <c r="E320" s="1080"/>
      <c r="F320" s="1079" t="s">
        <v>981</v>
      </c>
      <c r="G320" s="1080"/>
      <c r="H320" s="130" t="s">
        <v>966</v>
      </c>
      <c r="I320" s="130" t="s">
        <v>371</v>
      </c>
      <c r="J320" s="130" t="s">
        <v>76</v>
      </c>
      <c r="K320" s="293">
        <v>0</v>
      </c>
      <c r="L320" s="130"/>
      <c r="M320" s="9"/>
      <c r="N320" s="11">
        <v>0</v>
      </c>
    </row>
    <row r="321" spans="2:14" ht="52.8">
      <c r="B321" s="130">
        <v>2023</v>
      </c>
      <c r="C321" s="130" t="s">
        <v>16</v>
      </c>
      <c r="D321" s="1079" t="s">
        <v>963</v>
      </c>
      <c r="E321" s="1080"/>
      <c r="F321" s="1079" t="s">
        <v>981</v>
      </c>
      <c r="G321" s="1080"/>
      <c r="H321" s="130" t="s">
        <v>966</v>
      </c>
      <c r="I321" s="130" t="s">
        <v>94</v>
      </c>
      <c r="J321" s="130" t="s">
        <v>76</v>
      </c>
      <c r="K321" s="293">
        <v>113.04</v>
      </c>
      <c r="L321" s="6">
        <v>178355</v>
      </c>
      <c r="M321" s="9"/>
      <c r="N321" s="8">
        <v>20161249.199999999</v>
      </c>
    </row>
    <row r="322" spans="2:14" ht="52.8">
      <c r="B322" s="130">
        <v>2023</v>
      </c>
      <c r="C322" s="130" t="s">
        <v>16</v>
      </c>
      <c r="D322" s="1079" t="s">
        <v>963</v>
      </c>
      <c r="E322" s="1080"/>
      <c r="F322" s="1079" t="s">
        <v>981</v>
      </c>
      <c r="G322" s="1080"/>
      <c r="H322" s="130" t="s">
        <v>966</v>
      </c>
      <c r="I322" s="130" t="s">
        <v>94</v>
      </c>
      <c r="J322" s="130" t="s">
        <v>76</v>
      </c>
      <c r="K322" s="293">
        <v>0</v>
      </c>
      <c r="L322" s="130"/>
      <c r="M322" s="9"/>
      <c r="N322" s="11">
        <v>0</v>
      </c>
    </row>
    <row r="323" spans="2:14" ht="26.4">
      <c r="B323" s="130">
        <v>2023</v>
      </c>
      <c r="C323" s="130" t="s">
        <v>16</v>
      </c>
      <c r="D323" s="1079" t="s">
        <v>963</v>
      </c>
      <c r="E323" s="1080"/>
      <c r="F323" s="1079" t="s">
        <v>981</v>
      </c>
      <c r="G323" s="1080"/>
      <c r="H323" s="130" t="s">
        <v>967</v>
      </c>
      <c r="I323" s="130" t="s">
        <v>90</v>
      </c>
      <c r="J323" s="130" t="s">
        <v>20</v>
      </c>
      <c r="K323" s="293">
        <v>0</v>
      </c>
      <c r="L323" s="130"/>
      <c r="M323" s="9"/>
      <c r="N323" s="11">
        <v>0</v>
      </c>
    </row>
    <row r="324" spans="2:14" ht="26.4">
      <c r="B324" s="130">
        <v>2023</v>
      </c>
      <c r="C324" s="130" t="s">
        <v>16</v>
      </c>
      <c r="D324" s="1079" t="s">
        <v>963</v>
      </c>
      <c r="E324" s="1080"/>
      <c r="F324" s="1079" t="s">
        <v>981</v>
      </c>
      <c r="G324" s="1080"/>
      <c r="H324" s="130" t="s">
        <v>967</v>
      </c>
      <c r="I324" s="130" t="s">
        <v>90</v>
      </c>
      <c r="J324" s="130" t="s">
        <v>20</v>
      </c>
      <c r="K324" s="293">
        <v>75.36</v>
      </c>
      <c r="L324" s="6">
        <v>71526</v>
      </c>
      <c r="M324" s="9"/>
      <c r="N324" s="8">
        <v>5390199.3600000003</v>
      </c>
    </row>
    <row r="325" spans="2:14" ht="26.4">
      <c r="B325" s="130">
        <v>2023</v>
      </c>
      <c r="C325" s="130" t="s">
        <v>16</v>
      </c>
      <c r="D325" s="1079" t="s">
        <v>963</v>
      </c>
      <c r="E325" s="1080"/>
      <c r="F325" s="1079" t="s">
        <v>981</v>
      </c>
      <c r="G325" s="1080"/>
      <c r="H325" s="130" t="s">
        <v>967</v>
      </c>
      <c r="I325" s="130" t="s">
        <v>371</v>
      </c>
      <c r="J325" s="130" t="s">
        <v>76</v>
      </c>
      <c r="K325" s="293">
        <v>0</v>
      </c>
      <c r="L325" s="130"/>
      <c r="M325" s="9"/>
      <c r="N325" s="11">
        <v>0</v>
      </c>
    </row>
    <row r="326" spans="2:14" ht="26.4">
      <c r="B326" s="130">
        <v>2023</v>
      </c>
      <c r="C326" s="130" t="s">
        <v>16</v>
      </c>
      <c r="D326" s="1079" t="s">
        <v>963</v>
      </c>
      <c r="E326" s="1080"/>
      <c r="F326" s="1079" t="s">
        <v>981</v>
      </c>
      <c r="G326" s="1080"/>
      <c r="H326" s="130" t="s">
        <v>967</v>
      </c>
      <c r="I326" s="130" t="s">
        <v>371</v>
      </c>
      <c r="J326" s="130" t="s">
        <v>76</v>
      </c>
      <c r="K326" s="293">
        <v>150.72999999999999</v>
      </c>
      <c r="L326" s="6">
        <v>9860</v>
      </c>
      <c r="M326" s="9"/>
      <c r="N326" s="8">
        <v>1486197.8</v>
      </c>
    </row>
    <row r="327" spans="2:14" ht="26.4">
      <c r="B327" s="130">
        <v>2023</v>
      </c>
      <c r="C327" s="130" t="s">
        <v>16</v>
      </c>
      <c r="D327" s="1079" t="s">
        <v>963</v>
      </c>
      <c r="E327" s="1080"/>
      <c r="F327" s="1079" t="s">
        <v>981</v>
      </c>
      <c r="G327" s="1080"/>
      <c r="H327" s="130" t="s">
        <v>967</v>
      </c>
      <c r="I327" s="130" t="s">
        <v>94</v>
      </c>
      <c r="J327" s="130" t="s">
        <v>76</v>
      </c>
      <c r="K327" s="293">
        <v>0</v>
      </c>
      <c r="L327" s="130"/>
      <c r="M327" s="9"/>
      <c r="N327" s="11">
        <v>0</v>
      </c>
    </row>
    <row r="328" spans="2:14" ht="26.4">
      <c r="B328" s="130">
        <v>2023</v>
      </c>
      <c r="C328" s="130" t="s">
        <v>16</v>
      </c>
      <c r="D328" s="1079" t="s">
        <v>963</v>
      </c>
      <c r="E328" s="1080"/>
      <c r="F328" s="1079" t="s">
        <v>981</v>
      </c>
      <c r="G328" s="1080"/>
      <c r="H328" s="130" t="s">
        <v>967</v>
      </c>
      <c r="I328" s="130" t="s">
        <v>94</v>
      </c>
      <c r="J328" s="130" t="s">
        <v>76</v>
      </c>
      <c r="K328" s="293">
        <v>226.09</v>
      </c>
      <c r="L328" s="6">
        <v>9025</v>
      </c>
      <c r="M328" s="9"/>
      <c r="N328" s="8">
        <v>2040462.25</v>
      </c>
    </row>
    <row r="329" spans="2:14" ht="26.4">
      <c r="B329" s="130">
        <v>2023</v>
      </c>
      <c r="C329" s="130" t="s">
        <v>16</v>
      </c>
      <c r="D329" s="1079" t="s">
        <v>963</v>
      </c>
      <c r="E329" s="1080"/>
      <c r="F329" s="1079" t="s">
        <v>981</v>
      </c>
      <c r="G329" s="1080"/>
      <c r="H329" s="130" t="s">
        <v>969</v>
      </c>
      <c r="I329" s="130" t="s">
        <v>90</v>
      </c>
      <c r="J329" s="130" t="s">
        <v>20</v>
      </c>
      <c r="K329" s="293">
        <v>113.04</v>
      </c>
      <c r="L329" s="6">
        <v>8863</v>
      </c>
      <c r="M329" s="9"/>
      <c r="N329" s="8">
        <v>1001873.52</v>
      </c>
    </row>
    <row r="330" spans="2:14" ht="26.4">
      <c r="B330" s="130">
        <v>2023</v>
      </c>
      <c r="C330" s="130" t="s">
        <v>16</v>
      </c>
      <c r="D330" s="1079" t="s">
        <v>963</v>
      </c>
      <c r="E330" s="1080"/>
      <c r="F330" s="1079" t="s">
        <v>981</v>
      </c>
      <c r="G330" s="1080"/>
      <c r="H330" s="130" t="s">
        <v>969</v>
      </c>
      <c r="I330" s="130" t="s">
        <v>90</v>
      </c>
      <c r="J330" s="130" t="s">
        <v>20</v>
      </c>
      <c r="K330" s="293">
        <v>0</v>
      </c>
      <c r="L330" s="130"/>
      <c r="M330" s="9"/>
      <c r="N330" s="11">
        <v>0</v>
      </c>
    </row>
    <row r="331" spans="2:14" ht="26.4">
      <c r="B331" s="130">
        <v>2023</v>
      </c>
      <c r="C331" s="130" t="s">
        <v>16</v>
      </c>
      <c r="D331" s="1079" t="s">
        <v>963</v>
      </c>
      <c r="E331" s="1080"/>
      <c r="F331" s="1079" t="s">
        <v>981</v>
      </c>
      <c r="G331" s="1080"/>
      <c r="H331" s="130" t="s">
        <v>969</v>
      </c>
      <c r="I331" s="130" t="s">
        <v>371</v>
      </c>
      <c r="J331" s="130" t="s">
        <v>76</v>
      </c>
      <c r="K331" s="293">
        <v>226.09</v>
      </c>
      <c r="L331" s="6">
        <v>1053</v>
      </c>
      <c r="M331" s="9"/>
      <c r="N331" s="8">
        <v>238072.77</v>
      </c>
    </row>
    <row r="332" spans="2:14" ht="26.4">
      <c r="B332" s="130">
        <v>2023</v>
      </c>
      <c r="C332" s="130" t="s">
        <v>16</v>
      </c>
      <c r="D332" s="1079" t="s">
        <v>963</v>
      </c>
      <c r="E332" s="1080"/>
      <c r="F332" s="1079" t="s">
        <v>981</v>
      </c>
      <c r="G332" s="1080"/>
      <c r="H332" s="130" t="s">
        <v>969</v>
      </c>
      <c r="I332" s="130" t="s">
        <v>371</v>
      </c>
      <c r="J332" s="130" t="s">
        <v>76</v>
      </c>
      <c r="K332" s="293">
        <v>0</v>
      </c>
      <c r="L332" s="130"/>
      <c r="M332" s="9"/>
      <c r="N332" s="11">
        <v>0</v>
      </c>
    </row>
    <row r="333" spans="2:14" ht="26.4">
      <c r="B333" s="130">
        <v>2023</v>
      </c>
      <c r="C333" s="130" t="s">
        <v>16</v>
      </c>
      <c r="D333" s="1079" t="s">
        <v>963</v>
      </c>
      <c r="E333" s="1080"/>
      <c r="F333" s="1079" t="s">
        <v>981</v>
      </c>
      <c r="G333" s="1080"/>
      <c r="H333" s="130" t="s">
        <v>969</v>
      </c>
      <c r="I333" s="130" t="s">
        <v>94</v>
      </c>
      <c r="J333" s="130" t="s">
        <v>76</v>
      </c>
      <c r="K333" s="293">
        <v>0</v>
      </c>
      <c r="L333" s="130"/>
      <c r="M333" s="9"/>
      <c r="N333" s="11">
        <v>0</v>
      </c>
    </row>
    <row r="334" spans="2:14" ht="26.4">
      <c r="B334" s="130">
        <v>2023</v>
      </c>
      <c r="C334" s="130" t="s">
        <v>16</v>
      </c>
      <c r="D334" s="1079" t="s">
        <v>963</v>
      </c>
      <c r="E334" s="1080"/>
      <c r="F334" s="1079" t="s">
        <v>981</v>
      </c>
      <c r="G334" s="1080"/>
      <c r="H334" s="130" t="s">
        <v>969</v>
      </c>
      <c r="I334" s="130" t="s">
        <v>94</v>
      </c>
      <c r="J334" s="130" t="s">
        <v>76</v>
      </c>
      <c r="K334" s="293">
        <v>339.13</v>
      </c>
      <c r="L334" s="6">
        <v>1065</v>
      </c>
      <c r="M334" s="9"/>
      <c r="N334" s="8">
        <v>361173.45</v>
      </c>
    </row>
    <row r="335" spans="2:14" ht="26.4">
      <c r="B335" s="130">
        <v>2023</v>
      </c>
      <c r="C335" s="130" t="s">
        <v>16</v>
      </c>
      <c r="D335" s="1079" t="s">
        <v>963</v>
      </c>
      <c r="E335" s="1080"/>
      <c r="F335" s="1079" t="s">
        <v>981</v>
      </c>
      <c r="G335" s="1080"/>
      <c r="H335" s="130" t="s">
        <v>968</v>
      </c>
      <c r="I335" s="130" t="s">
        <v>90</v>
      </c>
      <c r="J335" s="130" t="s">
        <v>20</v>
      </c>
      <c r="K335" s="293">
        <v>37.68</v>
      </c>
      <c r="L335" s="6">
        <v>31515</v>
      </c>
      <c r="M335" s="9"/>
      <c r="N335" s="8">
        <v>1187485.2</v>
      </c>
    </row>
    <row r="336" spans="2:14" ht="26.4">
      <c r="B336" s="130">
        <v>2023</v>
      </c>
      <c r="C336" s="130" t="s">
        <v>16</v>
      </c>
      <c r="D336" s="1079" t="s">
        <v>963</v>
      </c>
      <c r="E336" s="1080"/>
      <c r="F336" s="1079" t="s">
        <v>981</v>
      </c>
      <c r="G336" s="1080"/>
      <c r="H336" s="130" t="s">
        <v>968</v>
      </c>
      <c r="I336" s="130" t="s">
        <v>90</v>
      </c>
      <c r="J336" s="130" t="s">
        <v>20</v>
      </c>
      <c r="K336" s="293">
        <v>0</v>
      </c>
      <c r="L336" s="130"/>
      <c r="M336" s="9"/>
      <c r="N336" s="11">
        <v>0</v>
      </c>
    </row>
    <row r="337" spans="2:14" ht="26.4">
      <c r="B337" s="130">
        <v>2023</v>
      </c>
      <c r="C337" s="130" t="s">
        <v>16</v>
      </c>
      <c r="D337" s="1079" t="s">
        <v>963</v>
      </c>
      <c r="E337" s="1080"/>
      <c r="F337" s="1079" t="s">
        <v>981</v>
      </c>
      <c r="G337" s="1080"/>
      <c r="H337" s="130" t="s">
        <v>968</v>
      </c>
      <c r="I337" s="130" t="s">
        <v>371</v>
      </c>
      <c r="J337" s="130" t="s">
        <v>76</v>
      </c>
      <c r="K337" s="293">
        <v>0</v>
      </c>
      <c r="L337" s="130"/>
      <c r="M337" s="9"/>
      <c r="N337" s="11">
        <v>0</v>
      </c>
    </row>
    <row r="338" spans="2:14" ht="26.4">
      <c r="B338" s="130">
        <v>2023</v>
      </c>
      <c r="C338" s="130" t="s">
        <v>16</v>
      </c>
      <c r="D338" s="1079" t="s">
        <v>963</v>
      </c>
      <c r="E338" s="1080"/>
      <c r="F338" s="1079" t="s">
        <v>981</v>
      </c>
      <c r="G338" s="1080"/>
      <c r="H338" s="130" t="s">
        <v>968</v>
      </c>
      <c r="I338" s="130" t="s">
        <v>371</v>
      </c>
      <c r="J338" s="130" t="s">
        <v>76</v>
      </c>
      <c r="K338" s="293">
        <v>75.36</v>
      </c>
      <c r="L338" s="6">
        <v>6480</v>
      </c>
      <c r="M338" s="9"/>
      <c r="N338" s="8">
        <v>488332.79999999999</v>
      </c>
    </row>
    <row r="339" spans="2:14" ht="26.4">
      <c r="B339" s="130">
        <v>2023</v>
      </c>
      <c r="C339" s="130" t="s">
        <v>16</v>
      </c>
      <c r="D339" s="1079" t="s">
        <v>963</v>
      </c>
      <c r="E339" s="1080"/>
      <c r="F339" s="1079" t="s">
        <v>981</v>
      </c>
      <c r="G339" s="1080"/>
      <c r="H339" s="130" t="s">
        <v>968</v>
      </c>
      <c r="I339" s="130" t="s">
        <v>94</v>
      </c>
      <c r="J339" s="130" t="s">
        <v>76</v>
      </c>
      <c r="K339" s="293">
        <v>0</v>
      </c>
      <c r="L339" s="130"/>
      <c r="M339" s="9"/>
      <c r="N339" s="11">
        <v>0</v>
      </c>
    </row>
    <row r="340" spans="2:14" ht="26.4">
      <c r="B340" s="130">
        <v>2023</v>
      </c>
      <c r="C340" s="130" t="s">
        <v>16</v>
      </c>
      <c r="D340" s="1079" t="s">
        <v>963</v>
      </c>
      <c r="E340" s="1080"/>
      <c r="F340" s="1079" t="s">
        <v>981</v>
      </c>
      <c r="G340" s="1080"/>
      <c r="H340" s="130" t="s">
        <v>968</v>
      </c>
      <c r="I340" s="130" t="s">
        <v>94</v>
      </c>
      <c r="J340" s="130" t="s">
        <v>76</v>
      </c>
      <c r="K340" s="293">
        <v>113.04</v>
      </c>
      <c r="L340" s="6">
        <v>7244</v>
      </c>
      <c r="M340" s="9"/>
      <c r="N340" s="8">
        <v>818861.76</v>
      </c>
    </row>
    <row r="341" spans="2:14">
      <c r="B341" s="132" t="s">
        <v>28</v>
      </c>
      <c r="C341" s="132" t="s">
        <v>28</v>
      </c>
      <c r="D341" s="1083" t="s">
        <v>28</v>
      </c>
      <c r="E341" s="1080"/>
      <c r="F341" s="1083" t="s">
        <v>29</v>
      </c>
      <c r="G341" s="1080"/>
      <c r="H341" s="132" t="s">
        <v>28</v>
      </c>
      <c r="I341" s="132" t="s">
        <v>28</v>
      </c>
      <c r="J341" s="132" t="s">
        <v>28</v>
      </c>
      <c r="K341" s="132" t="s">
        <v>28</v>
      </c>
      <c r="L341" s="13">
        <v>1992422</v>
      </c>
      <c r="M341" s="132"/>
      <c r="N341" s="14">
        <v>103994937.63</v>
      </c>
    </row>
    <row r="342" spans="2:14" ht="52.8">
      <c r="B342" s="130">
        <v>2023</v>
      </c>
      <c r="C342" s="130" t="s">
        <v>16</v>
      </c>
      <c r="D342" s="1079" t="s">
        <v>963</v>
      </c>
      <c r="E342" s="1080"/>
      <c r="F342" s="1079" t="s">
        <v>982</v>
      </c>
      <c r="G342" s="1080"/>
      <c r="H342" s="130" t="s">
        <v>966</v>
      </c>
      <c r="I342" s="130" t="s">
        <v>370</v>
      </c>
      <c r="J342" s="130" t="s">
        <v>20</v>
      </c>
      <c r="K342" s="293">
        <v>0</v>
      </c>
      <c r="L342" s="6">
        <v>1585</v>
      </c>
      <c r="M342" s="9"/>
      <c r="N342" s="130"/>
    </row>
    <row r="343" spans="2:14" ht="52.8">
      <c r="B343" s="130">
        <v>2023</v>
      </c>
      <c r="C343" s="130" t="s">
        <v>16</v>
      </c>
      <c r="D343" s="1079" t="s">
        <v>963</v>
      </c>
      <c r="E343" s="1080"/>
      <c r="F343" s="1079" t="s">
        <v>982</v>
      </c>
      <c r="G343" s="1080"/>
      <c r="H343" s="130" t="s">
        <v>966</v>
      </c>
      <c r="I343" s="130" t="s">
        <v>370</v>
      </c>
      <c r="J343" s="130" t="s">
        <v>20</v>
      </c>
      <c r="K343" s="293">
        <v>0</v>
      </c>
      <c r="L343" s="130"/>
      <c r="M343" s="9"/>
      <c r="N343" s="11">
        <v>0</v>
      </c>
    </row>
    <row r="344" spans="2:14" ht="39.6">
      <c r="B344" s="130">
        <v>2023</v>
      </c>
      <c r="C344" s="130" t="s">
        <v>16</v>
      </c>
      <c r="D344" s="1079" t="s">
        <v>963</v>
      </c>
      <c r="E344" s="1080"/>
      <c r="F344" s="1079" t="s">
        <v>982</v>
      </c>
      <c r="G344" s="1080"/>
      <c r="H344" s="130" t="s">
        <v>967</v>
      </c>
      <c r="I344" s="130" t="s">
        <v>370</v>
      </c>
      <c r="J344" s="130" t="s">
        <v>20</v>
      </c>
      <c r="K344" s="293">
        <v>0</v>
      </c>
      <c r="L344" s="6">
        <v>83</v>
      </c>
      <c r="M344" s="9"/>
      <c r="N344" s="130"/>
    </row>
    <row r="345" spans="2:14" ht="39.6">
      <c r="B345" s="130">
        <v>2023</v>
      </c>
      <c r="C345" s="130" t="s">
        <v>16</v>
      </c>
      <c r="D345" s="1079" t="s">
        <v>963</v>
      </c>
      <c r="E345" s="1080"/>
      <c r="F345" s="1079" t="s">
        <v>982</v>
      </c>
      <c r="G345" s="1080"/>
      <c r="H345" s="130" t="s">
        <v>967</v>
      </c>
      <c r="I345" s="130" t="s">
        <v>370</v>
      </c>
      <c r="J345" s="130" t="s">
        <v>20</v>
      </c>
      <c r="K345" s="293">
        <v>0</v>
      </c>
      <c r="L345" s="130"/>
      <c r="M345" s="9"/>
      <c r="N345" s="11">
        <v>0</v>
      </c>
    </row>
    <row r="346" spans="2:14" ht="39.6">
      <c r="B346" s="130">
        <v>2023</v>
      </c>
      <c r="C346" s="130" t="s">
        <v>16</v>
      </c>
      <c r="D346" s="1079" t="s">
        <v>963</v>
      </c>
      <c r="E346" s="1080"/>
      <c r="F346" s="1079" t="s">
        <v>982</v>
      </c>
      <c r="G346" s="1080"/>
      <c r="H346" s="130" t="s">
        <v>968</v>
      </c>
      <c r="I346" s="130" t="s">
        <v>370</v>
      </c>
      <c r="J346" s="130" t="s">
        <v>481</v>
      </c>
      <c r="K346" s="293">
        <v>0</v>
      </c>
      <c r="L346" s="6">
        <v>2</v>
      </c>
      <c r="M346" s="9"/>
      <c r="N346" s="130"/>
    </row>
    <row r="347" spans="2:14" ht="39.6">
      <c r="B347" s="130">
        <v>2023</v>
      </c>
      <c r="C347" s="130" t="s">
        <v>16</v>
      </c>
      <c r="D347" s="1079" t="s">
        <v>963</v>
      </c>
      <c r="E347" s="1080"/>
      <c r="F347" s="1079" t="s">
        <v>982</v>
      </c>
      <c r="G347" s="1080"/>
      <c r="H347" s="130" t="s">
        <v>968</v>
      </c>
      <c r="I347" s="130" t="s">
        <v>370</v>
      </c>
      <c r="J347" s="130" t="s">
        <v>481</v>
      </c>
      <c r="K347" s="293">
        <v>0</v>
      </c>
      <c r="L347" s="130"/>
      <c r="M347" s="9"/>
      <c r="N347" s="11">
        <v>0</v>
      </c>
    </row>
    <row r="348" spans="2:14" ht="52.8">
      <c r="B348" s="130">
        <v>2023</v>
      </c>
      <c r="C348" s="130" t="s">
        <v>16</v>
      </c>
      <c r="D348" s="1079" t="s">
        <v>963</v>
      </c>
      <c r="E348" s="1080"/>
      <c r="F348" s="1079" t="s">
        <v>982</v>
      </c>
      <c r="G348" s="1080"/>
      <c r="H348" s="130" t="s">
        <v>966</v>
      </c>
      <c r="I348" s="130" t="s">
        <v>90</v>
      </c>
      <c r="J348" s="130" t="s">
        <v>20</v>
      </c>
      <c r="K348" s="293">
        <v>0</v>
      </c>
      <c r="L348" s="130"/>
      <c r="M348" s="9"/>
      <c r="N348" s="11">
        <v>0</v>
      </c>
    </row>
    <row r="349" spans="2:14" ht="52.8">
      <c r="B349" s="130">
        <v>2023</v>
      </c>
      <c r="C349" s="130" t="s">
        <v>16</v>
      </c>
      <c r="D349" s="1079" t="s">
        <v>963</v>
      </c>
      <c r="E349" s="1080"/>
      <c r="F349" s="1079" t="s">
        <v>982</v>
      </c>
      <c r="G349" s="1080"/>
      <c r="H349" s="130" t="s">
        <v>966</v>
      </c>
      <c r="I349" s="130" t="s">
        <v>90</v>
      </c>
      <c r="J349" s="130" t="s">
        <v>20</v>
      </c>
      <c r="K349" s="293">
        <v>101.32</v>
      </c>
      <c r="L349" s="6">
        <v>1064031</v>
      </c>
      <c r="M349" s="9"/>
      <c r="N349" s="8">
        <v>107807620.92</v>
      </c>
    </row>
    <row r="350" spans="2:14" ht="52.8">
      <c r="B350" s="130">
        <v>2023</v>
      </c>
      <c r="C350" s="130" t="s">
        <v>16</v>
      </c>
      <c r="D350" s="1079" t="s">
        <v>963</v>
      </c>
      <c r="E350" s="1080"/>
      <c r="F350" s="1079" t="s">
        <v>982</v>
      </c>
      <c r="G350" s="1080"/>
      <c r="H350" s="130" t="s">
        <v>966</v>
      </c>
      <c r="I350" s="130" t="s">
        <v>371</v>
      </c>
      <c r="J350" s="130" t="s">
        <v>76</v>
      </c>
      <c r="K350" s="293">
        <v>202.64</v>
      </c>
      <c r="L350" s="6">
        <v>198445</v>
      </c>
      <c r="M350" s="9"/>
      <c r="N350" s="8">
        <v>40212894.799999997</v>
      </c>
    </row>
    <row r="351" spans="2:14" ht="52.8">
      <c r="B351" s="130">
        <v>2023</v>
      </c>
      <c r="C351" s="130" t="s">
        <v>16</v>
      </c>
      <c r="D351" s="1079" t="s">
        <v>963</v>
      </c>
      <c r="E351" s="1080"/>
      <c r="F351" s="1079" t="s">
        <v>982</v>
      </c>
      <c r="G351" s="1080"/>
      <c r="H351" s="130" t="s">
        <v>966</v>
      </c>
      <c r="I351" s="130" t="s">
        <v>371</v>
      </c>
      <c r="J351" s="130" t="s">
        <v>76</v>
      </c>
      <c r="K351" s="293">
        <v>0</v>
      </c>
      <c r="L351" s="130"/>
      <c r="M351" s="9"/>
      <c r="N351" s="11">
        <v>0</v>
      </c>
    </row>
    <row r="352" spans="2:14" ht="52.8">
      <c r="B352" s="130">
        <v>2023</v>
      </c>
      <c r="C352" s="130" t="s">
        <v>16</v>
      </c>
      <c r="D352" s="1079" t="s">
        <v>963</v>
      </c>
      <c r="E352" s="1080"/>
      <c r="F352" s="1079" t="s">
        <v>982</v>
      </c>
      <c r="G352" s="1080"/>
      <c r="H352" s="130" t="s">
        <v>966</v>
      </c>
      <c r="I352" s="130" t="s">
        <v>94</v>
      </c>
      <c r="J352" s="130" t="s">
        <v>76</v>
      </c>
      <c r="K352" s="293">
        <v>303.95999999999998</v>
      </c>
      <c r="L352" s="6">
        <v>75611</v>
      </c>
      <c r="M352" s="9"/>
      <c r="N352" s="8">
        <v>22982719.559999999</v>
      </c>
    </row>
    <row r="353" spans="2:14" ht="52.8">
      <c r="B353" s="130">
        <v>2023</v>
      </c>
      <c r="C353" s="130" t="s">
        <v>16</v>
      </c>
      <c r="D353" s="1079" t="s">
        <v>963</v>
      </c>
      <c r="E353" s="1080"/>
      <c r="F353" s="1079" t="s">
        <v>982</v>
      </c>
      <c r="G353" s="1080"/>
      <c r="H353" s="130" t="s">
        <v>966</v>
      </c>
      <c r="I353" s="130" t="s">
        <v>94</v>
      </c>
      <c r="J353" s="130" t="s">
        <v>76</v>
      </c>
      <c r="K353" s="293">
        <v>0</v>
      </c>
      <c r="L353" s="130"/>
      <c r="M353" s="9"/>
      <c r="N353" s="11">
        <v>0</v>
      </c>
    </row>
    <row r="354" spans="2:14" ht="26.4">
      <c r="B354" s="130">
        <v>2023</v>
      </c>
      <c r="C354" s="130" t="s">
        <v>16</v>
      </c>
      <c r="D354" s="1079" t="s">
        <v>963</v>
      </c>
      <c r="E354" s="1080"/>
      <c r="F354" s="1079" t="s">
        <v>982</v>
      </c>
      <c r="G354" s="1080"/>
      <c r="H354" s="130" t="s">
        <v>967</v>
      </c>
      <c r="I354" s="130" t="s">
        <v>90</v>
      </c>
      <c r="J354" s="130" t="s">
        <v>20</v>
      </c>
      <c r="K354" s="293">
        <v>202.64</v>
      </c>
      <c r="L354" s="6">
        <v>38618</v>
      </c>
      <c r="M354" s="9"/>
      <c r="N354" s="8">
        <v>7825551.5199999996</v>
      </c>
    </row>
    <row r="355" spans="2:14" ht="26.4">
      <c r="B355" s="130">
        <v>2023</v>
      </c>
      <c r="C355" s="130" t="s">
        <v>16</v>
      </c>
      <c r="D355" s="1079" t="s">
        <v>963</v>
      </c>
      <c r="E355" s="1080"/>
      <c r="F355" s="1079" t="s">
        <v>982</v>
      </c>
      <c r="G355" s="1080"/>
      <c r="H355" s="130" t="s">
        <v>967</v>
      </c>
      <c r="I355" s="130" t="s">
        <v>90</v>
      </c>
      <c r="J355" s="130" t="s">
        <v>20</v>
      </c>
      <c r="K355" s="293">
        <v>0</v>
      </c>
      <c r="L355" s="130"/>
      <c r="M355" s="9"/>
      <c r="N355" s="11">
        <v>0</v>
      </c>
    </row>
    <row r="356" spans="2:14" ht="26.4">
      <c r="B356" s="130">
        <v>2023</v>
      </c>
      <c r="C356" s="130" t="s">
        <v>16</v>
      </c>
      <c r="D356" s="1079" t="s">
        <v>963</v>
      </c>
      <c r="E356" s="1080"/>
      <c r="F356" s="1079" t="s">
        <v>982</v>
      </c>
      <c r="G356" s="1080"/>
      <c r="H356" s="130" t="s">
        <v>967</v>
      </c>
      <c r="I356" s="130" t="s">
        <v>371</v>
      </c>
      <c r="J356" s="130" t="s">
        <v>76</v>
      </c>
      <c r="K356" s="293">
        <v>405.28</v>
      </c>
      <c r="L356" s="6">
        <v>3601</v>
      </c>
      <c r="M356" s="9"/>
      <c r="N356" s="8">
        <v>1459413.28</v>
      </c>
    </row>
    <row r="357" spans="2:14" ht="26.4">
      <c r="B357" s="130">
        <v>2023</v>
      </c>
      <c r="C357" s="130" t="s">
        <v>16</v>
      </c>
      <c r="D357" s="1079" t="s">
        <v>963</v>
      </c>
      <c r="E357" s="1080"/>
      <c r="F357" s="1079" t="s">
        <v>982</v>
      </c>
      <c r="G357" s="1080"/>
      <c r="H357" s="130" t="s">
        <v>967</v>
      </c>
      <c r="I357" s="130" t="s">
        <v>371</v>
      </c>
      <c r="J357" s="130" t="s">
        <v>76</v>
      </c>
      <c r="K357" s="293">
        <v>0</v>
      </c>
      <c r="L357" s="130"/>
      <c r="M357" s="9"/>
      <c r="N357" s="11">
        <v>0</v>
      </c>
    </row>
    <row r="358" spans="2:14" ht="26.4">
      <c r="B358" s="130">
        <v>2023</v>
      </c>
      <c r="C358" s="130" t="s">
        <v>16</v>
      </c>
      <c r="D358" s="1079" t="s">
        <v>963</v>
      </c>
      <c r="E358" s="1080"/>
      <c r="F358" s="1079" t="s">
        <v>982</v>
      </c>
      <c r="G358" s="1080"/>
      <c r="H358" s="130" t="s">
        <v>967</v>
      </c>
      <c r="I358" s="130" t="s">
        <v>94</v>
      </c>
      <c r="J358" s="130" t="s">
        <v>76</v>
      </c>
      <c r="K358" s="293">
        <v>607.92999999999995</v>
      </c>
      <c r="L358" s="6">
        <v>1397</v>
      </c>
      <c r="M358" s="9"/>
      <c r="N358" s="8">
        <v>849278.21</v>
      </c>
    </row>
    <row r="359" spans="2:14" ht="26.4">
      <c r="B359" s="130">
        <v>2023</v>
      </c>
      <c r="C359" s="130" t="s">
        <v>16</v>
      </c>
      <c r="D359" s="1079" t="s">
        <v>963</v>
      </c>
      <c r="E359" s="1080"/>
      <c r="F359" s="1079" t="s">
        <v>982</v>
      </c>
      <c r="G359" s="1080"/>
      <c r="H359" s="130" t="s">
        <v>967</v>
      </c>
      <c r="I359" s="130" t="s">
        <v>94</v>
      </c>
      <c r="J359" s="130" t="s">
        <v>76</v>
      </c>
      <c r="K359" s="293">
        <v>0</v>
      </c>
      <c r="L359" s="130"/>
      <c r="M359" s="9"/>
      <c r="N359" s="11">
        <v>0</v>
      </c>
    </row>
    <row r="360" spans="2:14" ht="26.4">
      <c r="B360" s="130">
        <v>2023</v>
      </c>
      <c r="C360" s="130" t="s">
        <v>16</v>
      </c>
      <c r="D360" s="1079" t="s">
        <v>963</v>
      </c>
      <c r="E360" s="1080"/>
      <c r="F360" s="1079" t="s">
        <v>982</v>
      </c>
      <c r="G360" s="1080"/>
      <c r="H360" s="130" t="s">
        <v>969</v>
      </c>
      <c r="I360" s="130" t="s">
        <v>90</v>
      </c>
      <c r="J360" s="130" t="s">
        <v>20</v>
      </c>
      <c r="K360" s="293">
        <v>0</v>
      </c>
      <c r="L360" s="130"/>
      <c r="M360" s="9"/>
      <c r="N360" s="11">
        <v>0</v>
      </c>
    </row>
    <row r="361" spans="2:14" ht="26.4">
      <c r="B361" s="130">
        <v>2023</v>
      </c>
      <c r="C361" s="130" t="s">
        <v>16</v>
      </c>
      <c r="D361" s="1079" t="s">
        <v>963</v>
      </c>
      <c r="E361" s="1080"/>
      <c r="F361" s="1079" t="s">
        <v>982</v>
      </c>
      <c r="G361" s="1080"/>
      <c r="H361" s="130" t="s">
        <v>969</v>
      </c>
      <c r="I361" s="130" t="s">
        <v>90</v>
      </c>
      <c r="J361" s="130" t="s">
        <v>20</v>
      </c>
      <c r="K361" s="293">
        <v>303.95999999999998</v>
      </c>
      <c r="L361" s="6">
        <v>6134</v>
      </c>
      <c r="M361" s="9"/>
      <c r="N361" s="8">
        <v>1864490.64</v>
      </c>
    </row>
    <row r="362" spans="2:14" ht="26.4">
      <c r="B362" s="130">
        <v>2023</v>
      </c>
      <c r="C362" s="130" t="s">
        <v>16</v>
      </c>
      <c r="D362" s="1079" t="s">
        <v>963</v>
      </c>
      <c r="E362" s="1080"/>
      <c r="F362" s="1079" t="s">
        <v>982</v>
      </c>
      <c r="G362" s="1080"/>
      <c r="H362" s="130" t="s">
        <v>969</v>
      </c>
      <c r="I362" s="130" t="s">
        <v>371</v>
      </c>
      <c r="J362" s="130" t="s">
        <v>76</v>
      </c>
      <c r="K362" s="293">
        <v>0</v>
      </c>
      <c r="L362" s="130"/>
      <c r="M362" s="9"/>
      <c r="N362" s="11">
        <v>0</v>
      </c>
    </row>
    <row r="363" spans="2:14" ht="26.4">
      <c r="B363" s="130">
        <v>2023</v>
      </c>
      <c r="C363" s="130" t="s">
        <v>16</v>
      </c>
      <c r="D363" s="1079" t="s">
        <v>963</v>
      </c>
      <c r="E363" s="1080"/>
      <c r="F363" s="1079" t="s">
        <v>982</v>
      </c>
      <c r="G363" s="1080"/>
      <c r="H363" s="130" t="s">
        <v>969</v>
      </c>
      <c r="I363" s="130" t="s">
        <v>371</v>
      </c>
      <c r="J363" s="130" t="s">
        <v>76</v>
      </c>
      <c r="K363" s="293">
        <v>607.92999999999995</v>
      </c>
      <c r="L363" s="6">
        <v>626</v>
      </c>
      <c r="M363" s="9"/>
      <c r="N363" s="8">
        <v>380564.18</v>
      </c>
    </row>
    <row r="364" spans="2:14" ht="26.4">
      <c r="B364" s="130">
        <v>2023</v>
      </c>
      <c r="C364" s="130" t="s">
        <v>16</v>
      </c>
      <c r="D364" s="1079" t="s">
        <v>963</v>
      </c>
      <c r="E364" s="1080"/>
      <c r="F364" s="1079" t="s">
        <v>982</v>
      </c>
      <c r="G364" s="1080"/>
      <c r="H364" s="130" t="s">
        <v>969</v>
      </c>
      <c r="I364" s="130" t="s">
        <v>94</v>
      </c>
      <c r="J364" s="130" t="s">
        <v>76</v>
      </c>
      <c r="K364" s="293">
        <v>911.89</v>
      </c>
      <c r="L364" s="6">
        <v>261</v>
      </c>
      <c r="M364" s="9"/>
      <c r="N364" s="8">
        <v>238003.29</v>
      </c>
    </row>
    <row r="365" spans="2:14" ht="26.4">
      <c r="B365" s="130">
        <v>2023</v>
      </c>
      <c r="C365" s="130" t="s">
        <v>16</v>
      </c>
      <c r="D365" s="1079" t="s">
        <v>963</v>
      </c>
      <c r="E365" s="1080"/>
      <c r="F365" s="1079" t="s">
        <v>982</v>
      </c>
      <c r="G365" s="1080"/>
      <c r="H365" s="130" t="s">
        <v>969</v>
      </c>
      <c r="I365" s="130" t="s">
        <v>94</v>
      </c>
      <c r="J365" s="130" t="s">
        <v>76</v>
      </c>
      <c r="K365" s="293">
        <v>0</v>
      </c>
      <c r="L365" s="130"/>
      <c r="M365" s="9"/>
      <c r="N365" s="11">
        <v>0</v>
      </c>
    </row>
    <row r="366" spans="2:14" ht="26.4">
      <c r="B366" s="130">
        <v>2023</v>
      </c>
      <c r="C366" s="130" t="s">
        <v>16</v>
      </c>
      <c r="D366" s="1079" t="s">
        <v>963</v>
      </c>
      <c r="E366" s="1080"/>
      <c r="F366" s="1079" t="s">
        <v>982</v>
      </c>
      <c r="G366" s="1080"/>
      <c r="H366" s="130" t="s">
        <v>968</v>
      </c>
      <c r="I366" s="130" t="s">
        <v>90</v>
      </c>
      <c r="J366" s="130" t="s">
        <v>20</v>
      </c>
      <c r="K366" s="293">
        <v>0</v>
      </c>
      <c r="L366" s="130"/>
      <c r="M366" s="9"/>
      <c r="N366" s="11">
        <v>0</v>
      </c>
    </row>
    <row r="367" spans="2:14" ht="26.4">
      <c r="B367" s="130">
        <v>2023</v>
      </c>
      <c r="C367" s="130" t="s">
        <v>16</v>
      </c>
      <c r="D367" s="1079" t="s">
        <v>963</v>
      </c>
      <c r="E367" s="1080"/>
      <c r="F367" s="1079" t="s">
        <v>982</v>
      </c>
      <c r="G367" s="1080"/>
      <c r="H367" s="130" t="s">
        <v>968</v>
      </c>
      <c r="I367" s="130" t="s">
        <v>90</v>
      </c>
      <c r="J367" s="130" t="s">
        <v>20</v>
      </c>
      <c r="K367" s="293">
        <v>101.32</v>
      </c>
      <c r="L367" s="6">
        <v>26863</v>
      </c>
      <c r="M367" s="9"/>
      <c r="N367" s="8">
        <v>2721759.16</v>
      </c>
    </row>
    <row r="368" spans="2:14" ht="26.4">
      <c r="B368" s="130">
        <v>2023</v>
      </c>
      <c r="C368" s="130" t="s">
        <v>16</v>
      </c>
      <c r="D368" s="1079" t="s">
        <v>963</v>
      </c>
      <c r="E368" s="1080"/>
      <c r="F368" s="1079" t="s">
        <v>982</v>
      </c>
      <c r="G368" s="1080"/>
      <c r="H368" s="130" t="s">
        <v>968</v>
      </c>
      <c r="I368" s="130" t="s">
        <v>371</v>
      </c>
      <c r="J368" s="130" t="s">
        <v>76</v>
      </c>
      <c r="K368" s="293">
        <v>0</v>
      </c>
      <c r="L368" s="130"/>
      <c r="M368" s="9"/>
      <c r="N368" s="11">
        <v>0</v>
      </c>
    </row>
    <row r="369" spans="2:14" ht="26.4">
      <c r="B369" s="130">
        <v>2023</v>
      </c>
      <c r="C369" s="130" t="s">
        <v>16</v>
      </c>
      <c r="D369" s="1079" t="s">
        <v>963</v>
      </c>
      <c r="E369" s="1080"/>
      <c r="F369" s="1079" t="s">
        <v>982</v>
      </c>
      <c r="G369" s="1080"/>
      <c r="H369" s="130" t="s">
        <v>968</v>
      </c>
      <c r="I369" s="130" t="s">
        <v>371</v>
      </c>
      <c r="J369" s="130" t="s">
        <v>76</v>
      </c>
      <c r="K369" s="293">
        <v>202.64</v>
      </c>
      <c r="L369" s="6">
        <v>6473</v>
      </c>
      <c r="M369" s="9"/>
      <c r="N369" s="8">
        <v>1311688.72</v>
      </c>
    </row>
    <row r="370" spans="2:14" ht="26.4">
      <c r="B370" s="130">
        <v>2023</v>
      </c>
      <c r="C370" s="130" t="s">
        <v>16</v>
      </c>
      <c r="D370" s="1079" t="s">
        <v>963</v>
      </c>
      <c r="E370" s="1080"/>
      <c r="F370" s="1079" t="s">
        <v>982</v>
      </c>
      <c r="G370" s="1080"/>
      <c r="H370" s="130" t="s">
        <v>968</v>
      </c>
      <c r="I370" s="130" t="s">
        <v>94</v>
      </c>
      <c r="J370" s="130" t="s">
        <v>76</v>
      </c>
      <c r="K370" s="293">
        <v>0</v>
      </c>
      <c r="L370" s="130"/>
      <c r="M370" s="9"/>
      <c r="N370" s="11">
        <v>0</v>
      </c>
    </row>
    <row r="371" spans="2:14" ht="26.4">
      <c r="B371" s="130">
        <v>2023</v>
      </c>
      <c r="C371" s="130" t="s">
        <v>16</v>
      </c>
      <c r="D371" s="1079" t="s">
        <v>963</v>
      </c>
      <c r="E371" s="1080"/>
      <c r="F371" s="1079" t="s">
        <v>982</v>
      </c>
      <c r="G371" s="1080"/>
      <c r="H371" s="130" t="s">
        <v>968</v>
      </c>
      <c r="I371" s="130" t="s">
        <v>94</v>
      </c>
      <c r="J371" s="130" t="s">
        <v>76</v>
      </c>
      <c r="K371" s="293">
        <v>303.95999999999998</v>
      </c>
      <c r="L371" s="6">
        <v>3223</v>
      </c>
      <c r="M371" s="9"/>
      <c r="N371" s="8">
        <v>979663.08</v>
      </c>
    </row>
    <row r="372" spans="2:14">
      <c r="B372" s="132" t="s">
        <v>28</v>
      </c>
      <c r="C372" s="132" t="s">
        <v>28</v>
      </c>
      <c r="D372" s="1083" t="s">
        <v>28</v>
      </c>
      <c r="E372" s="1080"/>
      <c r="F372" s="1083" t="s">
        <v>29</v>
      </c>
      <c r="G372" s="1080"/>
      <c r="H372" s="132" t="s">
        <v>28</v>
      </c>
      <c r="I372" s="132" t="s">
        <v>28</v>
      </c>
      <c r="J372" s="132" t="s">
        <v>28</v>
      </c>
      <c r="K372" s="132" t="s">
        <v>28</v>
      </c>
      <c r="L372" s="13">
        <v>1426953</v>
      </c>
      <c r="M372" s="132"/>
      <c r="N372" s="14">
        <v>188633647.36000001</v>
      </c>
    </row>
    <row r="373" spans="2:14" ht="52.8">
      <c r="B373" s="130">
        <v>2023</v>
      </c>
      <c r="C373" s="130" t="s">
        <v>16</v>
      </c>
      <c r="D373" s="1079" t="s">
        <v>963</v>
      </c>
      <c r="E373" s="1080"/>
      <c r="F373" s="1079" t="s">
        <v>983</v>
      </c>
      <c r="G373" s="1080"/>
      <c r="H373" s="130" t="s">
        <v>966</v>
      </c>
      <c r="I373" s="130" t="s">
        <v>370</v>
      </c>
      <c r="J373" s="130" t="s">
        <v>20</v>
      </c>
      <c r="K373" s="293">
        <v>0</v>
      </c>
      <c r="L373" s="6">
        <v>1391</v>
      </c>
      <c r="M373" s="9"/>
      <c r="N373" s="130"/>
    </row>
    <row r="374" spans="2:14" ht="52.8">
      <c r="B374" s="130">
        <v>2023</v>
      </c>
      <c r="C374" s="130" t="s">
        <v>16</v>
      </c>
      <c r="D374" s="1079" t="s">
        <v>963</v>
      </c>
      <c r="E374" s="1080"/>
      <c r="F374" s="1079" t="s">
        <v>983</v>
      </c>
      <c r="G374" s="1080"/>
      <c r="H374" s="130" t="s">
        <v>966</v>
      </c>
      <c r="I374" s="130" t="s">
        <v>370</v>
      </c>
      <c r="J374" s="130" t="s">
        <v>20</v>
      </c>
      <c r="K374" s="293">
        <v>0</v>
      </c>
      <c r="L374" s="130"/>
      <c r="M374" s="9"/>
      <c r="N374" s="11">
        <v>0</v>
      </c>
    </row>
    <row r="375" spans="2:14" ht="39.6">
      <c r="B375" s="130">
        <v>2023</v>
      </c>
      <c r="C375" s="130" t="s">
        <v>16</v>
      </c>
      <c r="D375" s="1079" t="s">
        <v>963</v>
      </c>
      <c r="E375" s="1080"/>
      <c r="F375" s="1079" t="s">
        <v>983</v>
      </c>
      <c r="G375" s="1080"/>
      <c r="H375" s="130" t="s">
        <v>967</v>
      </c>
      <c r="I375" s="130" t="s">
        <v>370</v>
      </c>
      <c r="J375" s="130" t="s">
        <v>20</v>
      </c>
      <c r="K375" s="293">
        <v>0</v>
      </c>
      <c r="L375" s="6">
        <v>75</v>
      </c>
      <c r="M375" s="9"/>
      <c r="N375" s="130"/>
    </row>
    <row r="376" spans="2:14" ht="39.6">
      <c r="B376" s="130">
        <v>2023</v>
      </c>
      <c r="C376" s="130" t="s">
        <v>16</v>
      </c>
      <c r="D376" s="1079" t="s">
        <v>963</v>
      </c>
      <c r="E376" s="1080"/>
      <c r="F376" s="1079" t="s">
        <v>983</v>
      </c>
      <c r="G376" s="1080"/>
      <c r="H376" s="130" t="s">
        <v>967</v>
      </c>
      <c r="I376" s="130" t="s">
        <v>370</v>
      </c>
      <c r="J376" s="130" t="s">
        <v>20</v>
      </c>
      <c r="K376" s="293">
        <v>0</v>
      </c>
      <c r="L376" s="130"/>
      <c r="M376" s="9"/>
      <c r="N376" s="11">
        <v>0</v>
      </c>
    </row>
    <row r="377" spans="2:14" ht="39.6">
      <c r="B377" s="130">
        <v>2023</v>
      </c>
      <c r="C377" s="130" t="s">
        <v>16</v>
      </c>
      <c r="D377" s="1079" t="s">
        <v>963</v>
      </c>
      <c r="E377" s="1080"/>
      <c r="F377" s="1079" t="s">
        <v>983</v>
      </c>
      <c r="G377" s="1080"/>
      <c r="H377" s="130" t="s">
        <v>969</v>
      </c>
      <c r="I377" s="130" t="s">
        <v>370</v>
      </c>
      <c r="J377" s="130" t="s">
        <v>984</v>
      </c>
      <c r="K377" s="293">
        <v>0</v>
      </c>
      <c r="L377" s="130"/>
      <c r="M377" s="9"/>
      <c r="N377" s="11">
        <v>0</v>
      </c>
    </row>
    <row r="378" spans="2:14" ht="39.6">
      <c r="B378" s="130">
        <v>2023</v>
      </c>
      <c r="C378" s="130" t="s">
        <v>16</v>
      </c>
      <c r="D378" s="1079" t="s">
        <v>963</v>
      </c>
      <c r="E378" s="1080"/>
      <c r="F378" s="1079" t="s">
        <v>983</v>
      </c>
      <c r="G378" s="1080"/>
      <c r="H378" s="130" t="s">
        <v>969</v>
      </c>
      <c r="I378" s="130" t="s">
        <v>370</v>
      </c>
      <c r="J378" s="130" t="s">
        <v>984</v>
      </c>
      <c r="K378" s="293">
        <v>0</v>
      </c>
      <c r="L378" s="6">
        <v>3</v>
      </c>
      <c r="M378" s="9"/>
      <c r="N378" s="130"/>
    </row>
    <row r="379" spans="2:14" ht="52.8">
      <c r="B379" s="130">
        <v>2023</v>
      </c>
      <c r="C379" s="130" t="s">
        <v>16</v>
      </c>
      <c r="D379" s="1079" t="s">
        <v>963</v>
      </c>
      <c r="E379" s="1080"/>
      <c r="F379" s="1079" t="s">
        <v>983</v>
      </c>
      <c r="G379" s="1080"/>
      <c r="H379" s="130" t="s">
        <v>966</v>
      </c>
      <c r="I379" s="130" t="s">
        <v>90</v>
      </c>
      <c r="J379" s="130" t="s">
        <v>20</v>
      </c>
      <c r="K379" s="293">
        <v>242</v>
      </c>
      <c r="L379" s="6">
        <v>1176281</v>
      </c>
      <c r="M379" s="9"/>
      <c r="N379" s="8">
        <v>284660002</v>
      </c>
    </row>
    <row r="380" spans="2:14" ht="52.8">
      <c r="B380" s="130">
        <v>2023</v>
      </c>
      <c r="C380" s="130" t="s">
        <v>16</v>
      </c>
      <c r="D380" s="1079" t="s">
        <v>963</v>
      </c>
      <c r="E380" s="1080"/>
      <c r="F380" s="1079" t="s">
        <v>983</v>
      </c>
      <c r="G380" s="1080"/>
      <c r="H380" s="130" t="s">
        <v>966</v>
      </c>
      <c r="I380" s="130" t="s">
        <v>90</v>
      </c>
      <c r="J380" s="130" t="s">
        <v>20</v>
      </c>
      <c r="K380" s="293">
        <v>0</v>
      </c>
      <c r="L380" s="130"/>
      <c r="M380" s="9"/>
      <c r="N380" s="11">
        <v>0</v>
      </c>
    </row>
    <row r="381" spans="2:14" ht="52.8">
      <c r="B381" s="130">
        <v>2023</v>
      </c>
      <c r="C381" s="130" t="s">
        <v>16</v>
      </c>
      <c r="D381" s="1079" t="s">
        <v>963</v>
      </c>
      <c r="E381" s="1080"/>
      <c r="F381" s="1079" t="s">
        <v>983</v>
      </c>
      <c r="G381" s="1080"/>
      <c r="H381" s="130" t="s">
        <v>966</v>
      </c>
      <c r="I381" s="130" t="s">
        <v>371</v>
      </c>
      <c r="J381" s="130" t="s">
        <v>76</v>
      </c>
      <c r="K381" s="293">
        <v>484</v>
      </c>
      <c r="L381" s="6">
        <v>68442</v>
      </c>
      <c r="M381" s="9"/>
      <c r="N381" s="8">
        <v>33125928</v>
      </c>
    </row>
    <row r="382" spans="2:14" ht="52.8">
      <c r="B382" s="130">
        <v>2023</v>
      </c>
      <c r="C382" s="130" t="s">
        <v>16</v>
      </c>
      <c r="D382" s="1079" t="s">
        <v>963</v>
      </c>
      <c r="E382" s="1080"/>
      <c r="F382" s="1079" t="s">
        <v>983</v>
      </c>
      <c r="G382" s="1080"/>
      <c r="H382" s="130" t="s">
        <v>966</v>
      </c>
      <c r="I382" s="130" t="s">
        <v>371</v>
      </c>
      <c r="J382" s="130" t="s">
        <v>76</v>
      </c>
      <c r="K382" s="293">
        <v>0</v>
      </c>
      <c r="L382" s="130"/>
      <c r="M382" s="9"/>
      <c r="N382" s="11">
        <v>0</v>
      </c>
    </row>
    <row r="383" spans="2:14" ht="52.8">
      <c r="B383" s="130">
        <v>2023</v>
      </c>
      <c r="C383" s="130" t="s">
        <v>16</v>
      </c>
      <c r="D383" s="1079" t="s">
        <v>963</v>
      </c>
      <c r="E383" s="1080"/>
      <c r="F383" s="1079" t="s">
        <v>983</v>
      </c>
      <c r="G383" s="1080"/>
      <c r="H383" s="130" t="s">
        <v>966</v>
      </c>
      <c r="I383" s="130" t="s">
        <v>94</v>
      </c>
      <c r="J383" s="130" t="s">
        <v>76</v>
      </c>
      <c r="K383" s="293">
        <v>726</v>
      </c>
      <c r="L383" s="6">
        <v>75997</v>
      </c>
      <c r="M383" s="9"/>
      <c r="N383" s="8">
        <v>55173822</v>
      </c>
    </row>
    <row r="384" spans="2:14" ht="52.8">
      <c r="B384" s="130">
        <v>2023</v>
      </c>
      <c r="C384" s="130" t="s">
        <v>16</v>
      </c>
      <c r="D384" s="1079" t="s">
        <v>963</v>
      </c>
      <c r="E384" s="1080"/>
      <c r="F384" s="1079" t="s">
        <v>983</v>
      </c>
      <c r="G384" s="1080"/>
      <c r="H384" s="130" t="s">
        <v>966</v>
      </c>
      <c r="I384" s="130" t="s">
        <v>94</v>
      </c>
      <c r="J384" s="130" t="s">
        <v>76</v>
      </c>
      <c r="K384" s="293">
        <v>0</v>
      </c>
      <c r="L384" s="130"/>
      <c r="M384" s="9"/>
      <c r="N384" s="11">
        <v>0</v>
      </c>
    </row>
    <row r="385" spans="2:14" ht="26.4">
      <c r="B385" s="130">
        <v>2023</v>
      </c>
      <c r="C385" s="130" t="s">
        <v>16</v>
      </c>
      <c r="D385" s="1079" t="s">
        <v>963</v>
      </c>
      <c r="E385" s="1080"/>
      <c r="F385" s="1079" t="s">
        <v>983</v>
      </c>
      <c r="G385" s="1080"/>
      <c r="H385" s="130" t="s">
        <v>967</v>
      </c>
      <c r="I385" s="130" t="s">
        <v>90</v>
      </c>
      <c r="J385" s="130" t="s">
        <v>20</v>
      </c>
      <c r="K385" s="293">
        <v>0</v>
      </c>
      <c r="L385" s="130"/>
      <c r="M385" s="9"/>
      <c r="N385" s="11">
        <v>0</v>
      </c>
    </row>
    <row r="386" spans="2:14" ht="26.4">
      <c r="B386" s="130">
        <v>2023</v>
      </c>
      <c r="C386" s="130" t="s">
        <v>16</v>
      </c>
      <c r="D386" s="1079" t="s">
        <v>963</v>
      </c>
      <c r="E386" s="1080"/>
      <c r="F386" s="1079" t="s">
        <v>983</v>
      </c>
      <c r="G386" s="1080"/>
      <c r="H386" s="130" t="s">
        <v>967</v>
      </c>
      <c r="I386" s="130" t="s">
        <v>90</v>
      </c>
      <c r="J386" s="130" t="s">
        <v>20</v>
      </c>
      <c r="K386" s="293">
        <v>483.99</v>
      </c>
      <c r="L386" s="6">
        <v>35851</v>
      </c>
      <c r="M386" s="9"/>
      <c r="N386" s="8">
        <v>17351525.489999998</v>
      </c>
    </row>
    <row r="387" spans="2:14" ht="26.4">
      <c r="B387" s="130">
        <v>2023</v>
      </c>
      <c r="C387" s="130" t="s">
        <v>16</v>
      </c>
      <c r="D387" s="1079" t="s">
        <v>963</v>
      </c>
      <c r="E387" s="1080"/>
      <c r="F387" s="1079" t="s">
        <v>983</v>
      </c>
      <c r="G387" s="1080"/>
      <c r="H387" s="130" t="s">
        <v>967</v>
      </c>
      <c r="I387" s="130" t="s">
        <v>371</v>
      </c>
      <c r="J387" s="130" t="s">
        <v>76</v>
      </c>
      <c r="K387" s="293">
        <v>967.99</v>
      </c>
      <c r="L387" s="6">
        <v>2929</v>
      </c>
      <c r="M387" s="9"/>
      <c r="N387" s="8">
        <v>2835242.71</v>
      </c>
    </row>
    <row r="388" spans="2:14" ht="26.4">
      <c r="B388" s="130">
        <v>2023</v>
      </c>
      <c r="C388" s="130" t="s">
        <v>16</v>
      </c>
      <c r="D388" s="1079" t="s">
        <v>963</v>
      </c>
      <c r="E388" s="1080"/>
      <c r="F388" s="1079" t="s">
        <v>983</v>
      </c>
      <c r="G388" s="1080"/>
      <c r="H388" s="130" t="s">
        <v>967</v>
      </c>
      <c r="I388" s="130" t="s">
        <v>371</v>
      </c>
      <c r="J388" s="130" t="s">
        <v>76</v>
      </c>
      <c r="K388" s="293">
        <v>0</v>
      </c>
      <c r="L388" s="130"/>
      <c r="M388" s="9"/>
      <c r="N388" s="11">
        <v>0</v>
      </c>
    </row>
    <row r="389" spans="2:14" ht="26.4">
      <c r="B389" s="130">
        <v>2023</v>
      </c>
      <c r="C389" s="130" t="s">
        <v>16</v>
      </c>
      <c r="D389" s="1079" t="s">
        <v>963</v>
      </c>
      <c r="E389" s="1080"/>
      <c r="F389" s="1079" t="s">
        <v>983</v>
      </c>
      <c r="G389" s="1080"/>
      <c r="H389" s="130" t="s">
        <v>967</v>
      </c>
      <c r="I389" s="130" t="s">
        <v>94</v>
      </c>
      <c r="J389" s="130" t="s">
        <v>76</v>
      </c>
      <c r="K389" s="293">
        <v>0</v>
      </c>
      <c r="L389" s="130"/>
      <c r="M389" s="9"/>
      <c r="N389" s="11">
        <v>0</v>
      </c>
    </row>
    <row r="390" spans="2:14" ht="26.4">
      <c r="B390" s="130">
        <v>2023</v>
      </c>
      <c r="C390" s="130" t="s">
        <v>16</v>
      </c>
      <c r="D390" s="1079" t="s">
        <v>963</v>
      </c>
      <c r="E390" s="1080"/>
      <c r="F390" s="1079" t="s">
        <v>983</v>
      </c>
      <c r="G390" s="1080"/>
      <c r="H390" s="130" t="s">
        <v>967</v>
      </c>
      <c r="I390" s="130" t="s">
        <v>94</v>
      </c>
      <c r="J390" s="130" t="s">
        <v>76</v>
      </c>
      <c r="K390" s="293">
        <v>1451.99</v>
      </c>
      <c r="L390" s="6">
        <v>2397</v>
      </c>
      <c r="M390" s="9"/>
      <c r="N390" s="8">
        <v>3480420.03</v>
      </c>
    </row>
    <row r="391" spans="2:14" ht="26.4">
      <c r="B391" s="130">
        <v>2023</v>
      </c>
      <c r="C391" s="130" t="s">
        <v>16</v>
      </c>
      <c r="D391" s="1079" t="s">
        <v>963</v>
      </c>
      <c r="E391" s="1080"/>
      <c r="F391" s="1079" t="s">
        <v>983</v>
      </c>
      <c r="G391" s="1080"/>
      <c r="H391" s="130" t="s">
        <v>969</v>
      </c>
      <c r="I391" s="130" t="s">
        <v>90</v>
      </c>
      <c r="J391" s="130" t="s">
        <v>20</v>
      </c>
      <c r="K391" s="293">
        <v>0</v>
      </c>
      <c r="L391" s="130"/>
      <c r="M391" s="9"/>
      <c r="N391" s="11">
        <v>0</v>
      </c>
    </row>
    <row r="392" spans="2:14" ht="26.4">
      <c r="B392" s="130">
        <v>2023</v>
      </c>
      <c r="C392" s="130" t="s">
        <v>16</v>
      </c>
      <c r="D392" s="1079" t="s">
        <v>963</v>
      </c>
      <c r="E392" s="1080"/>
      <c r="F392" s="1079" t="s">
        <v>983</v>
      </c>
      <c r="G392" s="1080"/>
      <c r="H392" s="130" t="s">
        <v>969</v>
      </c>
      <c r="I392" s="130" t="s">
        <v>90</v>
      </c>
      <c r="J392" s="130" t="s">
        <v>20</v>
      </c>
      <c r="K392" s="293">
        <v>725.99</v>
      </c>
      <c r="L392" s="6">
        <v>6112</v>
      </c>
      <c r="M392" s="9"/>
      <c r="N392" s="8">
        <v>4437250.88</v>
      </c>
    </row>
    <row r="393" spans="2:14" ht="26.4">
      <c r="B393" s="130">
        <v>2023</v>
      </c>
      <c r="C393" s="130" t="s">
        <v>16</v>
      </c>
      <c r="D393" s="1079" t="s">
        <v>963</v>
      </c>
      <c r="E393" s="1080"/>
      <c r="F393" s="1079" t="s">
        <v>983</v>
      </c>
      <c r="G393" s="1080"/>
      <c r="H393" s="130" t="s">
        <v>969</v>
      </c>
      <c r="I393" s="130" t="s">
        <v>371</v>
      </c>
      <c r="J393" s="130" t="s">
        <v>76</v>
      </c>
      <c r="K393" s="293">
        <v>1451.99</v>
      </c>
      <c r="L393" s="6">
        <v>365</v>
      </c>
      <c r="M393" s="9"/>
      <c r="N393" s="8">
        <v>529976.35</v>
      </c>
    </row>
    <row r="394" spans="2:14" ht="26.4">
      <c r="B394" s="130">
        <v>2023</v>
      </c>
      <c r="C394" s="130" t="s">
        <v>16</v>
      </c>
      <c r="D394" s="1079" t="s">
        <v>963</v>
      </c>
      <c r="E394" s="1080"/>
      <c r="F394" s="1079" t="s">
        <v>983</v>
      </c>
      <c r="G394" s="1080"/>
      <c r="H394" s="130" t="s">
        <v>969</v>
      </c>
      <c r="I394" s="130" t="s">
        <v>371</v>
      </c>
      <c r="J394" s="130" t="s">
        <v>76</v>
      </c>
      <c r="K394" s="293">
        <v>0</v>
      </c>
      <c r="L394" s="130"/>
      <c r="M394" s="9"/>
      <c r="N394" s="11">
        <v>0</v>
      </c>
    </row>
    <row r="395" spans="2:14" ht="26.4">
      <c r="B395" s="130">
        <v>2023</v>
      </c>
      <c r="C395" s="130" t="s">
        <v>16</v>
      </c>
      <c r="D395" s="1079" t="s">
        <v>963</v>
      </c>
      <c r="E395" s="1080"/>
      <c r="F395" s="1079" t="s">
        <v>983</v>
      </c>
      <c r="G395" s="1080"/>
      <c r="H395" s="130" t="s">
        <v>969</v>
      </c>
      <c r="I395" s="130" t="s">
        <v>94</v>
      </c>
      <c r="J395" s="130" t="s">
        <v>76</v>
      </c>
      <c r="K395" s="293">
        <v>2177.9899999999998</v>
      </c>
      <c r="L395" s="6">
        <v>411</v>
      </c>
      <c r="M395" s="9"/>
      <c r="N395" s="8">
        <v>895153.89</v>
      </c>
    </row>
    <row r="396" spans="2:14" ht="26.4">
      <c r="B396" s="130">
        <v>2023</v>
      </c>
      <c r="C396" s="130" t="s">
        <v>16</v>
      </c>
      <c r="D396" s="1079" t="s">
        <v>963</v>
      </c>
      <c r="E396" s="1080"/>
      <c r="F396" s="1079" t="s">
        <v>983</v>
      </c>
      <c r="G396" s="1080"/>
      <c r="H396" s="130" t="s">
        <v>969</v>
      </c>
      <c r="I396" s="130" t="s">
        <v>94</v>
      </c>
      <c r="J396" s="130" t="s">
        <v>76</v>
      </c>
      <c r="K396" s="293">
        <v>0</v>
      </c>
      <c r="L396" s="130"/>
      <c r="M396" s="9"/>
      <c r="N396" s="11">
        <v>0</v>
      </c>
    </row>
    <row r="397" spans="2:14" ht="26.4">
      <c r="B397" s="130">
        <v>2023</v>
      </c>
      <c r="C397" s="130" t="s">
        <v>16</v>
      </c>
      <c r="D397" s="1079" t="s">
        <v>963</v>
      </c>
      <c r="E397" s="1080"/>
      <c r="F397" s="1079" t="s">
        <v>983</v>
      </c>
      <c r="G397" s="1080"/>
      <c r="H397" s="130" t="s">
        <v>968</v>
      </c>
      <c r="I397" s="130" t="s">
        <v>90</v>
      </c>
      <c r="J397" s="130" t="s">
        <v>20</v>
      </c>
      <c r="K397" s="293">
        <v>0</v>
      </c>
      <c r="L397" s="130"/>
      <c r="M397" s="9"/>
      <c r="N397" s="11">
        <v>0</v>
      </c>
    </row>
    <row r="398" spans="2:14" ht="26.4">
      <c r="B398" s="130">
        <v>2023</v>
      </c>
      <c r="C398" s="130" t="s">
        <v>16</v>
      </c>
      <c r="D398" s="1079" t="s">
        <v>963</v>
      </c>
      <c r="E398" s="1080"/>
      <c r="F398" s="1079" t="s">
        <v>983</v>
      </c>
      <c r="G398" s="1080"/>
      <c r="H398" s="130" t="s">
        <v>968</v>
      </c>
      <c r="I398" s="130" t="s">
        <v>90</v>
      </c>
      <c r="J398" s="130" t="s">
        <v>20</v>
      </c>
      <c r="K398" s="293">
        <v>242</v>
      </c>
      <c r="L398" s="6">
        <v>28186</v>
      </c>
      <c r="M398" s="9"/>
      <c r="N398" s="8">
        <v>6821012</v>
      </c>
    </row>
    <row r="399" spans="2:14" ht="26.4">
      <c r="B399" s="130">
        <v>2023</v>
      </c>
      <c r="C399" s="130" t="s">
        <v>16</v>
      </c>
      <c r="D399" s="1079" t="s">
        <v>963</v>
      </c>
      <c r="E399" s="1080"/>
      <c r="F399" s="1079" t="s">
        <v>983</v>
      </c>
      <c r="G399" s="1080"/>
      <c r="H399" s="130" t="s">
        <v>968</v>
      </c>
      <c r="I399" s="130" t="s">
        <v>371</v>
      </c>
      <c r="J399" s="130" t="s">
        <v>76</v>
      </c>
      <c r="K399" s="293">
        <v>484</v>
      </c>
      <c r="L399" s="6">
        <v>3270</v>
      </c>
      <c r="M399" s="9"/>
      <c r="N399" s="8">
        <v>1582680</v>
      </c>
    </row>
    <row r="400" spans="2:14" ht="26.4">
      <c r="B400" s="130">
        <v>2023</v>
      </c>
      <c r="C400" s="130" t="s">
        <v>16</v>
      </c>
      <c r="D400" s="1079" t="s">
        <v>963</v>
      </c>
      <c r="E400" s="1080"/>
      <c r="F400" s="1079" t="s">
        <v>983</v>
      </c>
      <c r="G400" s="1080"/>
      <c r="H400" s="130" t="s">
        <v>968</v>
      </c>
      <c r="I400" s="130" t="s">
        <v>371</v>
      </c>
      <c r="J400" s="130" t="s">
        <v>76</v>
      </c>
      <c r="K400" s="293">
        <v>0</v>
      </c>
      <c r="L400" s="130"/>
      <c r="M400" s="9"/>
      <c r="N400" s="11">
        <v>0</v>
      </c>
    </row>
    <row r="401" spans="2:14" ht="26.4">
      <c r="B401" s="130">
        <v>2023</v>
      </c>
      <c r="C401" s="130" t="s">
        <v>16</v>
      </c>
      <c r="D401" s="1079" t="s">
        <v>963</v>
      </c>
      <c r="E401" s="1080"/>
      <c r="F401" s="1079" t="s">
        <v>983</v>
      </c>
      <c r="G401" s="1080"/>
      <c r="H401" s="130" t="s">
        <v>968</v>
      </c>
      <c r="I401" s="130" t="s">
        <v>94</v>
      </c>
      <c r="J401" s="130" t="s">
        <v>76</v>
      </c>
      <c r="K401" s="293">
        <v>0</v>
      </c>
      <c r="L401" s="130"/>
      <c r="M401" s="9"/>
      <c r="N401" s="11">
        <v>0</v>
      </c>
    </row>
    <row r="402" spans="2:14" ht="26.4">
      <c r="B402" s="130">
        <v>2023</v>
      </c>
      <c r="C402" s="130" t="s">
        <v>16</v>
      </c>
      <c r="D402" s="1079" t="s">
        <v>963</v>
      </c>
      <c r="E402" s="1080"/>
      <c r="F402" s="1079" t="s">
        <v>983</v>
      </c>
      <c r="G402" s="1080"/>
      <c r="H402" s="130" t="s">
        <v>968</v>
      </c>
      <c r="I402" s="130" t="s">
        <v>94</v>
      </c>
      <c r="J402" s="130" t="s">
        <v>76</v>
      </c>
      <c r="K402" s="293">
        <v>726</v>
      </c>
      <c r="L402" s="6">
        <v>4110</v>
      </c>
      <c r="M402" s="9"/>
      <c r="N402" s="8">
        <v>2983860</v>
      </c>
    </row>
    <row r="403" spans="2:14">
      <c r="B403" s="132" t="s">
        <v>28</v>
      </c>
      <c r="C403" s="132" t="s">
        <v>28</v>
      </c>
      <c r="D403" s="1083" t="s">
        <v>28</v>
      </c>
      <c r="E403" s="1080"/>
      <c r="F403" s="1083" t="s">
        <v>29</v>
      </c>
      <c r="G403" s="1080"/>
      <c r="H403" s="132" t="s">
        <v>28</v>
      </c>
      <c r="I403" s="132" t="s">
        <v>28</v>
      </c>
      <c r="J403" s="132" t="s">
        <v>28</v>
      </c>
      <c r="K403" s="132" t="s">
        <v>28</v>
      </c>
      <c r="L403" s="13">
        <v>1405820</v>
      </c>
      <c r="M403" s="132"/>
      <c r="N403" s="14">
        <v>413876873.35000002</v>
      </c>
    </row>
    <row r="404" spans="2:14" ht="52.8">
      <c r="B404" s="130">
        <v>2023</v>
      </c>
      <c r="C404" s="130" t="s">
        <v>16</v>
      </c>
      <c r="D404" s="1079" t="s">
        <v>963</v>
      </c>
      <c r="E404" s="1080"/>
      <c r="F404" s="1079" t="s">
        <v>985</v>
      </c>
      <c r="G404" s="1080"/>
      <c r="H404" s="130" t="s">
        <v>966</v>
      </c>
      <c r="I404" s="130" t="s">
        <v>370</v>
      </c>
      <c r="J404" s="130" t="s">
        <v>20</v>
      </c>
      <c r="K404" s="293">
        <v>0</v>
      </c>
      <c r="L404" s="130"/>
      <c r="M404" s="9"/>
      <c r="N404" s="11">
        <v>0</v>
      </c>
    </row>
    <row r="405" spans="2:14" ht="52.8">
      <c r="B405" s="130">
        <v>2023</v>
      </c>
      <c r="C405" s="130" t="s">
        <v>16</v>
      </c>
      <c r="D405" s="1079" t="s">
        <v>963</v>
      </c>
      <c r="E405" s="1080"/>
      <c r="F405" s="1079" t="s">
        <v>985</v>
      </c>
      <c r="G405" s="1080"/>
      <c r="H405" s="130" t="s">
        <v>966</v>
      </c>
      <c r="I405" s="130" t="s">
        <v>370</v>
      </c>
      <c r="J405" s="130" t="s">
        <v>20</v>
      </c>
      <c r="K405" s="293">
        <v>0</v>
      </c>
      <c r="L405" s="6">
        <v>1644</v>
      </c>
      <c r="M405" s="9"/>
      <c r="N405" s="130"/>
    </row>
    <row r="406" spans="2:14" ht="39.6">
      <c r="B406" s="130">
        <v>2023</v>
      </c>
      <c r="C406" s="130" t="s">
        <v>16</v>
      </c>
      <c r="D406" s="1079" t="s">
        <v>963</v>
      </c>
      <c r="E406" s="1080"/>
      <c r="F406" s="1079" t="s">
        <v>985</v>
      </c>
      <c r="G406" s="1080"/>
      <c r="H406" s="130" t="s">
        <v>967</v>
      </c>
      <c r="I406" s="130" t="s">
        <v>370</v>
      </c>
      <c r="J406" s="130" t="s">
        <v>20</v>
      </c>
      <c r="K406" s="293">
        <v>0</v>
      </c>
      <c r="L406" s="6">
        <v>79</v>
      </c>
      <c r="M406" s="9"/>
      <c r="N406" s="130"/>
    </row>
    <row r="407" spans="2:14" ht="39.6">
      <c r="B407" s="130">
        <v>2023</v>
      </c>
      <c r="C407" s="130" t="s">
        <v>16</v>
      </c>
      <c r="D407" s="1079" t="s">
        <v>963</v>
      </c>
      <c r="E407" s="1080"/>
      <c r="F407" s="1079" t="s">
        <v>985</v>
      </c>
      <c r="G407" s="1080"/>
      <c r="H407" s="130" t="s">
        <v>967</v>
      </c>
      <c r="I407" s="130" t="s">
        <v>370</v>
      </c>
      <c r="J407" s="130" t="s">
        <v>20</v>
      </c>
      <c r="K407" s="293">
        <v>0</v>
      </c>
      <c r="L407" s="130"/>
      <c r="M407" s="9"/>
      <c r="N407" s="11">
        <v>0</v>
      </c>
    </row>
    <row r="408" spans="2:14" ht="39.6">
      <c r="B408" s="130">
        <v>2023</v>
      </c>
      <c r="C408" s="130" t="s">
        <v>16</v>
      </c>
      <c r="D408" s="1079" t="s">
        <v>963</v>
      </c>
      <c r="E408" s="1080"/>
      <c r="F408" s="1079" t="s">
        <v>985</v>
      </c>
      <c r="G408" s="1080"/>
      <c r="H408" s="130" t="s">
        <v>969</v>
      </c>
      <c r="I408" s="130" t="s">
        <v>370</v>
      </c>
      <c r="J408" s="130" t="s">
        <v>327</v>
      </c>
      <c r="K408" s="293">
        <v>0</v>
      </c>
      <c r="L408" s="130"/>
      <c r="M408" s="9"/>
      <c r="N408" s="11">
        <v>0</v>
      </c>
    </row>
    <row r="409" spans="2:14" ht="39.6">
      <c r="B409" s="130">
        <v>2023</v>
      </c>
      <c r="C409" s="130" t="s">
        <v>16</v>
      </c>
      <c r="D409" s="1079" t="s">
        <v>963</v>
      </c>
      <c r="E409" s="1080"/>
      <c r="F409" s="1079" t="s">
        <v>985</v>
      </c>
      <c r="G409" s="1080"/>
      <c r="H409" s="130" t="s">
        <v>969</v>
      </c>
      <c r="I409" s="130" t="s">
        <v>370</v>
      </c>
      <c r="J409" s="130" t="s">
        <v>327</v>
      </c>
      <c r="K409" s="293">
        <v>0</v>
      </c>
      <c r="L409" s="6">
        <v>2</v>
      </c>
      <c r="M409" s="9"/>
      <c r="N409" s="130"/>
    </row>
    <row r="410" spans="2:14" ht="39.6">
      <c r="B410" s="130">
        <v>2023</v>
      </c>
      <c r="C410" s="130" t="s">
        <v>16</v>
      </c>
      <c r="D410" s="1079" t="s">
        <v>963</v>
      </c>
      <c r="E410" s="1080"/>
      <c r="F410" s="1079" t="s">
        <v>985</v>
      </c>
      <c r="G410" s="1080"/>
      <c r="H410" s="130" t="s">
        <v>968</v>
      </c>
      <c r="I410" s="130" t="s">
        <v>370</v>
      </c>
      <c r="J410" s="130" t="s">
        <v>160</v>
      </c>
      <c r="K410" s="293">
        <v>0</v>
      </c>
      <c r="L410" s="130"/>
      <c r="M410" s="9"/>
      <c r="N410" s="11">
        <v>0</v>
      </c>
    </row>
    <row r="411" spans="2:14" ht="39.6">
      <c r="B411" s="130">
        <v>2023</v>
      </c>
      <c r="C411" s="130" t="s">
        <v>16</v>
      </c>
      <c r="D411" s="1079" t="s">
        <v>963</v>
      </c>
      <c r="E411" s="1080"/>
      <c r="F411" s="1079" t="s">
        <v>985</v>
      </c>
      <c r="G411" s="1080"/>
      <c r="H411" s="130" t="s">
        <v>968</v>
      </c>
      <c r="I411" s="130" t="s">
        <v>370</v>
      </c>
      <c r="J411" s="130" t="s">
        <v>160</v>
      </c>
      <c r="K411" s="293">
        <v>0</v>
      </c>
      <c r="L411" s="6">
        <v>1</v>
      </c>
      <c r="M411" s="9"/>
      <c r="N411" s="130"/>
    </row>
    <row r="412" spans="2:14" ht="52.8">
      <c r="B412" s="130">
        <v>2023</v>
      </c>
      <c r="C412" s="130" t="s">
        <v>16</v>
      </c>
      <c r="D412" s="1079" t="s">
        <v>963</v>
      </c>
      <c r="E412" s="1080"/>
      <c r="F412" s="1079" t="s">
        <v>985</v>
      </c>
      <c r="G412" s="1080"/>
      <c r="H412" s="130" t="s">
        <v>966</v>
      </c>
      <c r="I412" s="130" t="s">
        <v>90</v>
      </c>
      <c r="J412" s="130" t="s">
        <v>20</v>
      </c>
      <c r="K412" s="293">
        <v>459.71</v>
      </c>
      <c r="L412" s="6">
        <v>1097854</v>
      </c>
      <c r="M412" s="9"/>
      <c r="N412" s="8">
        <v>504694462.33999997</v>
      </c>
    </row>
    <row r="413" spans="2:14" ht="52.8">
      <c r="B413" s="130">
        <v>2023</v>
      </c>
      <c r="C413" s="130" t="s">
        <v>16</v>
      </c>
      <c r="D413" s="1079" t="s">
        <v>963</v>
      </c>
      <c r="E413" s="1080"/>
      <c r="F413" s="1079" t="s">
        <v>985</v>
      </c>
      <c r="G413" s="1080"/>
      <c r="H413" s="130" t="s">
        <v>966</v>
      </c>
      <c r="I413" s="130" t="s">
        <v>90</v>
      </c>
      <c r="J413" s="130" t="s">
        <v>20</v>
      </c>
      <c r="K413" s="293">
        <v>0</v>
      </c>
      <c r="L413" s="130"/>
      <c r="M413" s="9"/>
      <c r="N413" s="11">
        <v>0</v>
      </c>
    </row>
    <row r="414" spans="2:14" ht="52.8">
      <c r="B414" s="130">
        <v>2023</v>
      </c>
      <c r="C414" s="130" t="s">
        <v>16</v>
      </c>
      <c r="D414" s="1079" t="s">
        <v>963</v>
      </c>
      <c r="E414" s="1080"/>
      <c r="F414" s="1079" t="s">
        <v>985</v>
      </c>
      <c r="G414" s="1080"/>
      <c r="H414" s="130" t="s">
        <v>966</v>
      </c>
      <c r="I414" s="130" t="s">
        <v>371</v>
      </c>
      <c r="J414" s="130" t="s">
        <v>76</v>
      </c>
      <c r="K414" s="293">
        <v>0</v>
      </c>
      <c r="L414" s="130"/>
      <c r="M414" s="9"/>
      <c r="N414" s="11">
        <v>0</v>
      </c>
    </row>
    <row r="415" spans="2:14" ht="52.8">
      <c r="B415" s="130">
        <v>2023</v>
      </c>
      <c r="C415" s="130" t="s">
        <v>16</v>
      </c>
      <c r="D415" s="1079" t="s">
        <v>963</v>
      </c>
      <c r="E415" s="1080"/>
      <c r="F415" s="1079" t="s">
        <v>985</v>
      </c>
      <c r="G415" s="1080"/>
      <c r="H415" s="130" t="s">
        <v>966</v>
      </c>
      <c r="I415" s="130" t="s">
        <v>371</v>
      </c>
      <c r="J415" s="130" t="s">
        <v>76</v>
      </c>
      <c r="K415" s="293">
        <v>919.43</v>
      </c>
      <c r="L415" s="6">
        <v>200294</v>
      </c>
      <c r="M415" s="9"/>
      <c r="N415" s="8">
        <v>184156312.41999999</v>
      </c>
    </row>
    <row r="416" spans="2:14" ht="52.8">
      <c r="B416" s="130">
        <v>2023</v>
      </c>
      <c r="C416" s="130" t="s">
        <v>16</v>
      </c>
      <c r="D416" s="1079" t="s">
        <v>963</v>
      </c>
      <c r="E416" s="1080"/>
      <c r="F416" s="1079" t="s">
        <v>985</v>
      </c>
      <c r="G416" s="1080"/>
      <c r="H416" s="130" t="s">
        <v>966</v>
      </c>
      <c r="I416" s="130" t="s">
        <v>94</v>
      </c>
      <c r="J416" s="130" t="s">
        <v>76</v>
      </c>
      <c r="K416" s="293">
        <v>0</v>
      </c>
      <c r="L416" s="130"/>
      <c r="M416" s="9"/>
      <c r="N416" s="11">
        <v>0</v>
      </c>
    </row>
    <row r="417" spans="2:14" ht="52.8">
      <c r="B417" s="130">
        <v>2023</v>
      </c>
      <c r="C417" s="130" t="s">
        <v>16</v>
      </c>
      <c r="D417" s="1079" t="s">
        <v>963</v>
      </c>
      <c r="E417" s="1080"/>
      <c r="F417" s="1079" t="s">
        <v>985</v>
      </c>
      <c r="G417" s="1080"/>
      <c r="H417" s="130" t="s">
        <v>966</v>
      </c>
      <c r="I417" s="130" t="s">
        <v>94</v>
      </c>
      <c r="J417" s="130" t="s">
        <v>76</v>
      </c>
      <c r="K417" s="293">
        <v>1379.14</v>
      </c>
      <c r="L417" s="6">
        <v>76396</v>
      </c>
      <c r="M417" s="9"/>
      <c r="N417" s="8">
        <v>105360779.44</v>
      </c>
    </row>
    <row r="418" spans="2:14" ht="26.4">
      <c r="B418" s="130">
        <v>2023</v>
      </c>
      <c r="C418" s="130" t="s">
        <v>16</v>
      </c>
      <c r="D418" s="1079" t="s">
        <v>963</v>
      </c>
      <c r="E418" s="1080"/>
      <c r="F418" s="1079" t="s">
        <v>985</v>
      </c>
      <c r="G418" s="1080"/>
      <c r="H418" s="130" t="s">
        <v>967</v>
      </c>
      <c r="I418" s="130" t="s">
        <v>90</v>
      </c>
      <c r="J418" s="130" t="s">
        <v>20</v>
      </c>
      <c r="K418" s="293">
        <v>0</v>
      </c>
      <c r="L418" s="130"/>
      <c r="M418" s="9"/>
      <c r="N418" s="11">
        <v>0</v>
      </c>
    </row>
    <row r="419" spans="2:14" ht="26.4">
      <c r="B419" s="130">
        <v>2023</v>
      </c>
      <c r="C419" s="130" t="s">
        <v>16</v>
      </c>
      <c r="D419" s="1079" t="s">
        <v>963</v>
      </c>
      <c r="E419" s="1080"/>
      <c r="F419" s="1079" t="s">
        <v>985</v>
      </c>
      <c r="G419" s="1080"/>
      <c r="H419" s="130" t="s">
        <v>967</v>
      </c>
      <c r="I419" s="130" t="s">
        <v>90</v>
      </c>
      <c r="J419" s="130" t="s">
        <v>20</v>
      </c>
      <c r="K419" s="293">
        <v>919.42</v>
      </c>
      <c r="L419" s="6">
        <v>42138</v>
      </c>
      <c r="M419" s="9"/>
      <c r="N419" s="8">
        <v>38742519.960000001</v>
      </c>
    </row>
    <row r="420" spans="2:14" ht="26.4">
      <c r="B420" s="130">
        <v>2023</v>
      </c>
      <c r="C420" s="130" t="s">
        <v>16</v>
      </c>
      <c r="D420" s="1079" t="s">
        <v>963</v>
      </c>
      <c r="E420" s="1080"/>
      <c r="F420" s="1079" t="s">
        <v>985</v>
      </c>
      <c r="G420" s="1080"/>
      <c r="H420" s="130" t="s">
        <v>967</v>
      </c>
      <c r="I420" s="130" t="s">
        <v>371</v>
      </c>
      <c r="J420" s="130" t="s">
        <v>76</v>
      </c>
      <c r="K420" s="293">
        <v>1838.85</v>
      </c>
      <c r="L420" s="6">
        <v>3802</v>
      </c>
      <c r="M420" s="9"/>
      <c r="N420" s="8">
        <v>6991307.7000000002</v>
      </c>
    </row>
    <row r="421" spans="2:14" ht="26.4">
      <c r="B421" s="130">
        <v>2023</v>
      </c>
      <c r="C421" s="130" t="s">
        <v>16</v>
      </c>
      <c r="D421" s="1079" t="s">
        <v>963</v>
      </c>
      <c r="E421" s="1080"/>
      <c r="F421" s="1079" t="s">
        <v>985</v>
      </c>
      <c r="G421" s="1080"/>
      <c r="H421" s="130" t="s">
        <v>967</v>
      </c>
      <c r="I421" s="130" t="s">
        <v>371</v>
      </c>
      <c r="J421" s="130" t="s">
        <v>76</v>
      </c>
      <c r="K421" s="293">
        <v>0</v>
      </c>
      <c r="L421" s="130"/>
      <c r="M421" s="9"/>
      <c r="N421" s="11">
        <v>0</v>
      </c>
    </row>
    <row r="422" spans="2:14" ht="26.4">
      <c r="B422" s="130">
        <v>2023</v>
      </c>
      <c r="C422" s="130" t="s">
        <v>16</v>
      </c>
      <c r="D422" s="1079" t="s">
        <v>963</v>
      </c>
      <c r="E422" s="1080"/>
      <c r="F422" s="1079" t="s">
        <v>985</v>
      </c>
      <c r="G422" s="1080"/>
      <c r="H422" s="130" t="s">
        <v>967</v>
      </c>
      <c r="I422" s="130" t="s">
        <v>94</v>
      </c>
      <c r="J422" s="130" t="s">
        <v>76</v>
      </c>
      <c r="K422" s="293">
        <v>0</v>
      </c>
      <c r="L422" s="130"/>
      <c r="M422" s="9"/>
      <c r="N422" s="11">
        <v>0</v>
      </c>
    </row>
    <row r="423" spans="2:14" ht="26.4">
      <c r="B423" s="130">
        <v>2023</v>
      </c>
      <c r="C423" s="130" t="s">
        <v>16</v>
      </c>
      <c r="D423" s="1079" t="s">
        <v>963</v>
      </c>
      <c r="E423" s="1080"/>
      <c r="F423" s="1079" t="s">
        <v>985</v>
      </c>
      <c r="G423" s="1080"/>
      <c r="H423" s="130" t="s">
        <v>967</v>
      </c>
      <c r="I423" s="130" t="s">
        <v>94</v>
      </c>
      <c r="J423" s="130" t="s">
        <v>76</v>
      </c>
      <c r="K423" s="293">
        <v>2758.29</v>
      </c>
      <c r="L423" s="6">
        <v>1523</v>
      </c>
      <c r="M423" s="9"/>
      <c r="N423" s="8">
        <v>4200875.67</v>
      </c>
    </row>
    <row r="424" spans="2:14" ht="26.4">
      <c r="B424" s="130">
        <v>2023</v>
      </c>
      <c r="C424" s="130" t="s">
        <v>16</v>
      </c>
      <c r="D424" s="1079" t="s">
        <v>963</v>
      </c>
      <c r="E424" s="1080"/>
      <c r="F424" s="1079" t="s">
        <v>985</v>
      </c>
      <c r="G424" s="1080"/>
      <c r="H424" s="130" t="s">
        <v>969</v>
      </c>
      <c r="I424" s="130" t="s">
        <v>90</v>
      </c>
      <c r="J424" s="130" t="s">
        <v>20</v>
      </c>
      <c r="K424" s="293">
        <v>0</v>
      </c>
      <c r="L424" s="130"/>
      <c r="M424" s="9"/>
      <c r="N424" s="11">
        <v>0</v>
      </c>
    </row>
    <row r="425" spans="2:14" ht="26.4">
      <c r="B425" s="130">
        <v>2023</v>
      </c>
      <c r="C425" s="130" t="s">
        <v>16</v>
      </c>
      <c r="D425" s="1079" t="s">
        <v>963</v>
      </c>
      <c r="E425" s="1080"/>
      <c r="F425" s="1079" t="s">
        <v>985</v>
      </c>
      <c r="G425" s="1080"/>
      <c r="H425" s="130" t="s">
        <v>969</v>
      </c>
      <c r="I425" s="130" t="s">
        <v>90</v>
      </c>
      <c r="J425" s="130" t="s">
        <v>20</v>
      </c>
      <c r="K425" s="293">
        <v>1379.13</v>
      </c>
      <c r="L425" s="6">
        <v>6569</v>
      </c>
      <c r="M425" s="9"/>
      <c r="N425" s="8">
        <v>9059504.9700000007</v>
      </c>
    </row>
    <row r="426" spans="2:14" ht="26.4">
      <c r="B426" s="130">
        <v>2023</v>
      </c>
      <c r="C426" s="130" t="s">
        <v>16</v>
      </c>
      <c r="D426" s="1079" t="s">
        <v>963</v>
      </c>
      <c r="E426" s="1080"/>
      <c r="F426" s="1079" t="s">
        <v>985</v>
      </c>
      <c r="G426" s="1080"/>
      <c r="H426" s="130" t="s">
        <v>969</v>
      </c>
      <c r="I426" s="130" t="s">
        <v>371</v>
      </c>
      <c r="J426" s="130" t="s">
        <v>76</v>
      </c>
      <c r="K426" s="293">
        <v>2758.28</v>
      </c>
      <c r="L426" s="6">
        <v>649</v>
      </c>
      <c r="M426" s="9"/>
      <c r="N426" s="8">
        <v>1790123.72</v>
      </c>
    </row>
    <row r="427" spans="2:14" ht="26.4">
      <c r="B427" s="130">
        <v>2023</v>
      </c>
      <c r="C427" s="130" t="s">
        <v>16</v>
      </c>
      <c r="D427" s="1079" t="s">
        <v>963</v>
      </c>
      <c r="E427" s="1080"/>
      <c r="F427" s="1079" t="s">
        <v>985</v>
      </c>
      <c r="G427" s="1080"/>
      <c r="H427" s="130" t="s">
        <v>969</v>
      </c>
      <c r="I427" s="130" t="s">
        <v>371</v>
      </c>
      <c r="J427" s="130" t="s">
        <v>76</v>
      </c>
      <c r="K427" s="293">
        <v>0</v>
      </c>
      <c r="L427" s="130"/>
      <c r="M427" s="9"/>
      <c r="N427" s="11">
        <v>0</v>
      </c>
    </row>
    <row r="428" spans="2:14" ht="26.4">
      <c r="B428" s="130">
        <v>2023</v>
      </c>
      <c r="C428" s="130" t="s">
        <v>16</v>
      </c>
      <c r="D428" s="1079" t="s">
        <v>963</v>
      </c>
      <c r="E428" s="1080"/>
      <c r="F428" s="1079" t="s">
        <v>985</v>
      </c>
      <c r="G428" s="1080"/>
      <c r="H428" s="130" t="s">
        <v>969</v>
      </c>
      <c r="I428" s="130" t="s">
        <v>94</v>
      </c>
      <c r="J428" s="130" t="s">
        <v>76</v>
      </c>
      <c r="K428" s="293">
        <v>0</v>
      </c>
      <c r="L428" s="130"/>
      <c r="M428" s="9"/>
      <c r="N428" s="11">
        <v>0</v>
      </c>
    </row>
    <row r="429" spans="2:14" ht="26.4">
      <c r="B429" s="130">
        <v>2023</v>
      </c>
      <c r="C429" s="130" t="s">
        <v>16</v>
      </c>
      <c r="D429" s="1079" t="s">
        <v>963</v>
      </c>
      <c r="E429" s="1080"/>
      <c r="F429" s="1079" t="s">
        <v>985</v>
      </c>
      <c r="G429" s="1080"/>
      <c r="H429" s="130" t="s">
        <v>969</v>
      </c>
      <c r="I429" s="130" t="s">
        <v>94</v>
      </c>
      <c r="J429" s="130" t="s">
        <v>76</v>
      </c>
      <c r="K429" s="293">
        <v>4137.43</v>
      </c>
      <c r="L429" s="6">
        <v>276</v>
      </c>
      <c r="M429" s="9"/>
      <c r="N429" s="8">
        <v>1141930.68</v>
      </c>
    </row>
    <row r="430" spans="2:14" ht="26.4">
      <c r="B430" s="130">
        <v>2023</v>
      </c>
      <c r="C430" s="130" t="s">
        <v>16</v>
      </c>
      <c r="D430" s="1079" t="s">
        <v>963</v>
      </c>
      <c r="E430" s="1080"/>
      <c r="F430" s="1079" t="s">
        <v>985</v>
      </c>
      <c r="G430" s="1080"/>
      <c r="H430" s="130" t="s">
        <v>968</v>
      </c>
      <c r="I430" s="130" t="s">
        <v>90</v>
      </c>
      <c r="J430" s="130" t="s">
        <v>20</v>
      </c>
      <c r="K430" s="293">
        <v>459.71</v>
      </c>
      <c r="L430" s="6">
        <v>26516</v>
      </c>
      <c r="M430" s="9"/>
      <c r="N430" s="8">
        <v>12189670.359999999</v>
      </c>
    </row>
    <row r="431" spans="2:14" ht="26.4">
      <c r="B431" s="130">
        <v>2023</v>
      </c>
      <c r="C431" s="130" t="s">
        <v>16</v>
      </c>
      <c r="D431" s="1079" t="s">
        <v>963</v>
      </c>
      <c r="E431" s="1080"/>
      <c r="F431" s="1079" t="s">
        <v>985</v>
      </c>
      <c r="G431" s="1080"/>
      <c r="H431" s="130" t="s">
        <v>968</v>
      </c>
      <c r="I431" s="130" t="s">
        <v>90</v>
      </c>
      <c r="J431" s="130" t="s">
        <v>20</v>
      </c>
      <c r="K431" s="293">
        <v>0</v>
      </c>
      <c r="L431" s="130"/>
      <c r="M431" s="9"/>
      <c r="N431" s="11">
        <v>0</v>
      </c>
    </row>
    <row r="432" spans="2:14" ht="26.4">
      <c r="B432" s="130">
        <v>2023</v>
      </c>
      <c r="C432" s="130" t="s">
        <v>16</v>
      </c>
      <c r="D432" s="1079" t="s">
        <v>963</v>
      </c>
      <c r="E432" s="1080"/>
      <c r="F432" s="1079" t="s">
        <v>985</v>
      </c>
      <c r="G432" s="1080"/>
      <c r="H432" s="130" t="s">
        <v>968</v>
      </c>
      <c r="I432" s="130" t="s">
        <v>371</v>
      </c>
      <c r="J432" s="130" t="s">
        <v>76</v>
      </c>
      <c r="K432" s="293">
        <v>0</v>
      </c>
      <c r="L432" s="130"/>
      <c r="M432" s="9"/>
      <c r="N432" s="11">
        <v>0</v>
      </c>
    </row>
    <row r="433" spans="2:14" ht="26.4">
      <c r="B433" s="130">
        <v>2023</v>
      </c>
      <c r="C433" s="130" t="s">
        <v>16</v>
      </c>
      <c r="D433" s="1079" t="s">
        <v>963</v>
      </c>
      <c r="E433" s="1080"/>
      <c r="F433" s="1079" t="s">
        <v>985</v>
      </c>
      <c r="G433" s="1080"/>
      <c r="H433" s="130" t="s">
        <v>968</v>
      </c>
      <c r="I433" s="130" t="s">
        <v>371</v>
      </c>
      <c r="J433" s="130" t="s">
        <v>76</v>
      </c>
      <c r="K433" s="293">
        <v>919.43</v>
      </c>
      <c r="L433" s="6">
        <v>6283</v>
      </c>
      <c r="M433" s="9"/>
      <c r="N433" s="8">
        <v>5776778.6900000004</v>
      </c>
    </row>
    <row r="434" spans="2:14" ht="26.4">
      <c r="B434" s="130">
        <v>2023</v>
      </c>
      <c r="C434" s="130" t="s">
        <v>16</v>
      </c>
      <c r="D434" s="1079" t="s">
        <v>963</v>
      </c>
      <c r="E434" s="1080"/>
      <c r="F434" s="1079" t="s">
        <v>985</v>
      </c>
      <c r="G434" s="1080"/>
      <c r="H434" s="130" t="s">
        <v>968</v>
      </c>
      <c r="I434" s="130" t="s">
        <v>94</v>
      </c>
      <c r="J434" s="130" t="s">
        <v>76</v>
      </c>
      <c r="K434" s="293">
        <v>0</v>
      </c>
      <c r="L434" s="130"/>
      <c r="M434" s="9"/>
      <c r="N434" s="11">
        <v>0</v>
      </c>
    </row>
    <row r="435" spans="2:14" ht="26.4">
      <c r="B435" s="130">
        <v>2023</v>
      </c>
      <c r="C435" s="130" t="s">
        <v>16</v>
      </c>
      <c r="D435" s="1079" t="s">
        <v>963</v>
      </c>
      <c r="E435" s="1080"/>
      <c r="F435" s="1079" t="s">
        <v>985</v>
      </c>
      <c r="G435" s="1080"/>
      <c r="H435" s="130" t="s">
        <v>968</v>
      </c>
      <c r="I435" s="130" t="s">
        <v>94</v>
      </c>
      <c r="J435" s="130" t="s">
        <v>76</v>
      </c>
      <c r="K435" s="293">
        <v>1379.14</v>
      </c>
      <c r="L435" s="6">
        <v>2974</v>
      </c>
      <c r="M435" s="9"/>
      <c r="N435" s="8">
        <v>4101562.36</v>
      </c>
    </row>
    <row r="436" spans="2:14">
      <c r="B436" s="132" t="s">
        <v>28</v>
      </c>
      <c r="C436" s="132" t="s">
        <v>28</v>
      </c>
      <c r="D436" s="1083" t="s">
        <v>28</v>
      </c>
      <c r="E436" s="1080"/>
      <c r="F436" s="1083" t="s">
        <v>29</v>
      </c>
      <c r="G436" s="1080"/>
      <c r="H436" s="132" t="s">
        <v>28</v>
      </c>
      <c r="I436" s="132" t="s">
        <v>28</v>
      </c>
      <c r="J436" s="132" t="s">
        <v>28</v>
      </c>
      <c r="K436" s="132" t="s">
        <v>28</v>
      </c>
      <c r="L436" s="13">
        <v>1467000</v>
      </c>
      <c r="M436" s="132"/>
      <c r="N436" s="14">
        <v>878205828.30999994</v>
      </c>
    </row>
    <row r="437" spans="2:14" ht="52.8">
      <c r="B437" s="130">
        <v>2023</v>
      </c>
      <c r="C437" s="130" t="s">
        <v>16</v>
      </c>
      <c r="D437" s="1079" t="s">
        <v>963</v>
      </c>
      <c r="E437" s="1080"/>
      <c r="F437" s="1079" t="s">
        <v>986</v>
      </c>
      <c r="G437" s="1080"/>
      <c r="H437" s="130" t="s">
        <v>966</v>
      </c>
      <c r="I437" s="130" t="s">
        <v>370</v>
      </c>
      <c r="J437" s="130" t="s">
        <v>20</v>
      </c>
      <c r="K437" s="293">
        <v>0</v>
      </c>
      <c r="L437" s="130"/>
      <c r="M437" s="9"/>
      <c r="N437" s="11">
        <v>0</v>
      </c>
    </row>
    <row r="438" spans="2:14" ht="52.8">
      <c r="B438" s="130">
        <v>2023</v>
      </c>
      <c r="C438" s="130" t="s">
        <v>16</v>
      </c>
      <c r="D438" s="1079" t="s">
        <v>963</v>
      </c>
      <c r="E438" s="1080"/>
      <c r="F438" s="1079" t="s">
        <v>986</v>
      </c>
      <c r="G438" s="1080"/>
      <c r="H438" s="130" t="s">
        <v>966</v>
      </c>
      <c r="I438" s="130" t="s">
        <v>370</v>
      </c>
      <c r="J438" s="130" t="s">
        <v>20</v>
      </c>
      <c r="K438" s="293">
        <v>0</v>
      </c>
      <c r="L438" s="6">
        <v>1472</v>
      </c>
      <c r="M438" s="9"/>
      <c r="N438" s="130"/>
    </row>
    <row r="439" spans="2:14" ht="39.6">
      <c r="B439" s="130">
        <v>2023</v>
      </c>
      <c r="C439" s="130" t="s">
        <v>16</v>
      </c>
      <c r="D439" s="1079" t="s">
        <v>963</v>
      </c>
      <c r="E439" s="1080"/>
      <c r="F439" s="1079" t="s">
        <v>986</v>
      </c>
      <c r="G439" s="1080"/>
      <c r="H439" s="130" t="s">
        <v>967</v>
      </c>
      <c r="I439" s="130" t="s">
        <v>370</v>
      </c>
      <c r="J439" s="130" t="s">
        <v>20</v>
      </c>
      <c r="K439" s="293">
        <v>0</v>
      </c>
      <c r="L439" s="130"/>
      <c r="M439" s="9"/>
      <c r="N439" s="11">
        <v>0</v>
      </c>
    </row>
    <row r="440" spans="2:14" ht="39.6">
      <c r="B440" s="130">
        <v>2023</v>
      </c>
      <c r="C440" s="130" t="s">
        <v>16</v>
      </c>
      <c r="D440" s="1079" t="s">
        <v>963</v>
      </c>
      <c r="E440" s="1080"/>
      <c r="F440" s="1079" t="s">
        <v>986</v>
      </c>
      <c r="G440" s="1080"/>
      <c r="H440" s="130" t="s">
        <v>967</v>
      </c>
      <c r="I440" s="130" t="s">
        <v>370</v>
      </c>
      <c r="J440" s="130" t="s">
        <v>20</v>
      </c>
      <c r="K440" s="293">
        <v>0</v>
      </c>
      <c r="L440" s="6">
        <v>73</v>
      </c>
      <c r="M440" s="9"/>
      <c r="N440" s="130"/>
    </row>
    <row r="441" spans="2:14" ht="39.6">
      <c r="B441" s="130">
        <v>2023</v>
      </c>
      <c r="C441" s="130" t="s">
        <v>16</v>
      </c>
      <c r="D441" s="1079" t="s">
        <v>963</v>
      </c>
      <c r="E441" s="1080"/>
      <c r="F441" s="1079" t="s">
        <v>986</v>
      </c>
      <c r="G441" s="1080"/>
      <c r="H441" s="130" t="s">
        <v>969</v>
      </c>
      <c r="I441" s="130" t="s">
        <v>370</v>
      </c>
      <c r="J441" s="130" t="s">
        <v>311</v>
      </c>
      <c r="K441" s="293">
        <v>0</v>
      </c>
      <c r="L441" s="130"/>
      <c r="M441" s="9"/>
      <c r="N441" s="11">
        <v>0</v>
      </c>
    </row>
    <row r="442" spans="2:14" ht="39.6">
      <c r="B442" s="130">
        <v>2023</v>
      </c>
      <c r="C442" s="130" t="s">
        <v>16</v>
      </c>
      <c r="D442" s="1079" t="s">
        <v>963</v>
      </c>
      <c r="E442" s="1080"/>
      <c r="F442" s="1079" t="s">
        <v>986</v>
      </c>
      <c r="G442" s="1080"/>
      <c r="H442" s="130" t="s">
        <v>969</v>
      </c>
      <c r="I442" s="130" t="s">
        <v>370</v>
      </c>
      <c r="J442" s="130" t="s">
        <v>311</v>
      </c>
      <c r="K442" s="293">
        <v>0</v>
      </c>
      <c r="L442" s="6">
        <v>1</v>
      </c>
      <c r="M442" s="9"/>
      <c r="N442" s="130"/>
    </row>
    <row r="443" spans="2:14" ht="39.6">
      <c r="B443" s="130">
        <v>2023</v>
      </c>
      <c r="C443" s="130" t="s">
        <v>16</v>
      </c>
      <c r="D443" s="1079" t="s">
        <v>963</v>
      </c>
      <c r="E443" s="1080"/>
      <c r="F443" s="1079" t="s">
        <v>986</v>
      </c>
      <c r="G443" s="1080"/>
      <c r="H443" s="130" t="s">
        <v>968</v>
      </c>
      <c r="I443" s="130" t="s">
        <v>370</v>
      </c>
      <c r="J443" s="130" t="s">
        <v>149</v>
      </c>
      <c r="K443" s="293">
        <v>0</v>
      </c>
      <c r="L443" s="130"/>
      <c r="M443" s="9"/>
      <c r="N443" s="11">
        <v>0</v>
      </c>
    </row>
    <row r="444" spans="2:14" ht="39.6">
      <c r="B444" s="130">
        <v>2023</v>
      </c>
      <c r="C444" s="130" t="s">
        <v>16</v>
      </c>
      <c r="D444" s="1079" t="s">
        <v>963</v>
      </c>
      <c r="E444" s="1080"/>
      <c r="F444" s="1079" t="s">
        <v>986</v>
      </c>
      <c r="G444" s="1080"/>
      <c r="H444" s="130" t="s">
        <v>968</v>
      </c>
      <c r="I444" s="130" t="s">
        <v>370</v>
      </c>
      <c r="J444" s="130" t="s">
        <v>149</v>
      </c>
      <c r="K444" s="293">
        <v>0</v>
      </c>
      <c r="L444" s="6">
        <v>1</v>
      </c>
      <c r="M444" s="9"/>
      <c r="N444" s="130"/>
    </row>
    <row r="445" spans="2:14" ht="52.8">
      <c r="B445" s="130">
        <v>2023</v>
      </c>
      <c r="C445" s="130" t="s">
        <v>16</v>
      </c>
      <c r="D445" s="1079" t="s">
        <v>963</v>
      </c>
      <c r="E445" s="1080"/>
      <c r="F445" s="1079" t="s">
        <v>986</v>
      </c>
      <c r="G445" s="1080"/>
      <c r="H445" s="130" t="s">
        <v>966</v>
      </c>
      <c r="I445" s="130" t="s">
        <v>90</v>
      </c>
      <c r="J445" s="130" t="s">
        <v>20</v>
      </c>
      <c r="K445" s="293">
        <v>0</v>
      </c>
      <c r="L445" s="130"/>
      <c r="M445" s="9"/>
      <c r="N445" s="11">
        <v>0</v>
      </c>
    </row>
    <row r="446" spans="2:14" ht="52.8">
      <c r="B446" s="130">
        <v>2023</v>
      </c>
      <c r="C446" s="130" t="s">
        <v>16</v>
      </c>
      <c r="D446" s="1079" t="s">
        <v>963</v>
      </c>
      <c r="E446" s="1080"/>
      <c r="F446" s="1079" t="s">
        <v>986</v>
      </c>
      <c r="G446" s="1080"/>
      <c r="H446" s="130" t="s">
        <v>966</v>
      </c>
      <c r="I446" s="130" t="s">
        <v>90</v>
      </c>
      <c r="J446" s="130" t="s">
        <v>20</v>
      </c>
      <c r="K446" s="293">
        <v>319.02999999999997</v>
      </c>
      <c r="L446" s="6">
        <v>1209609</v>
      </c>
      <c r="M446" s="9"/>
      <c r="N446" s="8">
        <v>385901559.26999998</v>
      </c>
    </row>
    <row r="447" spans="2:14" ht="52.8">
      <c r="B447" s="130">
        <v>2023</v>
      </c>
      <c r="C447" s="130" t="s">
        <v>16</v>
      </c>
      <c r="D447" s="1079" t="s">
        <v>963</v>
      </c>
      <c r="E447" s="1080"/>
      <c r="F447" s="1079" t="s">
        <v>986</v>
      </c>
      <c r="G447" s="1080"/>
      <c r="H447" s="130" t="s">
        <v>966</v>
      </c>
      <c r="I447" s="130" t="s">
        <v>371</v>
      </c>
      <c r="J447" s="130" t="s">
        <v>76</v>
      </c>
      <c r="K447" s="293">
        <v>638.07000000000005</v>
      </c>
      <c r="L447" s="6">
        <v>72924</v>
      </c>
      <c r="M447" s="9"/>
      <c r="N447" s="8">
        <v>46530616.68</v>
      </c>
    </row>
    <row r="448" spans="2:14" ht="52.8">
      <c r="B448" s="130">
        <v>2023</v>
      </c>
      <c r="C448" s="130" t="s">
        <v>16</v>
      </c>
      <c r="D448" s="1079" t="s">
        <v>963</v>
      </c>
      <c r="E448" s="1080"/>
      <c r="F448" s="1079" t="s">
        <v>986</v>
      </c>
      <c r="G448" s="1080"/>
      <c r="H448" s="130" t="s">
        <v>966</v>
      </c>
      <c r="I448" s="130" t="s">
        <v>371</v>
      </c>
      <c r="J448" s="130" t="s">
        <v>76</v>
      </c>
      <c r="K448" s="293">
        <v>0</v>
      </c>
      <c r="L448" s="130"/>
      <c r="M448" s="9"/>
      <c r="N448" s="11">
        <v>0</v>
      </c>
    </row>
    <row r="449" spans="2:14" ht="52.8">
      <c r="B449" s="130">
        <v>2023</v>
      </c>
      <c r="C449" s="130" t="s">
        <v>16</v>
      </c>
      <c r="D449" s="1079" t="s">
        <v>963</v>
      </c>
      <c r="E449" s="1080"/>
      <c r="F449" s="1079" t="s">
        <v>986</v>
      </c>
      <c r="G449" s="1080"/>
      <c r="H449" s="130" t="s">
        <v>966</v>
      </c>
      <c r="I449" s="130" t="s">
        <v>94</v>
      </c>
      <c r="J449" s="130" t="s">
        <v>76</v>
      </c>
      <c r="K449" s="293">
        <v>0</v>
      </c>
      <c r="L449" s="130"/>
      <c r="M449" s="9"/>
      <c r="N449" s="11">
        <v>0</v>
      </c>
    </row>
    <row r="450" spans="2:14" ht="52.8">
      <c r="B450" s="130">
        <v>2023</v>
      </c>
      <c r="C450" s="130" t="s">
        <v>16</v>
      </c>
      <c r="D450" s="1079" t="s">
        <v>963</v>
      </c>
      <c r="E450" s="1080"/>
      <c r="F450" s="1079" t="s">
        <v>986</v>
      </c>
      <c r="G450" s="1080"/>
      <c r="H450" s="130" t="s">
        <v>966</v>
      </c>
      <c r="I450" s="130" t="s">
        <v>94</v>
      </c>
      <c r="J450" s="130" t="s">
        <v>76</v>
      </c>
      <c r="K450" s="293">
        <v>957.11</v>
      </c>
      <c r="L450" s="6">
        <v>79174</v>
      </c>
      <c r="M450" s="9"/>
      <c r="N450" s="8">
        <v>75778227.140000001</v>
      </c>
    </row>
    <row r="451" spans="2:14" ht="26.4">
      <c r="B451" s="130">
        <v>2023</v>
      </c>
      <c r="C451" s="130" t="s">
        <v>16</v>
      </c>
      <c r="D451" s="1079" t="s">
        <v>963</v>
      </c>
      <c r="E451" s="1080"/>
      <c r="F451" s="1079" t="s">
        <v>986</v>
      </c>
      <c r="G451" s="1080"/>
      <c r="H451" s="130" t="s">
        <v>967</v>
      </c>
      <c r="I451" s="130" t="s">
        <v>90</v>
      </c>
      <c r="J451" s="130" t="s">
        <v>20</v>
      </c>
      <c r="K451" s="293">
        <v>638.07000000000005</v>
      </c>
      <c r="L451" s="6">
        <v>39896</v>
      </c>
      <c r="M451" s="9"/>
      <c r="N451" s="8">
        <v>25456440.719999999</v>
      </c>
    </row>
    <row r="452" spans="2:14" ht="26.4">
      <c r="B452" s="130">
        <v>2023</v>
      </c>
      <c r="C452" s="130" t="s">
        <v>16</v>
      </c>
      <c r="D452" s="1079" t="s">
        <v>963</v>
      </c>
      <c r="E452" s="1080"/>
      <c r="F452" s="1079" t="s">
        <v>986</v>
      </c>
      <c r="G452" s="1080"/>
      <c r="H452" s="130" t="s">
        <v>967</v>
      </c>
      <c r="I452" s="130" t="s">
        <v>90</v>
      </c>
      <c r="J452" s="130" t="s">
        <v>20</v>
      </c>
      <c r="K452" s="293">
        <v>0</v>
      </c>
      <c r="L452" s="130"/>
      <c r="M452" s="9"/>
      <c r="N452" s="11">
        <v>0</v>
      </c>
    </row>
    <row r="453" spans="2:14" ht="26.4">
      <c r="B453" s="130">
        <v>2023</v>
      </c>
      <c r="C453" s="130" t="s">
        <v>16</v>
      </c>
      <c r="D453" s="1079" t="s">
        <v>963</v>
      </c>
      <c r="E453" s="1080"/>
      <c r="F453" s="1079" t="s">
        <v>986</v>
      </c>
      <c r="G453" s="1080"/>
      <c r="H453" s="130" t="s">
        <v>967</v>
      </c>
      <c r="I453" s="130" t="s">
        <v>371</v>
      </c>
      <c r="J453" s="130" t="s">
        <v>76</v>
      </c>
      <c r="K453" s="293">
        <v>0</v>
      </c>
      <c r="L453" s="130"/>
      <c r="M453" s="9"/>
      <c r="N453" s="11">
        <v>0</v>
      </c>
    </row>
    <row r="454" spans="2:14" ht="26.4">
      <c r="B454" s="130">
        <v>2023</v>
      </c>
      <c r="C454" s="130" t="s">
        <v>16</v>
      </c>
      <c r="D454" s="1079" t="s">
        <v>963</v>
      </c>
      <c r="E454" s="1080"/>
      <c r="F454" s="1079" t="s">
        <v>986</v>
      </c>
      <c r="G454" s="1080"/>
      <c r="H454" s="130" t="s">
        <v>967</v>
      </c>
      <c r="I454" s="130" t="s">
        <v>371</v>
      </c>
      <c r="J454" s="130" t="s">
        <v>76</v>
      </c>
      <c r="K454" s="293">
        <v>1276.1400000000001</v>
      </c>
      <c r="L454" s="6">
        <v>3569</v>
      </c>
      <c r="M454" s="9"/>
      <c r="N454" s="8">
        <v>4554543.66</v>
      </c>
    </row>
    <row r="455" spans="2:14" ht="26.4">
      <c r="B455" s="130">
        <v>2023</v>
      </c>
      <c r="C455" s="130" t="s">
        <v>16</v>
      </c>
      <c r="D455" s="1079" t="s">
        <v>963</v>
      </c>
      <c r="E455" s="1080"/>
      <c r="F455" s="1079" t="s">
        <v>986</v>
      </c>
      <c r="G455" s="1080"/>
      <c r="H455" s="130" t="s">
        <v>967</v>
      </c>
      <c r="I455" s="130" t="s">
        <v>94</v>
      </c>
      <c r="J455" s="130" t="s">
        <v>76</v>
      </c>
      <c r="K455" s="293">
        <v>0</v>
      </c>
      <c r="L455" s="130"/>
      <c r="M455" s="9"/>
      <c r="N455" s="11">
        <v>0</v>
      </c>
    </row>
    <row r="456" spans="2:14" ht="26.4">
      <c r="B456" s="130">
        <v>2023</v>
      </c>
      <c r="C456" s="130" t="s">
        <v>16</v>
      </c>
      <c r="D456" s="1079" t="s">
        <v>963</v>
      </c>
      <c r="E456" s="1080"/>
      <c r="F456" s="1079" t="s">
        <v>986</v>
      </c>
      <c r="G456" s="1080"/>
      <c r="H456" s="130" t="s">
        <v>967</v>
      </c>
      <c r="I456" s="130" t="s">
        <v>94</v>
      </c>
      <c r="J456" s="130" t="s">
        <v>76</v>
      </c>
      <c r="K456" s="293">
        <v>1914.22</v>
      </c>
      <c r="L456" s="6">
        <v>2879</v>
      </c>
      <c r="M456" s="9"/>
      <c r="N456" s="8">
        <v>5511039.3799999999</v>
      </c>
    </row>
    <row r="457" spans="2:14" ht="26.4">
      <c r="B457" s="130">
        <v>2023</v>
      </c>
      <c r="C457" s="130" t="s">
        <v>16</v>
      </c>
      <c r="D457" s="1079" t="s">
        <v>963</v>
      </c>
      <c r="E457" s="1080"/>
      <c r="F457" s="1079" t="s">
        <v>986</v>
      </c>
      <c r="G457" s="1080"/>
      <c r="H457" s="130" t="s">
        <v>969</v>
      </c>
      <c r="I457" s="130" t="s">
        <v>90</v>
      </c>
      <c r="J457" s="130" t="s">
        <v>20</v>
      </c>
      <c r="K457" s="293">
        <v>957.1</v>
      </c>
      <c r="L457" s="6">
        <v>6333</v>
      </c>
      <c r="M457" s="9"/>
      <c r="N457" s="8">
        <v>6061314.2999999998</v>
      </c>
    </row>
    <row r="458" spans="2:14" ht="26.4">
      <c r="B458" s="130">
        <v>2023</v>
      </c>
      <c r="C458" s="130" t="s">
        <v>16</v>
      </c>
      <c r="D458" s="1079" t="s">
        <v>963</v>
      </c>
      <c r="E458" s="1080"/>
      <c r="F458" s="1079" t="s">
        <v>986</v>
      </c>
      <c r="G458" s="1080"/>
      <c r="H458" s="130" t="s">
        <v>969</v>
      </c>
      <c r="I458" s="130" t="s">
        <v>90</v>
      </c>
      <c r="J458" s="130" t="s">
        <v>20</v>
      </c>
      <c r="K458" s="293">
        <v>0</v>
      </c>
      <c r="L458" s="130"/>
      <c r="M458" s="9"/>
      <c r="N458" s="11">
        <v>0</v>
      </c>
    </row>
    <row r="459" spans="2:14" ht="26.4">
      <c r="B459" s="130">
        <v>2023</v>
      </c>
      <c r="C459" s="130" t="s">
        <v>16</v>
      </c>
      <c r="D459" s="1079" t="s">
        <v>963</v>
      </c>
      <c r="E459" s="1080"/>
      <c r="F459" s="1079" t="s">
        <v>986</v>
      </c>
      <c r="G459" s="1080"/>
      <c r="H459" s="130" t="s">
        <v>969</v>
      </c>
      <c r="I459" s="130" t="s">
        <v>371</v>
      </c>
      <c r="J459" s="130" t="s">
        <v>76</v>
      </c>
      <c r="K459" s="293">
        <v>0</v>
      </c>
      <c r="L459" s="130"/>
      <c r="M459" s="9"/>
      <c r="N459" s="11">
        <v>0</v>
      </c>
    </row>
    <row r="460" spans="2:14" ht="26.4">
      <c r="B460" s="130">
        <v>2023</v>
      </c>
      <c r="C460" s="130" t="s">
        <v>16</v>
      </c>
      <c r="D460" s="1079" t="s">
        <v>963</v>
      </c>
      <c r="E460" s="1080"/>
      <c r="F460" s="1079" t="s">
        <v>986</v>
      </c>
      <c r="G460" s="1080"/>
      <c r="H460" s="130" t="s">
        <v>969</v>
      </c>
      <c r="I460" s="130" t="s">
        <v>371</v>
      </c>
      <c r="J460" s="130" t="s">
        <v>76</v>
      </c>
      <c r="K460" s="293">
        <v>1914.22</v>
      </c>
      <c r="L460" s="6">
        <v>375</v>
      </c>
      <c r="M460" s="9"/>
      <c r="N460" s="8">
        <v>717832.5</v>
      </c>
    </row>
    <row r="461" spans="2:14" ht="26.4">
      <c r="B461" s="130">
        <v>2023</v>
      </c>
      <c r="C461" s="130" t="s">
        <v>16</v>
      </c>
      <c r="D461" s="1079" t="s">
        <v>963</v>
      </c>
      <c r="E461" s="1080"/>
      <c r="F461" s="1079" t="s">
        <v>986</v>
      </c>
      <c r="G461" s="1080"/>
      <c r="H461" s="130" t="s">
        <v>969</v>
      </c>
      <c r="I461" s="130" t="s">
        <v>94</v>
      </c>
      <c r="J461" s="130" t="s">
        <v>76</v>
      </c>
      <c r="K461" s="293">
        <v>2871.33</v>
      </c>
      <c r="L461" s="6">
        <v>455</v>
      </c>
      <c r="M461" s="9"/>
      <c r="N461" s="8">
        <v>1306455.1499999999</v>
      </c>
    </row>
    <row r="462" spans="2:14" ht="26.4">
      <c r="B462" s="130">
        <v>2023</v>
      </c>
      <c r="C462" s="130" t="s">
        <v>16</v>
      </c>
      <c r="D462" s="1079" t="s">
        <v>963</v>
      </c>
      <c r="E462" s="1080"/>
      <c r="F462" s="1079" t="s">
        <v>986</v>
      </c>
      <c r="G462" s="1080"/>
      <c r="H462" s="130" t="s">
        <v>969</v>
      </c>
      <c r="I462" s="130" t="s">
        <v>94</v>
      </c>
      <c r="J462" s="130" t="s">
        <v>76</v>
      </c>
      <c r="K462" s="293">
        <v>0</v>
      </c>
      <c r="L462" s="130"/>
      <c r="M462" s="9"/>
      <c r="N462" s="11">
        <v>0</v>
      </c>
    </row>
    <row r="463" spans="2:14" ht="26.4">
      <c r="B463" s="130">
        <v>2023</v>
      </c>
      <c r="C463" s="130" t="s">
        <v>16</v>
      </c>
      <c r="D463" s="1079" t="s">
        <v>963</v>
      </c>
      <c r="E463" s="1080"/>
      <c r="F463" s="1079" t="s">
        <v>986</v>
      </c>
      <c r="G463" s="1080"/>
      <c r="H463" s="130" t="s">
        <v>968</v>
      </c>
      <c r="I463" s="130" t="s">
        <v>90</v>
      </c>
      <c r="J463" s="130" t="s">
        <v>20</v>
      </c>
      <c r="K463" s="293">
        <v>0</v>
      </c>
      <c r="L463" s="130"/>
      <c r="M463" s="9"/>
      <c r="N463" s="11">
        <v>0</v>
      </c>
    </row>
    <row r="464" spans="2:14" ht="26.4">
      <c r="B464" s="130">
        <v>2023</v>
      </c>
      <c r="C464" s="130" t="s">
        <v>16</v>
      </c>
      <c r="D464" s="1079" t="s">
        <v>963</v>
      </c>
      <c r="E464" s="1080"/>
      <c r="F464" s="1079" t="s">
        <v>986</v>
      </c>
      <c r="G464" s="1080"/>
      <c r="H464" s="130" t="s">
        <v>968</v>
      </c>
      <c r="I464" s="130" t="s">
        <v>90</v>
      </c>
      <c r="J464" s="130" t="s">
        <v>20</v>
      </c>
      <c r="K464" s="293">
        <v>319.02999999999997</v>
      </c>
      <c r="L464" s="6">
        <v>29573</v>
      </c>
      <c r="M464" s="9"/>
      <c r="N464" s="8">
        <v>9434674.1899999995</v>
      </c>
    </row>
    <row r="465" spans="2:14" ht="26.4">
      <c r="B465" s="130">
        <v>2023</v>
      </c>
      <c r="C465" s="130" t="s">
        <v>16</v>
      </c>
      <c r="D465" s="1079" t="s">
        <v>963</v>
      </c>
      <c r="E465" s="1080"/>
      <c r="F465" s="1079" t="s">
        <v>986</v>
      </c>
      <c r="G465" s="1080"/>
      <c r="H465" s="130" t="s">
        <v>968</v>
      </c>
      <c r="I465" s="130" t="s">
        <v>371</v>
      </c>
      <c r="J465" s="130" t="s">
        <v>76</v>
      </c>
      <c r="K465" s="293">
        <v>0</v>
      </c>
      <c r="L465" s="130"/>
      <c r="M465" s="9"/>
      <c r="N465" s="11">
        <v>0</v>
      </c>
    </row>
    <row r="466" spans="2:14" ht="26.4">
      <c r="B466" s="130">
        <v>2023</v>
      </c>
      <c r="C466" s="130" t="s">
        <v>16</v>
      </c>
      <c r="D466" s="1079" t="s">
        <v>963</v>
      </c>
      <c r="E466" s="1080"/>
      <c r="F466" s="1079" t="s">
        <v>986</v>
      </c>
      <c r="G466" s="1080"/>
      <c r="H466" s="130" t="s">
        <v>968</v>
      </c>
      <c r="I466" s="130" t="s">
        <v>371</v>
      </c>
      <c r="J466" s="130" t="s">
        <v>76</v>
      </c>
      <c r="K466" s="293">
        <v>638.07000000000005</v>
      </c>
      <c r="L466" s="6">
        <v>3526</v>
      </c>
      <c r="M466" s="9"/>
      <c r="N466" s="8">
        <v>2249834.8199999998</v>
      </c>
    </row>
    <row r="467" spans="2:14" ht="26.4">
      <c r="B467" s="130">
        <v>2023</v>
      </c>
      <c r="C467" s="130" t="s">
        <v>16</v>
      </c>
      <c r="D467" s="1079" t="s">
        <v>963</v>
      </c>
      <c r="E467" s="1080"/>
      <c r="F467" s="1079" t="s">
        <v>986</v>
      </c>
      <c r="G467" s="1080"/>
      <c r="H467" s="130" t="s">
        <v>968</v>
      </c>
      <c r="I467" s="130" t="s">
        <v>94</v>
      </c>
      <c r="J467" s="130" t="s">
        <v>76</v>
      </c>
      <c r="K467" s="293">
        <v>957.11</v>
      </c>
      <c r="L467" s="6">
        <v>4518</v>
      </c>
      <c r="M467" s="9"/>
      <c r="N467" s="8">
        <v>4324222.9800000004</v>
      </c>
    </row>
    <row r="468" spans="2:14" ht="26.4">
      <c r="B468" s="130">
        <v>2023</v>
      </c>
      <c r="C468" s="130" t="s">
        <v>16</v>
      </c>
      <c r="D468" s="1079" t="s">
        <v>963</v>
      </c>
      <c r="E468" s="1080"/>
      <c r="F468" s="1079" t="s">
        <v>986</v>
      </c>
      <c r="G468" s="1080"/>
      <c r="H468" s="130" t="s">
        <v>968</v>
      </c>
      <c r="I468" s="130" t="s">
        <v>94</v>
      </c>
      <c r="J468" s="130" t="s">
        <v>76</v>
      </c>
      <c r="K468" s="293">
        <v>0</v>
      </c>
      <c r="L468" s="130"/>
      <c r="M468" s="9"/>
      <c r="N468" s="11">
        <v>0</v>
      </c>
    </row>
    <row r="469" spans="2:14">
      <c r="B469" s="132" t="s">
        <v>28</v>
      </c>
      <c r="C469" s="132" t="s">
        <v>28</v>
      </c>
      <c r="D469" s="1083" t="s">
        <v>28</v>
      </c>
      <c r="E469" s="1080"/>
      <c r="F469" s="1083" t="s">
        <v>29</v>
      </c>
      <c r="G469" s="1080"/>
      <c r="H469" s="132" t="s">
        <v>28</v>
      </c>
      <c r="I469" s="132" t="s">
        <v>28</v>
      </c>
      <c r="J469" s="132" t="s">
        <v>28</v>
      </c>
      <c r="K469" s="132" t="s">
        <v>28</v>
      </c>
      <c r="L469" s="13">
        <v>1454378</v>
      </c>
      <c r="M469" s="132"/>
      <c r="N469" s="14">
        <v>567826760.78999996</v>
      </c>
    </row>
    <row r="470" spans="2:14">
      <c r="B470" s="133" t="s">
        <v>28</v>
      </c>
      <c r="C470" s="133" t="s">
        <v>29</v>
      </c>
      <c r="D470" s="1084" t="s">
        <v>28</v>
      </c>
      <c r="E470" s="1080"/>
      <c r="F470" s="1084" t="s">
        <v>28</v>
      </c>
      <c r="G470" s="1080"/>
      <c r="H470" s="133" t="s">
        <v>28</v>
      </c>
      <c r="I470" s="133" t="s">
        <v>28</v>
      </c>
      <c r="J470" s="133" t="s">
        <v>28</v>
      </c>
      <c r="K470" s="133" t="s">
        <v>28</v>
      </c>
      <c r="L470" s="16">
        <v>26822390</v>
      </c>
      <c r="M470" s="133"/>
      <c r="N470" s="17">
        <v>8837152372.4200001</v>
      </c>
    </row>
    <row r="471" spans="2:14" ht="52.8">
      <c r="B471" s="130">
        <v>2023</v>
      </c>
      <c r="C471" s="130" t="s">
        <v>32</v>
      </c>
      <c r="D471" s="1079" t="s">
        <v>963</v>
      </c>
      <c r="E471" s="1080"/>
      <c r="F471" s="1079" t="s">
        <v>965</v>
      </c>
      <c r="G471" s="1080"/>
      <c r="H471" s="130" t="s">
        <v>966</v>
      </c>
      <c r="I471" s="130" t="s">
        <v>370</v>
      </c>
      <c r="J471" s="130" t="s">
        <v>33</v>
      </c>
      <c r="K471" s="293">
        <v>0</v>
      </c>
      <c r="L471" s="6">
        <v>1475</v>
      </c>
      <c r="M471" s="9"/>
      <c r="N471" s="130"/>
    </row>
    <row r="472" spans="2:14" ht="52.8">
      <c r="B472" s="130">
        <v>2023</v>
      </c>
      <c r="C472" s="130" t="s">
        <v>32</v>
      </c>
      <c r="D472" s="1079" t="s">
        <v>963</v>
      </c>
      <c r="E472" s="1080"/>
      <c r="F472" s="1079" t="s">
        <v>965</v>
      </c>
      <c r="G472" s="1080"/>
      <c r="H472" s="130" t="s">
        <v>966</v>
      </c>
      <c r="I472" s="130" t="s">
        <v>370</v>
      </c>
      <c r="J472" s="130" t="s">
        <v>33</v>
      </c>
      <c r="K472" s="293">
        <v>0</v>
      </c>
      <c r="L472" s="130"/>
      <c r="M472" s="9"/>
      <c r="N472" s="11">
        <v>0</v>
      </c>
    </row>
    <row r="473" spans="2:14" ht="39.6">
      <c r="B473" s="130">
        <v>2023</v>
      </c>
      <c r="C473" s="130" t="s">
        <v>32</v>
      </c>
      <c r="D473" s="1079" t="s">
        <v>963</v>
      </c>
      <c r="E473" s="1080"/>
      <c r="F473" s="1079" t="s">
        <v>965</v>
      </c>
      <c r="G473" s="1080"/>
      <c r="H473" s="130" t="s">
        <v>967</v>
      </c>
      <c r="I473" s="130" t="s">
        <v>370</v>
      </c>
      <c r="J473" s="130" t="s">
        <v>33</v>
      </c>
      <c r="K473" s="293">
        <v>0</v>
      </c>
      <c r="L473" s="130"/>
      <c r="M473" s="9"/>
      <c r="N473" s="11">
        <v>0</v>
      </c>
    </row>
    <row r="474" spans="2:14" ht="39.6">
      <c r="B474" s="130">
        <v>2023</v>
      </c>
      <c r="C474" s="130" t="s">
        <v>32</v>
      </c>
      <c r="D474" s="1079" t="s">
        <v>963</v>
      </c>
      <c r="E474" s="1080"/>
      <c r="F474" s="1079" t="s">
        <v>965</v>
      </c>
      <c r="G474" s="1080"/>
      <c r="H474" s="130" t="s">
        <v>967</v>
      </c>
      <c r="I474" s="130" t="s">
        <v>370</v>
      </c>
      <c r="J474" s="130" t="s">
        <v>33</v>
      </c>
      <c r="K474" s="293">
        <v>0</v>
      </c>
      <c r="L474" s="6">
        <v>81</v>
      </c>
      <c r="M474" s="9"/>
      <c r="N474" s="130"/>
    </row>
    <row r="475" spans="2:14" ht="39.6">
      <c r="B475" s="130">
        <v>2023</v>
      </c>
      <c r="C475" s="130" t="s">
        <v>32</v>
      </c>
      <c r="D475" s="1079" t="s">
        <v>963</v>
      </c>
      <c r="E475" s="1080"/>
      <c r="F475" s="1079" t="s">
        <v>965</v>
      </c>
      <c r="G475" s="1080"/>
      <c r="H475" s="130" t="s">
        <v>969</v>
      </c>
      <c r="I475" s="130" t="s">
        <v>370</v>
      </c>
      <c r="J475" s="130" t="s">
        <v>278</v>
      </c>
      <c r="K475" s="293">
        <v>0</v>
      </c>
      <c r="L475" s="6">
        <v>2</v>
      </c>
      <c r="M475" s="9"/>
      <c r="N475" s="130"/>
    </row>
    <row r="476" spans="2:14" ht="39.6">
      <c r="B476" s="130">
        <v>2023</v>
      </c>
      <c r="C476" s="130" t="s">
        <v>32</v>
      </c>
      <c r="D476" s="1079" t="s">
        <v>963</v>
      </c>
      <c r="E476" s="1080"/>
      <c r="F476" s="1079" t="s">
        <v>965</v>
      </c>
      <c r="G476" s="1080"/>
      <c r="H476" s="130" t="s">
        <v>969</v>
      </c>
      <c r="I476" s="130" t="s">
        <v>370</v>
      </c>
      <c r="J476" s="130" t="s">
        <v>278</v>
      </c>
      <c r="K476" s="293">
        <v>0</v>
      </c>
      <c r="L476" s="130"/>
      <c r="M476" s="9"/>
      <c r="N476" s="11">
        <v>0</v>
      </c>
    </row>
    <row r="477" spans="2:14" ht="39.6">
      <c r="B477" s="130">
        <v>2023</v>
      </c>
      <c r="C477" s="130" t="s">
        <v>32</v>
      </c>
      <c r="D477" s="1079" t="s">
        <v>963</v>
      </c>
      <c r="E477" s="1080"/>
      <c r="F477" s="1079" t="s">
        <v>965</v>
      </c>
      <c r="G477" s="1080"/>
      <c r="H477" s="130" t="s">
        <v>968</v>
      </c>
      <c r="I477" s="130" t="s">
        <v>370</v>
      </c>
      <c r="J477" s="130" t="s">
        <v>242</v>
      </c>
      <c r="K477" s="293">
        <v>0</v>
      </c>
      <c r="L477" s="6">
        <v>1</v>
      </c>
      <c r="M477" s="9"/>
      <c r="N477" s="130"/>
    </row>
    <row r="478" spans="2:14" ht="39.6">
      <c r="B478" s="130">
        <v>2023</v>
      </c>
      <c r="C478" s="130" t="s">
        <v>32</v>
      </c>
      <c r="D478" s="1079" t="s">
        <v>963</v>
      </c>
      <c r="E478" s="1080"/>
      <c r="F478" s="1079" t="s">
        <v>965</v>
      </c>
      <c r="G478" s="1080"/>
      <c r="H478" s="130" t="s">
        <v>968</v>
      </c>
      <c r="I478" s="130" t="s">
        <v>370</v>
      </c>
      <c r="J478" s="130" t="s">
        <v>242</v>
      </c>
      <c r="K478" s="293">
        <v>0</v>
      </c>
      <c r="L478" s="130"/>
      <c r="M478" s="9"/>
      <c r="N478" s="11">
        <v>0</v>
      </c>
    </row>
    <row r="479" spans="2:14" ht="52.8">
      <c r="B479" s="130">
        <v>2023</v>
      </c>
      <c r="C479" s="130" t="s">
        <v>32</v>
      </c>
      <c r="D479" s="1079" t="s">
        <v>963</v>
      </c>
      <c r="E479" s="1080"/>
      <c r="F479" s="1079" t="s">
        <v>965</v>
      </c>
      <c r="G479" s="1080"/>
      <c r="H479" s="130" t="s">
        <v>966</v>
      </c>
      <c r="I479" s="130" t="s">
        <v>90</v>
      </c>
      <c r="J479" s="130" t="s">
        <v>33</v>
      </c>
      <c r="K479" s="293">
        <v>443.8</v>
      </c>
      <c r="L479" s="6">
        <v>1251384</v>
      </c>
      <c r="M479" s="9"/>
      <c r="N479" s="8">
        <v>555364219.20000005</v>
      </c>
    </row>
    <row r="480" spans="2:14" ht="52.8">
      <c r="B480" s="130">
        <v>2023</v>
      </c>
      <c r="C480" s="130" t="s">
        <v>32</v>
      </c>
      <c r="D480" s="1079" t="s">
        <v>963</v>
      </c>
      <c r="E480" s="1080"/>
      <c r="F480" s="1079" t="s">
        <v>965</v>
      </c>
      <c r="G480" s="1080"/>
      <c r="H480" s="130" t="s">
        <v>966</v>
      </c>
      <c r="I480" s="130" t="s">
        <v>90</v>
      </c>
      <c r="J480" s="130" t="s">
        <v>33</v>
      </c>
      <c r="K480" s="293">
        <v>0</v>
      </c>
      <c r="L480" s="130"/>
      <c r="M480" s="9"/>
      <c r="N480" s="11">
        <v>0</v>
      </c>
    </row>
    <row r="481" spans="2:14" ht="52.8">
      <c r="B481" s="130">
        <v>2023</v>
      </c>
      <c r="C481" s="130" t="s">
        <v>32</v>
      </c>
      <c r="D481" s="1079" t="s">
        <v>963</v>
      </c>
      <c r="E481" s="1080"/>
      <c r="F481" s="1079" t="s">
        <v>965</v>
      </c>
      <c r="G481" s="1080"/>
      <c r="H481" s="130" t="s">
        <v>966</v>
      </c>
      <c r="I481" s="130" t="s">
        <v>371</v>
      </c>
      <c r="J481" s="130" t="s">
        <v>726</v>
      </c>
      <c r="K481" s="293">
        <v>887.61</v>
      </c>
      <c r="L481" s="6">
        <v>69015</v>
      </c>
      <c r="M481" s="9"/>
      <c r="N481" s="8">
        <v>61258404.149999999</v>
      </c>
    </row>
    <row r="482" spans="2:14" ht="52.8">
      <c r="B482" s="130">
        <v>2023</v>
      </c>
      <c r="C482" s="130" t="s">
        <v>32</v>
      </c>
      <c r="D482" s="1079" t="s">
        <v>963</v>
      </c>
      <c r="E482" s="1080"/>
      <c r="F482" s="1079" t="s">
        <v>965</v>
      </c>
      <c r="G482" s="1080"/>
      <c r="H482" s="130" t="s">
        <v>966</v>
      </c>
      <c r="I482" s="130" t="s">
        <v>371</v>
      </c>
      <c r="J482" s="130" t="s">
        <v>726</v>
      </c>
      <c r="K482" s="293">
        <v>0</v>
      </c>
      <c r="L482" s="130"/>
      <c r="M482" s="9"/>
      <c r="N482" s="11">
        <v>0</v>
      </c>
    </row>
    <row r="483" spans="2:14" ht="26.4">
      <c r="B483" s="130">
        <v>2023</v>
      </c>
      <c r="C483" s="130" t="s">
        <v>32</v>
      </c>
      <c r="D483" s="1079" t="s">
        <v>963</v>
      </c>
      <c r="E483" s="1080"/>
      <c r="F483" s="1079" t="s">
        <v>965</v>
      </c>
      <c r="G483" s="1080"/>
      <c r="H483" s="130" t="s">
        <v>967</v>
      </c>
      <c r="I483" s="130" t="s">
        <v>90</v>
      </c>
      <c r="J483" s="130" t="s">
        <v>33</v>
      </c>
      <c r="K483" s="293">
        <v>887.6</v>
      </c>
      <c r="L483" s="6">
        <v>114505</v>
      </c>
      <c r="M483" s="9"/>
      <c r="N483" s="8">
        <v>101634638</v>
      </c>
    </row>
    <row r="484" spans="2:14" ht="26.4">
      <c r="B484" s="130">
        <v>2023</v>
      </c>
      <c r="C484" s="130" t="s">
        <v>32</v>
      </c>
      <c r="D484" s="1079" t="s">
        <v>963</v>
      </c>
      <c r="E484" s="1080"/>
      <c r="F484" s="1079" t="s">
        <v>965</v>
      </c>
      <c r="G484" s="1080"/>
      <c r="H484" s="130" t="s">
        <v>967</v>
      </c>
      <c r="I484" s="130" t="s">
        <v>90</v>
      </c>
      <c r="J484" s="130" t="s">
        <v>33</v>
      </c>
      <c r="K484" s="293">
        <v>0</v>
      </c>
      <c r="L484" s="130"/>
      <c r="M484" s="9"/>
      <c r="N484" s="11">
        <v>0</v>
      </c>
    </row>
    <row r="485" spans="2:14" ht="26.4">
      <c r="B485" s="130">
        <v>2023</v>
      </c>
      <c r="C485" s="130" t="s">
        <v>32</v>
      </c>
      <c r="D485" s="1079" t="s">
        <v>963</v>
      </c>
      <c r="E485" s="1080"/>
      <c r="F485" s="1079" t="s">
        <v>965</v>
      </c>
      <c r="G485" s="1080"/>
      <c r="H485" s="130" t="s">
        <v>967</v>
      </c>
      <c r="I485" s="130" t="s">
        <v>371</v>
      </c>
      <c r="J485" s="130" t="s">
        <v>726</v>
      </c>
      <c r="K485" s="293">
        <v>1775.21</v>
      </c>
      <c r="L485" s="6">
        <v>2713</v>
      </c>
      <c r="M485" s="9"/>
      <c r="N485" s="8">
        <v>4816144.7300000004</v>
      </c>
    </row>
    <row r="486" spans="2:14" ht="26.4">
      <c r="B486" s="130">
        <v>2023</v>
      </c>
      <c r="C486" s="130" t="s">
        <v>32</v>
      </c>
      <c r="D486" s="1079" t="s">
        <v>963</v>
      </c>
      <c r="E486" s="1080"/>
      <c r="F486" s="1079" t="s">
        <v>965</v>
      </c>
      <c r="G486" s="1080"/>
      <c r="H486" s="130" t="s">
        <v>967</v>
      </c>
      <c r="I486" s="130" t="s">
        <v>371</v>
      </c>
      <c r="J486" s="130" t="s">
        <v>726</v>
      </c>
      <c r="K486" s="293">
        <v>0</v>
      </c>
      <c r="L486" s="130"/>
      <c r="M486" s="9"/>
      <c r="N486" s="11">
        <v>0</v>
      </c>
    </row>
    <row r="487" spans="2:14" ht="26.4">
      <c r="B487" s="130">
        <v>2023</v>
      </c>
      <c r="C487" s="130" t="s">
        <v>32</v>
      </c>
      <c r="D487" s="1079" t="s">
        <v>963</v>
      </c>
      <c r="E487" s="1080"/>
      <c r="F487" s="1079" t="s">
        <v>965</v>
      </c>
      <c r="G487" s="1080"/>
      <c r="H487" s="130" t="s">
        <v>969</v>
      </c>
      <c r="I487" s="130" t="s">
        <v>90</v>
      </c>
      <c r="J487" s="130" t="s">
        <v>33</v>
      </c>
      <c r="K487" s="293">
        <v>1331.4</v>
      </c>
      <c r="L487" s="6">
        <v>57426</v>
      </c>
      <c r="M487" s="9"/>
      <c r="N487" s="8">
        <v>76456976.400000006</v>
      </c>
    </row>
    <row r="488" spans="2:14" ht="26.4">
      <c r="B488" s="130">
        <v>2023</v>
      </c>
      <c r="C488" s="130" t="s">
        <v>32</v>
      </c>
      <c r="D488" s="1079" t="s">
        <v>963</v>
      </c>
      <c r="E488" s="1080"/>
      <c r="F488" s="1079" t="s">
        <v>965</v>
      </c>
      <c r="G488" s="1080"/>
      <c r="H488" s="130" t="s">
        <v>969</v>
      </c>
      <c r="I488" s="130" t="s">
        <v>90</v>
      </c>
      <c r="J488" s="130" t="s">
        <v>33</v>
      </c>
      <c r="K488" s="293">
        <v>0</v>
      </c>
      <c r="L488" s="130"/>
      <c r="M488" s="9"/>
      <c r="N488" s="11">
        <v>0</v>
      </c>
    </row>
    <row r="489" spans="2:14" ht="26.4">
      <c r="B489" s="130">
        <v>2023</v>
      </c>
      <c r="C489" s="130" t="s">
        <v>32</v>
      </c>
      <c r="D489" s="1079" t="s">
        <v>963</v>
      </c>
      <c r="E489" s="1080"/>
      <c r="F489" s="1079" t="s">
        <v>965</v>
      </c>
      <c r="G489" s="1080"/>
      <c r="H489" s="130" t="s">
        <v>969</v>
      </c>
      <c r="I489" s="130" t="s">
        <v>371</v>
      </c>
      <c r="J489" s="130" t="s">
        <v>726</v>
      </c>
      <c r="K489" s="293">
        <v>2662.82</v>
      </c>
      <c r="L489" s="6">
        <v>1476</v>
      </c>
      <c r="M489" s="9"/>
      <c r="N489" s="8">
        <v>3930322.32</v>
      </c>
    </row>
    <row r="490" spans="2:14" ht="26.4">
      <c r="B490" s="130">
        <v>2023</v>
      </c>
      <c r="C490" s="130" t="s">
        <v>32</v>
      </c>
      <c r="D490" s="1079" t="s">
        <v>963</v>
      </c>
      <c r="E490" s="1080"/>
      <c r="F490" s="1079" t="s">
        <v>965</v>
      </c>
      <c r="G490" s="1080"/>
      <c r="H490" s="130" t="s">
        <v>969</v>
      </c>
      <c r="I490" s="130" t="s">
        <v>371</v>
      </c>
      <c r="J490" s="130" t="s">
        <v>726</v>
      </c>
      <c r="K490" s="293">
        <v>0</v>
      </c>
      <c r="L490" s="130"/>
      <c r="M490" s="9"/>
      <c r="N490" s="11">
        <v>0</v>
      </c>
    </row>
    <row r="491" spans="2:14" ht="26.4">
      <c r="B491" s="130">
        <v>2023</v>
      </c>
      <c r="C491" s="130" t="s">
        <v>32</v>
      </c>
      <c r="D491" s="1079" t="s">
        <v>963</v>
      </c>
      <c r="E491" s="1080"/>
      <c r="F491" s="1079" t="s">
        <v>965</v>
      </c>
      <c r="G491" s="1080"/>
      <c r="H491" s="130" t="s">
        <v>968</v>
      </c>
      <c r="I491" s="130" t="s">
        <v>90</v>
      </c>
      <c r="J491" s="130" t="s">
        <v>33</v>
      </c>
      <c r="K491" s="293">
        <v>443.8</v>
      </c>
      <c r="L491" s="6">
        <v>29564</v>
      </c>
      <c r="M491" s="9"/>
      <c r="N491" s="8">
        <v>13120503.199999999</v>
      </c>
    </row>
    <row r="492" spans="2:14" ht="26.4">
      <c r="B492" s="130">
        <v>2023</v>
      </c>
      <c r="C492" s="130" t="s">
        <v>32</v>
      </c>
      <c r="D492" s="1079" t="s">
        <v>963</v>
      </c>
      <c r="E492" s="1080"/>
      <c r="F492" s="1079" t="s">
        <v>965</v>
      </c>
      <c r="G492" s="1080"/>
      <c r="H492" s="130" t="s">
        <v>968</v>
      </c>
      <c r="I492" s="130" t="s">
        <v>90</v>
      </c>
      <c r="J492" s="130" t="s">
        <v>33</v>
      </c>
      <c r="K492" s="293">
        <v>0</v>
      </c>
      <c r="L492" s="130"/>
      <c r="M492" s="9"/>
      <c r="N492" s="11">
        <v>0</v>
      </c>
    </row>
    <row r="493" spans="2:14" ht="26.4">
      <c r="B493" s="130">
        <v>2023</v>
      </c>
      <c r="C493" s="130" t="s">
        <v>32</v>
      </c>
      <c r="D493" s="1079" t="s">
        <v>963</v>
      </c>
      <c r="E493" s="1080"/>
      <c r="F493" s="1079" t="s">
        <v>965</v>
      </c>
      <c r="G493" s="1080"/>
      <c r="H493" s="130" t="s">
        <v>968</v>
      </c>
      <c r="I493" s="130" t="s">
        <v>371</v>
      </c>
      <c r="J493" s="130" t="s">
        <v>726</v>
      </c>
      <c r="K493" s="293">
        <v>0</v>
      </c>
      <c r="L493" s="130"/>
      <c r="M493" s="9"/>
      <c r="N493" s="11">
        <v>0</v>
      </c>
    </row>
    <row r="494" spans="2:14" ht="26.4">
      <c r="B494" s="130">
        <v>2023</v>
      </c>
      <c r="C494" s="130" t="s">
        <v>32</v>
      </c>
      <c r="D494" s="1079" t="s">
        <v>963</v>
      </c>
      <c r="E494" s="1080"/>
      <c r="F494" s="1079" t="s">
        <v>965</v>
      </c>
      <c r="G494" s="1080"/>
      <c r="H494" s="130" t="s">
        <v>968</v>
      </c>
      <c r="I494" s="130" t="s">
        <v>371</v>
      </c>
      <c r="J494" s="130" t="s">
        <v>726</v>
      </c>
      <c r="K494" s="293">
        <v>887.61</v>
      </c>
      <c r="L494" s="6">
        <v>1211</v>
      </c>
      <c r="M494" s="9"/>
      <c r="N494" s="8">
        <v>1074895.71</v>
      </c>
    </row>
    <row r="495" spans="2:14">
      <c r="B495" s="132" t="s">
        <v>28</v>
      </c>
      <c r="C495" s="132" t="s">
        <v>28</v>
      </c>
      <c r="D495" s="1083" t="s">
        <v>28</v>
      </c>
      <c r="E495" s="1080"/>
      <c r="F495" s="1083" t="s">
        <v>29</v>
      </c>
      <c r="G495" s="1080"/>
      <c r="H495" s="132" t="s">
        <v>28</v>
      </c>
      <c r="I495" s="132" t="s">
        <v>28</v>
      </c>
      <c r="J495" s="132" t="s">
        <v>28</v>
      </c>
      <c r="K495" s="132" t="s">
        <v>28</v>
      </c>
      <c r="L495" s="13">
        <v>1528853</v>
      </c>
      <c r="M495" s="132"/>
      <c r="N495" s="14">
        <v>817656103.71000004</v>
      </c>
    </row>
    <row r="496" spans="2:14" ht="52.8">
      <c r="B496" s="130">
        <v>2023</v>
      </c>
      <c r="C496" s="130" t="s">
        <v>32</v>
      </c>
      <c r="D496" s="1079" t="s">
        <v>963</v>
      </c>
      <c r="E496" s="1080"/>
      <c r="F496" s="1079" t="s">
        <v>970</v>
      </c>
      <c r="G496" s="1080"/>
      <c r="H496" s="130" t="s">
        <v>966</v>
      </c>
      <c r="I496" s="130" t="s">
        <v>370</v>
      </c>
      <c r="J496" s="130" t="s">
        <v>33</v>
      </c>
      <c r="K496" s="293">
        <v>0</v>
      </c>
      <c r="L496" s="130"/>
      <c r="M496" s="9"/>
      <c r="N496" s="11">
        <v>0</v>
      </c>
    </row>
    <row r="497" spans="2:14" ht="52.8">
      <c r="B497" s="130">
        <v>2023</v>
      </c>
      <c r="C497" s="130" t="s">
        <v>32</v>
      </c>
      <c r="D497" s="1079" t="s">
        <v>963</v>
      </c>
      <c r="E497" s="1080"/>
      <c r="F497" s="1079" t="s">
        <v>970</v>
      </c>
      <c r="G497" s="1080"/>
      <c r="H497" s="130" t="s">
        <v>966</v>
      </c>
      <c r="I497" s="130" t="s">
        <v>370</v>
      </c>
      <c r="J497" s="130" t="s">
        <v>33</v>
      </c>
      <c r="K497" s="293">
        <v>0</v>
      </c>
      <c r="L497" s="6">
        <v>1320</v>
      </c>
      <c r="M497" s="9"/>
      <c r="N497" s="130"/>
    </row>
    <row r="498" spans="2:14" ht="39.6">
      <c r="B498" s="130">
        <v>2023</v>
      </c>
      <c r="C498" s="130" t="s">
        <v>32</v>
      </c>
      <c r="D498" s="1079" t="s">
        <v>963</v>
      </c>
      <c r="E498" s="1080"/>
      <c r="F498" s="1079" t="s">
        <v>970</v>
      </c>
      <c r="G498" s="1080"/>
      <c r="H498" s="130" t="s">
        <v>967</v>
      </c>
      <c r="I498" s="130" t="s">
        <v>370</v>
      </c>
      <c r="J498" s="130" t="s">
        <v>200</v>
      </c>
      <c r="K498" s="293">
        <v>0</v>
      </c>
      <c r="L498" s="130"/>
      <c r="M498" s="9"/>
      <c r="N498" s="11">
        <v>0</v>
      </c>
    </row>
    <row r="499" spans="2:14" ht="39.6">
      <c r="B499" s="130">
        <v>2023</v>
      </c>
      <c r="C499" s="130" t="s">
        <v>32</v>
      </c>
      <c r="D499" s="1079" t="s">
        <v>963</v>
      </c>
      <c r="E499" s="1080"/>
      <c r="F499" s="1079" t="s">
        <v>970</v>
      </c>
      <c r="G499" s="1080"/>
      <c r="H499" s="130" t="s">
        <v>967</v>
      </c>
      <c r="I499" s="130" t="s">
        <v>370</v>
      </c>
      <c r="J499" s="130" t="s">
        <v>200</v>
      </c>
      <c r="K499" s="293">
        <v>0</v>
      </c>
      <c r="L499" s="6">
        <v>61</v>
      </c>
      <c r="M499" s="9"/>
      <c r="N499" s="130"/>
    </row>
    <row r="500" spans="2:14" ht="39.6">
      <c r="B500" s="130">
        <v>2023</v>
      </c>
      <c r="C500" s="130" t="s">
        <v>32</v>
      </c>
      <c r="D500" s="1079" t="s">
        <v>963</v>
      </c>
      <c r="E500" s="1080"/>
      <c r="F500" s="1079" t="s">
        <v>970</v>
      </c>
      <c r="G500" s="1080"/>
      <c r="H500" s="130" t="s">
        <v>969</v>
      </c>
      <c r="I500" s="130" t="s">
        <v>370</v>
      </c>
      <c r="J500" s="130" t="s">
        <v>278</v>
      </c>
      <c r="K500" s="293">
        <v>0</v>
      </c>
      <c r="L500" s="130"/>
      <c r="M500" s="9"/>
      <c r="N500" s="11">
        <v>0</v>
      </c>
    </row>
    <row r="501" spans="2:14" ht="39.6">
      <c r="B501" s="130">
        <v>2023</v>
      </c>
      <c r="C501" s="130" t="s">
        <v>32</v>
      </c>
      <c r="D501" s="1079" t="s">
        <v>963</v>
      </c>
      <c r="E501" s="1080"/>
      <c r="F501" s="1079" t="s">
        <v>970</v>
      </c>
      <c r="G501" s="1080"/>
      <c r="H501" s="130" t="s">
        <v>969</v>
      </c>
      <c r="I501" s="130" t="s">
        <v>370</v>
      </c>
      <c r="J501" s="130" t="s">
        <v>278</v>
      </c>
      <c r="K501" s="293">
        <v>0</v>
      </c>
      <c r="L501" s="6">
        <v>1</v>
      </c>
      <c r="M501" s="9"/>
      <c r="N501" s="130"/>
    </row>
    <row r="502" spans="2:14" ht="39.6">
      <c r="B502" s="130">
        <v>2023</v>
      </c>
      <c r="C502" s="130" t="s">
        <v>32</v>
      </c>
      <c r="D502" s="1079" t="s">
        <v>963</v>
      </c>
      <c r="E502" s="1080"/>
      <c r="F502" s="1079" t="s">
        <v>970</v>
      </c>
      <c r="G502" s="1080"/>
      <c r="H502" s="130" t="s">
        <v>968</v>
      </c>
      <c r="I502" s="130" t="s">
        <v>370</v>
      </c>
      <c r="J502" s="130" t="s">
        <v>267</v>
      </c>
      <c r="K502" s="293">
        <v>0</v>
      </c>
      <c r="L502" s="6">
        <v>1</v>
      </c>
      <c r="M502" s="9"/>
      <c r="N502" s="130"/>
    </row>
    <row r="503" spans="2:14" ht="39.6">
      <c r="B503" s="130">
        <v>2023</v>
      </c>
      <c r="C503" s="130" t="s">
        <v>32</v>
      </c>
      <c r="D503" s="1079" t="s">
        <v>963</v>
      </c>
      <c r="E503" s="1080"/>
      <c r="F503" s="1079" t="s">
        <v>970</v>
      </c>
      <c r="G503" s="1080"/>
      <c r="H503" s="130" t="s">
        <v>968</v>
      </c>
      <c r="I503" s="130" t="s">
        <v>370</v>
      </c>
      <c r="J503" s="130" t="s">
        <v>267</v>
      </c>
      <c r="K503" s="293">
        <v>0</v>
      </c>
      <c r="L503" s="130"/>
      <c r="M503" s="9"/>
      <c r="N503" s="11">
        <v>0</v>
      </c>
    </row>
    <row r="504" spans="2:14" ht="52.8">
      <c r="B504" s="130">
        <v>2023</v>
      </c>
      <c r="C504" s="130" t="s">
        <v>32</v>
      </c>
      <c r="D504" s="1079" t="s">
        <v>963</v>
      </c>
      <c r="E504" s="1080"/>
      <c r="F504" s="1079" t="s">
        <v>970</v>
      </c>
      <c r="G504" s="1080"/>
      <c r="H504" s="130" t="s">
        <v>966</v>
      </c>
      <c r="I504" s="130" t="s">
        <v>90</v>
      </c>
      <c r="J504" s="130" t="s">
        <v>33</v>
      </c>
      <c r="K504" s="293">
        <v>0</v>
      </c>
      <c r="L504" s="130"/>
      <c r="M504" s="9"/>
      <c r="N504" s="11">
        <v>0</v>
      </c>
    </row>
    <row r="505" spans="2:14" ht="52.8">
      <c r="B505" s="130">
        <v>2023</v>
      </c>
      <c r="C505" s="130" t="s">
        <v>32</v>
      </c>
      <c r="D505" s="1079" t="s">
        <v>963</v>
      </c>
      <c r="E505" s="1080"/>
      <c r="F505" s="1079" t="s">
        <v>970</v>
      </c>
      <c r="G505" s="1080"/>
      <c r="H505" s="130" t="s">
        <v>966</v>
      </c>
      <c r="I505" s="130" t="s">
        <v>90</v>
      </c>
      <c r="J505" s="130" t="s">
        <v>33</v>
      </c>
      <c r="K505" s="293">
        <v>443.8</v>
      </c>
      <c r="L505" s="6">
        <v>1152638</v>
      </c>
      <c r="M505" s="9"/>
      <c r="N505" s="8">
        <v>511540744.39999998</v>
      </c>
    </row>
    <row r="506" spans="2:14" ht="52.8">
      <c r="B506" s="130">
        <v>2023</v>
      </c>
      <c r="C506" s="130" t="s">
        <v>32</v>
      </c>
      <c r="D506" s="1079" t="s">
        <v>963</v>
      </c>
      <c r="E506" s="1080"/>
      <c r="F506" s="1079" t="s">
        <v>970</v>
      </c>
      <c r="G506" s="1080"/>
      <c r="H506" s="130" t="s">
        <v>966</v>
      </c>
      <c r="I506" s="130" t="s">
        <v>371</v>
      </c>
      <c r="J506" s="130" t="s">
        <v>33</v>
      </c>
      <c r="K506" s="293">
        <v>0</v>
      </c>
      <c r="L506" s="130"/>
      <c r="M506" s="9"/>
      <c r="N506" s="11">
        <v>0</v>
      </c>
    </row>
    <row r="507" spans="2:14" ht="52.8">
      <c r="B507" s="130">
        <v>2023</v>
      </c>
      <c r="C507" s="130" t="s">
        <v>32</v>
      </c>
      <c r="D507" s="1079" t="s">
        <v>963</v>
      </c>
      <c r="E507" s="1080"/>
      <c r="F507" s="1079" t="s">
        <v>970</v>
      </c>
      <c r="G507" s="1080"/>
      <c r="H507" s="130" t="s">
        <v>966</v>
      </c>
      <c r="I507" s="130" t="s">
        <v>371</v>
      </c>
      <c r="J507" s="130" t="s">
        <v>33</v>
      </c>
      <c r="K507" s="293">
        <v>887.61</v>
      </c>
      <c r="L507" s="6">
        <v>85052</v>
      </c>
      <c r="M507" s="9"/>
      <c r="N507" s="8">
        <v>75493005.719999999</v>
      </c>
    </row>
    <row r="508" spans="2:14" ht="52.8">
      <c r="B508" s="130">
        <v>2023</v>
      </c>
      <c r="C508" s="130" t="s">
        <v>32</v>
      </c>
      <c r="D508" s="1079" t="s">
        <v>963</v>
      </c>
      <c r="E508" s="1080"/>
      <c r="F508" s="1079" t="s">
        <v>970</v>
      </c>
      <c r="G508" s="1080"/>
      <c r="H508" s="130" t="s">
        <v>966</v>
      </c>
      <c r="I508" s="130" t="s">
        <v>94</v>
      </c>
      <c r="J508" s="130" t="s">
        <v>33</v>
      </c>
      <c r="K508" s="293">
        <v>0</v>
      </c>
      <c r="L508" s="130"/>
      <c r="M508" s="9"/>
      <c r="N508" s="11">
        <v>0</v>
      </c>
    </row>
    <row r="509" spans="2:14" ht="52.8">
      <c r="B509" s="130">
        <v>2023</v>
      </c>
      <c r="C509" s="130" t="s">
        <v>32</v>
      </c>
      <c r="D509" s="1079" t="s">
        <v>963</v>
      </c>
      <c r="E509" s="1080"/>
      <c r="F509" s="1079" t="s">
        <v>970</v>
      </c>
      <c r="G509" s="1080"/>
      <c r="H509" s="130" t="s">
        <v>966</v>
      </c>
      <c r="I509" s="130" t="s">
        <v>94</v>
      </c>
      <c r="J509" s="130" t="s">
        <v>33</v>
      </c>
      <c r="K509" s="293">
        <v>1331.41</v>
      </c>
      <c r="L509" s="6">
        <v>55835</v>
      </c>
      <c r="M509" s="9"/>
      <c r="N509" s="8">
        <v>74339277.349999994</v>
      </c>
    </row>
    <row r="510" spans="2:14" ht="26.4">
      <c r="B510" s="130">
        <v>2023</v>
      </c>
      <c r="C510" s="130" t="s">
        <v>32</v>
      </c>
      <c r="D510" s="1079" t="s">
        <v>963</v>
      </c>
      <c r="E510" s="1080"/>
      <c r="F510" s="1079" t="s">
        <v>970</v>
      </c>
      <c r="G510" s="1080"/>
      <c r="H510" s="130" t="s">
        <v>967</v>
      </c>
      <c r="I510" s="130" t="s">
        <v>90</v>
      </c>
      <c r="J510" s="130" t="s">
        <v>33</v>
      </c>
      <c r="K510" s="293">
        <v>0</v>
      </c>
      <c r="L510" s="130"/>
      <c r="M510" s="9"/>
      <c r="N510" s="11">
        <v>0</v>
      </c>
    </row>
    <row r="511" spans="2:14" ht="26.4">
      <c r="B511" s="130">
        <v>2023</v>
      </c>
      <c r="C511" s="130" t="s">
        <v>32</v>
      </c>
      <c r="D511" s="1079" t="s">
        <v>963</v>
      </c>
      <c r="E511" s="1080"/>
      <c r="F511" s="1079" t="s">
        <v>970</v>
      </c>
      <c r="G511" s="1080"/>
      <c r="H511" s="130" t="s">
        <v>967</v>
      </c>
      <c r="I511" s="130" t="s">
        <v>90</v>
      </c>
      <c r="J511" s="130" t="s">
        <v>33</v>
      </c>
      <c r="K511" s="293">
        <v>887.6</v>
      </c>
      <c r="L511" s="6">
        <v>110427</v>
      </c>
      <c r="M511" s="9"/>
      <c r="N511" s="8">
        <v>98015005.200000003</v>
      </c>
    </row>
    <row r="512" spans="2:14" ht="26.4">
      <c r="B512" s="130">
        <v>2023</v>
      </c>
      <c r="C512" s="130" t="s">
        <v>32</v>
      </c>
      <c r="D512" s="1079" t="s">
        <v>963</v>
      </c>
      <c r="E512" s="1080"/>
      <c r="F512" s="1079" t="s">
        <v>970</v>
      </c>
      <c r="G512" s="1080"/>
      <c r="H512" s="130" t="s">
        <v>967</v>
      </c>
      <c r="I512" s="130" t="s">
        <v>371</v>
      </c>
      <c r="J512" s="130" t="s">
        <v>33</v>
      </c>
      <c r="K512" s="293">
        <v>0</v>
      </c>
      <c r="L512" s="130"/>
      <c r="M512" s="9"/>
      <c r="N512" s="11">
        <v>0</v>
      </c>
    </row>
    <row r="513" spans="2:14" ht="26.4">
      <c r="B513" s="130">
        <v>2023</v>
      </c>
      <c r="C513" s="130" t="s">
        <v>32</v>
      </c>
      <c r="D513" s="1079" t="s">
        <v>963</v>
      </c>
      <c r="E513" s="1080"/>
      <c r="F513" s="1079" t="s">
        <v>970</v>
      </c>
      <c r="G513" s="1080"/>
      <c r="H513" s="130" t="s">
        <v>967</v>
      </c>
      <c r="I513" s="130" t="s">
        <v>371</v>
      </c>
      <c r="J513" s="130" t="s">
        <v>33</v>
      </c>
      <c r="K513" s="293">
        <v>1775.21</v>
      </c>
      <c r="L513" s="6">
        <v>8679</v>
      </c>
      <c r="M513" s="9"/>
      <c r="N513" s="8">
        <v>15407047.59</v>
      </c>
    </row>
    <row r="514" spans="2:14" ht="26.4">
      <c r="B514" s="130">
        <v>2023</v>
      </c>
      <c r="C514" s="130" t="s">
        <v>32</v>
      </c>
      <c r="D514" s="1079" t="s">
        <v>963</v>
      </c>
      <c r="E514" s="1080"/>
      <c r="F514" s="1079" t="s">
        <v>970</v>
      </c>
      <c r="G514" s="1080"/>
      <c r="H514" s="130" t="s">
        <v>967</v>
      </c>
      <c r="I514" s="130" t="s">
        <v>94</v>
      </c>
      <c r="J514" s="130" t="s">
        <v>33</v>
      </c>
      <c r="K514" s="293">
        <v>0</v>
      </c>
      <c r="L514" s="130"/>
      <c r="M514" s="9"/>
      <c r="N514" s="11">
        <v>0</v>
      </c>
    </row>
    <row r="515" spans="2:14" ht="26.4">
      <c r="B515" s="130">
        <v>2023</v>
      </c>
      <c r="C515" s="130" t="s">
        <v>32</v>
      </c>
      <c r="D515" s="1079" t="s">
        <v>963</v>
      </c>
      <c r="E515" s="1080"/>
      <c r="F515" s="1079" t="s">
        <v>970</v>
      </c>
      <c r="G515" s="1080"/>
      <c r="H515" s="130" t="s">
        <v>967</v>
      </c>
      <c r="I515" s="130" t="s">
        <v>94</v>
      </c>
      <c r="J515" s="130" t="s">
        <v>33</v>
      </c>
      <c r="K515" s="293">
        <v>2662.83</v>
      </c>
      <c r="L515" s="6">
        <v>7339</v>
      </c>
      <c r="M515" s="9"/>
      <c r="N515" s="8">
        <v>19542509.370000001</v>
      </c>
    </row>
    <row r="516" spans="2:14" ht="26.4">
      <c r="B516" s="130">
        <v>2023</v>
      </c>
      <c r="C516" s="130" t="s">
        <v>32</v>
      </c>
      <c r="D516" s="1079" t="s">
        <v>963</v>
      </c>
      <c r="E516" s="1080"/>
      <c r="F516" s="1079" t="s">
        <v>970</v>
      </c>
      <c r="G516" s="1080"/>
      <c r="H516" s="130" t="s">
        <v>969</v>
      </c>
      <c r="I516" s="130" t="s">
        <v>90</v>
      </c>
      <c r="J516" s="130" t="s">
        <v>33</v>
      </c>
      <c r="K516" s="293">
        <v>1331.4</v>
      </c>
      <c r="L516" s="6">
        <v>68358</v>
      </c>
      <c r="M516" s="9"/>
      <c r="N516" s="8">
        <v>91011841.200000003</v>
      </c>
    </row>
    <row r="517" spans="2:14" ht="26.4">
      <c r="B517" s="130">
        <v>2023</v>
      </c>
      <c r="C517" s="130" t="s">
        <v>32</v>
      </c>
      <c r="D517" s="1079" t="s">
        <v>963</v>
      </c>
      <c r="E517" s="1080"/>
      <c r="F517" s="1079" t="s">
        <v>970</v>
      </c>
      <c r="G517" s="1080"/>
      <c r="H517" s="130" t="s">
        <v>969</v>
      </c>
      <c r="I517" s="130" t="s">
        <v>90</v>
      </c>
      <c r="J517" s="130" t="s">
        <v>33</v>
      </c>
      <c r="K517" s="293">
        <v>0</v>
      </c>
      <c r="L517" s="130"/>
      <c r="M517" s="9"/>
      <c r="N517" s="11">
        <v>0</v>
      </c>
    </row>
    <row r="518" spans="2:14" ht="26.4">
      <c r="B518" s="130">
        <v>2023</v>
      </c>
      <c r="C518" s="130" t="s">
        <v>32</v>
      </c>
      <c r="D518" s="1079" t="s">
        <v>963</v>
      </c>
      <c r="E518" s="1080"/>
      <c r="F518" s="1079" t="s">
        <v>970</v>
      </c>
      <c r="G518" s="1080"/>
      <c r="H518" s="130" t="s">
        <v>969</v>
      </c>
      <c r="I518" s="130" t="s">
        <v>371</v>
      </c>
      <c r="J518" s="130" t="s">
        <v>33</v>
      </c>
      <c r="K518" s="293">
        <v>0</v>
      </c>
      <c r="L518" s="130"/>
      <c r="M518" s="9"/>
      <c r="N518" s="11">
        <v>0</v>
      </c>
    </row>
    <row r="519" spans="2:14" ht="26.4">
      <c r="B519" s="130">
        <v>2023</v>
      </c>
      <c r="C519" s="130" t="s">
        <v>32</v>
      </c>
      <c r="D519" s="1079" t="s">
        <v>963</v>
      </c>
      <c r="E519" s="1080"/>
      <c r="F519" s="1079" t="s">
        <v>970</v>
      </c>
      <c r="G519" s="1080"/>
      <c r="H519" s="130" t="s">
        <v>969</v>
      </c>
      <c r="I519" s="130" t="s">
        <v>371</v>
      </c>
      <c r="J519" s="130" t="s">
        <v>33</v>
      </c>
      <c r="K519" s="293">
        <v>2662.82</v>
      </c>
      <c r="L519" s="6">
        <v>3764</v>
      </c>
      <c r="M519" s="9"/>
      <c r="N519" s="8">
        <v>10022854.48</v>
      </c>
    </row>
    <row r="520" spans="2:14" ht="26.4">
      <c r="B520" s="130">
        <v>2023</v>
      </c>
      <c r="C520" s="130" t="s">
        <v>32</v>
      </c>
      <c r="D520" s="1079" t="s">
        <v>963</v>
      </c>
      <c r="E520" s="1080"/>
      <c r="F520" s="1079" t="s">
        <v>970</v>
      </c>
      <c r="G520" s="1080"/>
      <c r="H520" s="130" t="s">
        <v>969</v>
      </c>
      <c r="I520" s="130" t="s">
        <v>94</v>
      </c>
      <c r="J520" s="130" t="s">
        <v>33</v>
      </c>
      <c r="K520" s="293">
        <v>0</v>
      </c>
      <c r="L520" s="130"/>
      <c r="M520" s="9"/>
      <c r="N520" s="11">
        <v>0</v>
      </c>
    </row>
    <row r="521" spans="2:14" ht="26.4">
      <c r="B521" s="130">
        <v>2023</v>
      </c>
      <c r="C521" s="130" t="s">
        <v>32</v>
      </c>
      <c r="D521" s="1079" t="s">
        <v>963</v>
      </c>
      <c r="E521" s="1080"/>
      <c r="F521" s="1079" t="s">
        <v>970</v>
      </c>
      <c r="G521" s="1080"/>
      <c r="H521" s="130" t="s">
        <v>969</v>
      </c>
      <c r="I521" s="130" t="s">
        <v>94</v>
      </c>
      <c r="J521" s="130" t="s">
        <v>33</v>
      </c>
      <c r="K521" s="293">
        <v>3994.24</v>
      </c>
      <c r="L521" s="6">
        <v>3315</v>
      </c>
      <c r="M521" s="9"/>
      <c r="N521" s="8">
        <v>13240905.6</v>
      </c>
    </row>
    <row r="522" spans="2:14" ht="26.4">
      <c r="B522" s="130">
        <v>2023</v>
      </c>
      <c r="C522" s="130" t="s">
        <v>32</v>
      </c>
      <c r="D522" s="1079" t="s">
        <v>963</v>
      </c>
      <c r="E522" s="1080"/>
      <c r="F522" s="1079" t="s">
        <v>970</v>
      </c>
      <c r="G522" s="1080"/>
      <c r="H522" s="130" t="s">
        <v>968</v>
      </c>
      <c r="I522" s="130" t="s">
        <v>90</v>
      </c>
      <c r="J522" s="130" t="s">
        <v>33</v>
      </c>
      <c r="K522" s="293">
        <v>0</v>
      </c>
      <c r="L522" s="130"/>
      <c r="M522" s="9"/>
      <c r="N522" s="11">
        <v>0</v>
      </c>
    </row>
    <row r="523" spans="2:14" ht="26.4">
      <c r="B523" s="130">
        <v>2023</v>
      </c>
      <c r="C523" s="130" t="s">
        <v>32</v>
      </c>
      <c r="D523" s="1079" t="s">
        <v>963</v>
      </c>
      <c r="E523" s="1080"/>
      <c r="F523" s="1079" t="s">
        <v>970</v>
      </c>
      <c r="G523" s="1080"/>
      <c r="H523" s="130" t="s">
        <v>968</v>
      </c>
      <c r="I523" s="130" t="s">
        <v>90</v>
      </c>
      <c r="J523" s="130" t="s">
        <v>33</v>
      </c>
      <c r="K523" s="293">
        <v>443.8</v>
      </c>
      <c r="L523" s="6">
        <v>23805</v>
      </c>
      <c r="M523" s="9"/>
      <c r="N523" s="8">
        <v>10564659</v>
      </c>
    </row>
    <row r="524" spans="2:14" ht="26.4">
      <c r="B524" s="130">
        <v>2023</v>
      </c>
      <c r="C524" s="130" t="s">
        <v>32</v>
      </c>
      <c r="D524" s="1079" t="s">
        <v>963</v>
      </c>
      <c r="E524" s="1080"/>
      <c r="F524" s="1079" t="s">
        <v>970</v>
      </c>
      <c r="G524" s="1080"/>
      <c r="H524" s="130" t="s">
        <v>968</v>
      </c>
      <c r="I524" s="130" t="s">
        <v>371</v>
      </c>
      <c r="J524" s="130" t="s">
        <v>33</v>
      </c>
      <c r="K524" s="293">
        <v>887.61</v>
      </c>
      <c r="L524" s="6">
        <v>1900</v>
      </c>
      <c r="M524" s="9"/>
      <c r="N524" s="8">
        <v>1686459</v>
      </c>
    </row>
    <row r="525" spans="2:14" ht="26.4">
      <c r="B525" s="130">
        <v>2023</v>
      </c>
      <c r="C525" s="130" t="s">
        <v>32</v>
      </c>
      <c r="D525" s="1079" t="s">
        <v>963</v>
      </c>
      <c r="E525" s="1080"/>
      <c r="F525" s="1079" t="s">
        <v>970</v>
      </c>
      <c r="G525" s="1080"/>
      <c r="H525" s="130" t="s">
        <v>968</v>
      </c>
      <c r="I525" s="130" t="s">
        <v>371</v>
      </c>
      <c r="J525" s="130" t="s">
        <v>33</v>
      </c>
      <c r="K525" s="293">
        <v>0</v>
      </c>
      <c r="L525" s="130"/>
      <c r="M525" s="9"/>
      <c r="N525" s="11">
        <v>0</v>
      </c>
    </row>
    <row r="526" spans="2:14" ht="26.4">
      <c r="B526" s="130">
        <v>2023</v>
      </c>
      <c r="C526" s="130" t="s">
        <v>32</v>
      </c>
      <c r="D526" s="1079" t="s">
        <v>963</v>
      </c>
      <c r="E526" s="1080"/>
      <c r="F526" s="1079" t="s">
        <v>970</v>
      </c>
      <c r="G526" s="1080"/>
      <c r="H526" s="130" t="s">
        <v>968</v>
      </c>
      <c r="I526" s="130" t="s">
        <v>94</v>
      </c>
      <c r="J526" s="130" t="s">
        <v>33</v>
      </c>
      <c r="K526" s="293">
        <v>1331.41</v>
      </c>
      <c r="L526" s="6">
        <v>2325</v>
      </c>
      <c r="M526" s="9"/>
      <c r="N526" s="8">
        <v>3095528.25</v>
      </c>
    </row>
    <row r="527" spans="2:14" ht="26.4">
      <c r="B527" s="130">
        <v>2023</v>
      </c>
      <c r="C527" s="130" t="s">
        <v>32</v>
      </c>
      <c r="D527" s="1079" t="s">
        <v>963</v>
      </c>
      <c r="E527" s="1080"/>
      <c r="F527" s="1079" t="s">
        <v>970</v>
      </c>
      <c r="G527" s="1080"/>
      <c r="H527" s="130" t="s">
        <v>968</v>
      </c>
      <c r="I527" s="130" t="s">
        <v>94</v>
      </c>
      <c r="J527" s="130" t="s">
        <v>33</v>
      </c>
      <c r="K527" s="293">
        <v>0</v>
      </c>
      <c r="L527" s="130"/>
      <c r="M527" s="9"/>
      <c r="N527" s="11">
        <v>0</v>
      </c>
    </row>
    <row r="528" spans="2:14">
      <c r="B528" s="132" t="s">
        <v>28</v>
      </c>
      <c r="C528" s="132" t="s">
        <v>28</v>
      </c>
      <c r="D528" s="1083" t="s">
        <v>28</v>
      </c>
      <c r="E528" s="1080"/>
      <c r="F528" s="1083" t="s">
        <v>29</v>
      </c>
      <c r="G528" s="1080"/>
      <c r="H528" s="132" t="s">
        <v>28</v>
      </c>
      <c r="I528" s="132" t="s">
        <v>28</v>
      </c>
      <c r="J528" s="132" t="s">
        <v>28</v>
      </c>
      <c r="K528" s="132" t="s">
        <v>28</v>
      </c>
      <c r="L528" s="13">
        <v>1524820</v>
      </c>
      <c r="M528" s="132"/>
      <c r="N528" s="14">
        <v>923959837.15999997</v>
      </c>
    </row>
    <row r="529" spans="2:14" ht="52.8">
      <c r="B529" s="130">
        <v>2023</v>
      </c>
      <c r="C529" s="130" t="s">
        <v>32</v>
      </c>
      <c r="D529" s="1079" t="s">
        <v>963</v>
      </c>
      <c r="E529" s="1080"/>
      <c r="F529" s="1079" t="s">
        <v>972</v>
      </c>
      <c r="G529" s="1080"/>
      <c r="H529" s="130" t="s">
        <v>966</v>
      </c>
      <c r="I529" s="130" t="s">
        <v>370</v>
      </c>
      <c r="J529" s="130" t="s">
        <v>33</v>
      </c>
      <c r="K529" s="293">
        <v>0</v>
      </c>
      <c r="L529" s="6">
        <v>1402</v>
      </c>
      <c r="M529" s="9"/>
      <c r="N529" s="130"/>
    </row>
    <row r="530" spans="2:14" ht="52.8">
      <c r="B530" s="130">
        <v>2023</v>
      </c>
      <c r="C530" s="130" t="s">
        <v>32</v>
      </c>
      <c r="D530" s="1079" t="s">
        <v>963</v>
      </c>
      <c r="E530" s="1080"/>
      <c r="F530" s="1079" t="s">
        <v>972</v>
      </c>
      <c r="G530" s="1080"/>
      <c r="H530" s="130" t="s">
        <v>966</v>
      </c>
      <c r="I530" s="130" t="s">
        <v>370</v>
      </c>
      <c r="J530" s="130" t="s">
        <v>33</v>
      </c>
      <c r="K530" s="293">
        <v>0</v>
      </c>
      <c r="L530" s="130"/>
      <c r="M530" s="9"/>
      <c r="N530" s="11">
        <v>0</v>
      </c>
    </row>
    <row r="531" spans="2:14" ht="39.6">
      <c r="B531" s="130">
        <v>2023</v>
      </c>
      <c r="C531" s="130" t="s">
        <v>32</v>
      </c>
      <c r="D531" s="1079" t="s">
        <v>963</v>
      </c>
      <c r="E531" s="1080"/>
      <c r="F531" s="1079" t="s">
        <v>972</v>
      </c>
      <c r="G531" s="1080"/>
      <c r="H531" s="130" t="s">
        <v>967</v>
      </c>
      <c r="I531" s="130" t="s">
        <v>370</v>
      </c>
      <c r="J531" s="130" t="s">
        <v>201</v>
      </c>
      <c r="K531" s="293">
        <v>0</v>
      </c>
      <c r="L531" s="130"/>
      <c r="M531" s="9"/>
      <c r="N531" s="11">
        <v>0</v>
      </c>
    </row>
    <row r="532" spans="2:14" ht="39.6">
      <c r="B532" s="130">
        <v>2023</v>
      </c>
      <c r="C532" s="130" t="s">
        <v>32</v>
      </c>
      <c r="D532" s="1079" t="s">
        <v>963</v>
      </c>
      <c r="E532" s="1080"/>
      <c r="F532" s="1079" t="s">
        <v>972</v>
      </c>
      <c r="G532" s="1080"/>
      <c r="H532" s="130" t="s">
        <v>967</v>
      </c>
      <c r="I532" s="130" t="s">
        <v>370</v>
      </c>
      <c r="J532" s="130" t="s">
        <v>201</v>
      </c>
      <c r="K532" s="293">
        <v>0</v>
      </c>
      <c r="L532" s="6">
        <v>44</v>
      </c>
      <c r="M532" s="9"/>
      <c r="N532" s="130"/>
    </row>
    <row r="533" spans="2:14" ht="39.6">
      <c r="B533" s="130">
        <v>2023</v>
      </c>
      <c r="C533" s="130" t="s">
        <v>32</v>
      </c>
      <c r="D533" s="1079" t="s">
        <v>963</v>
      </c>
      <c r="E533" s="1080"/>
      <c r="F533" s="1079" t="s">
        <v>972</v>
      </c>
      <c r="G533" s="1080"/>
      <c r="H533" s="130" t="s">
        <v>969</v>
      </c>
      <c r="I533" s="130" t="s">
        <v>370</v>
      </c>
      <c r="J533" s="130" t="s">
        <v>278</v>
      </c>
      <c r="K533" s="293">
        <v>0</v>
      </c>
      <c r="L533" s="6">
        <v>1</v>
      </c>
      <c r="M533" s="9"/>
      <c r="N533" s="130"/>
    </row>
    <row r="534" spans="2:14" ht="39.6">
      <c r="B534" s="130">
        <v>2023</v>
      </c>
      <c r="C534" s="130" t="s">
        <v>32</v>
      </c>
      <c r="D534" s="1079" t="s">
        <v>963</v>
      </c>
      <c r="E534" s="1080"/>
      <c r="F534" s="1079" t="s">
        <v>972</v>
      </c>
      <c r="G534" s="1080"/>
      <c r="H534" s="130" t="s">
        <v>969</v>
      </c>
      <c r="I534" s="130" t="s">
        <v>370</v>
      </c>
      <c r="J534" s="130" t="s">
        <v>278</v>
      </c>
      <c r="K534" s="293">
        <v>0</v>
      </c>
      <c r="L534" s="130"/>
      <c r="M534" s="9"/>
      <c r="N534" s="11">
        <v>0</v>
      </c>
    </row>
    <row r="535" spans="2:14" ht="52.8">
      <c r="B535" s="130">
        <v>2023</v>
      </c>
      <c r="C535" s="130" t="s">
        <v>32</v>
      </c>
      <c r="D535" s="1079" t="s">
        <v>963</v>
      </c>
      <c r="E535" s="1080"/>
      <c r="F535" s="1079" t="s">
        <v>972</v>
      </c>
      <c r="G535" s="1080"/>
      <c r="H535" s="130" t="s">
        <v>966</v>
      </c>
      <c r="I535" s="130" t="s">
        <v>90</v>
      </c>
      <c r="J535" s="130" t="s">
        <v>33</v>
      </c>
      <c r="K535" s="293">
        <v>209.34</v>
      </c>
      <c r="L535" s="6">
        <v>1289248</v>
      </c>
      <c r="M535" s="9"/>
      <c r="N535" s="8">
        <v>269891176.31999999</v>
      </c>
    </row>
    <row r="536" spans="2:14" ht="52.8">
      <c r="B536" s="130">
        <v>2023</v>
      </c>
      <c r="C536" s="130" t="s">
        <v>32</v>
      </c>
      <c r="D536" s="1079" t="s">
        <v>963</v>
      </c>
      <c r="E536" s="1080"/>
      <c r="F536" s="1079" t="s">
        <v>972</v>
      </c>
      <c r="G536" s="1080"/>
      <c r="H536" s="130" t="s">
        <v>966</v>
      </c>
      <c r="I536" s="130" t="s">
        <v>90</v>
      </c>
      <c r="J536" s="130" t="s">
        <v>33</v>
      </c>
      <c r="K536" s="293">
        <v>0</v>
      </c>
      <c r="L536" s="130"/>
      <c r="M536" s="9"/>
      <c r="N536" s="11">
        <v>0</v>
      </c>
    </row>
    <row r="537" spans="2:14" ht="52.8">
      <c r="B537" s="130">
        <v>2023</v>
      </c>
      <c r="C537" s="130" t="s">
        <v>32</v>
      </c>
      <c r="D537" s="1079" t="s">
        <v>963</v>
      </c>
      <c r="E537" s="1080"/>
      <c r="F537" s="1079" t="s">
        <v>972</v>
      </c>
      <c r="G537" s="1080"/>
      <c r="H537" s="130" t="s">
        <v>966</v>
      </c>
      <c r="I537" s="130" t="s">
        <v>371</v>
      </c>
      <c r="J537" s="130" t="s">
        <v>33</v>
      </c>
      <c r="K537" s="293">
        <v>0</v>
      </c>
      <c r="L537" s="130"/>
      <c r="M537" s="9"/>
      <c r="N537" s="11">
        <v>0</v>
      </c>
    </row>
    <row r="538" spans="2:14" ht="52.8">
      <c r="B538" s="130">
        <v>2023</v>
      </c>
      <c r="C538" s="130" t="s">
        <v>32</v>
      </c>
      <c r="D538" s="1079" t="s">
        <v>963</v>
      </c>
      <c r="E538" s="1080"/>
      <c r="F538" s="1079" t="s">
        <v>972</v>
      </c>
      <c r="G538" s="1080"/>
      <c r="H538" s="130" t="s">
        <v>966</v>
      </c>
      <c r="I538" s="130" t="s">
        <v>371</v>
      </c>
      <c r="J538" s="130" t="s">
        <v>33</v>
      </c>
      <c r="K538" s="293">
        <v>418.68</v>
      </c>
      <c r="L538" s="6">
        <v>68221</v>
      </c>
      <c r="M538" s="9"/>
      <c r="N538" s="8">
        <v>28562768.280000001</v>
      </c>
    </row>
    <row r="539" spans="2:14" ht="52.8">
      <c r="B539" s="130">
        <v>2023</v>
      </c>
      <c r="C539" s="130" t="s">
        <v>32</v>
      </c>
      <c r="D539" s="1079" t="s">
        <v>963</v>
      </c>
      <c r="E539" s="1080"/>
      <c r="F539" s="1079" t="s">
        <v>972</v>
      </c>
      <c r="G539" s="1080"/>
      <c r="H539" s="130" t="s">
        <v>966</v>
      </c>
      <c r="I539" s="130" t="s">
        <v>94</v>
      </c>
      <c r="J539" s="130" t="s">
        <v>33</v>
      </c>
      <c r="K539" s="293">
        <v>628.03</v>
      </c>
      <c r="L539" s="6">
        <v>73993</v>
      </c>
      <c r="M539" s="9"/>
      <c r="N539" s="8">
        <v>46469823.789999999</v>
      </c>
    </row>
    <row r="540" spans="2:14" ht="52.8">
      <c r="B540" s="130">
        <v>2023</v>
      </c>
      <c r="C540" s="130" t="s">
        <v>32</v>
      </c>
      <c r="D540" s="1079" t="s">
        <v>963</v>
      </c>
      <c r="E540" s="1080"/>
      <c r="F540" s="1079" t="s">
        <v>972</v>
      </c>
      <c r="G540" s="1080"/>
      <c r="H540" s="130" t="s">
        <v>966</v>
      </c>
      <c r="I540" s="130" t="s">
        <v>94</v>
      </c>
      <c r="J540" s="130" t="s">
        <v>33</v>
      </c>
      <c r="K540" s="293">
        <v>0</v>
      </c>
      <c r="L540" s="130"/>
      <c r="M540" s="9"/>
      <c r="N540" s="11">
        <v>0</v>
      </c>
    </row>
    <row r="541" spans="2:14" ht="26.4">
      <c r="B541" s="130">
        <v>2023</v>
      </c>
      <c r="C541" s="130" t="s">
        <v>32</v>
      </c>
      <c r="D541" s="1079" t="s">
        <v>963</v>
      </c>
      <c r="E541" s="1080"/>
      <c r="F541" s="1079" t="s">
        <v>972</v>
      </c>
      <c r="G541" s="1080"/>
      <c r="H541" s="130" t="s">
        <v>967</v>
      </c>
      <c r="I541" s="130" t="s">
        <v>90</v>
      </c>
      <c r="J541" s="130" t="s">
        <v>33</v>
      </c>
      <c r="K541" s="293">
        <v>0</v>
      </c>
      <c r="L541" s="130"/>
      <c r="M541" s="9"/>
      <c r="N541" s="11">
        <v>0</v>
      </c>
    </row>
    <row r="542" spans="2:14" ht="26.4">
      <c r="B542" s="130">
        <v>2023</v>
      </c>
      <c r="C542" s="130" t="s">
        <v>32</v>
      </c>
      <c r="D542" s="1079" t="s">
        <v>963</v>
      </c>
      <c r="E542" s="1080"/>
      <c r="F542" s="1079" t="s">
        <v>972</v>
      </c>
      <c r="G542" s="1080"/>
      <c r="H542" s="130" t="s">
        <v>967</v>
      </c>
      <c r="I542" s="130" t="s">
        <v>90</v>
      </c>
      <c r="J542" s="130" t="s">
        <v>33</v>
      </c>
      <c r="K542" s="293">
        <v>418.68</v>
      </c>
      <c r="L542" s="6">
        <v>103149</v>
      </c>
      <c r="M542" s="9"/>
      <c r="N542" s="8">
        <v>43186423.32</v>
      </c>
    </row>
    <row r="543" spans="2:14" ht="26.4">
      <c r="B543" s="130">
        <v>2023</v>
      </c>
      <c r="C543" s="130" t="s">
        <v>32</v>
      </c>
      <c r="D543" s="1079" t="s">
        <v>963</v>
      </c>
      <c r="E543" s="1080"/>
      <c r="F543" s="1079" t="s">
        <v>972</v>
      </c>
      <c r="G543" s="1080"/>
      <c r="H543" s="130" t="s">
        <v>967</v>
      </c>
      <c r="I543" s="130" t="s">
        <v>371</v>
      </c>
      <c r="J543" s="130" t="s">
        <v>33</v>
      </c>
      <c r="K543" s="293">
        <v>0</v>
      </c>
      <c r="L543" s="130"/>
      <c r="M543" s="9"/>
      <c r="N543" s="11">
        <v>0</v>
      </c>
    </row>
    <row r="544" spans="2:14" ht="26.4">
      <c r="B544" s="130">
        <v>2023</v>
      </c>
      <c r="C544" s="130" t="s">
        <v>32</v>
      </c>
      <c r="D544" s="1079" t="s">
        <v>963</v>
      </c>
      <c r="E544" s="1080"/>
      <c r="F544" s="1079" t="s">
        <v>972</v>
      </c>
      <c r="G544" s="1080"/>
      <c r="H544" s="130" t="s">
        <v>967</v>
      </c>
      <c r="I544" s="130" t="s">
        <v>371</v>
      </c>
      <c r="J544" s="130" t="s">
        <v>33</v>
      </c>
      <c r="K544" s="293">
        <v>837.37</v>
      </c>
      <c r="L544" s="6">
        <v>6394</v>
      </c>
      <c r="M544" s="9"/>
      <c r="N544" s="8">
        <v>5354143.78</v>
      </c>
    </row>
    <row r="545" spans="2:14" ht="26.4">
      <c r="B545" s="130">
        <v>2023</v>
      </c>
      <c r="C545" s="130" t="s">
        <v>32</v>
      </c>
      <c r="D545" s="1079" t="s">
        <v>963</v>
      </c>
      <c r="E545" s="1080"/>
      <c r="F545" s="1079" t="s">
        <v>972</v>
      </c>
      <c r="G545" s="1080"/>
      <c r="H545" s="130" t="s">
        <v>967</v>
      </c>
      <c r="I545" s="130" t="s">
        <v>94</v>
      </c>
      <c r="J545" s="130" t="s">
        <v>33</v>
      </c>
      <c r="K545" s="293">
        <v>1256.05</v>
      </c>
      <c r="L545" s="6">
        <v>4982</v>
      </c>
      <c r="M545" s="9"/>
      <c r="N545" s="8">
        <v>6257641.0999999996</v>
      </c>
    </row>
    <row r="546" spans="2:14" ht="26.4">
      <c r="B546" s="130">
        <v>2023</v>
      </c>
      <c r="C546" s="130" t="s">
        <v>32</v>
      </c>
      <c r="D546" s="1079" t="s">
        <v>963</v>
      </c>
      <c r="E546" s="1080"/>
      <c r="F546" s="1079" t="s">
        <v>972</v>
      </c>
      <c r="G546" s="1080"/>
      <c r="H546" s="130" t="s">
        <v>967</v>
      </c>
      <c r="I546" s="130" t="s">
        <v>94</v>
      </c>
      <c r="J546" s="130" t="s">
        <v>33</v>
      </c>
      <c r="K546" s="293">
        <v>0</v>
      </c>
      <c r="L546" s="130"/>
      <c r="M546" s="9"/>
      <c r="N546" s="11">
        <v>0</v>
      </c>
    </row>
    <row r="547" spans="2:14" ht="26.4">
      <c r="B547" s="130">
        <v>2023</v>
      </c>
      <c r="C547" s="130" t="s">
        <v>32</v>
      </c>
      <c r="D547" s="1079" t="s">
        <v>963</v>
      </c>
      <c r="E547" s="1080"/>
      <c r="F547" s="1079" t="s">
        <v>972</v>
      </c>
      <c r="G547" s="1080"/>
      <c r="H547" s="130" t="s">
        <v>969</v>
      </c>
      <c r="I547" s="130" t="s">
        <v>90</v>
      </c>
      <c r="J547" s="130" t="s">
        <v>33</v>
      </c>
      <c r="K547" s="293">
        <v>628.02</v>
      </c>
      <c r="L547" s="6">
        <v>20482</v>
      </c>
      <c r="M547" s="9"/>
      <c r="N547" s="8">
        <v>12863105.640000001</v>
      </c>
    </row>
    <row r="548" spans="2:14" ht="26.4">
      <c r="B548" s="130">
        <v>2023</v>
      </c>
      <c r="C548" s="130" t="s">
        <v>32</v>
      </c>
      <c r="D548" s="1079" t="s">
        <v>963</v>
      </c>
      <c r="E548" s="1080"/>
      <c r="F548" s="1079" t="s">
        <v>972</v>
      </c>
      <c r="G548" s="1080"/>
      <c r="H548" s="130" t="s">
        <v>969</v>
      </c>
      <c r="I548" s="130" t="s">
        <v>90</v>
      </c>
      <c r="J548" s="130" t="s">
        <v>33</v>
      </c>
      <c r="K548" s="293">
        <v>0</v>
      </c>
      <c r="L548" s="130"/>
      <c r="M548" s="9"/>
      <c r="N548" s="11">
        <v>0</v>
      </c>
    </row>
    <row r="549" spans="2:14" ht="26.4">
      <c r="B549" s="130">
        <v>2023</v>
      </c>
      <c r="C549" s="130" t="s">
        <v>32</v>
      </c>
      <c r="D549" s="1079" t="s">
        <v>963</v>
      </c>
      <c r="E549" s="1080"/>
      <c r="F549" s="1079" t="s">
        <v>972</v>
      </c>
      <c r="G549" s="1080"/>
      <c r="H549" s="130" t="s">
        <v>969</v>
      </c>
      <c r="I549" s="130" t="s">
        <v>371</v>
      </c>
      <c r="J549" s="130" t="s">
        <v>33</v>
      </c>
      <c r="K549" s="293">
        <v>0</v>
      </c>
      <c r="L549" s="130"/>
      <c r="M549" s="9"/>
      <c r="N549" s="11">
        <v>0</v>
      </c>
    </row>
    <row r="550" spans="2:14" ht="26.4">
      <c r="B550" s="130">
        <v>2023</v>
      </c>
      <c r="C550" s="130" t="s">
        <v>32</v>
      </c>
      <c r="D550" s="1079" t="s">
        <v>963</v>
      </c>
      <c r="E550" s="1080"/>
      <c r="F550" s="1079" t="s">
        <v>972</v>
      </c>
      <c r="G550" s="1080"/>
      <c r="H550" s="130" t="s">
        <v>969</v>
      </c>
      <c r="I550" s="130" t="s">
        <v>371</v>
      </c>
      <c r="J550" s="130" t="s">
        <v>33</v>
      </c>
      <c r="K550" s="293">
        <v>1256.05</v>
      </c>
      <c r="L550" s="6">
        <v>1195</v>
      </c>
      <c r="M550" s="9"/>
      <c r="N550" s="8">
        <v>1500979.75</v>
      </c>
    </row>
    <row r="551" spans="2:14" ht="26.4">
      <c r="B551" s="130">
        <v>2023</v>
      </c>
      <c r="C551" s="130" t="s">
        <v>32</v>
      </c>
      <c r="D551" s="1079" t="s">
        <v>963</v>
      </c>
      <c r="E551" s="1080"/>
      <c r="F551" s="1079" t="s">
        <v>972</v>
      </c>
      <c r="G551" s="1080"/>
      <c r="H551" s="130" t="s">
        <v>969</v>
      </c>
      <c r="I551" s="130" t="s">
        <v>94</v>
      </c>
      <c r="J551" s="130" t="s">
        <v>33</v>
      </c>
      <c r="K551" s="293">
        <v>1884.08</v>
      </c>
      <c r="L551" s="6">
        <v>887</v>
      </c>
      <c r="M551" s="9"/>
      <c r="N551" s="8">
        <v>1671178.96</v>
      </c>
    </row>
    <row r="552" spans="2:14" ht="26.4">
      <c r="B552" s="130">
        <v>2023</v>
      </c>
      <c r="C552" s="130" t="s">
        <v>32</v>
      </c>
      <c r="D552" s="1079" t="s">
        <v>963</v>
      </c>
      <c r="E552" s="1080"/>
      <c r="F552" s="1079" t="s">
        <v>972</v>
      </c>
      <c r="G552" s="1080"/>
      <c r="H552" s="130" t="s">
        <v>969</v>
      </c>
      <c r="I552" s="130" t="s">
        <v>94</v>
      </c>
      <c r="J552" s="130" t="s">
        <v>33</v>
      </c>
      <c r="K552" s="293">
        <v>0</v>
      </c>
      <c r="L552" s="130"/>
      <c r="M552" s="9"/>
      <c r="N552" s="11">
        <v>0</v>
      </c>
    </row>
    <row r="553" spans="2:14" ht="26.4">
      <c r="B553" s="130">
        <v>2023</v>
      </c>
      <c r="C553" s="130" t="s">
        <v>32</v>
      </c>
      <c r="D553" s="1079" t="s">
        <v>963</v>
      </c>
      <c r="E553" s="1080"/>
      <c r="F553" s="1079" t="s">
        <v>972</v>
      </c>
      <c r="G553" s="1080"/>
      <c r="H553" s="130" t="s">
        <v>968</v>
      </c>
      <c r="I553" s="130" t="s">
        <v>90</v>
      </c>
      <c r="J553" s="130" t="s">
        <v>33</v>
      </c>
      <c r="K553" s="293">
        <v>0</v>
      </c>
      <c r="L553" s="130"/>
      <c r="M553" s="9"/>
      <c r="N553" s="11">
        <v>0</v>
      </c>
    </row>
    <row r="554" spans="2:14" ht="26.4">
      <c r="B554" s="130">
        <v>2023</v>
      </c>
      <c r="C554" s="130" t="s">
        <v>32</v>
      </c>
      <c r="D554" s="1079" t="s">
        <v>963</v>
      </c>
      <c r="E554" s="1080"/>
      <c r="F554" s="1079" t="s">
        <v>972</v>
      </c>
      <c r="G554" s="1080"/>
      <c r="H554" s="130" t="s">
        <v>968</v>
      </c>
      <c r="I554" s="130" t="s">
        <v>90</v>
      </c>
      <c r="J554" s="130" t="s">
        <v>33</v>
      </c>
      <c r="K554" s="293">
        <v>209.34</v>
      </c>
      <c r="L554" s="6">
        <v>27978</v>
      </c>
      <c r="M554" s="9"/>
      <c r="N554" s="8">
        <v>5856914.5199999996</v>
      </c>
    </row>
    <row r="555" spans="2:14" ht="26.4">
      <c r="B555" s="130">
        <v>2023</v>
      </c>
      <c r="C555" s="130" t="s">
        <v>32</v>
      </c>
      <c r="D555" s="1079" t="s">
        <v>963</v>
      </c>
      <c r="E555" s="1080"/>
      <c r="F555" s="1079" t="s">
        <v>972</v>
      </c>
      <c r="G555" s="1080"/>
      <c r="H555" s="130" t="s">
        <v>968</v>
      </c>
      <c r="I555" s="130" t="s">
        <v>371</v>
      </c>
      <c r="J555" s="130" t="s">
        <v>33</v>
      </c>
      <c r="K555" s="293">
        <v>0</v>
      </c>
      <c r="L555" s="130"/>
      <c r="M555" s="9"/>
      <c r="N555" s="11">
        <v>0</v>
      </c>
    </row>
    <row r="556" spans="2:14" ht="26.4">
      <c r="B556" s="130">
        <v>2023</v>
      </c>
      <c r="C556" s="130" t="s">
        <v>32</v>
      </c>
      <c r="D556" s="1079" t="s">
        <v>963</v>
      </c>
      <c r="E556" s="1080"/>
      <c r="F556" s="1079" t="s">
        <v>972</v>
      </c>
      <c r="G556" s="1080"/>
      <c r="H556" s="130" t="s">
        <v>968</v>
      </c>
      <c r="I556" s="130" t="s">
        <v>371</v>
      </c>
      <c r="J556" s="130" t="s">
        <v>33</v>
      </c>
      <c r="K556" s="293">
        <v>418.68</v>
      </c>
      <c r="L556" s="6">
        <v>2303</v>
      </c>
      <c r="M556" s="9"/>
      <c r="N556" s="8">
        <v>964220.04</v>
      </c>
    </row>
    <row r="557" spans="2:14" ht="26.4">
      <c r="B557" s="130">
        <v>2023</v>
      </c>
      <c r="C557" s="130" t="s">
        <v>32</v>
      </c>
      <c r="D557" s="1079" t="s">
        <v>963</v>
      </c>
      <c r="E557" s="1080"/>
      <c r="F557" s="1079" t="s">
        <v>972</v>
      </c>
      <c r="G557" s="1080"/>
      <c r="H557" s="130" t="s">
        <v>968</v>
      </c>
      <c r="I557" s="130" t="s">
        <v>94</v>
      </c>
      <c r="J557" s="130" t="s">
        <v>33</v>
      </c>
      <c r="K557" s="293">
        <v>628.03</v>
      </c>
      <c r="L557" s="6">
        <v>4020</v>
      </c>
      <c r="M557" s="9"/>
      <c r="N557" s="8">
        <v>2524680.6</v>
      </c>
    </row>
    <row r="558" spans="2:14" ht="26.4">
      <c r="B558" s="130">
        <v>2023</v>
      </c>
      <c r="C558" s="130" t="s">
        <v>32</v>
      </c>
      <c r="D558" s="1079" t="s">
        <v>963</v>
      </c>
      <c r="E558" s="1080"/>
      <c r="F558" s="1079" t="s">
        <v>972</v>
      </c>
      <c r="G558" s="1080"/>
      <c r="H558" s="130" t="s">
        <v>968</v>
      </c>
      <c r="I558" s="130" t="s">
        <v>94</v>
      </c>
      <c r="J558" s="130" t="s">
        <v>33</v>
      </c>
      <c r="K558" s="293">
        <v>0</v>
      </c>
      <c r="L558" s="130"/>
      <c r="M558" s="9"/>
      <c r="N558" s="11">
        <v>0</v>
      </c>
    </row>
    <row r="559" spans="2:14">
      <c r="B559" s="132" t="s">
        <v>28</v>
      </c>
      <c r="C559" s="132" t="s">
        <v>28</v>
      </c>
      <c r="D559" s="1083" t="s">
        <v>28</v>
      </c>
      <c r="E559" s="1080"/>
      <c r="F559" s="1083" t="s">
        <v>29</v>
      </c>
      <c r="G559" s="1080"/>
      <c r="H559" s="132" t="s">
        <v>28</v>
      </c>
      <c r="I559" s="132" t="s">
        <v>28</v>
      </c>
      <c r="J559" s="132" t="s">
        <v>28</v>
      </c>
      <c r="K559" s="132" t="s">
        <v>28</v>
      </c>
      <c r="L559" s="13">
        <v>1604299</v>
      </c>
      <c r="M559" s="132"/>
      <c r="N559" s="14">
        <v>425103056.10000002</v>
      </c>
    </row>
    <row r="560" spans="2:14" ht="52.8">
      <c r="B560" s="130">
        <v>2023</v>
      </c>
      <c r="C560" s="130" t="s">
        <v>32</v>
      </c>
      <c r="D560" s="1079" t="s">
        <v>963</v>
      </c>
      <c r="E560" s="1080"/>
      <c r="F560" s="1079" t="s">
        <v>973</v>
      </c>
      <c r="G560" s="1080"/>
      <c r="H560" s="130" t="s">
        <v>966</v>
      </c>
      <c r="I560" s="130" t="s">
        <v>370</v>
      </c>
      <c r="J560" s="130" t="s">
        <v>33</v>
      </c>
      <c r="K560" s="293">
        <v>0</v>
      </c>
      <c r="L560" s="130"/>
      <c r="M560" s="9"/>
      <c r="N560" s="11">
        <v>0</v>
      </c>
    </row>
    <row r="561" spans="2:14" ht="52.8">
      <c r="B561" s="130">
        <v>2023</v>
      </c>
      <c r="C561" s="130" t="s">
        <v>32</v>
      </c>
      <c r="D561" s="1079" t="s">
        <v>963</v>
      </c>
      <c r="E561" s="1080"/>
      <c r="F561" s="1079" t="s">
        <v>973</v>
      </c>
      <c r="G561" s="1080"/>
      <c r="H561" s="130" t="s">
        <v>966</v>
      </c>
      <c r="I561" s="130" t="s">
        <v>370</v>
      </c>
      <c r="J561" s="130" t="s">
        <v>33</v>
      </c>
      <c r="K561" s="293">
        <v>0</v>
      </c>
      <c r="L561" s="6">
        <v>1602</v>
      </c>
      <c r="M561" s="9"/>
      <c r="N561" s="130"/>
    </row>
    <row r="562" spans="2:14" ht="39.6">
      <c r="B562" s="130">
        <v>2023</v>
      </c>
      <c r="C562" s="130" t="s">
        <v>32</v>
      </c>
      <c r="D562" s="1079" t="s">
        <v>963</v>
      </c>
      <c r="E562" s="1080"/>
      <c r="F562" s="1079" t="s">
        <v>973</v>
      </c>
      <c r="G562" s="1080"/>
      <c r="H562" s="130" t="s">
        <v>967</v>
      </c>
      <c r="I562" s="130" t="s">
        <v>370</v>
      </c>
      <c r="J562" s="130" t="s">
        <v>33</v>
      </c>
      <c r="K562" s="293">
        <v>0</v>
      </c>
      <c r="L562" s="130"/>
      <c r="M562" s="9"/>
      <c r="N562" s="11">
        <v>0</v>
      </c>
    </row>
    <row r="563" spans="2:14" ht="39.6">
      <c r="B563" s="130">
        <v>2023</v>
      </c>
      <c r="C563" s="130" t="s">
        <v>32</v>
      </c>
      <c r="D563" s="1079" t="s">
        <v>963</v>
      </c>
      <c r="E563" s="1080"/>
      <c r="F563" s="1079" t="s">
        <v>973</v>
      </c>
      <c r="G563" s="1080"/>
      <c r="H563" s="130" t="s">
        <v>967</v>
      </c>
      <c r="I563" s="130" t="s">
        <v>370</v>
      </c>
      <c r="J563" s="130" t="s">
        <v>33</v>
      </c>
      <c r="K563" s="293">
        <v>0</v>
      </c>
      <c r="L563" s="6">
        <v>84</v>
      </c>
      <c r="M563" s="9"/>
      <c r="N563" s="130"/>
    </row>
    <row r="564" spans="2:14" ht="52.8">
      <c r="B564" s="130">
        <v>2023</v>
      </c>
      <c r="C564" s="130" t="s">
        <v>32</v>
      </c>
      <c r="D564" s="1079" t="s">
        <v>963</v>
      </c>
      <c r="E564" s="1080"/>
      <c r="F564" s="1079" t="s">
        <v>973</v>
      </c>
      <c r="G564" s="1080"/>
      <c r="H564" s="130" t="s">
        <v>966</v>
      </c>
      <c r="I564" s="130" t="s">
        <v>90</v>
      </c>
      <c r="J564" s="130" t="s">
        <v>33</v>
      </c>
      <c r="K564" s="293">
        <v>209.34</v>
      </c>
      <c r="L564" s="6">
        <v>1291448</v>
      </c>
      <c r="M564" s="9"/>
      <c r="N564" s="8">
        <v>270351724.31999999</v>
      </c>
    </row>
    <row r="565" spans="2:14" ht="52.8">
      <c r="B565" s="130">
        <v>2023</v>
      </c>
      <c r="C565" s="130" t="s">
        <v>32</v>
      </c>
      <c r="D565" s="1079" t="s">
        <v>963</v>
      </c>
      <c r="E565" s="1080"/>
      <c r="F565" s="1079" t="s">
        <v>973</v>
      </c>
      <c r="G565" s="1080"/>
      <c r="H565" s="130" t="s">
        <v>966</v>
      </c>
      <c r="I565" s="130" t="s">
        <v>90</v>
      </c>
      <c r="J565" s="130" t="s">
        <v>33</v>
      </c>
      <c r="K565" s="293">
        <v>0</v>
      </c>
      <c r="L565" s="130"/>
      <c r="M565" s="9"/>
      <c r="N565" s="11">
        <v>0</v>
      </c>
    </row>
    <row r="566" spans="2:14" ht="52.8">
      <c r="B566" s="130">
        <v>2023</v>
      </c>
      <c r="C566" s="130" t="s">
        <v>32</v>
      </c>
      <c r="D566" s="1079" t="s">
        <v>963</v>
      </c>
      <c r="E566" s="1080"/>
      <c r="F566" s="1079" t="s">
        <v>973</v>
      </c>
      <c r="G566" s="1080"/>
      <c r="H566" s="130" t="s">
        <v>966</v>
      </c>
      <c r="I566" s="130" t="s">
        <v>371</v>
      </c>
      <c r="J566" s="130" t="s">
        <v>33</v>
      </c>
      <c r="K566" s="293">
        <v>418.68</v>
      </c>
      <c r="L566" s="6">
        <v>111116</v>
      </c>
      <c r="M566" s="9"/>
      <c r="N566" s="8">
        <v>46522046.880000003</v>
      </c>
    </row>
    <row r="567" spans="2:14" ht="52.8">
      <c r="B567" s="130">
        <v>2023</v>
      </c>
      <c r="C567" s="130" t="s">
        <v>32</v>
      </c>
      <c r="D567" s="1079" t="s">
        <v>963</v>
      </c>
      <c r="E567" s="1080"/>
      <c r="F567" s="1079" t="s">
        <v>973</v>
      </c>
      <c r="G567" s="1080"/>
      <c r="H567" s="130" t="s">
        <v>966</v>
      </c>
      <c r="I567" s="130" t="s">
        <v>371</v>
      </c>
      <c r="J567" s="130" t="s">
        <v>33</v>
      </c>
      <c r="K567" s="293">
        <v>0</v>
      </c>
      <c r="L567" s="130"/>
      <c r="M567" s="9"/>
      <c r="N567" s="11">
        <v>0</v>
      </c>
    </row>
    <row r="568" spans="2:14" ht="52.8">
      <c r="B568" s="130">
        <v>2023</v>
      </c>
      <c r="C568" s="130" t="s">
        <v>32</v>
      </c>
      <c r="D568" s="1079" t="s">
        <v>963</v>
      </c>
      <c r="E568" s="1080"/>
      <c r="F568" s="1079" t="s">
        <v>973</v>
      </c>
      <c r="G568" s="1080"/>
      <c r="H568" s="130" t="s">
        <v>966</v>
      </c>
      <c r="I568" s="130" t="s">
        <v>94</v>
      </c>
      <c r="J568" s="130" t="s">
        <v>33</v>
      </c>
      <c r="K568" s="293">
        <v>628.03</v>
      </c>
      <c r="L568" s="6">
        <v>35782</v>
      </c>
      <c r="M568" s="9"/>
      <c r="N568" s="8">
        <v>22472169.460000001</v>
      </c>
    </row>
    <row r="569" spans="2:14" ht="52.8">
      <c r="B569" s="130">
        <v>2023</v>
      </c>
      <c r="C569" s="130" t="s">
        <v>32</v>
      </c>
      <c r="D569" s="1079" t="s">
        <v>963</v>
      </c>
      <c r="E569" s="1080"/>
      <c r="F569" s="1079" t="s">
        <v>973</v>
      </c>
      <c r="G569" s="1080"/>
      <c r="H569" s="130" t="s">
        <v>966</v>
      </c>
      <c r="I569" s="130" t="s">
        <v>94</v>
      </c>
      <c r="J569" s="130" t="s">
        <v>33</v>
      </c>
      <c r="K569" s="293">
        <v>0</v>
      </c>
      <c r="L569" s="130"/>
      <c r="M569" s="9"/>
      <c r="N569" s="11">
        <v>0</v>
      </c>
    </row>
    <row r="570" spans="2:14" ht="26.4">
      <c r="B570" s="130">
        <v>2023</v>
      </c>
      <c r="C570" s="130" t="s">
        <v>32</v>
      </c>
      <c r="D570" s="1079" t="s">
        <v>963</v>
      </c>
      <c r="E570" s="1080"/>
      <c r="F570" s="1079" t="s">
        <v>973</v>
      </c>
      <c r="G570" s="1080"/>
      <c r="H570" s="130" t="s">
        <v>967</v>
      </c>
      <c r="I570" s="130" t="s">
        <v>90</v>
      </c>
      <c r="J570" s="130" t="s">
        <v>33</v>
      </c>
      <c r="K570" s="293">
        <v>0</v>
      </c>
      <c r="L570" s="130"/>
      <c r="M570" s="9"/>
      <c r="N570" s="11">
        <v>0</v>
      </c>
    </row>
    <row r="571" spans="2:14" ht="26.4">
      <c r="B571" s="130">
        <v>2023</v>
      </c>
      <c r="C571" s="130" t="s">
        <v>32</v>
      </c>
      <c r="D571" s="1079" t="s">
        <v>963</v>
      </c>
      <c r="E571" s="1080"/>
      <c r="F571" s="1079" t="s">
        <v>973</v>
      </c>
      <c r="G571" s="1080"/>
      <c r="H571" s="130" t="s">
        <v>967</v>
      </c>
      <c r="I571" s="130" t="s">
        <v>90</v>
      </c>
      <c r="J571" s="130" t="s">
        <v>33</v>
      </c>
      <c r="K571" s="293">
        <v>418.68</v>
      </c>
      <c r="L571" s="6">
        <v>112220</v>
      </c>
      <c r="M571" s="9"/>
      <c r="N571" s="8">
        <v>46984269.600000001</v>
      </c>
    </row>
    <row r="572" spans="2:14" ht="26.4">
      <c r="B572" s="130">
        <v>2023</v>
      </c>
      <c r="C572" s="130" t="s">
        <v>32</v>
      </c>
      <c r="D572" s="1079" t="s">
        <v>963</v>
      </c>
      <c r="E572" s="1080"/>
      <c r="F572" s="1079" t="s">
        <v>973</v>
      </c>
      <c r="G572" s="1080"/>
      <c r="H572" s="130" t="s">
        <v>967</v>
      </c>
      <c r="I572" s="130" t="s">
        <v>371</v>
      </c>
      <c r="J572" s="130" t="s">
        <v>33</v>
      </c>
      <c r="K572" s="293">
        <v>0</v>
      </c>
      <c r="L572" s="130"/>
      <c r="M572" s="9"/>
      <c r="N572" s="11">
        <v>0</v>
      </c>
    </row>
    <row r="573" spans="2:14" ht="26.4">
      <c r="B573" s="130">
        <v>2023</v>
      </c>
      <c r="C573" s="130" t="s">
        <v>32</v>
      </c>
      <c r="D573" s="1079" t="s">
        <v>963</v>
      </c>
      <c r="E573" s="1080"/>
      <c r="F573" s="1079" t="s">
        <v>973</v>
      </c>
      <c r="G573" s="1080"/>
      <c r="H573" s="130" t="s">
        <v>967</v>
      </c>
      <c r="I573" s="130" t="s">
        <v>371</v>
      </c>
      <c r="J573" s="130" t="s">
        <v>33</v>
      </c>
      <c r="K573" s="293">
        <v>837.37</v>
      </c>
      <c r="L573" s="6">
        <v>5836</v>
      </c>
      <c r="M573" s="9"/>
      <c r="N573" s="8">
        <v>4886891.32</v>
      </c>
    </row>
    <row r="574" spans="2:14" ht="26.4">
      <c r="B574" s="130">
        <v>2023</v>
      </c>
      <c r="C574" s="130" t="s">
        <v>32</v>
      </c>
      <c r="D574" s="1079" t="s">
        <v>963</v>
      </c>
      <c r="E574" s="1080"/>
      <c r="F574" s="1079" t="s">
        <v>973</v>
      </c>
      <c r="G574" s="1080"/>
      <c r="H574" s="130" t="s">
        <v>967</v>
      </c>
      <c r="I574" s="130" t="s">
        <v>94</v>
      </c>
      <c r="J574" s="130" t="s">
        <v>33</v>
      </c>
      <c r="K574" s="293">
        <v>0</v>
      </c>
      <c r="L574" s="130"/>
      <c r="M574" s="9"/>
      <c r="N574" s="11">
        <v>0</v>
      </c>
    </row>
    <row r="575" spans="2:14" ht="26.4">
      <c r="B575" s="130">
        <v>2023</v>
      </c>
      <c r="C575" s="130" t="s">
        <v>32</v>
      </c>
      <c r="D575" s="1079" t="s">
        <v>963</v>
      </c>
      <c r="E575" s="1080"/>
      <c r="F575" s="1079" t="s">
        <v>973</v>
      </c>
      <c r="G575" s="1080"/>
      <c r="H575" s="130" t="s">
        <v>967</v>
      </c>
      <c r="I575" s="130" t="s">
        <v>94</v>
      </c>
      <c r="J575" s="130" t="s">
        <v>33</v>
      </c>
      <c r="K575" s="293">
        <v>1256.05</v>
      </c>
      <c r="L575" s="6">
        <v>1899</v>
      </c>
      <c r="M575" s="9"/>
      <c r="N575" s="8">
        <v>2385238.9500000002</v>
      </c>
    </row>
    <row r="576" spans="2:14" ht="26.4">
      <c r="B576" s="130">
        <v>2023</v>
      </c>
      <c r="C576" s="130" t="s">
        <v>32</v>
      </c>
      <c r="D576" s="1079" t="s">
        <v>963</v>
      </c>
      <c r="E576" s="1080"/>
      <c r="F576" s="1079" t="s">
        <v>973</v>
      </c>
      <c r="G576" s="1080"/>
      <c r="H576" s="130" t="s">
        <v>969</v>
      </c>
      <c r="I576" s="130" t="s">
        <v>90</v>
      </c>
      <c r="J576" s="130" t="s">
        <v>33</v>
      </c>
      <c r="K576" s="293">
        <v>628.02</v>
      </c>
      <c r="L576" s="6">
        <v>27797</v>
      </c>
      <c r="M576" s="9"/>
      <c r="N576" s="8">
        <v>17457071.940000001</v>
      </c>
    </row>
    <row r="577" spans="2:14" ht="26.4">
      <c r="B577" s="130">
        <v>2023</v>
      </c>
      <c r="C577" s="130" t="s">
        <v>32</v>
      </c>
      <c r="D577" s="1079" t="s">
        <v>963</v>
      </c>
      <c r="E577" s="1080"/>
      <c r="F577" s="1079" t="s">
        <v>973</v>
      </c>
      <c r="G577" s="1080"/>
      <c r="H577" s="130" t="s">
        <v>969</v>
      </c>
      <c r="I577" s="130" t="s">
        <v>90</v>
      </c>
      <c r="J577" s="130" t="s">
        <v>33</v>
      </c>
      <c r="K577" s="293">
        <v>0</v>
      </c>
      <c r="L577" s="130"/>
      <c r="M577" s="9"/>
      <c r="N577" s="11">
        <v>0</v>
      </c>
    </row>
    <row r="578" spans="2:14" ht="26.4">
      <c r="B578" s="130">
        <v>2023</v>
      </c>
      <c r="C578" s="130" t="s">
        <v>32</v>
      </c>
      <c r="D578" s="1079" t="s">
        <v>963</v>
      </c>
      <c r="E578" s="1080"/>
      <c r="F578" s="1079" t="s">
        <v>973</v>
      </c>
      <c r="G578" s="1080"/>
      <c r="H578" s="130" t="s">
        <v>969</v>
      </c>
      <c r="I578" s="130" t="s">
        <v>371</v>
      </c>
      <c r="J578" s="130" t="s">
        <v>33</v>
      </c>
      <c r="K578" s="293">
        <v>0</v>
      </c>
      <c r="L578" s="130"/>
      <c r="M578" s="9"/>
      <c r="N578" s="11">
        <v>0</v>
      </c>
    </row>
    <row r="579" spans="2:14" ht="26.4">
      <c r="B579" s="130">
        <v>2023</v>
      </c>
      <c r="C579" s="130" t="s">
        <v>32</v>
      </c>
      <c r="D579" s="1079" t="s">
        <v>963</v>
      </c>
      <c r="E579" s="1080"/>
      <c r="F579" s="1079" t="s">
        <v>973</v>
      </c>
      <c r="G579" s="1080"/>
      <c r="H579" s="130" t="s">
        <v>969</v>
      </c>
      <c r="I579" s="130" t="s">
        <v>371</v>
      </c>
      <c r="J579" s="130" t="s">
        <v>33</v>
      </c>
      <c r="K579" s="293">
        <v>1256.05</v>
      </c>
      <c r="L579" s="6">
        <v>975</v>
      </c>
      <c r="M579" s="9"/>
      <c r="N579" s="8">
        <v>1224648.75</v>
      </c>
    </row>
    <row r="580" spans="2:14" ht="26.4">
      <c r="B580" s="130">
        <v>2023</v>
      </c>
      <c r="C580" s="130" t="s">
        <v>32</v>
      </c>
      <c r="D580" s="1079" t="s">
        <v>963</v>
      </c>
      <c r="E580" s="1080"/>
      <c r="F580" s="1079" t="s">
        <v>973</v>
      </c>
      <c r="G580" s="1080"/>
      <c r="H580" s="130" t="s">
        <v>969</v>
      </c>
      <c r="I580" s="130" t="s">
        <v>94</v>
      </c>
      <c r="J580" s="130" t="s">
        <v>33</v>
      </c>
      <c r="K580" s="293">
        <v>1884.08</v>
      </c>
      <c r="L580" s="6">
        <v>475</v>
      </c>
      <c r="M580" s="9"/>
      <c r="N580" s="8">
        <v>894938</v>
      </c>
    </row>
    <row r="581" spans="2:14" ht="26.4">
      <c r="B581" s="130">
        <v>2023</v>
      </c>
      <c r="C581" s="130" t="s">
        <v>32</v>
      </c>
      <c r="D581" s="1079" t="s">
        <v>963</v>
      </c>
      <c r="E581" s="1080"/>
      <c r="F581" s="1079" t="s">
        <v>973</v>
      </c>
      <c r="G581" s="1080"/>
      <c r="H581" s="130" t="s">
        <v>969</v>
      </c>
      <c r="I581" s="130" t="s">
        <v>94</v>
      </c>
      <c r="J581" s="130" t="s">
        <v>33</v>
      </c>
      <c r="K581" s="293">
        <v>0</v>
      </c>
      <c r="L581" s="130"/>
      <c r="M581" s="9"/>
      <c r="N581" s="11">
        <v>0</v>
      </c>
    </row>
    <row r="582" spans="2:14" ht="26.4">
      <c r="B582" s="130">
        <v>2023</v>
      </c>
      <c r="C582" s="130" t="s">
        <v>32</v>
      </c>
      <c r="D582" s="1079" t="s">
        <v>963</v>
      </c>
      <c r="E582" s="1080"/>
      <c r="F582" s="1079" t="s">
        <v>973</v>
      </c>
      <c r="G582" s="1080"/>
      <c r="H582" s="130" t="s">
        <v>968</v>
      </c>
      <c r="I582" s="130" t="s">
        <v>90</v>
      </c>
      <c r="J582" s="130" t="s">
        <v>33</v>
      </c>
      <c r="K582" s="293">
        <v>0</v>
      </c>
      <c r="L582" s="130"/>
      <c r="M582" s="9"/>
      <c r="N582" s="11">
        <v>0</v>
      </c>
    </row>
    <row r="583" spans="2:14" ht="26.4">
      <c r="B583" s="130">
        <v>2023</v>
      </c>
      <c r="C583" s="130" t="s">
        <v>32</v>
      </c>
      <c r="D583" s="1079" t="s">
        <v>963</v>
      </c>
      <c r="E583" s="1080"/>
      <c r="F583" s="1079" t="s">
        <v>973</v>
      </c>
      <c r="G583" s="1080"/>
      <c r="H583" s="130" t="s">
        <v>968</v>
      </c>
      <c r="I583" s="130" t="s">
        <v>90</v>
      </c>
      <c r="J583" s="130" t="s">
        <v>33</v>
      </c>
      <c r="K583" s="293">
        <v>209.34</v>
      </c>
      <c r="L583" s="6">
        <v>29238</v>
      </c>
      <c r="M583" s="9"/>
      <c r="N583" s="8">
        <v>6120682.9199999999</v>
      </c>
    </row>
    <row r="584" spans="2:14" ht="26.4">
      <c r="B584" s="130">
        <v>2023</v>
      </c>
      <c r="C584" s="130" t="s">
        <v>32</v>
      </c>
      <c r="D584" s="1079" t="s">
        <v>963</v>
      </c>
      <c r="E584" s="1080"/>
      <c r="F584" s="1079" t="s">
        <v>973</v>
      </c>
      <c r="G584" s="1080"/>
      <c r="H584" s="130" t="s">
        <v>968</v>
      </c>
      <c r="I584" s="130" t="s">
        <v>371</v>
      </c>
      <c r="J584" s="130" t="s">
        <v>33</v>
      </c>
      <c r="K584" s="293">
        <v>0</v>
      </c>
      <c r="L584" s="130"/>
      <c r="M584" s="9"/>
      <c r="N584" s="11">
        <v>0</v>
      </c>
    </row>
    <row r="585" spans="2:14" ht="26.4">
      <c r="B585" s="130">
        <v>2023</v>
      </c>
      <c r="C585" s="130" t="s">
        <v>32</v>
      </c>
      <c r="D585" s="1079" t="s">
        <v>963</v>
      </c>
      <c r="E585" s="1080"/>
      <c r="F585" s="1079" t="s">
        <v>973</v>
      </c>
      <c r="G585" s="1080"/>
      <c r="H585" s="130" t="s">
        <v>968</v>
      </c>
      <c r="I585" s="130" t="s">
        <v>371</v>
      </c>
      <c r="J585" s="130" t="s">
        <v>33</v>
      </c>
      <c r="K585" s="293">
        <v>418.68</v>
      </c>
      <c r="L585" s="6">
        <v>3718</v>
      </c>
      <c r="M585" s="9"/>
      <c r="N585" s="8">
        <v>1556652.24</v>
      </c>
    </row>
    <row r="586" spans="2:14" ht="26.4">
      <c r="B586" s="130">
        <v>2023</v>
      </c>
      <c r="C586" s="130" t="s">
        <v>32</v>
      </c>
      <c r="D586" s="1079" t="s">
        <v>963</v>
      </c>
      <c r="E586" s="1080"/>
      <c r="F586" s="1079" t="s">
        <v>973</v>
      </c>
      <c r="G586" s="1080"/>
      <c r="H586" s="130" t="s">
        <v>968</v>
      </c>
      <c r="I586" s="130" t="s">
        <v>94</v>
      </c>
      <c r="J586" s="130" t="s">
        <v>33</v>
      </c>
      <c r="K586" s="293">
        <v>628.03</v>
      </c>
      <c r="L586" s="6">
        <v>1142</v>
      </c>
      <c r="M586" s="9"/>
      <c r="N586" s="8">
        <v>717210.26</v>
      </c>
    </row>
    <row r="587" spans="2:14" ht="26.4">
      <c r="B587" s="130">
        <v>2023</v>
      </c>
      <c r="C587" s="130" t="s">
        <v>32</v>
      </c>
      <c r="D587" s="1079" t="s">
        <v>963</v>
      </c>
      <c r="E587" s="1080"/>
      <c r="F587" s="1079" t="s">
        <v>973</v>
      </c>
      <c r="G587" s="1080"/>
      <c r="H587" s="130" t="s">
        <v>968</v>
      </c>
      <c r="I587" s="130" t="s">
        <v>94</v>
      </c>
      <c r="J587" s="130" t="s">
        <v>33</v>
      </c>
      <c r="K587" s="293">
        <v>0</v>
      </c>
      <c r="L587" s="130"/>
      <c r="M587" s="9"/>
      <c r="N587" s="11">
        <v>0</v>
      </c>
    </row>
    <row r="588" spans="2:14">
      <c r="B588" s="132" t="s">
        <v>28</v>
      </c>
      <c r="C588" s="132" t="s">
        <v>28</v>
      </c>
      <c r="D588" s="1083" t="s">
        <v>28</v>
      </c>
      <c r="E588" s="1080"/>
      <c r="F588" s="1083" t="s">
        <v>29</v>
      </c>
      <c r="G588" s="1080"/>
      <c r="H588" s="132" t="s">
        <v>28</v>
      </c>
      <c r="I588" s="132" t="s">
        <v>28</v>
      </c>
      <c r="J588" s="132" t="s">
        <v>28</v>
      </c>
      <c r="K588" s="132" t="s">
        <v>28</v>
      </c>
      <c r="L588" s="13">
        <v>1623332</v>
      </c>
      <c r="M588" s="132"/>
      <c r="N588" s="14">
        <v>421573544.63999999</v>
      </c>
    </row>
    <row r="589" spans="2:14" ht="52.8">
      <c r="B589" s="130">
        <v>2023</v>
      </c>
      <c r="C589" s="130" t="s">
        <v>32</v>
      </c>
      <c r="D589" s="1079" t="s">
        <v>963</v>
      </c>
      <c r="E589" s="1080"/>
      <c r="F589" s="1079" t="s">
        <v>974</v>
      </c>
      <c r="G589" s="1080"/>
      <c r="H589" s="130" t="s">
        <v>966</v>
      </c>
      <c r="I589" s="130" t="s">
        <v>370</v>
      </c>
      <c r="J589" s="130" t="s">
        <v>33</v>
      </c>
      <c r="K589" s="293">
        <v>0</v>
      </c>
      <c r="L589" s="6">
        <v>2003</v>
      </c>
      <c r="M589" s="9"/>
      <c r="N589" s="130"/>
    </row>
    <row r="590" spans="2:14" ht="52.8">
      <c r="B590" s="130">
        <v>2023</v>
      </c>
      <c r="C590" s="130" t="s">
        <v>32</v>
      </c>
      <c r="D590" s="1079" t="s">
        <v>963</v>
      </c>
      <c r="E590" s="1080"/>
      <c r="F590" s="1079" t="s">
        <v>974</v>
      </c>
      <c r="G590" s="1080"/>
      <c r="H590" s="130" t="s">
        <v>966</v>
      </c>
      <c r="I590" s="130" t="s">
        <v>370</v>
      </c>
      <c r="J590" s="130" t="s">
        <v>33</v>
      </c>
      <c r="K590" s="293">
        <v>0</v>
      </c>
      <c r="L590" s="130"/>
      <c r="M590" s="9"/>
      <c r="N590" s="11">
        <v>0</v>
      </c>
    </row>
    <row r="591" spans="2:14" ht="39.6">
      <c r="B591" s="130">
        <v>2023</v>
      </c>
      <c r="C591" s="130" t="s">
        <v>32</v>
      </c>
      <c r="D591" s="1079" t="s">
        <v>963</v>
      </c>
      <c r="E591" s="1080"/>
      <c r="F591" s="1079" t="s">
        <v>974</v>
      </c>
      <c r="G591" s="1080"/>
      <c r="H591" s="130" t="s">
        <v>967</v>
      </c>
      <c r="I591" s="130" t="s">
        <v>370</v>
      </c>
      <c r="J591" s="130" t="s">
        <v>33</v>
      </c>
      <c r="K591" s="293">
        <v>0</v>
      </c>
      <c r="L591" s="6">
        <v>67</v>
      </c>
      <c r="M591" s="9"/>
      <c r="N591" s="130"/>
    </row>
    <row r="592" spans="2:14" ht="39.6">
      <c r="B592" s="130">
        <v>2023</v>
      </c>
      <c r="C592" s="130" t="s">
        <v>32</v>
      </c>
      <c r="D592" s="1079" t="s">
        <v>963</v>
      </c>
      <c r="E592" s="1080"/>
      <c r="F592" s="1079" t="s">
        <v>974</v>
      </c>
      <c r="G592" s="1080"/>
      <c r="H592" s="130" t="s">
        <v>967</v>
      </c>
      <c r="I592" s="130" t="s">
        <v>370</v>
      </c>
      <c r="J592" s="130" t="s">
        <v>33</v>
      </c>
      <c r="K592" s="293">
        <v>0</v>
      </c>
      <c r="L592" s="130"/>
      <c r="M592" s="9"/>
      <c r="N592" s="11">
        <v>0</v>
      </c>
    </row>
    <row r="593" spans="2:14" ht="39.6">
      <c r="B593" s="130">
        <v>2023</v>
      </c>
      <c r="C593" s="130" t="s">
        <v>32</v>
      </c>
      <c r="D593" s="1079" t="s">
        <v>963</v>
      </c>
      <c r="E593" s="1080"/>
      <c r="F593" s="1079" t="s">
        <v>974</v>
      </c>
      <c r="G593" s="1080"/>
      <c r="H593" s="130" t="s">
        <v>969</v>
      </c>
      <c r="I593" s="130" t="s">
        <v>370</v>
      </c>
      <c r="J593" s="130" t="s">
        <v>203</v>
      </c>
      <c r="K593" s="293">
        <v>0</v>
      </c>
      <c r="L593" s="6">
        <v>1</v>
      </c>
      <c r="M593" s="9"/>
      <c r="N593" s="130"/>
    </row>
    <row r="594" spans="2:14" ht="39.6">
      <c r="B594" s="130">
        <v>2023</v>
      </c>
      <c r="C594" s="130" t="s">
        <v>32</v>
      </c>
      <c r="D594" s="1079" t="s">
        <v>963</v>
      </c>
      <c r="E594" s="1080"/>
      <c r="F594" s="1079" t="s">
        <v>974</v>
      </c>
      <c r="G594" s="1080"/>
      <c r="H594" s="130" t="s">
        <v>969</v>
      </c>
      <c r="I594" s="130" t="s">
        <v>370</v>
      </c>
      <c r="J594" s="130" t="s">
        <v>203</v>
      </c>
      <c r="K594" s="293">
        <v>0</v>
      </c>
      <c r="L594" s="130"/>
      <c r="M594" s="9"/>
      <c r="N594" s="11">
        <v>0</v>
      </c>
    </row>
    <row r="595" spans="2:14" ht="39.6">
      <c r="B595" s="130">
        <v>2023</v>
      </c>
      <c r="C595" s="130" t="s">
        <v>32</v>
      </c>
      <c r="D595" s="1079" t="s">
        <v>963</v>
      </c>
      <c r="E595" s="1080"/>
      <c r="F595" s="1079" t="s">
        <v>974</v>
      </c>
      <c r="G595" s="1080"/>
      <c r="H595" s="130" t="s">
        <v>968</v>
      </c>
      <c r="I595" s="130" t="s">
        <v>370</v>
      </c>
      <c r="J595" s="130" t="s">
        <v>987</v>
      </c>
      <c r="K595" s="293">
        <v>0</v>
      </c>
      <c r="L595" s="6">
        <v>2</v>
      </c>
      <c r="M595" s="9"/>
      <c r="N595" s="130"/>
    </row>
    <row r="596" spans="2:14" ht="39.6">
      <c r="B596" s="130">
        <v>2023</v>
      </c>
      <c r="C596" s="130" t="s">
        <v>32</v>
      </c>
      <c r="D596" s="1079" t="s">
        <v>963</v>
      </c>
      <c r="E596" s="1080"/>
      <c r="F596" s="1079" t="s">
        <v>974</v>
      </c>
      <c r="G596" s="1080"/>
      <c r="H596" s="130" t="s">
        <v>968</v>
      </c>
      <c r="I596" s="130" t="s">
        <v>370</v>
      </c>
      <c r="J596" s="130" t="s">
        <v>987</v>
      </c>
      <c r="K596" s="293">
        <v>0</v>
      </c>
      <c r="L596" s="130"/>
      <c r="M596" s="9"/>
      <c r="N596" s="11">
        <v>0</v>
      </c>
    </row>
    <row r="597" spans="2:14" ht="52.8">
      <c r="B597" s="130">
        <v>2023</v>
      </c>
      <c r="C597" s="130" t="s">
        <v>32</v>
      </c>
      <c r="D597" s="1079" t="s">
        <v>963</v>
      </c>
      <c r="E597" s="1080"/>
      <c r="F597" s="1079" t="s">
        <v>974</v>
      </c>
      <c r="G597" s="1080"/>
      <c r="H597" s="130" t="s">
        <v>966</v>
      </c>
      <c r="I597" s="130" t="s">
        <v>90</v>
      </c>
      <c r="J597" s="130" t="s">
        <v>33</v>
      </c>
      <c r="K597" s="293">
        <v>0</v>
      </c>
      <c r="L597" s="130"/>
      <c r="M597" s="9"/>
      <c r="N597" s="11">
        <v>0</v>
      </c>
    </row>
    <row r="598" spans="2:14" ht="52.8">
      <c r="B598" s="130">
        <v>2023</v>
      </c>
      <c r="C598" s="130" t="s">
        <v>32</v>
      </c>
      <c r="D598" s="1079" t="s">
        <v>963</v>
      </c>
      <c r="E598" s="1080"/>
      <c r="F598" s="1079" t="s">
        <v>974</v>
      </c>
      <c r="G598" s="1080"/>
      <c r="H598" s="130" t="s">
        <v>966</v>
      </c>
      <c r="I598" s="130" t="s">
        <v>90</v>
      </c>
      <c r="J598" s="130" t="s">
        <v>33</v>
      </c>
      <c r="K598" s="293">
        <v>277.17</v>
      </c>
      <c r="L598" s="6">
        <v>1415957</v>
      </c>
      <c r="M598" s="9"/>
      <c r="N598" s="8">
        <v>392460801.69</v>
      </c>
    </row>
    <row r="599" spans="2:14" ht="52.8">
      <c r="B599" s="130">
        <v>2023</v>
      </c>
      <c r="C599" s="130" t="s">
        <v>32</v>
      </c>
      <c r="D599" s="1079" t="s">
        <v>963</v>
      </c>
      <c r="E599" s="1080"/>
      <c r="F599" s="1079" t="s">
        <v>974</v>
      </c>
      <c r="G599" s="1080"/>
      <c r="H599" s="130" t="s">
        <v>966</v>
      </c>
      <c r="I599" s="130" t="s">
        <v>371</v>
      </c>
      <c r="J599" s="130" t="s">
        <v>33</v>
      </c>
      <c r="K599" s="293">
        <v>0</v>
      </c>
      <c r="L599" s="130"/>
      <c r="M599" s="9"/>
      <c r="N599" s="11">
        <v>0</v>
      </c>
    </row>
    <row r="600" spans="2:14" ht="52.8">
      <c r="B600" s="130">
        <v>2023</v>
      </c>
      <c r="C600" s="130" t="s">
        <v>32</v>
      </c>
      <c r="D600" s="1079" t="s">
        <v>963</v>
      </c>
      <c r="E600" s="1080"/>
      <c r="F600" s="1079" t="s">
        <v>974</v>
      </c>
      <c r="G600" s="1080"/>
      <c r="H600" s="130" t="s">
        <v>966</v>
      </c>
      <c r="I600" s="130" t="s">
        <v>371</v>
      </c>
      <c r="J600" s="130" t="s">
        <v>33</v>
      </c>
      <c r="K600" s="293">
        <v>554.34</v>
      </c>
      <c r="L600" s="6">
        <v>130191</v>
      </c>
      <c r="M600" s="9"/>
      <c r="N600" s="8">
        <v>72170078.939999998</v>
      </c>
    </row>
    <row r="601" spans="2:14" ht="52.8">
      <c r="B601" s="130">
        <v>2023</v>
      </c>
      <c r="C601" s="130" t="s">
        <v>32</v>
      </c>
      <c r="D601" s="1079" t="s">
        <v>963</v>
      </c>
      <c r="E601" s="1080"/>
      <c r="F601" s="1079" t="s">
        <v>974</v>
      </c>
      <c r="G601" s="1080"/>
      <c r="H601" s="130" t="s">
        <v>966</v>
      </c>
      <c r="I601" s="130" t="s">
        <v>94</v>
      </c>
      <c r="J601" s="130" t="s">
        <v>33</v>
      </c>
      <c r="K601" s="293">
        <v>831.51</v>
      </c>
      <c r="L601" s="6">
        <v>89474</v>
      </c>
      <c r="M601" s="9"/>
      <c r="N601" s="8">
        <v>74398525.739999995</v>
      </c>
    </row>
    <row r="602" spans="2:14" ht="52.8">
      <c r="B602" s="130">
        <v>2023</v>
      </c>
      <c r="C602" s="130" t="s">
        <v>32</v>
      </c>
      <c r="D602" s="1079" t="s">
        <v>963</v>
      </c>
      <c r="E602" s="1080"/>
      <c r="F602" s="1079" t="s">
        <v>974</v>
      </c>
      <c r="G602" s="1080"/>
      <c r="H602" s="130" t="s">
        <v>966</v>
      </c>
      <c r="I602" s="130" t="s">
        <v>94</v>
      </c>
      <c r="J602" s="130" t="s">
        <v>33</v>
      </c>
      <c r="K602" s="293">
        <v>0</v>
      </c>
      <c r="L602" s="130"/>
      <c r="M602" s="9"/>
      <c r="N602" s="11">
        <v>0</v>
      </c>
    </row>
    <row r="603" spans="2:14" ht="26.4">
      <c r="B603" s="130">
        <v>2023</v>
      </c>
      <c r="C603" s="130" t="s">
        <v>32</v>
      </c>
      <c r="D603" s="1079" t="s">
        <v>963</v>
      </c>
      <c r="E603" s="1080"/>
      <c r="F603" s="1079" t="s">
        <v>974</v>
      </c>
      <c r="G603" s="1080"/>
      <c r="H603" s="130" t="s">
        <v>967</v>
      </c>
      <c r="I603" s="130" t="s">
        <v>90</v>
      </c>
      <c r="J603" s="130" t="s">
        <v>33</v>
      </c>
      <c r="K603" s="293">
        <v>0</v>
      </c>
      <c r="L603" s="130"/>
      <c r="M603" s="9"/>
      <c r="N603" s="11">
        <v>0</v>
      </c>
    </row>
    <row r="604" spans="2:14" ht="26.4">
      <c r="B604" s="130">
        <v>2023</v>
      </c>
      <c r="C604" s="130" t="s">
        <v>32</v>
      </c>
      <c r="D604" s="1079" t="s">
        <v>963</v>
      </c>
      <c r="E604" s="1080"/>
      <c r="F604" s="1079" t="s">
        <v>974</v>
      </c>
      <c r="G604" s="1080"/>
      <c r="H604" s="130" t="s">
        <v>967</v>
      </c>
      <c r="I604" s="130" t="s">
        <v>90</v>
      </c>
      <c r="J604" s="130" t="s">
        <v>33</v>
      </c>
      <c r="K604" s="293">
        <v>554.33000000000004</v>
      </c>
      <c r="L604" s="6">
        <v>100659</v>
      </c>
      <c r="M604" s="9"/>
      <c r="N604" s="8">
        <v>55798303.469999999</v>
      </c>
    </row>
    <row r="605" spans="2:14" ht="26.4">
      <c r="B605" s="130">
        <v>2023</v>
      </c>
      <c r="C605" s="130" t="s">
        <v>32</v>
      </c>
      <c r="D605" s="1079" t="s">
        <v>963</v>
      </c>
      <c r="E605" s="1080"/>
      <c r="F605" s="1079" t="s">
        <v>974</v>
      </c>
      <c r="G605" s="1080"/>
      <c r="H605" s="130" t="s">
        <v>967</v>
      </c>
      <c r="I605" s="130" t="s">
        <v>371</v>
      </c>
      <c r="J605" s="130" t="s">
        <v>33</v>
      </c>
      <c r="K605" s="293">
        <v>0</v>
      </c>
      <c r="L605" s="130"/>
      <c r="M605" s="9"/>
      <c r="N605" s="11">
        <v>0</v>
      </c>
    </row>
    <row r="606" spans="2:14" ht="26.4">
      <c r="B606" s="130">
        <v>2023</v>
      </c>
      <c r="C606" s="130" t="s">
        <v>32</v>
      </c>
      <c r="D606" s="1079" t="s">
        <v>963</v>
      </c>
      <c r="E606" s="1080"/>
      <c r="F606" s="1079" t="s">
        <v>974</v>
      </c>
      <c r="G606" s="1080"/>
      <c r="H606" s="130" t="s">
        <v>967</v>
      </c>
      <c r="I606" s="130" t="s">
        <v>371</v>
      </c>
      <c r="J606" s="130" t="s">
        <v>33</v>
      </c>
      <c r="K606" s="293">
        <v>1108.67</v>
      </c>
      <c r="L606" s="6">
        <v>7557</v>
      </c>
      <c r="M606" s="9"/>
      <c r="N606" s="8">
        <v>8378219.1900000004</v>
      </c>
    </row>
    <row r="607" spans="2:14" ht="26.4">
      <c r="B607" s="130">
        <v>2023</v>
      </c>
      <c r="C607" s="130" t="s">
        <v>32</v>
      </c>
      <c r="D607" s="1079" t="s">
        <v>963</v>
      </c>
      <c r="E607" s="1080"/>
      <c r="F607" s="1079" t="s">
        <v>974</v>
      </c>
      <c r="G607" s="1080"/>
      <c r="H607" s="130" t="s">
        <v>967</v>
      </c>
      <c r="I607" s="130" t="s">
        <v>94</v>
      </c>
      <c r="J607" s="130" t="s">
        <v>33</v>
      </c>
      <c r="K607" s="293">
        <v>1663.01</v>
      </c>
      <c r="L607" s="6">
        <v>4393</v>
      </c>
      <c r="M607" s="9"/>
      <c r="N607" s="8">
        <v>7305602.9299999997</v>
      </c>
    </row>
    <row r="608" spans="2:14" ht="26.4">
      <c r="B608" s="130">
        <v>2023</v>
      </c>
      <c r="C608" s="130" t="s">
        <v>32</v>
      </c>
      <c r="D608" s="1079" t="s">
        <v>963</v>
      </c>
      <c r="E608" s="1080"/>
      <c r="F608" s="1079" t="s">
        <v>974</v>
      </c>
      <c r="G608" s="1080"/>
      <c r="H608" s="130" t="s">
        <v>967</v>
      </c>
      <c r="I608" s="130" t="s">
        <v>94</v>
      </c>
      <c r="J608" s="130" t="s">
        <v>33</v>
      </c>
      <c r="K608" s="293">
        <v>0</v>
      </c>
      <c r="L608" s="130"/>
      <c r="M608" s="9"/>
      <c r="N608" s="11">
        <v>0</v>
      </c>
    </row>
    <row r="609" spans="2:14" ht="26.4">
      <c r="B609" s="130">
        <v>2023</v>
      </c>
      <c r="C609" s="130" t="s">
        <v>32</v>
      </c>
      <c r="D609" s="1079" t="s">
        <v>963</v>
      </c>
      <c r="E609" s="1080"/>
      <c r="F609" s="1079" t="s">
        <v>974</v>
      </c>
      <c r="G609" s="1080"/>
      <c r="H609" s="130" t="s">
        <v>969</v>
      </c>
      <c r="I609" s="130" t="s">
        <v>90</v>
      </c>
      <c r="J609" s="130" t="s">
        <v>33</v>
      </c>
      <c r="K609" s="293">
        <v>831.5</v>
      </c>
      <c r="L609" s="6">
        <v>13670</v>
      </c>
      <c r="M609" s="9"/>
      <c r="N609" s="8">
        <v>11366605</v>
      </c>
    </row>
    <row r="610" spans="2:14" ht="26.4">
      <c r="B610" s="130">
        <v>2023</v>
      </c>
      <c r="C610" s="130" t="s">
        <v>32</v>
      </c>
      <c r="D610" s="1079" t="s">
        <v>963</v>
      </c>
      <c r="E610" s="1080"/>
      <c r="F610" s="1079" t="s">
        <v>974</v>
      </c>
      <c r="G610" s="1080"/>
      <c r="H610" s="130" t="s">
        <v>969</v>
      </c>
      <c r="I610" s="130" t="s">
        <v>90</v>
      </c>
      <c r="J610" s="130" t="s">
        <v>33</v>
      </c>
      <c r="K610" s="293">
        <v>0</v>
      </c>
      <c r="L610" s="130"/>
      <c r="M610" s="9"/>
      <c r="N610" s="11">
        <v>0</v>
      </c>
    </row>
    <row r="611" spans="2:14" ht="26.4">
      <c r="B611" s="130">
        <v>2023</v>
      </c>
      <c r="C611" s="130" t="s">
        <v>32</v>
      </c>
      <c r="D611" s="1079" t="s">
        <v>963</v>
      </c>
      <c r="E611" s="1080"/>
      <c r="F611" s="1079" t="s">
        <v>974</v>
      </c>
      <c r="G611" s="1080"/>
      <c r="H611" s="130" t="s">
        <v>969</v>
      </c>
      <c r="I611" s="130" t="s">
        <v>371</v>
      </c>
      <c r="J611" s="130" t="s">
        <v>33</v>
      </c>
      <c r="K611" s="293">
        <v>1663.01</v>
      </c>
      <c r="L611" s="6">
        <v>1046</v>
      </c>
      <c r="M611" s="9"/>
      <c r="N611" s="8">
        <v>1739508.46</v>
      </c>
    </row>
    <row r="612" spans="2:14" ht="26.4">
      <c r="B612" s="130">
        <v>2023</v>
      </c>
      <c r="C612" s="130" t="s">
        <v>32</v>
      </c>
      <c r="D612" s="1079" t="s">
        <v>963</v>
      </c>
      <c r="E612" s="1080"/>
      <c r="F612" s="1079" t="s">
        <v>974</v>
      </c>
      <c r="G612" s="1080"/>
      <c r="H612" s="130" t="s">
        <v>969</v>
      </c>
      <c r="I612" s="130" t="s">
        <v>371</v>
      </c>
      <c r="J612" s="130" t="s">
        <v>33</v>
      </c>
      <c r="K612" s="293">
        <v>0</v>
      </c>
      <c r="L612" s="130"/>
      <c r="M612" s="9"/>
      <c r="N612" s="11">
        <v>0</v>
      </c>
    </row>
    <row r="613" spans="2:14" ht="26.4">
      <c r="B613" s="130">
        <v>2023</v>
      </c>
      <c r="C613" s="130" t="s">
        <v>32</v>
      </c>
      <c r="D613" s="1079" t="s">
        <v>963</v>
      </c>
      <c r="E613" s="1080"/>
      <c r="F613" s="1079" t="s">
        <v>974</v>
      </c>
      <c r="G613" s="1080"/>
      <c r="H613" s="130" t="s">
        <v>969</v>
      </c>
      <c r="I613" s="130" t="s">
        <v>94</v>
      </c>
      <c r="J613" s="130" t="s">
        <v>33</v>
      </c>
      <c r="K613" s="293">
        <v>2494.52</v>
      </c>
      <c r="L613" s="6">
        <v>431</v>
      </c>
      <c r="M613" s="9"/>
      <c r="N613" s="8">
        <v>1075138.1200000001</v>
      </c>
    </row>
    <row r="614" spans="2:14" ht="26.4">
      <c r="B614" s="130">
        <v>2023</v>
      </c>
      <c r="C614" s="130" t="s">
        <v>32</v>
      </c>
      <c r="D614" s="1079" t="s">
        <v>963</v>
      </c>
      <c r="E614" s="1080"/>
      <c r="F614" s="1079" t="s">
        <v>974</v>
      </c>
      <c r="G614" s="1080"/>
      <c r="H614" s="130" t="s">
        <v>969</v>
      </c>
      <c r="I614" s="130" t="s">
        <v>94</v>
      </c>
      <c r="J614" s="130" t="s">
        <v>33</v>
      </c>
      <c r="K614" s="293">
        <v>0</v>
      </c>
      <c r="L614" s="130"/>
      <c r="M614" s="9"/>
      <c r="N614" s="11">
        <v>0</v>
      </c>
    </row>
    <row r="615" spans="2:14" ht="26.4">
      <c r="B615" s="130">
        <v>2023</v>
      </c>
      <c r="C615" s="130" t="s">
        <v>32</v>
      </c>
      <c r="D615" s="1079" t="s">
        <v>963</v>
      </c>
      <c r="E615" s="1080"/>
      <c r="F615" s="1079" t="s">
        <v>974</v>
      </c>
      <c r="G615" s="1080"/>
      <c r="H615" s="130" t="s">
        <v>968</v>
      </c>
      <c r="I615" s="130" t="s">
        <v>90</v>
      </c>
      <c r="J615" s="130" t="s">
        <v>33</v>
      </c>
      <c r="K615" s="293">
        <v>277.17</v>
      </c>
      <c r="L615" s="6">
        <v>31757</v>
      </c>
      <c r="M615" s="9"/>
      <c r="N615" s="8">
        <v>8802087.6899999995</v>
      </c>
    </row>
    <row r="616" spans="2:14" ht="26.4">
      <c r="B616" s="130">
        <v>2023</v>
      </c>
      <c r="C616" s="130" t="s">
        <v>32</v>
      </c>
      <c r="D616" s="1079" t="s">
        <v>963</v>
      </c>
      <c r="E616" s="1080"/>
      <c r="F616" s="1079" t="s">
        <v>974</v>
      </c>
      <c r="G616" s="1080"/>
      <c r="H616" s="130" t="s">
        <v>968</v>
      </c>
      <c r="I616" s="130" t="s">
        <v>90</v>
      </c>
      <c r="J616" s="130" t="s">
        <v>33</v>
      </c>
      <c r="K616" s="293">
        <v>0</v>
      </c>
      <c r="L616" s="130"/>
      <c r="M616" s="9"/>
      <c r="N616" s="11">
        <v>0</v>
      </c>
    </row>
    <row r="617" spans="2:14" ht="26.4">
      <c r="B617" s="130">
        <v>2023</v>
      </c>
      <c r="C617" s="130" t="s">
        <v>32</v>
      </c>
      <c r="D617" s="1079" t="s">
        <v>963</v>
      </c>
      <c r="E617" s="1080"/>
      <c r="F617" s="1079" t="s">
        <v>974</v>
      </c>
      <c r="G617" s="1080"/>
      <c r="H617" s="130" t="s">
        <v>968</v>
      </c>
      <c r="I617" s="130" t="s">
        <v>371</v>
      </c>
      <c r="J617" s="130" t="s">
        <v>33</v>
      </c>
      <c r="K617" s="293">
        <v>554.34</v>
      </c>
      <c r="L617" s="6">
        <v>3294</v>
      </c>
      <c r="M617" s="9"/>
      <c r="N617" s="8">
        <v>1825995.96</v>
      </c>
    </row>
    <row r="618" spans="2:14" ht="26.4">
      <c r="B618" s="130">
        <v>2023</v>
      </c>
      <c r="C618" s="130" t="s">
        <v>32</v>
      </c>
      <c r="D618" s="1079" t="s">
        <v>963</v>
      </c>
      <c r="E618" s="1080"/>
      <c r="F618" s="1079" t="s">
        <v>974</v>
      </c>
      <c r="G618" s="1080"/>
      <c r="H618" s="130" t="s">
        <v>968</v>
      </c>
      <c r="I618" s="130" t="s">
        <v>371</v>
      </c>
      <c r="J618" s="130" t="s">
        <v>33</v>
      </c>
      <c r="K618" s="293">
        <v>0</v>
      </c>
      <c r="L618" s="130"/>
      <c r="M618" s="9"/>
      <c r="N618" s="11">
        <v>0</v>
      </c>
    </row>
    <row r="619" spans="2:14" ht="26.4">
      <c r="B619" s="130">
        <v>2023</v>
      </c>
      <c r="C619" s="130" t="s">
        <v>32</v>
      </c>
      <c r="D619" s="1079" t="s">
        <v>963</v>
      </c>
      <c r="E619" s="1080"/>
      <c r="F619" s="1079" t="s">
        <v>974</v>
      </c>
      <c r="G619" s="1080"/>
      <c r="H619" s="130" t="s">
        <v>968</v>
      </c>
      <c r="I619" s="130" t="s">
        <v>94</v>
      </c>
      <c r="J619" s="130" t="s">
        <v>33</v>
      </c>
      <c r="K619" s="293">
        <v>0</v>
      </c>
      <c r="L619" s="130"/>
      <c r="M619" s="9"/>
      <c r="N619" s="11">
        <v>0</v>
      </c>
    </row>
    <row r="620" spans="2:14" ht="26.4">
      <c r="B620" s="130">
        <v>2023</v>
      </c>
      <c r="C620" s="130" t="s">
        <v>32</v>
      </c>
      <c r="D620" s="1079" t="s">
        <v>963</v>
      </c>
      <c r="E620" s="1080"/>
      <c r="F620" s="1079" t="s">
        <v>974</v>
      </c>
      <c r="G620" s="1080"/>
      <c r="H620" s="130" t="s">
        <v>968</v>
      </c>
      <c r="I620" s="130" t="s">
        <v>94</v>
      </c>
      <c r="J620" s="130" t="s">
        <v>33</v>
      </c>
      <c r="K620" s="293">
        <v>831.51</v>
      </c>
      <c r="L620" s="6">
        <v>3975</v>
      </c>
      <c r="M620" s="9"/>
      <c r="N620" s="8">
        <v>3305252.25</v>
      </c>
    </row>
    <row r="621" spans="2:14">
      <c r="B621" s="132" t="s">
        <v>28</v>
      </c>
      <c r="C621" s="132" t="s">
        <v>28</v>
      </c>
      <c r="D621" s="1083" t="s">
        <v>28</v>
      </c>
      <c r="E621" s="1080"/>
      <c r="F621" s="1083" t="s">
        <v>29</v>
      </c>
      <c r="G621" s="1080"/>
      <c r="H621" s="132" t="s">
        <v>28</v>
      </c>
      <c r="I621" s="132" t="s">
        <v>28</v>
      </c>
      <c r="J621" s="132" t="s">
        <v>28</v>
      </c>
      <c r="K621" s="132" t="s">
        <v>28</v>
      </c>
      <c r="L621" s="13">
        <v>1804477</v>
      </c>
      <c r="M621" s="132"/>
      <c r="N621" s="14">
        <v>638626119.44000006</v>
      </c>
    </row>
    <row r="622" spans="2:14" ht="52.8">
      <c r="B622" s="130">
        <v>2023</v>
      </c>
      <c r="C622" s="130" t="s">
        <v>32</v>
      </c>
      <c r="D622" s="1079" t="s">
        <v>963</v>
      </c>
      <c r="E622" s="1080"/>
      <c r="F622" s="1079" t="s">
        <v>976</v>
      </c>
      <c r="G622" s="1080"/>
      <c r="H622" s="130" t="s">
        <v>966</v>
      </c>
      <c r="I622" s="130" t="s">
        <v>370</v>
      </c>
      <c r="J622" s="130" t="s">
        <v>33</v>
      </c>
      <c r="K622" s="293">
        <v>0</v>
      </c>
      <c r="L622" s="6">
        <v>2045</v>
      </c>
      <c r="M622" s="9"/>
      <c r="N622" s="130"/>
    </row>
    <row r="623" spans="2:14" ht="52.8">
      <c r="B623" s="130">
        <v>2023</v>
      </c>
      <c r="C623" s="130" t="s">
        <v>32</v>
      </c>
      <c r="D623" s="1079" t="s">
        <v>963</v>
      </c>
      <c r="E623" s="1080"/>
      <c r="F623" s="1079" t="s">
        <v>976</v>
      </c>
      <c r="G623" s="1080"/>
      <c r="H623" s="130" t="s">
        <v>966</v>
      </c>
      <c r="I623" s="130" t="s">
        <v>370</v>
      </c>
      <c r="J623" s="130" t="s">
        <v>33</v>
      </c>
      <c r="K623" s="293">
        <v>0</v>
      </c>
      <c r="L623" s="130"/>
      <c r="M623" s="9"/>
      <c r="N623" s="11">
        <v>0</v>
      </c>
    </row>
    <row r="624" spans="2:14" ht="39.6">
      <c r="B624" s="130">
        <v>2023</v>
      </c>
      <c r="C624" s="130" t="s">
        <v>32</v>
      </c>
      <c r="D624" s="1079" t="s">
        <v>963</v>
      </c>
      <c r="E624" s="1080"/>
      <c r="F624" s="1079" t="s">
        <v>976</v>
      </c>
      <c r="G624" s="1080"/>
      <c r="H624" s="130" t="s">
        <v>967</v>
      </c>
      <c r="I624" s="130" t="s">
        <v>370</v>
      </c>
      <c r="J624" s="130" t="s">
        <v>33</v>
      </c>
      <c r="K624" s="293">
        <v>0</v>
      </c>
      <c r="L624" s="6">
        <v>53</v>
      </c>
      <c r="M624" s="9"/>
      <c r="N624" s="130"/>
    </row>
    <row r="625" spans="2:14" ht="39.6">
      <c r="B625" s="130">
        <v>2023</v>
      </c>
      <c r="C625" s="130" t="s">
        <v>32</v>
      </c>
      <c r="D625" s="1079" t="s">
        <v>963</v>
      </c>
      <c r="E625" s="1080"/>
      <c r="F625" s="1079" t="s">
        <v>976</v>
      </c>
      <c r="G625" s="1080"/>
      <c r="H625" s="130" t="s">
        <v>967</v>
      </c>
      <c r="I625" s="130" t="s">
        <v>370</v>
      </c>
      <c r="J625" s="130" t="s">
        <v>33</v>
      </c>
      <c r="K625" s="293">
        <v>0</v>
      </c>
      <c r="L625" s="130"/>
      <c r="M625" s="9"/>
      <c r="N625" s="11">
        <v>0</v>
      </c>
    </row>
    <row r="626" spans="2:14" ht="52.8">
      <c r="B626" s="130">
        <v>2023</v>
      </c>
      <c r="C626" s="130" t="s">
        <v>32</v>
      </c>
      <c r="D626" s="1079" t="s">
        <v>963</v>
      </c>
      <c r="E626" s="1080"/>
      <c r="F626" s="1079" t="s">
        <v>976</v>
      </c>
      <c r="G626" s="1080"/>
      <c r="H626" s="130" t="s">
        <v>966</v>
      </c>
      <c r="I626" s="130" t="s">
        <v>90</v>
      </c>
      <c r="J626" s="130" t="s">
        <v>33</v>
      </c>
      <c r="K626" s="293">
        <v>393.56</v>
      </c>
      <c r="L626" s="6">
        <v>1413383</v>
      </c>
      <c r="M626" s="9"/>
      <c r="N626" s="8">
        <v>556251013.48000002</v>
      </c>
    </row>
    <row r="627" spans="2:14" ht="52.8">
      <c r="B627" s="130">
        <v>2023</v>
      </c>
      <c r="C627" s="130" t="s">
        <v>32</v>
      </c>
      <c r="D627" s="1079" t="s">
        <v>963</v>
      </c>
      <c r="E627" s="1080"/>
      <c r="F627" s="1079" t="s">
        <v>976</v>
      </c>
      <c r="G627" s="1080"/>
      <c r="H627" s="130" t="s">
        <v>966</v>
      </c>
      <c r="I627" s="130" t="s">
        <v>90</v>
      </c>
      <c r="J627" s="130" t="s">
        <v>33</v>
      </c>
      <c r="K627" s="293">
        <v>0</v>
      </c>
      <c r="L627" s="130"/>
      <c r="M627" s="9"/>
      <c r="N627" s="11">
        <v>0</v>
      </c>
    </row>
    <row r="628" spans="2:14" ht="52.8">
      <c r="B628" s="130">
        <v>2023</v>
      </c>
      <c r="C628" s="130" t="s">
        <v>32</v>
      </c>
      <c r="D628" s="1079" t="s">
        <v>963</v>
      </c>
      <c r="E628" s="1080"/>
      <c r="F628" s="1079" t="s">
        <v>976</v>
      </c>
      <c r="G628" s="1080"/>
      <c r="H628" s="130" t="s">
        <v>966</v>
      </c>
      <c r="I628" s="130" t="s">
        <v>371</v>
      </c>
      <c r="J628" s="130" t="s">
        <v>33</v>
      </c>
      <c r="K628" s="293">
        <v>787.12</v>
      </c>
      <c r="L628" s="6">
        <v>156054</v>
      </c>
      <c r="M628" s="9"/>
      <c r="N628" s="8">
        <v>122833224.48</v>
      </c>
    </row>
    <row r="629" spans="2:14" ht="52.8">
      <c r="B629" s="130">
        <v>2023</v>
      </c>
      <c r="C629" s="130" t="s">
        <v>32</v>
      </c>
      <c r="D629" s="1079" t="s">
        <v>963</v>
      </c>
      <c r="E629" s="1080"/>
      <c r="F629" s="1079" t="s">
        <v>976</v>
      </c>
      <c r="G629" s="1080"/>
      <c r="H629" s="130" t="s">
        <v>966</v>
      </c>
      <c r="I629" s="130" t="s">
        <v>371</v>
      </c>
      <c r="J629" s="130" t="s">
        <v>33</v>
      </c>
      <c r="K629" s="293">
        <v>0</v>
      </c>
      <c r="L629" s="130"/>
      <c r="M629" s="9"/>
      <c r="N629" s="11">
        <v>0</v>
      </c>
    </row>
    <row r="630" spans="2:14" ht="52.8">
      <c r="B630" s="130">
        <v>2023</v>
      </c>
      <c r="C630" s="130" t="s">
        <v>32</v>
      </c>
      <c r="D630" s="1079" t="s">
        <v>963</v>
      </c>
      <c r="E630" s="1080"/>
      <c r="F630" s="1079" t="s">
        <v>976</v>
      </c>
      <c r="G630" s="1080"/>
      <c r="H630" s="130" t="s">
        <v>966</v>
      </c>
      <c r="I630" s="130" t="s">
        <v>94</v>
      </c>
      <c r="J630" s="130" t="s">
        <v>33</v>
      </c>
      <c r="K630" s="293">
        <v>1180.69</v>
      </c>
      <c r="L630" s="6">
        <v>84484</v>
      </c>
      <c r="M630" s="9"/>
      <c r="N630" s="8">
        <v>99749413.959999993</v>
      </c>
    </row>
    <row r="631" spans="2:14" ht="52.8">
      <c r="B631" s="130">
        <v>2023</v>
      </c>
      <c r="C631" s="130" t="s">
        <v>32</v>
      </c>
      <c r="D631" s="1079" t="s">
        <v>963</v>
      </c>
      <c r="E631" s="1080"/>
      <c r="F631" s="1079" t="s">
        <v>976</v>
      </c>
      <c r="G631" s="1080"/>
      <c r="H631" s="130" t="s">
        <v>966</v>
      </c>
      <c r="I631" s="130" t="s">
        <v>94</v>
      </c>
      <c r="J631" s="130" t="s">
        <v>33</v>
      </c>
      <c r="K631" s="293">
        <v>0</v>
      </c>
      <c r="L631" s="130"/>
      <c r="M631" s="9"/>
      <c r="N631" s="11">
        <v>0</v>
      </c>
    </row>
    <row r="632" spans="2:14" ht="26.4">
      <c r="B632" s="130">
        <v>2023</v>
      </c>
      <c r="C632" s="130" t="s">
        <v>32</v>
      </c>
      <c r="D632" s="1079" t="s">
        <v>963</v>
      </c>
      <c r="E632" s="1080"/>
      <c r="F632" s="1079" t="s">
        <v>976</v>
      </c>
      <c r="G632" s="1080"/>
      <c r="H632" s="130" t="s">
        <v>967</v>
      </c>
      <c r="I632" s="130" t="s">
        <v>90</v>
      </c>
      <c r="J632" s="130" t="s">
        <v>33</v>
      </c>
      <c r="K632" s="293">
        <v>787.12</v>
      </c>
      <c r="L632" s="6">
        <v>105797</v>
      </c>
      <c r="M632" s="9"/>
      <c r="N632" s="8">
        <v>83274934.640000001</v>
      </c>
    </row>
    <row r="633" spans="2:14" ht="26.4">
      <c r="B633" s="130">
        <v>2023</v>
      </c>
      <c r="C633" s="130" t="s">
        <v>32</v>
      </c>
      <c r="D633" s="1079" t="s">
        <v>963</v>
      </c>
      <c r="E633" s="1080"/>
      <c r="F633" s="1079" t="s">
        <v>976</v>
      </c>
      <c r="G633" s="1080"/>
      <c r="H633" s="130" t="s">
        <v>967</v>
      </c>
      <c r="I633" s="130" t="s">
        <v>90</v>
      </c>
      <c r="J633" s="130" t="s">
        <v>33</v>
      </c>
      <c r="K633" s="293">
        <v>0</v>
      </c>
      <c r="L633" s="130"/>
      <c r="M633" s="9"/>
      <c r="N633" s="11">
        <v>0</v>
      </c>
    </row>
    <row r="634" spans="2:14" ht="26.4">
      <c r="B634" s="130">
        <v>2023</v>
      </c>
      <c r="C634" s="130" t="s">
        <v>32</v>
      </c>
      <c r="D634" s="1079" t="s">
        <v>963</v>
      </c>
      <c r="E634" s="1080"/>
      <c r="F634" s="1079" t="s">
        <v>976</v>
      </c>
      <c r="G634" s="1080"/>
      <c r="H634" s="130" t="s">
        <v>967</v>
      </c>
      <c r="I634" s="130" t="s">
        <v>371</v>
      </c>
      <c r="J634" s="130" t="s">
        <v>33</v>
      </c>
      <c r="K634" s="293">
        <v>0</v>
      </c>
      <c r="L634" s="130"/>
      <c r="M634" s="9"/>
      <c r="N634" s="11">
        <v>0</v>
      </c>
    </row>
    <row r="635" spans="2:14" ht="26.4">
      <c r="B635" s="130">
        <v>2023</v>
      </c>
      <c r="C635" s="130" t="s">
        <v>32</v>
      </c>
      <c r="D635" s="1079" t="s">
        <v>963</v>
      </c>
      <c r="E635" s="1080"/>
      <c r="F635" s="1079" t="s">
        <v>976</v>
      </c>
      <c r="G635" s="1080"/>
      <c r="H635" s="130" t="s">
        <v>967</v>
      </c>
      <c r="I635" s="130" t="s">
        <v>371</v>
      </c>
      <c r="J635" s="130" t="s">
        <v>33</v>
      </c>
      <c r="K635" s="293">
        <v>1574.25</v>
      </c>
      <c r="L635" s="6">
        <v>5174</v>
      </c>
      <c r="M635" s="9"/>
      <c r="N635" s="8">
        <v>8145169.5</v>
      </c>
    </row>
    <row r="636" spans="2:14" ht="26.4">
      <c r="B636" s="130">
        <v>2023</v>
      </c>
      <c r="C636" s="130" t="s">
        <v>32</v>
      </c>
      <c r="D636" s="1079" t="s">
        <v>963</v>
      </c>
      <c r="E636" s="1080"/>
      <c r="F636" s="1079" t="s">
        <v>976</v>
      </c>
      <c r="G636" s="1080"/>
      <c r="H636" s="130" t="s">
        <v>967</v>
      </c>
      <c r="I636" s="130" t="s">
        <v>94</v>
      </c>
      <c r="J636" s="130" t="s">
        <v>33</v>
      </c>
      <c r="K636" s="293">
        <v>2361.37</v>
      </c>
      <c r="L636" s="6">
        <v>3986</v>
      </c>
      <c r="M636" s="9"/>
      <c r="N636" s="8">
        <v>9412420.8200000003</v>
      </c>
    </row>
    <row r="637" spans="2:14" ht="26.4">
      <c r="B637" s="130">
        <v>2023</v>
      </c>
      <c r="C637" s="130" t="s">
        <v>32</v>
      </c>
      <c r="D637" s="1079" t="s">
        <v>963</v>
      </c>
      <c r="E637" s="1080"/>
      <c r="F637" s="1079" t="s">
        <v>976</v>
      </c>
      <c r="G637" s="1080"/>
      <c r="H637" s="130" t="s">
        <v>967</v>
      </c>
      <c r="I637" s="130" t="s">
        <v>94</v>
      </c>
      <c r="J637" s="130" t="s">
        <v>33</v>
      </c>
      <c r="K637" s="293">
        <v>0</v>
      </c>
      <c r="L637" s="130"/>
      <c r="M637" s="9"/>
      <c r="N637" s="11">
        <v>0</v>
      </c>
    </row>
    <row r="638" spans="2:14" ht="26.4">
      <c r="B638" s="130">
        <v>2023</v>
      </c>
      <c r="C638" s="130" t="s">
        <v>32</v>
      </c>
      <c r="D638" s="1079" t="s">
        <v>963</v>
      </c>
      <c r="E638" s="1080"/>
      <c r="F638" s="1079" t="s">
        <v>976</v>
      </c>
      <c r="G638" s="1080"/>
      <c r="H638" s="130" t="s">
        <v>969</v>
      </c>
      <c r="I638" s="130" t="s">
        <v>90</v>
      </c>
      <c r="J638" s="130" t="s">
        <v>33</v>
      </c>
      <c r="K638" s="293">
        <v>1180.68</v>
      </c>
      <c r="L638" s="6">
        <v>14920</v>
      </c>
      <c r="M638" s="9"/>
      <c r="N638" s="8">
        <v>17615745.600000001</v>
      </c>
    </row>
    <row r="639" spans="2:14" ht="26.4">
      <c r="B639" s="130">
        <v>2023</v>
      </c>
      <c r="C639" s="130" t="s">
        <v>32</v>
      </c>
      <c r="D639" s="1079" t="s">
        <v>963</v>
      </c>
      <c r="E639" s="1080"/>
      <c r="F639" s="1079" t="s">
        <v>976</v>
      </c>
      <c r="G639" s="1080"/>
      <c r="H639" s="130" t="s">
        <v>969</v>
      </c>
      <c r="I639" s="130" t="s">
        <v>90</v>
      </c>
      <c r="J639" s="130" t="s">
        <v>33</v>
      </c>
      <c r="K639" s="293">
        <v>0</v>
      </c>
      <c r="L639" s="130"/>
      <c r="M639" s="9"/>
      <c r="N639" s="11">
        <v>0</v>
      </c>
    </row>
    <row r="640" spans="2:14" ht="26.4">
      <c r="B640" s="130">
        <v>2023</v>
      </c>
      <c r="C640" s="130" t="s">
        <v>32</v>
      </c>
      <c r="D640" s="1079" t="s">
        <v>963</v>
      </c>
      <c r="E640" s="1080"/>
      <c r="F640" s="1079" t="s">
        <v>976</v>
      </c>
      <c r="G640" s="1080"/>
      <c r="H640" s="130" t="s">
        <v>969</v>
      </c>
      <c r="I640" s="130" t="s">
        <v>371</v>
      </c>
      <c r="J640" s="130" t="s">
        <v>33</v>
      </c>
      <c r="K640" s="293">
        <v>2361.37</v>
      </c>
      <c r="L640" s="6">
        <v>612</v>
      </c>
      <c r="M640" s="9"/>
      <c r="N640" s="8">
        <v>1445158.44</v>
      </c>
    </row>
    <row r="641" spans="2:14" ht="26.4">
      <c r="B641" s="130">
        <v>2023</v>
      </c>
      <c r="C641" s="130" t="s">
        <v>32</v>
      </c>
      <c r="D641" s="1079" t="s">
        <v>963</v>
      </c>
      <c r="E641" s="1080"/>
      <c r="F641" s="1079" t="s">
        <v>976</v>
      </c>
      <c r="G641" s="1080"/>
      <c r="H641" s="130" t="s">
        <v>969</v>
      </c>
      <c r="I641" s="130" t="s">
        <v>371</v>
      </c>
      <c r="J641" s="130" t="s">
        <v>33</v>
      </c>
      <c r="K641" s="293">
        <v>0</v>
      </c>
      <c r="L641" s="130"/>
      <c r="M641" s="9"/>
      <c r="N641" s="11">
        <v>0</v>
      </c>
    </row>
    <row r="642" spans="2:14" ht="26.4">
      <c r="B642" s="130">
        <v>2023</v>
      </c>
      <c r="C642" s="130" t="s">
        <v>32</v>
      </c>
      <c r="D642" s="1079" t="s">
        <v>963</v>
      </c>
      <c r="E642" s="1080"/>
      <c r="F642" s="1079" t="s">
        <v>976</v>
      </c>
      <c r="G642" s="1080"/>
      <c r="H642" s="130" t="s">
        <v>969</v>
      </c>
      <c r="I642" s="130" t="s">
        <v>94</v>
      </c>
      <c r="J642" s="130" t="s">
        <v>33</v>
      </c>
      <c r="K642" s="293">
        <v>0</v>
      </c>
      <c r="L642" s="130"/>
      <c r="M642" s="9"/>
      <c r="N642" s="11">
        <v>0</v>
      </c>
    </row>
    <row r="643" spans="2:14" ht="26.4">
      <c r="B643" s="130">
        <v>2023</v>
      </c>
      <c r="C643" s="130" t="s">
        <v>32</v>
      </c>
      <c r="D643" s="1079" t="s">
        <v>963</v>
      </c>
      <c r="E643" s="1080"/>
      <c r="F643" s="1079" t="s">
        <v>976</v>
      </c>
      <c r="G643" s="1080"/>
      <c r="H643" s="130" t="s">
        <v>969</v>
      </c>
      <c r="I643" s="130" t="s">
        <v>94</v>
      </c>
      <c r="J643" s="130" t="s">
        <v>33</v>
      </c>
      <c r="K643" s="293">
        <v>3542.06</v>
      </c>
      <c r="L643" s="6">
        <v>400</v>
      </c>
      <c r="M643" s="9"/>
      <c r="N643" s="8">
        <v>1416824</v>
      </c>
    </row>
    <row r="644" spans="2:14" ht="26.4">
      <c r="B644" s="130">
        <v>2023</v>
      </c>
      <c r="C644" s="130" t="s">
        <v>32</v>
      </c>
      <c r="D644" s="1079" t="s">
        <v>963</v>
      </c>
      <c r="E644" s="1080"/>
      <c r="F644" s="1079" t="s">
        <v>976</v>
      </c>
      <c r="G644" s="1080"/>
      <c r="H644" s="130" t="s">
        <v>968</v>
      </c>
      <c r="I644" s="130" t="s">
        <v>90</v>
      </c>
      <c r="J644" s="130" t="s">
        <v>33</v>
      </c>
      <c r="K644" s="293">
        <v>393.56</v>
      </c>
      <c r="L644" s="6">
        <v>31118</v>
      </c>
      <c r="M644" s="9"/>
      <c r="N644" s="8">
        <v>12246800.08</v>
      </c>
    </row>
    <row r="645" spans="2:14" ht="26.4">
      <c r="B645" s="130">
        <v>2023</v>
      </c>
      <c r="C645" s="130" t="s">
        <v>32</v>
      </c>
      <c r="D645" s="1079" t="s">
        <v>963</v>
      </c>
      <c r="E645" s="1080"/>
      <c r="F645" s="1079" t="s">
        <v>976</v>
      </c>
      <c r="G645" s="1080"/>
      <c r="H645" s="130" t="s">
        <v>968</v>
      </c>
      <c r="I645" s="130" t="s">
        <v>90</v>
      </c>
      <c r="J645" s="130" t="s">
        <v>33</v>
      </c>
      <c r="K645" s="293">
        <v>0</v>
      </c>
      <c r="L645" s="130"/>
      <c r="M645" s="9"/>
      <c r="N645" s="11">
        <v>0</v>
      </c>
    </row>
    <row r="646" spans="2:14" ht="26.4">
      <c r="B646" s="130">
        <v>2023</v>
      </c>
      <c r="C646" s="130" t="s">
        <v>32</v>
      </c>
      <c r="D646" s="1079" t="s">
        <v>963</v>
      </c>
      <c r="E646" s="1080"/>
      <c r="F646" s="1079" t="s">
        <v>976</v>
      </c>
      <c r="G646" s="1080"/>
      <c r="H646" s="130" t="s">
        <v>968</v>
      </c>
      <c r="I646" s="130" t="s">
        <v>371</v>
      </c>
      <c r="J646" s="130" t="s">
        <v>33</v>
      </c>
      <c r="K646" s="293">
        <v>787.12</v>
      </c>
      <c r="L646" s="6">
        <v>4200</v>
      </c>
      <c r="M646" s="9"/>
      <c r="N646" s="8">
        <v>3305904</v>
      </c>
    </row>
    <row r="647" spans="2:14" ht="26.4">
      <c r="B647" s="130">
        <v>2023</v>
      </c>
      <c r="C647" s="130" t="s">
        <v>32</v>
      </c>
      <c r="D647" s="1079" t="s">
        <v>963</v>
      </c>
      <c r="E647" s="1080"/>
      <c r="F647" s="1079" t="s">
        <v>976</v>
      </c>
      <c r="G647" s="1080"/>
      <c r="H647" s="130" t="s">
        <v>968</v>
      </c>
      <c r="I647" s="130" t="s">
        <v>371</v>
      </c>
      <c r="J647" s="130" t="s">
        <v>33</v>
      </c>
      <c r="K647" s="293">
        <v>0</v>
      </c>
      <c r="L647" s="130"/>
      <c r="M647" s="9"/>
      <c r="N647" s="11">
        <v>0</v>
      </c>
    </row>
    <row r="648" spans="2:14" ht="26.4">
      <c r="B648" s="130">
        <v>2023</v>
      </c>
      <c r="C648" s="130" t="s">
        <v>32</v>
      </c>
      <c r="D648" s="1079" t="s">
        <v>963</v>
      </c>
      <c r="E648" s="1080"/>
      <c r="F648" s="1079" t="s">
        <v>976</v>
      </c>
      <c r="G648" s="1080"/>
      <c r="H648" s="130" t="s">
        <v>968</v>
      </c>
      <c r="I648" s="130" t="s">
        <v>94</v>
      </c>
      <c r="J648" s="130" t="s">
        <v>33</v>
      </c>
      <c r="K648" s="293">
        <v>1180.69</v>
      </c>
      <c r="L648" s="6">
        <v>2302</v>
      </c>
      <c r="M648" s="9"/>
      <c r="N648" s="8">
        <v>2717948.38</v>
      </c>
    </row>
    <row r="649" spans="2:14" ht="26.4">
      <c r="B649" s="130">
        <v>2023</v>
      </c>
      <c r="C649" s="130" t="s">
        <v>32</v>
      </c>
      <c r="D649" s="1079" t="s">
        <v>963</v>
      </c>
      <c r="E649" s="1080"/>
      <c r="F649" s="1079" t="s">
        <v>976</v>
      </c>
      <c r="G649" s="1080"/>
      <c r="H649" s="130" t="s">
        <v>968</v>
      </c>
      <c r="I649" s="130" t="s">
        <v>94</v>
      </c>
      <c r="J649" s="130" t="s">
        <v>33</v>
      </c>
      <c r="K649" s="293">
        <v>0</v>
      </c>
      <c r="L649" s="130"/>
      <c r="M649" s="9"/>
      <c r="N649" s="11">
        <v>0</v>
      </c>
    </row>
    <row r="650" spans="2:14">
      <c r="B650" s="132" t="s">
        <v>28</v>
      </c>
      <c r="C650" s="132" t="s">
        <v>28</v>
      </c>
      <c r="D650" s="1083" t="s">
        <v>28</v>
      </c>
      <c r="E650" s="1080"/>
      <c r="F650" s="1083" t="s">
        <v>29</v>
      </c>
      <c r="G650" s="1080"/>
      <c r="H650" s="132" t="s">
        <v>28</v>
      </c>
      <c r="I650" s="132" t="s">
        <v>28</v>
      </c>
      <c r="J650" s="132" t="s">
        <v>28</v>
      </c>
      <c r="K650" s="132" t="s">
        <v>28</v>
      </c>
      <c r="L650" s="13">
        <v>1824528</v>
      </c>
      <c r="M650" s="132"/>
      <c r="N650" s="14">
        <v>918414557.38</v>
      </c>
    </row>
    <row r="651" spans="2:14" ht="52.8">
      <c r="B651" s="130">
        <v>2023</v>
      </c>
      <c r="C651" s="130" t="s">
        <v>32</v>
      </c>
      <c r="D651" s="1079" t="s">
        <v>963</v>
      </c>
      <c r="E651" s="1080"/>
      <c r="F651" s="1079" t="s">
        <v>977</v>
      </c>
      <c r="G651" s="1080"/>
      <c r="H651" s="130" t="s">
        <v>966</v>
      </c>
      <c r="I651" s="130" t="s">
        <v>370</v>
      </c>
      <c r="J651" s="130" t="s">
        <v>33</v>
      </c>
      <c r="K651" s="293">
        <v>0</v>
      </c>
      <c r="L651" s="6">
        <v>2025</v>
      </c>
      <c r="M651" s="9"/>
      <c r="N651" s="130"/>
    </row>
    <row r="652" spans="2:14" ht="52.8">
      <c r="B652" s="130">
        <v>2023</v>
      </c>
      <c r="C652" s="130" t="s">
        <v>32</v>
      </c>
      <c r="D652" s="1079" t="s">
        <v>963</v>
      </c>
      <c r="E652" s="1080"/>
      <c r="F652" s="1079" t="s">
        <v>977</v>
      </c>
      <c r="G652" s="1080"/>
      <c r="H652" s="130" t="s">
        <v>966</v>
      </c>
      <c r="I652" s="130" t="s">
        <v>370</v>
      </c>
      <c r="J652" s="130" t="s">
        <v>33</v>
      </c>
      <c r="K652" s="293">
        <v>0</v>
      </c>
      <c r="L652" s="130"/>
      <c r="M652" s="9"/>
      <c r="N652" s="11">
        <v>0</v>
      </c>
    </row>
    <row r="653" spans="2:14" ht="39.6">
      <c r="B653" s="130">
        <v>2023</v>
      </c>
      <c r="C653" s="130" t="s">
        <v>32</v>
      </c>
      <c r="D653" s="1079" t="s">
        <v>963</v>
      </c>
      <c r="E653" s="1080"/>
      <c r="F653" s="1079" t="s">
        <v>977</v>
      </c>
      <c r="G653" s="1080"/>
      <c r="H653" s="130" t="s">
        <v>967</v>
      </c>
      <c r="I653" s="130" t="s">
        <v>370</v>
      </c>
      <c r="J653" s="130" t="s">
        <v>33</v>
      </c>
      <c r="K653" s="293">
        <v>0</v>
      </c>
      <c r="L653" s="130"/>
      <c r="M653" s="9"/>
      <c r="N653" s="11">
        <v>0</v>
      </c>
    </row>
    <row r="654" spans="2:14" ht="39.6">
      <c r="B654" s="130">
        <v>2023</v>
      </c>
      <c r="C654" s="130" t="s">
        <v>32</v>
      </c>
      <c r="D654" s="1079" t="s">
        <v>963</v>
      </c>
      <c r="E654" s="1080"/>
      <c r="F654" s="1079" t="s">
        <v>977</v>
      </c>
      <c r="G654" s="1080"/>
      <c r="H654" s="130" t="s">
        <v>967</v>
      </c>
      <c r="I654" s="130" t="s">
        <v>370</v>
      </c>
      <c r="J654" s="130" t="s">
        <v>33</v>
      </c>
      <c r="K654" s="293">
        <v>0</v>
      </c>
      <c r="L654" s="6">
        <v>74</v>
      </c>
      <c r="M654" s="9"/>
      <c r="N654" s="130"/>
    </row>
    <row r="655" spans="2:14" ht="52.8">
      <c r="B655" s="130">
        <v>2023</v>
      </c>
      <c r="C655" s="130" t="s">
        <v>32</v>
      </c>
      <c r="D655" s="1079" t="s">
        <v>963</v>
      </c>
      <c r="E655" s="1080"/>
      <c r="F655" s="1079" t="s">
        <v>977</v>
      </c>
      <c r="G655" s="1080"/>
      <c r="H655" s="130" t="s">
        <v>966</v>
      </c>
      <c r="I655" s="130" t="s">
        <v>90</v>
      </c>
      <c r="J655" s="130" t="s">
        <v>33</v>
      </c>
      <c r="K655" s="293">
        <v>0</v>
      </c>
      <c r="L655" s="130"/>
      <c r="M655" s="9"/>
      <c r="N655" s="11">
        <v>0</v>
      </c>
    </row>
    <row r="656" spans="2:14" ht="52.8">
      <c r="B656" s="130">
        <v>2023</v>
      </c>
      <c r="C656" s="130" t="s">
        <v>32</v>
      </c>
      <c r="D656" s="1079" t="s">
        <v>963</v>
      </c>
      <c r="E656" s="1080"/>
      <c r="F656" s="1079" t="s">
        <v>977</v>
      </c>
      <c r="G656" s="1080"/>
      <c r="H656" s="130" t="s">
        <v>966</v>
      </c>
      <c r="I656" s="130" t="s">
        <v>90</v>
      </c>
      <c r="J656" s="130" t="s">
        <v>33</v>
      </c>
      <c r="K656" s="293">
        <v>216.88</v>
      </c>
      <c r="L656" s="6">
        <v>1444878</v>
      </c>
      <c r="M656" s="9"/>
      <c r="N656" s="8">
        <v>313365140.63999999</v>
      </c>
    </row>
    <row r="657" spans="2:14" ht="52.8">
      <c r="B657" s="130">
        <v>2023</v>
      </c>
      <c r="C657" s="130" t="s">
        <v>32</v>
      </c>
      <c r="D657" s="1079" t="s">
        <v>963</v>
      </c>
      <c r="E657" s="1080"/>
      <c r="F657" s="1079" t="s">
        <v>977</v>
      </c>
      <c r="G657" s="1080"/>
      <c r="H657" s="130" t="s">
        <v>966</v>
      </c>
      <c r="I657" s="130" t="s">
        <v>371</v>
      </c>
      <c r="J657" s="130" t="s">
        <v>33</v>
      </c>
      <c r="K657" s="293">
        <v>0</v>
      </c>
      <c r="L657" s="130"/>
      <c r="M657" s="9"/>
      <c r="N657" s="11">
        <v>0</v>
      </c>
    </row>
    <row r="658" spans="2:14" ht="52.8">
      <c r="B658" s="130">
        <v>2023</v>
      </c>
      <c r="C658" s="130" t="s">
        <v>32</v>
      </c>
      <c r="D658" s="1079" t="s">
        <v>963</v>
      </c>
      <c r="E658" s="1080"/>
      <c r="F658" s="1079" t="s">
        <v>977</v>
      </c>
      <c r="G658" s="1080"/>
      <c r="H658" s="130" t="s">
        <v>966</v>
      </c>
      <c r="I658" s="130" t="s">
        <v>371</v>
      </c>
      <c r="J658" s="130" t="s">
        <v>33</v>
      </c>
      <c r="K658" s="293">
        <v>433.76</v>
      </c>
      <c r="L658" s="6">
        <v>136226</v>
      </c>
      <c r="M658" s="9"/>
      <c r="N658" s="8">
        <v>59089389.759999998</v>
      </c>
    </row>
    <row r="659" spans="2:14" ht="52.8">
      <c r="B659" s="130">
        <v>2023</v>
      </c>
      <c r="C659" s="130" t="s">
        <v>32</v>
      </c>
      <c r="D659" s="1079" t="s">
        <v>963</v>
      </c>
      <c r="E659" s="1080"/>
      <c r="F659" s="1079" t="s">
        <v>977</v>
      </c>
      <c r="G659" s="1080"/>
      <c r="H659" s="130" t="s">
        <v>966</v>
      </c>
      <c r="I659" s="130" t="s">
        <v>94</v>
      </c>
      <c r="J659" s="130" t="s">
        <v>33</v>
      </c>
      <c r="K659" s="293">
        <v>650.63</v>
      </c>
      <c r="L659" s="6">
        <v>89330</v>
      </c>
      <c r="M659" s="9"/>
      <c r="N659" s="8">
        <v>58120777.899999999</v>
      </c>
    </row>
    <row r="660" spans="2:14" ht="52.8">
      <c r="B660" s="130">
        <v>2023</v>
      </c>
      <c r="C660" s="130" t="s">
        <v>32</v>
      </c>
      <c r="D660" s="1079" t="s">
        <v>963</v>
      </c>
      <c r="E660" s="1080"/>
      <c r="F660" s="1079" t="s">
        <v>977</v>
      </c>
      <c r="G660" s="1080"/>
      <c r="H660" s="130" t="s">
        <v>966</v>
      </c>
      <c r="I660" s="130" t="s">
        <v>94</v>
      </c>
      <c r="J660" s="130" t="s">
        <v>33</v>
      </c>
      <c r="K660" s="293">
        <v>0</v>
      </c>
      <c r="L660" s="130"/>
      <c r="M660" s="9"/>
      <c r="N660" s="11">
        <v>0</v>
      </c>
    </row>
    <row r="661" spans="2:14" ht="26.4">
      <c r="B661" s="130">
        <v>2023</v>
      </c>
      <c r="C661" s="130" t="s">
        <v>32</v>
      </c>
      <c r="D661" s="1079" t="s">
        <v>963</v>
      </c>
      <c r="E661" s="1080"/>
      <c r="F661" s="1079" t="s">
        <v>977</v>
      </c>
      <c r="G661" s="1080"/>
      <c r="H661" s="130" t="s">
        <v>967</v>
      </c>
      <c r="I661" s="130" t="s">
        <v>90</v>
      </c>
      <c r="J661" s="130" t="s">
        <v>33</v>
      </c>
      <c r="K661" s="293">
        <v>433.75</v>
      </c>
      <c r="L661" s="6">
        <v>109424</v>
      </c>
      <c r="M661" s="9"/>
      <c r="N661" s="8">
        <v>47462660</v>
      </c>
    </row>
    <row r="662" spans="2:14" ht="26.4">
      <c r="B662" s="130">
        <v>2023</v>
      </c>
      <c r="C662" s="130" t="s">
        <v>32</v>
      </c>
      <c r="D662" s="1079" t="s">
        <v>963</v>
      </c>
      <c r="E662" s="1080"/>
      <c r="F662" s="1079" t="s">
        <v>977</v>
      </c>
      <c r="G662" s="1080"/>
      <c r="H662" s="130" t="s">
        <v>967</v>
      </c>
      <c r="I662" s="130" t="s">
        <v>90</v>
      </c>
      <c r="J662" s="130" t="s">
        <v>33</v>
      </c>
      <c r="K662" s="293">
        <v>0</v>
      </c>
      <c r="L662" s="130"/>
      <c r="M662" s="9"/>
      <c r="N662" s="11">
        <v>0</v>
      </c>
    </row>
    <row r="663" spans="2:14" ht="26.4">
      <c r="B663" s="130">
        <v>2023</v>
      </c>
      <c r="C663" s="130" t="s">
        <v>32</v>
      </c>
      <c r="D663" s="1079" t="s">
        <v>963</v>
      </c>
      <c r="E663" s="1080"/>
      <c r="F663" s="1079" t="s">
        <v>977</v>
      </c>
      <c r="G663" s="1080"/>
      <c r="H663" s="130" t="s">
        <v>967</v>
      </c>
      <c r="I663" s="130" t="s">
        <v>371</v>
      </c>
      <c r="J663" s="130" t="s">
        <v>33</v>
      </c>
      <c r="K663" s="293">
        <v>0</v>
      </c>
      <c r="L663" s="130"/>
      <c r="M663" s="9"/>
      <c r="N663" s="11">
        <v>0</v>
      </c>
    </row>
    <row r="664" spans="2:14" ht="26.4">
      <c r="B664" s="130">
        <v>2023</v>
      </c>
      <c r="C664" s="130" t="s">
        <v>32</v>
      </c>
      <c r="D664" s="1079" t="s">
        <v>963</v>
      </c>
      <c r="E664" s="1080"/>
      <c r="F664" s="1079" t="s">
        <v>977</v>
      </c>
      <c r="G664" s="1080"/>
      <c r="H664" s="130" t="s">
        <v>967</v>
      </c>
      <c r="I664" s="130" t="s">
        <v>371</v>
      </c>
      <c r="J664" s="130" t="s">
        <v>33</v>
      </c>
      <c r="K664" s="293">
        <v>867.51</v>
      </c>
      <c r="L664" s="6">
        <v>8202</v>
      </c>
      <c r="M664" s="9"/>
      <c r="N664" s="8">
        <v>7115317.0199999996</v>
      </c>
    </row>
    <row r="665" spans="2:14" ht="26.4">
      <c r="B665" s="130">
        <v>2023</v>
      </c>
      <c r="C665" s="130" t="s">
        <v>32</v>
      </c>
      <c r="D665" s="1079" t="s">
        <v>963</v>
      </c>
      <c r="E665" s="1080"/>
      <c r="F665" s="1079" t="s">
        <v>977</v>
      </c>
      <c r="G665" s="1080"/>
      <c r="H665" s="130" t="s">
        <v>967</v>
      </c>
      <c r="I665" s="130" t="s">
        <v>94</v>
      </c>
      <c r="J665" s="130" t="s">
        <v>33</v>
      </c>
      <c r="K665" s="293">
        <v>0</v>
      </c>
      <c r="L665" s="130"/>
      <c r="M665" s="9"/>
      <c r="N665" s="11">
        <v>0</v>
      </c>
    </row>
    <row r="666" spans="2:14" ht="26.4">
      <c r="B666" s="130">
        <v>2023</v>
      </c>
      <c r="C666" s="130" t="s">
        <v>32</v>
      </c>
      <c r="D666" s="1079" t="s">
        <v>963</v>
      </c>
      <c r="E666" s="1080"/>
      <c r="F666" s="1079" t="s">
        <v>977</v>
      </c>
      <c r="G666" s="1080"/>
      <c r="H666" s="130" t="s">
        <v>967</v>
      </c>
      <c r="I666" s="130" t="s">
        <v>94</v>
      </c>
      <c r="J666" s="130" t="s">
        <v>33</v>
      </c>
      <c r="K666" s="293">
        <v>1301.27</v>
      </c>
      <c r="L666" s="6">
        <v>4919</v>
      </c>
      <c r="M666" s="9"/>
      <c r="N666" s="8">
        <v>6400947.1299999999</v>
      </c>
    </row>
    <row r="667" spans="2:14" ht="26.4">
      <c r="B667" s="130">
        <v>2023</v>
      </c>
      <c r="C667" s="130" t="s">
        <v>32</v>
      </c>
      <c r="D667" s="1079" t="s">
        <v>963</v>
      </c>
      <c r="E667" s="1080"/>
      <c r="F667" s="1079" t="s">
        <v>977</v>
      </c>
      <c r="G667" s="1080"/>
      <c r="H667" s="130" t="s">
        <v>969</v>
      </c>
      <c r="I667" s="130" t="s">
        <v>90</v>
      </c>
      <c r="J667" s="130" t="s">
        <v>33</v>
      </c>
      <c r="K667" s="293">
        <v>0</v>
      </c>
      <c r="L667" s="130"/>
      <c r="M667" s="9"/>
      <c r="N667" s="11">
        <v>0</v>
      </c>
    </row>
    <row r="668" spans="2:14" ht="26.4">
      <c r="B668" s="130">
        <v>2023</v>
      </c>
      <c r="C668" s="130" t="s">
        <v>32</v>
      </c>
      <c r="D668" s="1079" t="s">
        <v>963</v>
      </c>
      <c r="E668" s="1080"/>
      <c r="F668" s="1079" t="s">
        <v>977</v>
      </c>
      <c r="G668" s="1080"/>
      <c r="H668" s="130" t="s">
        <v>969</v>
      </c>
      <c r="I668" s="130" t="s">
        <v>90</v>
      </c>
      <c r="J668" s="130" t="s">
        <v>33</v>
      </c>
      <c r="K668" s="293">
        <v>650.63</v>
      </c>
      <c r="L668" s="6">
        <v>14759</v>
      </c>
      <c r="M668" s="9"/>
      <c r="N668" s="8">
        <v>9602648.1699999999</v>
      </c>
    </row>
    <row r="669" spans="2:14" ht="26.4">
      <c r="B669" s="130">
        <v>2023</v>
      </c>
      <c r="C669" s="130" t="s">
        <v>32</v>
      </c>
      <c r="D669" s="1079" t="s">
        <v>963</v>
      </c>
      <c r="E669" s="1080"/>
      <c r="F669" s="1079" t="s">
        <v>977</v>
      </c>
      <c r="G669" s="1080"/>
      <c r="H669" s="130" t="s">
        <v>969</v>
      </c>
      <c r="I669" s="130" t="s">
        <v>371</v>
      </c>
      <c r="J669" s="130" t="s">
        <v>33</v>
      </c>
      <c r="K669" s="293">
        <v>1301.27</v>
      </c>
      <c r="L669" s="6">
        <v>1045</v>
      </c>
      <c r="M669" s="9"/>
      <c r="N669" s="8">
        <v>1359827.15</v>
      </c>
    </row>
    <row r="670" spans="2:14" ht="26.4">
      <c r="B670" s="130">
        <v>2023</v>
      </c>
      <c r="C670" s="130" t="s">
        <v>32</v>
      </c>
      <c r="D670" s="1079" t="s">
        <v>963</v>
      </c>
      <c r="E670" s="1080"/>
      <c r="F670" s="1079" t="s">
        <v>977</v>
      </c>
      <c r="G670" s="1080"/>
      <c r="H670" s="130" t="s">
        <v>969</v>
      </c>
      <c r="I670" s="130" t="s">
        <v>371</v>
      </c>
      <c r="J670" s="130" t="s">
        <v>33</v>
      </c>
      <c r="K670" s="293">
        <v>0</v>
      </c>
      <c r="L670" s="130"/>
      <c r="M670" s="9"/>
      <c r="N670" s="11">
        <v>0</v>
      </c>
    </row>
    <row r="671" spans="2:14" ht="26.4">
      <c r="B671" s="130">
        <v>2023</v>
      </c>
      <c r="C671" s="130" t="s">
        <v>32</v>
      </c>
      <c r="D671" s="1079" t="s">
        <v>963</v>
      </c>
      <c r="E671" s="1080"/>
      <c r="F671" s="1079" t="s">
        <v>977</v>
      </c>
      <c r="G671" s="1080"/>
      <c r="H671" s="130" t="s">
        <v>969</v>
      </c>
      <c r="I671" s="130" t="s">
        <v>94</v>
      </c>
      <c r="J671" s="130" t="s">
        <v>33</v>
      </c>
      <c r="K671" s="293">
        <v>1951.9</v>
      </c>
      <c r="L671" s="6">
        <v>473</v>
      </c>
      <c r="M671" s="9"/>
      <c r="N671" s="8">
        <v>923248.7</v>
      </c>
    </row>
    <row r="672" spans="2:14" ht="26.4">
      <c r="B672" s="130">
        <v>2023</v>
      </c>
      <c r="C672" s="130" t="s">
        <v>32</v>
      </c>
      <c r="D672" s="1079" t="s">
        <v>963</v>
      </c>
      <c r="E672" s="1080"/>
      <c r="F672" s="1079" t="s">
        <v>977</v>
      </c>
      <c r="G672" s="1080"/>
      <c r="H672" s="130" t="s">
        <v>969</v>
      </c>
      <c r="I672" s="130" t="s">
        <v>94</v>
      </c>
      <c r="J672" s="130" t="s">
        <v>33</v>
      </c>
      <c r="K672" s="293">
        <v>0</v>
      </c>
      <c r="L672" s="130"/>
      <c r="M672" s="9"/>
      <c r="N672" s="11">
        <v>0</v>
      </c>
    </row>
    <row r="673" spans="2:14" ht="26.4">
      <c r="B673" s="130">
        <v>2023</v>
      </c>
      <c r="C673" s="130" t="s">
        <v>32</v>
      </c>
      <c r="D673" s="1079" t="s">
        <v>963</v>
      </c>
      <c r="E673" s="1080"/>
      <c r="F673" s="1079" t="s">
        <v>977</v>
      </c>
      <c r="G673" s="1080"/>
      <c r="H673" s="130" t="s">
        <v>968</v>
      </c>
      <c r="I673" s="130" t="s">
        <v>90</v>
      </c>
      <c r="J673" s="130" t="s">
        <v>33</v>
      </c>
      <c r="K673" s="293">
        <v>216.88</v>
      </c>
      <c r="L673" s="6">
        <v>32381</v>
      </c>
      <c r="M673" s="9"/>
      <c r="N673" s="8">
        <v>7022791.2800000003</v>
      </c>
    </row>
    <row r="674" spans="2:14" ht="26.4">
      <c r="B674" s="130">
        <v>2023</v>
      </c>
      <c r="C674" s="130" t="s">
        <v>32</v>
      </c>
      <c r="D674" s="1079" t="s">
        <v>963</v>
      </c>
      <c r="E674" s="1080"/>
      <c r="F674" s="1079" t="s">
        <v>977</v>
      </c>
      <c r="G674" s="1080"/>
      <c r="H674" s="130" t="s">
        <v>968</v>
      </c>
      <c r="I674" s="130" t="s">
        <v>90</v>
      </c>
      <c r="J674" s="130" t="s">
        <v>33</v>
      </c>
      <c r="K674" s="293">
        <v>0</v>
      </c>
      <c r="L674" s="130"/>
      <c r="M674" s="9"/>
      <c r="N674" s="11">
        <v>0</v>
      </c>
    </row>
    <row r="675" spans="2:14" ht="26.4">
      <c r="B675" s="130">
        <v>2023</v>
      </c>
      <c r="C675" s="130" t="s">
        <v>32</v>
      </c>
      <c r="D675" s="1079" t="s">
        <v>963</v>
      </c>
      <c r="E675" s="1080"/>
      <c r="F675" s="1079" t="s">
        <v>977</v>
      </c>
      <c r="G675" s="1080"/>
      <c r="H675" s="130" t="s">
        <v>968</v>
      </c>
      <c r="I675" s="130" t="s">
        <v>371</v>
      </c>
      <c r="J675" s="130" t="s">
        <v>33</v>
      </c>
      <c r="K675" s="293">
        <v>433.76</v>
      </c>
      <c r="L675" s="6">
        <v>3343</v>
      </c>
      <c r="M675" s="9"/>
      <c r="N675" s="8">
        <v>1450059.68</v>
      </c>
    </row>
    <row r="676" spans="2:14" ht="26.4">
      <c r="B676" s="130">
        <v>2023</v>
      </c>
      <c r="C676" s="130" t="s">
        <v>32</v>
      </c>
      <c r="D676" s="1079" t="s">
        <v>963</v>
      </c>
      <c r="E676" s="1080"/>
      <c r="F676" s="1079" t="s">
        <v>977</v>
      </c>
      <c r="G676" s="1080"/>
      <c r="H676" s="130" t="s">
        <v>968</v>
      </c>
      <c r="I676" s="130" t="s">
        <v>371</v>
      </c>
      <c r="J676" s="130" t="s">
        <v>33</v>
      </c>
      <c r="K676" s="293">
        <v>0</v>
      </c>
      <c r="L676" s="130"/>
      <c r="M676" s="9"/>
      <c r="N676" s="11">
        <v>0</v>
      </c>
    </row>
    <row r="677" spans="2:14" ht="26.4">
      <c r="B677" s="130">
        <v>2023</v>
      </c>
      <c r="C677" s="130" t="s">
        <v>32</v>
      </c>
      <c r="D677" s="1079" t="s">
        <v>963</v>
      </c>
      <c r="E677" s="1080"/>
      <c r="F677" s="1079" t="s">
        <v>977</v>
      </c>
      <c r="G677" s="1080"/>
      <c r="H677" s="130" t="s">
        <v>968</v>
      </c>
      <c r="I677" s="130" t="s">
        <v>94</v>
      </c>
      <c r="J677" s="130" t="s">
        <v>33</v>
      </c>
      <c r="K677" s="293">
        <v>0</v>
      </c>
      <c r="L677" s="130"/>
      <c r="M677" s="9"/>
      <c r="N677" s="11">
        <v>0</v>
      </c>
    </row>
    <row r="678" spans="2:14" ht="26.4">
      <c r="B678" s="130">
        <v>2023</v>
      </c>
      <c r="C678" s="130" t="s">
        <v>32</v>
      </c>
      <c r="D678" s="1079" t="s">
        <v>963</v>
      </c>
      <c r="E678" s="1080"/>
      <c r="F678" s="1079" t="s">
        <v>977</v>
      </c>
      <c r="G678" s="1080"/>
      <c r="H678" s="130" t="s">
        <v>968</v>
      </c>
      <c r="I678" s="130" t="s">
        <v>94</v>
      </c>
      <c r="J678" s="130" t="s">
        <v>33</v>
      </c>
      <c r="K678" s="293">
        <v>650.63</v>
      </c>
      <c r="L678" s="6">
        <v>3135</v>
      </c>
      <c r="M678" s="9"/>
      <c r="N678" s="8">
        <v>2039725.05</v>
      </c>
    </row>
    <row r="679" spans="2:14">
      <c r="B679" s="132" t="s">
        <v>28</v>
      </c>
      <c r="C679" s="132" t="s">
        <v>28</v>
      </c>
      <c r="D679" s="1083" t="s">
        <v>28</v>
      </c>
      <c r="E679" s="1080"/>
      <c r="F679" s="1083" t="s">
        <v>29</v>
      </c>
      <c r="G679" s="1080"/>
      <c r="H679" s="132" t="s">
        <v>28</v>
      </c>
      <c r="I679" s="132" t="s">
        <v>28</v>
      </c>
      <c r="J679" s="132" t="s">
        <v>28</v>
      </c>
      <c r="K679" s="132" t="s">
        <v>28</v>
      </c>
      <c r="L679" s="13">
        <v>1850214</v>
      </c>
      <c r="M679" s="132"/>
      <c r="N679" s="14">
        <v>513952532.48000002</v>
      </c>
    </row>
    <row r="680" spans="2:14" ht="52.8">
      <c r="B680" s="130">
        <v>2023</v>
      </c>
      <c r="C680" s="130" t="s">
        <v>32</v>
      </c>
      <c r="D680" s="1079" t="s">
        <v>963</v>
      </c>
      <c r="E680" s="1080"/>
      <c r="F680" s="1079" t="s">
        <v>978</v>
      </c>
      <c r="G680" s="1080"/>
      <c r="H680" s="130" t="s">
        <v>966</v>
      </c>
      <c r="I680" s="130" t="s">
        <v>370</v>
      </c>
      <c r="J680" s="130" t="s">
        <v>33</v>
      </c>
      <c r="K680" s="293">
        <v>0</v>
      </c>
      <c r="L680" s="6">
        <v>2086</v>
      </c>
      <c r="M680" s="9"/>
      <c r="N680" s="130"/>
    </row>
    <row r="681" spans="2:14" ht="52.8">
      <c r="B681" s="130">
        <v>2023</v>
      </c>
      <c r="C681" s="130" t="s">
        <v>32</v>
      </c>
      <c r="D681" s="1079" t="s">
        <v>963</v>
      </c>
      <c r="E681" s="1080"/>
      <c r="F681" s="1079" t="s">
        <v>978</v>
      </c>
      <c r="G681" s="1080"/>
      <c r="H681" s="130" t="s">
        <v>966</v>
      </c>
      <c r="I681" s="130" t="s">
        <v>370</v>
      </c>
      <c r="J681" s="130" t="s">
        <v>33</v>
      </c>
      <c r="K681" s="293">
        <v>0</v>
      </c>
      <c r="L681" s="130"/>
      <c r="M681" s="9"/>
      <c r="N681" s="11">
        <v>0</v>
      </c>
    </row>
    <row r="682" spans="2:14" ht="39.6">
      <c r="B682" s="130">
        <v>2023</v>
      </c>
      <c r="C682" s="130" t="s">
        <v>32</v>
      </c>
      <c r="D682" s="1079" t="s">
        <v>963</v>
      </c>
      <c r="E682" s="1080"/>
      <c r="F682" s="1079" t="s">
        <v>978</v>
      </c>
      <c r="G682" s="1080"/>
      <c r="H682" s="130" t="s">
        <v>967</v>
      </c>
      <c r="I682" s="130" t="s">
        <v>370</v>
      </c>
      <c r="J682" s="130" t="s">
        <v>33</v>
      </c>
      <c r="K682" s="293">
        <v>0</v>
      </c>
      <c r="L682" s="130"/>
      <c r="M682" s="9"/>
      <c r="N682" s="11">
        <v>0</v>
      </c>
    </row>
    <row r="683" spans="2:14" ht="39.6">
      <c r="B683" s="130">
        <v>2023</v>
      </c>
      <c r="C683" s="130" t="s">
        <v>32</v>
      </c>
      <c r="D683" s="1079" t="s">
        <v>963</v>
      </c>
      <c r="E683" s="1080"/>
      <c r="F683" s="1079" t="s">
        <v>978</v>
      </c>
      <c r="G683" s="1080"/>
      <c r="H683" s="130" t="s">
        <v>967</v>
      </c>
      <c r="I683" s="130" t="s">
        <v>370</v>
      </c>
      <c r="J683" s="130" t="s">
        <v>33</v>
      </c>
      <c r="K683" s="293">
        <v>0</v>
      </c>
      <c r="L683" s="6">
        <v>82</v>
      </c>
      <c r="M683" s="9"/>
      <c r="N683" s="130"/>
    </row>
    <row r="684" spans="2:14" ht="52.8">
      <c r="B684" s="130">
        <v>2023</v>
      </c>
      <c r="C684" s="130" t="s">
        <v>32</v>
      </c>
      <c r="D684" s="1079" t="s">
        <v>963</v>
      </c>
      <c r="E684" s="1080"/>
      <c r="F684" s="1079" t="s">
        <v>978</v>
      </c>
      <c r="G684" s="1080"/>
      <c r="H684" s="130" t="s">
        <v>966</v>
      </c>
      <c r="I684" s="130" t="s">
        <v>90</v>
      </c>
      <c r="J684" s="130" t="s">
        <v>33</v>
      </c>
      <c r="K684" s="293">
        <v>100.48</v>
      </c>
      <c r="L684" s="6">
        <v>1397517</v>
      </c>
      <c r="M684" s="9"/>
      <c r="N684" s="8">
        <v>140422508.16</v>
      </c>
    </row>
    <row r="685" spans="2:14" ht="52.8">
      <c r="B685" s="130">
        <v>2023</v>
      </c>
      <c r="C685" s="130" t="s">
        <v>32</v>
      </c>
      <c r="D685" s="1079" t="s">
        <v>963</v>
      </c>
      <c r="E685" s="1080"/>
      <c r="F685" s="1079" t="s">
        <v>978</v>
      </c>
      <c r="G685" s="1080"/>
      <c r="H685" s="130" t="s">
        <v>966</v>
      </c>
      <c r="I685" s="130" t="s">
        <v>90</v>
      </c>
      <c r="J685" s="130" t="s">
        <v>33</v>
      </c>
      <c r="K685" s="293">
        <v>0</v>
      </c>
      <c r="L685" s="130"/>
      <c r="M685" s="9"/>
      <c r="N685" s="11">
        <v>0</v>
      </c>
    </row>
    <row r="686" spans="2:14" ht="52.8">
      <c r="B686" s="130">
        <v>2023</v>
      </c>
      <c r="C686" s="130" t="s">
        <v>32</v>
      </c>
      <c r="D686" s="1079" t="s">
        <v>963</v>
      </c>
      <c r="E686" s="1080"/>
      <c r="F686" s="1079" t="s">
        <v>978</v>
      </c>
      <c r="G686" s="1080"/>
      <c r="H686" s="130" t="s">
        <v>966</v>
      </c>
      <c r="I686" s="130" t="s">
        <v>371</v>
      </c>
      <c r="J686" s="130" t="s">
        <v>33</v>
      </c>
      <c r="K686" s="293">
        <v>0</v>
      </c>
      <c r="L686" s="130"/>
      <c r="M686" s="9"/>
      <c r="N686" s="11">
        <v>0</v>
      </c>
    </row>
    <row r="687" spans="2:14" ht="52.8">
      <c r="B687" s="130">
        <v>2023</v>
      </c>
      <c r="C687" s="130" t="s">
        <v>32</v>
      </c>
      <c r="D687" s="1079" t="s">
        <v>963</v>
      </c>
      <c r="E687" s="1080"/>
      <c r="F687" s="1079" t="s">
        <v>978</v>
      </c>
      <c r="G687" s="1080"/>
      <c r="H687" s="130" t="s">
        <v>966</v>
      </c>
      <c r="I687" s="130" t="s">
        <v>371</v>
      </c>
      <c r="J687" s="130" t="s">
        <v>33</v>
      </c>
      <c r="K687" s="293">
        <v>200.97</v>
      </c>
      <c r="L687" s="6">
        <v>154830</v>
      </c>
      <c r="M687" s="9"/>
      <c r="N687" s="8">
        <v>31116185.100000001</v>
      </c>
    </row>
    <row r="688" spans="2:14" ht="52.8">
      <c r="B688" s="130">
        <v>2023</v>
      </c>
      <c r="C688" s="130" t="s">
        <v>32</v>
      </c>
      <c r="D688" s="1079" t="s">
        <v>963</v>
      </c>
      <c r="E688" s="1080"/>
      <c r="F688" s="1079" t="s">
        <v>978</v>
      </c>
      <c r="G688" s="1080"/>
      <c r="H688" s="130" t="s">
        <v>966</v>
      </c>
      <c r="I688" s="130" t="s">
        <v>94</v>
      </c>
      <c r="J688" s="130" t="s">
        <v>33</v>
      </c>
      <c r="K688" s="293">
        <v>301.45</v>
      </c>
      <c r="L688" s="6">
        <v>83071</v>
      </c>
      <c r="M688" s="9"/>
      <c r="N688" s="8">
        <v>25041752.949999999</v>
      </c>
    </row>
    <row r="689" spans="2:14" ht="52.8">
      <c r="B689" s="130">
        <v>2023</v>
      </c>
      <c r="C689" s="130" t="s">
        <v>32</v>
      </c>
      <c r="D689" s="1079" t="s">
        <v>963</v>
      </c>
      <c r="E689" s="1080"/>
      <c r="F689" s="1079" t="s">
        <v>978</v>
      </c>
      <c r="G689" s="1080"/>
      <c r="H689" s="130" t="s">
        <v>966</v>
      </c>
      <c r="I689" s="130" t="s">
        <v>94</v>
      </c>
      <c r="J689" s="130" t="s">
        <v>33</v>
      </c>
      <c r="K689" s="293">
        <v>0</v>
      </c>
      <c r="L689" s="130"/>
      <c r="M689" s="9"/>
      <c r="N689" s="11">
        <v>0</v>
      </c>
    </row>
    <row r="690" spans="2:14" ht="26.4">
      <c r="B690" s="130">
        <v>2023</v>
      </c>
      <c r="C690" s="130" t="s">
        <v>32</v>
      </c>
      <c r="D690" s="1079" t="s">
        <v>963</v>
      </c>
      <c r="E690" s="1080"/>
      <c r="F690" s="1079" t="s">
        <v>978</v>
      </c>
      <c r="G690" s="1080"/>
      <c r="H690" s="130" t="s">
        <v>967</v>
      </c>
      <c r="I690" s="130" t="s">
        <v>90</v>
      </c>
      <c r="J690" s="130" t="s">
        <v>33</v>
      </c>
      <c r="K690" s="293">
        <v>200.97</v>
      </c>
      <c r="L690" s="6">
        <v>110740</v>
      </c>
      <c r="M690" s="9"/>
      <c r="N690" s="8">
        <v>22255417.800000001</v>
      </c>
    </row>
    <row r="691" spans="2:14" ht="26.4">
      <c r="B691" s="130">
        <v>2023</v>
      </c>
      <c r="C691" s="130" t="s">
        <v>32</v>
      </c>
      <c r="D691" s="1079" t="s">
        <v>963</v>
      </c>
      <c r="E691" s="1080"/>
      <c r="F691" s="1079" t="s">
        <v>978</v>
      </c>
      <c r="G691" s="1080"/>
      <c r="H691" s="130" t="s">
        <v>967</v>
      </c>
      <c r="I691" s="130" t="s">
        <v>90</v>
      </c>
      <c r="J691" s="130" t="s">
        <v>33</v>
      </c>
      <c r="K691" s="293">
        <v>0</v>
      </c>
      <c r="L691" s="130"/>
      <c r="M691" s="9"/>
      <c r="N691" s="11">
        <v>0</v>
      </c>
    </row>
    <row r="692" spans="2:14" ht="26.4">
      <c r="B692" s="130">
        <v>2023</v>
      </c>
      <c r="C692" s="130" t="s">
        <v>32</v>
      </c>
      <c r="D692" s="1079" t="s">
        <v>963</v>
      </c>
      <c r="E692" s="1080"/>
      <c r="F692" s="1079" t="s">
        <v>978</v>
      </c>
      <c r="G692" s="1080"/>
      <c r="H692" s="130" t="s">
        <v>967</v>
      </c>
      <c r="I692" s="130" t="s">
        <v>371</v>
      </c>
      <c r="J692" s="130" t="s">
        <v>33</v>
      </c>
      <c r="K692" s="293">
        <v>0</v>
      </c>
      <c r="L692" s="130"/>
      <c r="M692" s="9"/>
      <c r="N692" s="11">
        <v>0</v>
      </c>
    </row>
    <row r="693" spans="2:14" ht="26.4">
      <c r="B693" s="130">
        <v>2023</v>
      </c>
      <c r="C693" s="130" t="s">
        <v>32</v>
      </c>
      <c r="D693" s="1079" t="s">
        <v>963</v>
      </c>
      <c r="E693" s="1080"/>
      <c r="F693" s="1079" t="s">
        <v>978</v>
      </c>
      <c r="G693" s="1080"/>
      <c r="H693" s="130" t="s">
        <v>967</v>
      </c>
      <c r="I693" s="130" t="s">
        <v>371</v>
      </c>
      <c r="J693" s="130" t="s">
        <v>33</v>
      </c>
      <c r="K693" s="293">
        <v>401.94</v>
      </c>
      <c r="L693" s="6">
        <v>5536</v>
      </c>
      <c r="M693" s="9"/>
      <c r="N693" s="8">
        <v>2225139.84</v>
      </c>
    </row>
    <row r="694" spans="2:14" ht="26.4">
      <c r="B694" s="130">
        <v>2023</v>
      </c>
      <c r="C694" s="130" t="s">
        <v>32</v>
      </c>
      <c r="D694" s="1079" t="s">
        <v>963</v>
      </c>
      <c r="E694" s="1080"/>
      <c r="F694" s="1079" t="s">
        <v>978</v>
      </c>
      <c r="G694" s="1080"/>
      <c r="H694" s="130" t="s">
        <v>967</v>
      </c>
      <c r="I694" s="130" t="s">
        <v>94</v>
      </c>
      <c r="J694" s="130" t="s">
        <v>33</v>
      </c>
      <c r="K694" s="293">
        <v>602.9</v>
      </c>
      <c r="L694" s="6">
        <v>4333</v>
      </c>
      <c r="M694" s="9"/>
      <c r="N694" s="8">
        <v>2612365.7000000002</v>
      </c>
    </row>
    <row r="695" spans="2:14" ht="26.4">
      <c r="B695" s="130">
        <v>2023</v>
      </c>
      <c r="C695" s="130" t="s">
        <v>32</v>
      </c>
      <c r="D695" s="1079" t="s">
        <v>963</v>
      </c>
      <c r="E695" s="1080"/>
      <c r="F695" s="1079" t="s">
        <v>978</v>
      </c>
      <c r="G695" s="1080"/>
      <c r="H695" s="130" t="s">
        <v>967</v>
      </c>
      <c r="I695" s="130" t="s">
        <v>94</v>
      </c>
      <c r="J695" s="130" t="s">
        <v>33</v>
      </c>
      <c r="K695" s="293">
        <v>0</v>
      </c>
      <c r="L695" s="130"/>
      <c r="M695" s="9"/>
      <c r="N695" s="11">
        <v>0</v>
      </c>
    </row>
    <row r="696" spans="2:14" ht="26.4">
      <c r="B696" s="130">
        <v>2023</v>
      </c>
      <c r="C696" s="130" t="s">
        <v>32</v>
      </c>
      <c r="D696" s="1079" t="s">
        <v>963</v>
      </c>
      <c r="E696" s="1080"/>
      <c r="F696" s="1079" t="s">
        <v>978</v>
      </c>
      <c r="G696" s="1080"/>
      <c r="H696" s="130" t="s">
        <v>969</v>
      </c>
      <c r="I696" s="130" t="s">
        <v>90</v>
      </c>
      <c r="J696" s="130" t="s">
        <v>33</v>
      </c>
      <c r="K696" s="293">
        <v>301.45</v>
      </c>
      <c r="L696" s="6">
        <v>15186</v>
      </c>
      <c r="M696" s="9"/>
      <c r="N696" s="8">
        <v>4577819.7</v>
      </c>
    </row>
    <row r="697" spans="2:14" ht="26.4">
      <c r="B697" s="130">
        <v>2023</v>
      </c>
      <c r="C697" s="130" t="s">
        <v>32</v>
      </c>
      <c r="D697" s="1079" t="s">
        <v>963</v>
      </c>
      <c r="E697" s="1080"/>
      <c r="F697" s="1079" t="s">
        <v>978</v>
      </c>
      <c r="G697" s="1080"/>
      <c r="H697" s="130" t="s">
        <v>969</v>
      </c>
      <c r="I697" s="130" t="s">
        <v>90</v>
      </c>
      <c r="J697" s="130" t="s">
        <v>33</v>
      </c>
      <c r="K697" s="293">
        <v>0</v>
      </c>
      <c r="L697" s="130"/>
      <c r="M697" s="9"/>
      <c r="N697" s="11">
        <v>0</v>
      </c>
    </row>
    <row r="698" spans="2:14" ht="26.4">
      <c r="B698" s="130">
        <v>2023</v>
      </c>
      <c r="C698" s="130" t="s">
        <v>32</v>
      </c>
      <c r="D698" s="1079" t="s">
        <v>963</v>
      </c>
      <c r="E698" s="1080"/>
      <c r="F698" s="1079" t="s">
        <v>978</v>
      </c>
      <c r="G698" s="1080"/>
      <c r="H698" s="130" t="s">
        <v>969</v>
      </c>
      <c r="I698" s="130" t="s">
        <v>371</v>
      </c>
      <c r="J698" s="130" t="s">
        <v>33</v>
      </c>
      <c r="K698" s="293">
        <v>0</v>
      </c>
      <c r="L698" s="130"/>
      <c r="M698" s="9"/>
      <c r="N698" s="11">
        <v>0</v>
      </c>
    </row>
    <row r="699" spans="2:14" ht="26.4">
      <c r="B699" s="130">
        <v>2023</v>
      </c>
      <c r="C699" s="130" t="s">
        <v>32</v>
      </c>
      <c r="D699" s="1079" t="s">
        <v>963</v>
      </c>
      <c r="E699" s="1080"/>
      <c r="F699" s="1079" t="s">
        <v>978</v>
      </c>
      <c r="G699" s="1080"/>
      <c r="H699" s="130" t="s">
        <v>969</v>
      </c>
      <c r="I699" s="130" t="s">
        <v>371</v>
      </c>
      <c r="J699" s="130" t="s">
        <v>33</v>
      </c>
      <c r="K699" s="293">
        <v>602.9</v>
      </c>
      <c r="L699" s="6">
        <v>610</v>
      </c>
      <c r="M699" s="9"/>
      <c r="N699" s="8">
        <v>367769</v>
      </c>
    </row>
    <row r="700" spans="2:14" ht="26.4">
      <c r="B700" s="130">
        <v>2023</v>
      </c>
      <c r="C700" s="130" t="s">
        <v>32</v>
      </c>
      <c r="D700" s="1079" t="s">
        <v>963</v>
      </c>
      <c r="E700" s="1080"/>
      <c r="F700" s="1079" t="s">
        <v>978</v>
      </c>
      <c r="G700" s="1080"/>
      <c r="H700" s="130" t="s">
        <v>969</v>
      </c>
      <c r="I700" s="130" t="s">
        <v>94</v>
      </c>
      <c r="J700" s="130" t="s">
        <v>33</v>
      </c>
      <c r="K700" s="293">
        <v>904.36</v>
      </c>
      <c r="L700" s="6">
        <v>429</v>
      </c>
      <c r="M700" s="9"/>
      <c r="N700" s="8">
        <v>387970.44</v>
      </c>
    </row>
    <row r="701" spans="2:14" ht="26.4">
      <c r="B701" s="130">
        <v>2023</v>
      </c>
      <c r="C701" s="130" t="s">
        <v>32</v>
      </c>
      <c r="D701" s="1079" t="s">
        <v>963</v>
      </c>
      <c r="E701" s="1080"/>
      <c r="F701" s="1079" t="s">
        <v>978</v>
      </c>
      <c r="G701" s="1080"/>
      <c r="H701" s="130" t="s">
        <v>969</v>
      </c>
      <c r="I701" s="130" t="s">
        <v>94</v>
      </c>
      <c r="J701" s="130" t="s">
        <v>33</v>
      </c>
      <c r="K701" s="293">
        <v>0</v>
      </c>
      <c r="L701" s="130"/>
      <c r="M701" s="9"/>
      <c r="N701" s="11">
        <v>0</v>
      </c>
    </row>
    <row r="702" spans="2:14" ht="26.4">
      <c r="B702" s="130">
        <v>2023</v>
      </c>
      <c r="C702" s="130" t="s">
        <v>32</v>
      </c>
      <c r="D702" s="1079" t="s">
        <v>963</v>
      </c>
      <c r="E702" s="1080"/>
      <c r="F702" s="1079" t="s">
        <v>978</v>
      </c>
      <c r="G702" s="1080"/>
      <c r="H702" s="130" t="s">
        <v>968</v>
      </c>
      <c r="I702" s="130" t="s">
        <v>90</v>
      </c>
      <c r="J702" s="130" t="s">
        <v>33</v>
      </c>
      <c r="K702" s="293">
        <v>100.48</v>
      </c>
      <c r="L702" s="6">
        <v>31409</v>
      </c>
      <c r="M702" s="9"/>
      <c r="N702" s="8">
        <v>3155976.32</v>
      </c>
    </row>
    <row r="703" spans="2:14" ht="26.4">
      <c r="B703" s="130">
        <v>2023</v>
      </c>
      <c r="C703" s="130" t="s">
        <v>32</v>
      </c>
      <c r="D703" s="1079" t="s">
        <v>963</v>
      </c>
      <c r="E703" s="1080"/>
      <c r="F703" s="1079" t="s">
        <v>978</v>
      </c>
      <c r="G703" s="1080"/>
      <c r="H703" s="130" t="s">
        <v>968</v>
      </c>
      <c r="I703" s="130" t="s">
        <v>90</v>
      </c>
      <c r="J703" s="130" t="s">
        <v>33</v>
      </c>
      <c r="K703" s="293">
        <v>0</v>
      </c>
      <c r="L703" s="130"/>
      <c r="M703" s="9"/>
      <c r="N703" s="11">
        <v>0</v>
      </c>
    </row>
    <row r="704" spans="2:14" ht="26.4">
      <c r="B704" s="130">
        <v>2023</v>
      </c>
      <c r="C704" s="130" t="s">
        <v>32</v>
      </c>
      <c r="D704" s="1079" t="s">
        <v>963</v>
      </c>
      <c r="E704" s="1080"/>
      <c r="F704" s="1079" t="s">
        <v>978</v>
      </c>
      <c r="G704" s="1080"/>
      <c r="H704" s="130" t="s">
        <v>968</v>
      </c>
      <c r="I704" s="130" t="s">
        <v>371</v>
      </c>
      <c r="J704" s="130" t="s">
        <v>33</v>
      </c>
      <c r="K704" s="293">
        <v>200.97</v>
      </c>
      <c r="L704" s="6">
        <v>4556</v>
      </c>
      <c r="M704" s="9"/>
      <c r="N704" s="8">
        <v>915619.32</v>
      </c>
    </row>
    <row r="705" spans="2:14" ht="26.4">
      <c r="B705" s="130">
        <v>2023</v>
      </c>
      <c r="C705" s="130" t="s">
        <v>32</v>
      </c>
      <c r="D705" s="1079" t="s">
        <v>963</v>
      </c>
      <c r="E705" s="1080"/>
      <c r="F705" s="1079" t="s">
        <v>978</v>
      </c>
      <c r="G705" s="1080"/>
      <c r="H705" s="130" t="s">
        <v>968</v>
      </c>
      <c r="I705" s="130" t="s">
        <v>371</v>
      </c>
      <c r="J705" s="130" t="s">
        <v>33</v>
      </c>
      <c r="K705" s="293">
        <v>0</v>
      </c>
      <c r="L705" s="130"/>
      <c r="M705" s="9"/>
      <c r="N705" s="11">
        <v>0</v>
      </c>
    </row>
    <row r="706" spans="2:14" ht="26.4">
      <c r="B706" s="130">
        <v>2023</v>
      </c>
      <c r="C706" s="130" t="s">
        <v>32</v>
      </c>
      <c r="D706" s="1079" t="s">
        <v>963</v>
      </c>
      <c r="E706" s="1080"/>
      <c r="F706" s="1079" t="s">
        <v>978</v>
      </c>
      <c r="G706" s="1080"/>
      <c r="H706" s="130" t="s">
        <v>968</v>
      </c>
      <c r="I706" s="130" t="s">
        <v>94</v>
      </c>
      <c r="J706" s="130" t="s">
        <v>33</v>
      </c>
      <c r="K706" s="293">
        <v>0</v>
      </c>
      <c r="L706" s="130"/>
      <c r="M706" s="9"/>
      <c r="N706" s="11">
        <v>0</v>
      </c>
    </row>
    <row r="707" spans="2:14" ht="26.4">
      <c r="B707" s="130">
        <v>2023</v>
      </c>
      <c r="C707" s="130" t="s">
        <v>32</v>
      </c>
      <c r="D707" s="1079" t="s">
        <v>963</v>
      </c>
      <c r="E707" s="1080"/>
      <c r="F707" s="1079" t="s">
        <v>978</v>
      </c>
      <c r="G707" s="1080"/>
      <c r="H707" s="130" t="s">
        <v>968</v>
      </c>
      <c r="I707" s="130" t="s">
        <v>94</v>
      </c>
      <c r="J707" s="130" t="s">
        <v>33</v>
      </c>
      <c r="K707" s="293">
        <v>301.45</v>
      </c>
      <c r="L707" s="6">
        <v>2591</v>
      </c>
      <c r="M707" s="9"/>
      <c r="N707" s="8">
        <v>781056.95</v>
      </c>
    </row>
    <row r="708" spans="2:14">
      <c r="B708" s="132" t="s">
        <v>28</v>
      </c>
      <c r="C708" s="132" t="s">
        <v>28</v>
      </c>
      <c r="D708" s="1083" t="s">
        <v>28</v>
      </c>
      <c r="E708" s="1080"/>
      <c r="F708" s="1083" t="s">
        <v>29</v>
      </c>
      <c r="G708" s="1080"/>
      <c r="H708" s="132" t="s">
        <v>28</v>
      </c>
      <c r="I708" s="132" t="s">
        <v>28</v>
      </c>
      <c r="J708" s="132" t="s">
        <v>28</v>
      </c>
      <c r="K708" s="132" t="s">
        <v>28</v>
      </c>
      <c r="L708" s="13">
        <v>1812976</v>
      </c>
      <c r="M708" s="132"/>
      <c r="N708" s="14">
        <v>233859581.28</v>
      </c>
    </row>
    <row r="709" spans="2:14" ht="52.8">
      <c r="B709" s="130">
        <v>2023</v>
      </c>
      <c r="C709" s="130" t="s">
        <v>32</v>
      </c>
      <c r="D709" s="1079" t="s">
        <v>963</v>
      </c>
      <c r="E709" s="1080"/>
      <c r="F709" s="1079" t="s">
        <v>979</v>
      </c>
      <c r="G709" s="1080"/>
      <c r="H709" s="130" t="s">
        <v>966</v>
      </c>
      <c r="I709" s="130" t="s">
        <v>370</v>
      </c>
      <c r="J709" s="130" t="s">
        <v>33</v>
      </c>
      <c r="K709" s="293">
        <v>0</v>
      </c>
      <c r="L709" s="130"/>
      <c r="M709" s="9"/>
      <c r="N709" s="11">
        <v>0</v>
      </c>
    </row>
    <row r="710" spans="2:14" ht="52.8">
      <c r="B710" s="130">
        <v>2023</v>
      </c>
      <c r="C710" s="130" t="s">
        <v>32</v>
      </c>
      <c r="D710" s="1079" t="s">
        <v>963</v>
      </c>
      <c r="E710" s="1080"/>
      <c r="F710" s="1079" t="s">
        <v>979</v>
      </c>
      <c r="G710" s="1080"/>
      <c r="H710" s="130" t="s">
        <v>966</v>
      </c>
      <c r="I710" s="130" t="s">
        <v>370</v>
      </c>
      <c r="J710" s="130" t="s">
        <v>33</v>
      </c>
      <c r="K710" s="293">
        <v>0</v>
      </c>
      <c r="L710" s="6">
        <v>1439</v>
      </c>
      <c r="M710" s="9"/>
      <c r="N710" s="130"/>
    </row>
    <row r="711" spans="2:14" ht="39.6">
      <c r="B711" s="130">
        <v>2023</v>
      </c>
      <c r="C711" s="130" t="s">
        <v>32</v>
      </c>
      <c r="D711" s="1079" t="s">
        <v>963</v>
      </c>
      <c r="E711" s="1080"/>
      <c r="F711" s="1079" t="s">
        <v>979</v>
      </c>
      <c r="G711" s="1080"/>
      <c r="H711" s="130" t="s">
        <v>967</v>
      </c>
      <c r="I711" s="130" t="s">
        <v>370</v>
      </c>
      <c r="J711" s="130" t="s">
        <v>200</v>
      </c>
      <c r="K711" s="293">
        <v>0</v>
      </c>
      <c r="L711" s="6">
        <v>61</v>
      </c>
      <c r="M711" s="9"/>
      <c r="N711" s="130"/>
    </row>
    <row r="712" spans="2:14" ht="39.6">
      <c r="B712" s="130">
        <v>2023</v>
      </c>
      <c r="C712" s="130" t="s">
        <v>32</v>
      </c>
      <c r="D712" s="1079" t="s">
        <v>963</v>
      </c>
      <c r="E712" s="1080"/>
      <c r="F712" s="1079" t="s">
        <v>979</v>
      </c>
      <c r="G712" s="1080"/>
      <c r="H712" s="130" t="s">
        <v>967</v>
      </c>
      <c r="I712" s="130" t="s">
        <v>370</v>
      </c>
      <c r="J712" s="130" t="s">
        <v>200</v>
      </c>
      <c r="K712" s="293">
        <v>0</v>
      </c>
      <c r="L712" s="130"/>
      <c r="M712" s="9"/>
      <c r="N712" s="11">
        <v>0</v>
      </c>
    </row>
    <row r="713" spans="2:14" ht="39.6">
      <c r="B713" s="130">
        <v>2023</v>
      </c>
      <c r="C713" s="130" t="s">
        <v>32</v>
      </c>
      <c r="D713" s="1079" t="s">
        <v>963</v>
      </c>
      <c r="E713" s="1080"/>
      <c r="F713" s="1079" t="s">
        <v>979</v>
      </c>
      <c r="G713" s="1080"/>
      <c r="H713" s="130" t="s">
        <v>969</v>
      </c>
      <c r="I713" s="130" t="s">
        <v>370</v>
      </c>
      <c r="J713" s="130" t="s">
        <v>278</v>
      </c>
      <c r="K713" s="293">
        <v>0</v>
      </c>
      <c r="L713" s="6">
        <v>1</v>
      </c>
      <c r="M713" s="9"/>
      <c r="N713" s="130"/>
    </row>
    <row r="714" spans="2:14" ht="39.6">
      <c r="B714" s="130">
        <v>2023</v>
      </c>
      <c r="C714" s="130" t="s">
        <v>32</v>
      </c>
      <c r="D714" s="1079" t="s">
        <v>963</v>
      </c>
      <c r="E714" s="1080"/>
      <c r="F714" s="1079" t="s">
        <v>979</v>
      </c>
      <c r="G714" s="1080"/>
      <c r="H714" s="130" t="s">
        <v>969</v>
      </c>
      <c r="I714" s="130" t="s">
        <v>370</v>
      </c>
      <c r="J714" s="130" t="s">
        <v>278</v>
      </c>
      <c r="K714" s="293">
        <v>0</v>
      </c>
      <c r="L714" s="130"/>
      <c r="M714" s="9"/>
      <c r="N714" s="11">
        <v>0</v>
      </c>
    </row>
    <row r="715" spans="2:14" ht="52.8">
      <c r="B715" s="130">
        <v>2023</v>
      </c>
      <c r="C715" s="130" t="s">
        <v>32</v>
      </c>
      <c r="D715" s="1079" t="s">
        <v>963</v>
      </c>
      <c r="E715" s="1080"/>
      <c r="F715" s="1079" t="s">
        <v>979</v>
      </c>
      <c r="G715" s="1080"/>
      <c r="H715" s="130" t="s">
        <v>966</v>
      </c>
      <c r="I715" s="130" t="s">
        <v>90</v>
      </c>
      <c r="J715" s="130" t="s">
        <v>33</v>
      </c>
      <c r="K715" s="293">
        <v>0</v>
      </c>
      <c r="L715" s="130"/>
      <c r="M715" s="9"/>
      <c r="N715" s="11">
        <v>0</v>
      </c>
    </row>
    <row r="716" spans="2:14" ht="52.8">
      <c r="B716" s="130">
        <v>2023</v>
      </c>
      <c r="C716" s="130" t="s">
        <v>32</v>
      </c>
      <c r="D716" s="1079" t="s">
        <v>963</v>
      </c>
      <c r="E716" s="1080"/>
      <c r="F716" s="1079" t="s">
        <v>979</v>
      </c>
      <c r="G716" s="1080"/>
      <c r="H716" s="130" t="s">
        <v>966</v>
      </c>
      <c r="I716" s="130" t="s">
        <v>90</v>
      </c>
      <c r="J716" s="130" t="s">
        <v>33</v>
      </c>
      <c r="K716" s="293">
        <v>259.58</v>
      </c>
      <c r="L716" s="6">
        <v>1124303</v>
      </c>
      <c r="M716" s="9"/>
      <c r="N716" s="8">
        <v>291846572.74000001</v>
      </c>
    </row>
    <row r="717" spans="2:14" ht="52.8">
      <c r="B717" s="130">
        <v>2023</v>
      </c>
      <c r="C717" s="130" t="s">
        <v>32</v>
      </c>
      <c r="D717" s="1079" t="s">
        <v>963</v>
      </c>
      <c r="E717" s="1080"/>
      <c r="F717" s="1079" t="s">
        <v>979</v>
      </c>
      <c r="G717" s="1080"/>
      <c r="H717" s="130" t="s">
        <v>966</v>
      </c>
      <c r="I717" s="130" t="s">
        <v>371</v>
      </c>
      <c r="J717" s="130" t="s">
        <v>33</v>
      </c>
      <c r="K717" s="293">
        <v>519.16999999999996</v>
      </c>
      <c r="L717" s="6">
        <v>249584</v>
      </c>
      <c r="M717" s="9"/>
      <c r="N717" s="8">
        <v>129576525.28</v>
      </c>
    </row>
    <row r="718" spans="2:14" ht="52.8">
      <c r="B718" s="130">
        <v>2023</v>
      </c>
      <c r="C718" s="130" t="s">
        <v>32</v>
      </c>
      <c r="D718" s="1079" t="s">
        <v>963</v>
      </c>
      <c r="E718" s="1080"/>
      <c r="F718" s="1079" t="s">
        <v>979</v>
      </c>
      <c r="G718" s="1080"/>
      <c r="H718" s="130" t="s">
        <v>966</v>
      </c>
      <c r="I718" s="130" t="s">
        <v>371</v>
      </c>
      <c r="J718" s="130" t="s">
        <v>33</v>
      </c>
      <c r="K718" s="293">
        <v>0</v>
      </c>
      <c r="L718" s="130"/>
      <c r="M718" s="9"/>
      <c r="N718" s="11">
        <v>0</v>
      </c>
    </row>
    <row r="719" spans="2:14" ht="26.4">
      <c r="B719" s="130">
        <v>2023</v>
      </c>
      <c r="C719" s="130" t="s">
        <v>32</v>
      </c>
      <c r="D719" s="1079" t="s">
        <v>963</v>
      </c>
      <c r="E719" s="1080"/>
      <c r="F719" s="1079" t="s">
        <v>979</v>
      </c>
      <c r="G719" s="1080"/>
      <c r="H719" s="130" t="s">
        <v>967</v>
      </c>
      <c r="I719" s="130" t="s">
        <v>90</v>
      </c>
      <c r="J719" s="130" t="s">
        <v>33</v>
      </c>
      <c r="K719" s="293">
        <v>0</v>
      </c>
      <c r="L719" s="130"/>
      <c r="M719" s="9"/>
      <c r="N719" s="11">
        <v>0</v>
      </c>
    </row>
    <row r="720" spans="2:14" ht="26.4">
      <c r="B720" s="130">
        <v>2023</v>
      </c>
      <c r="C720" s="130" t="s">
        <v>32</v>
      </c>
      <c r="D720" s="1079" t="s">
        <v>963</v>
      </c>
      <c r="E720" s="1080"/>
      <c r="F720" s="1079" t="s">
        <v>979</v>
      </c>
      <c r="G720" s="1080"/>
      <c r="H720" s="130" t="s">
        <v>967</v>
      </c>
      <c r="I720" s="130" t="s">
        <v>90</v>
      </c>
      <c r="J720" s="130" t="s">
        <v>33</v>
      </c>
      <c r="K720" s="293">
        <v>519.16</v>
      </c>
      <c r="L720" s="6">
        <v>62837</v>
      </c>
      <c r="M720" s="9"/>
      <c r="N720" s="8">
        <v>32622456.920000002</v>
      </c>
    </row>
    <row r="721" spans="2:14" ht="26.4">
      <c r="B721" s="130">
        <v>2023</v>
      </c>
      <c r="C721" s="130" t="s">
        <v>32</v>
      </c>
      <c r="D721" s="1079" t="s">
        <v>963</v>
      </c>
      <c r="E721" s="1080"/>
      <c r="F721" s="1079" t="s">
        <v>979</v>
      </c>
      <c r="G721" s="1080"/>
      <c r="H721" s="130" t="s">
        <v>967</v>
      </c>
      <c r="I721" s="130" t="s">
        <v>371</v>
      </c>
      <c r="J721" s="130" t="s">
        <v>33</v>
      </c>
      <c r="K721" s="293">
        <v>1038.33</v>
      </c>
      <c r="L721" s="6">
        <v>9115</v>
      </c>
      <c r="M721" s="9"/>
      <c r="N721" s="8">
        <v>9464377.9499999993</v>
      </c>
    </row>
    <row r="722" spans="2:14" ht="26.4">
      <c r="B722" s="130">
        <v>2023</v>
      </c>
      <c r="C722" s="130" t="s">
        <v>32</v>
      </c>
      <c r="D722" s="1079" t="s">
        <v>963</v>
      </c>
      <c r="E722" s="1080"/>
      <c r="F722" s="1079" t="s">
        <v>979</v>
      </c>
      <c r="G722" s="1080"/>
      <c r="H722" s="130" t="s">
        <v>967</v>
      </c>
      <c r="I722" s="130" t="s">
        <v>371</v>
      </c>
      <c r="J722" s="130" t="s">
        <v>33</v>
      </c>
      <c r="K722" s="293">
        <v>0</v>
      </c>
      <c r="L722" s="130"/>
      <c r="M722" s="9"/>
      <c r="N722" s="11">
        <v>0</v>
      </c>
    </row>
    <row r="723" spans="2:14" ht="26.4">
      <c r="B723" s="130">
        <v>2023</v>
      </c>
      <c r="C723" s="130" t="s">
        <v>32</v>
      </c>
      <c r="D723" s="1079" t="s">
        <v>963</v>
      </c>
      <c r="E723" s="1080"/>
      <c r="F723" s="1079" t="s">
        <v>979</v>
      </c>
      <c r="G723" s="1080"/>
      <c r="H723" s="130" t="s">
        <v>969</v>
      </c>
      <c r="I723" s="130" t="s">
        <v>90</v>
      </c>
      <c r="J723" s="130" t="s">
        <v>33</v>
      </c>
      <c r="K723" s="293">
        <v>778.74</v>
      </c>
      <c r="L723" s="6">
        <v>7882</v>
      </c>
      <c r="M723" s="9"/>
      <c r="N723" s="8">
        <v>6138028.6799999997</v>
      </c>
    </row>
    <row r="724" spans="2:14" ht="26.4">
      <c r="B724" s="130">
        <v>2023</v>
      </c>
      <c r="C724" s="130" t="s">
        <v>32</v>
      </c>
      <c r="D724" s="1079" t="s">
        <v>963</v>
      </c>
      <c r="E724" s="1080"/>
      <c r="F724" s="1079" t="s">
        <v>979</v>
      </c>
      <c r="G724" s="1080"/>
      <c r="H724" s="130" t="s">
        <v>969</v>
      </c>
      <c r="I724" s="130" t="s">
        <v>90</v>
      </c>
      <c r="J724" s="130" t="s">
        <v>33</v>
      </c>
      <c r="K724" s="293">
        <v>0</v>
      </c>
      <c r="L724" s="130"/>
      <c r="M724" s="9"/>
      <c r="N724" s="11">
        <v>0</v>
      </c>
    </row>
    <row r="725" spans="2:14" ht="26.4">
      <c r="B725" s="130">
        <v>2023</v>
      </c>
      <c r="C725" s="130" t="s">
        <v>32</v>
      </c>
      <c r="D725" s="1079" t="s">
        <v>963</v>
      </c>
      <c r="E725" s="1080"/>
      <c r="F725" s="1079" t="s">
        <v>979</v>
      </c>
      <c r="G725" s="1080"/>
      <c r="H725" s="130" t="s">
        <v>969</v>
      </c>
      <c r="I725" s="130" t="s">
        <v>371</v>
      </c>
      <c r="J725" s="130" t="s">
        <v>33</v>
      </c>
      <c r="K725" s="293">
        <v>1557.5</v>
      </c>
      <c r="L725" s="6">
        <v>1013</v>
      </c>
      <c r="M725" s="9"/>
      <c r="N725" s="8">
        <v>1577747.5</v>
      </c>
    </row>
    <row r="726" spans="2:14" ht="26.4">
      <c r="B726" s="130">
        <v>2023</v>
      </c>
      <c r="C726" s="130" t="s">
        <v>32</v>
      </c>
      <c r="D726" s="1079" t="s">
        <v>963</v>
      </c>
      <c r="E726" s="1080"/>
      <c r="F726" s="1079" t="s">
        <v>979</v>
      </c>
      <c r="G726" s="1080"/>
      <c r="H726" s="130" t="s">
        <v>969</v>
      </c>
      <c r="I726" s="130" t="s">
        <v>371</v>
      </c>
      <c r="J726" s="130" t="s">
        <v>33</v>
      </c>
      <c r="K726" s="293">
        <v>0</v>
      </c>
      <c r="L726" s="130"/>
      <c r="M726" s="9"/>
      <c r="N726" s="11">
        <v>0</v>
      </c>
    </row>
    <row r="727" spans="2:14" ht="26.4">
      <c r="B727" s="130">
        <v>2023</v>
      </c>
      <c r="C727" s="130" t="s">
        <v>32</v>
      </c>
      <c r="D727" s="1079" t="s">
        <v>963</v>
      </c>
      <c r="E727" s="1080"/>
      <c r="F727" s="1079" t="s">
        <v>979</v>
      </c>
      <c r="G727" s="1080"/>
      <c r="H727" s="130" t="s">
        <v>968</v>
      </c>
      <c r="I727" s="130" t="s">
        <v>90</v>
      </c>
      <c r="J727" s="130" t="s">
        <v>33</v>
      </c>
      <c r="K727" s="293">
        <v>259.58</v>
      </c>
      <c r="L727" s="6">
        <v>24758</v>
      </c>
      <c r="M727" s="9"/>
      <c r="N727" s="8">
        <v>6426681.6399999997</v>
      </c>
    </row>
    <row r="728" spans="2:14" ht="26.4">
      <c r="B728" s="130">
        <v>2023</v>
      </c>
      <c r="C728" s="130" t="s">
        <v>32</v>
      </c>
      <c r="D728" s="1079" t="s">
        <v>963</v>
      </c>
      <c r="E728" s="1080"/>
      <c r="F728" s="1079" t="s">
        <v>979</v>
      </c>
      <c r="G728" s="1080"/>
      <c r="H728" s="130" t="s">
        <v>968</v>
      </c>
      <c r="I728" s="130" t="s">
        <v>90</v>
      </c>
      <c r="J728" s="130" t="s">
        <v>33</v>
      </c>
      <c r="K728" s="293">
        <v>0</v>
      </c>
      <c r="L728" s="130"/>
      <c r="M728" s="9"/>
      <c r="N728" s="11">
        <v>0</v>
      </c>
    </row>
    <row r="729" spans="2:14" ht="26.4">
      <c r="B729" s="130">
        <v>2023</v>
      </c>
      <c r="C729" s="130" t="s">
        <v>32</v>
      </c>
      <c r="D729" s="1079" t="s">
        <v>963</v>
      </c>
      <c r="E729" s="1080"/>
      <c r="F729" s="1079" t="s">
        <v>979</v>
      </c>
      <c r="G729" s="1080"/>
      <c r="H729" s="130" t="s">
        <v>968</v>
      </c>
      <c r="I729" s="130" t="s">
        <v>371</v>
      </c>
      <c r="J729" s="130" t="s">
        <v>33</v>
      </c>
      <c r="K729" s="293">
        <v>0</v>
      </c>
      <c r="L729" s="130"/>
      <c r="M729" s="9"/>
      <c r="N729" s="11">
        <v>0</v>
      </c>
    </row>
    <row r="730" spans="2:14" ht="26.4">
      <c r="B730" s="130">
        <v>2023</v>
      </c>
      <c r="C730" s="130" t="s">
        <v>32</v>
      </c>
      <c r="D730" s="1079" t="s">
        <v>963</v>
      </c>
      <c r="E730" s="1080"/>
      <c r="F730" s="1079" t="s">
        <v>979</v>
      </c>
      <c r="G730" s="1080"/>
      <c r="H730" s="130" t="s">
        <v>968</v>
      </c>
      <c r="I730" s="130" t="s">
        <v>371</v>
      </c>
      <c r="J730" s="130" t="s">
        <v>33</v>
      </c>
      <c r="K730" s="293">
        <v>519.16999999999996</v>
      </c>
      <c r="L730" s="6">
        <v>9468</v>
      </c>
      <c r="M730" s="9"/>
      <c r="N730" s="8">
        <v>4915501.5599999996</v>
      </c>
    </row>
    <row r="731" spans="2:14">
      <c r="B731" s="132" t="s">
        <v>28</v>
      </c>
      <c r="C731" s="132" t="s">
        <v>28</v>
      </c>
      <c r="D731" s="1083" t="s">
        <v>28</v>
      </c>
      <c r="E731" s="1080"/>
      <c r="F731" s="1083" t="s">
        <v>29</v>
      </c>
      <c r="G731" s="1080"/>
      <c r="H731" s="132" t="s">
        <v>28</v>
      </c>
      <c r="I731" s="132" t="s">
        <v>28</v>
      </c>
      <c r="J731" s="132" t="s">
        <v>28</v>
      </c>
      <c r="K731" s="132" t="s">
        <v>28</v>
      </c>
      <c r="L731" s="13">
        <v>1490461</v>
      </c>
      <c r="M731" s="132"/>
      <c r="N731" s="14">
        <v>482567892.26999998</v>
      </c>
    </row>
    <row r="732" spans="2:14" ht="52.8">
      <c r="B732" s="130">
        <v>2023</v>
      </c>
      <c r="C732" s="130" t="s">
        <v>32</v>
      </c>
      <c r="D732" s="1079" t="s">
        <v>963</v>
      </c>
      <c r="E732" s="1080"/>
      <c r="F732" s="1079" t="s">
        <v>980</v>
      </c>
      <c r="G732" s="1080"/>
      <c r="H732" s="130" t="s">
        <v>966</v>
      </c>
      <c r="I732" s="130" t="s">
        <v>370</v>
      </c>
      <c r="J732" s="130" t="s">
        <v>33</v>
      </c>
      <c r="K732" s="293">
        <v>0</v>
      </c>
      <c r="L732" s="130"/>
      <c r="M732" s="9"/>
      <c r="N732" s="11">
        <v>0</v>
      </c>
    </row>
    <row r="733" spans="2:14" ht="52.8">
      <c r="B733" s="130">
        <v>2023</v>
      </c>
      <c r="C733" s="130" t="s">
        <v>32</v>
      </c>
      <c r="D733" s="1079" t="s">
        <v>963</v>
      </c>
      <c r="E733" s="1080"/>
      <c r="F733" s="1079" t="s">
        <v>980</v>
      </c>
      <c r="G733" s="1080"/>
      <c r="H733" s="130" t="s">
        <v>966</v>
      </c>
      <c r="I733" s="130" t="s">
        <v>370</v>
      </c>
      <c r="J733" s="130" t="s">
        <v>33</v>
      </c>
      <c r="K733" s="293">
        <v>0</v>
      </c>
      <c r="L733" s="6">
        <v>1409</v>
      </c>
      <c r="M733" s="9"/>
      <c r="N733" s="130"/>
    </row>
    <row r="734" spans="2:14" ht="39.6">
      <c r="B734" s="130">
        <v>2023</v>
      </c>
      <c r="C734" s="130" t="s">
        <v>32</v>
      </c>
      <c r="D734" s="1079" t="s">
        <v>963</v>
      </c>
      <c r="E734" s="1080"/>
      <c r="F734" s="1079" t="s">
        <v>980</v>
      </c>
      <c r="G734" s="1080"/>
      <c r="H734" s="130" t="s">
        <v>967</v>
      </c>
      <c r="I734" s="130" t="s">
        <v>370</v>
      </c>
      <c r="J734" s="130" t="s">
        <v>33</v>
      </c>
      <c r="K734" s="293">
        <v>0</v>
      </c>
      <c r="L734" s="130"/>
      <c r="M734" s="9"/>
      <c r="N734" s="11">
        <v>0</v>
      </c>
    </row>
    <row r="735" spans="2:14" ht="39.6">
      <c r="B735" s="130">
        <v>2023</v>
      </c>
      <c r="C735" s="130" t="s">
        <v>32</v>
      </c>
      <c r="D735" s="1079" t="s">
        <v>963</v>
      </c>
      <c r="E735" s="1080"/>
      <c r="F735" s="1079" t="s">
        <v>980</v>
      </c>
      <c r="G735" s="1080"/>
      <c r="H735" s="130" t="s">
        <v>967</v>
      </c>
      <c r="I735" s="130" t="s">
        <v>370</v>
      </c>
      <c r="J735" s="130" t="s">
        <v>33</v>
      </c>
      <c r="K735" s="293">
        <v>0</v>
      </c>
      <c r="L735" s="6">
        <v>59</v>
      </c>
      <c r="M735" s="9"/>
      <c r="N735" s="130"/>
    </row>
    <row r="736" spans="2:14" ht="39.6">
      <c r="B736" s="130">
        <v>2023</v>
      </c>
      <c r="C736" s="130" t="s">
        <v>32</v>
      </c>
      <c r="D736" s="1079" t="s">
        <v>963</v>
      </c>
      <c r="E736" s="1080"/>
      <c r="F736" s="1079" t="s">
        <v>980</v>
      </c>
      <c r="G736" s="1080"/>
      <c r="H736" s="130" t="s">
        <v>969</v>
      </c>
      <c r="I736" s="130" t="s">
        <v>370</v>
      </c>
      <c r="J736" s="130" t="s">
        <v>266</v>
      </c>
      <c r="K736" s="293">
        <v>0</v>
      </c>
      <c r="L736" s="6">
        <v>1</v>
      </c>
      <c r="M736" s="9"/>
      <c r="N736" s="130"/>
    </row>
    <row r="737" spans="2:14" ht="39.6">
      <c r="B737" s="130">
        <v>2023</v>
      </c>
      <c r="C737" s="130" t="s">
        <v>32</v>
      </c>
      <c r="D737" s="1079" t="s">
        <v>963</v>
      </c>
      <c r="E737" s="1080"/>
      <c r="F737" s="1079" t="s">
        <v>980</v>
      </c>
      <c r="G737" s="1080"/>
      <c r="H737" s="130" t="s">
        <v>969</v>
      </c>
      <c r="I737" s="130" t="s">
        <v>370</v>
      </c>
      <c r="J737" s="130" t="s">
        <v>266</v>
      </c>
      <c r="K737" s="293">
        <v>0</v>
      </c>
      <c r="L737" s="130"/>
      <c r="M737" s="9"/>
      <c r="N737" s="11">
        <v>0</v>
      </c>
    </row>
    <row r="738" spans="2:14" ht="39.6">
      <c r="B738" s="130">
        <v>2023</v>
      </c>
      <c r="C738" s="130" t="s">
        <v>32</v>
      </c>
      <c r="D738" s="1079" t="s">
        <v>963</v>
      </c>
      <c r="E738" s="1080"/>
      <c r="F738" s="1079" t="s">
        <v>980</v>
      </c>
      <c r="G738" s="1080"/>
      <c r="H738" s="130" t="s">
        <v>968</v>
      </c>
      <c r="I738" s="130" t="s">
        <v>370</v>
      </c>
      <c r="J738" s="130" t="s">
        <v>229</v>
      </c>
      <c r="K738" s="293">
        <v>0</v>
      </c>
      <c r="L738" s="6">
        <v>1</v>
      </c>
      <c r="M738" s="9"/>
      <c r="N738" s="130"/>
    </row>
    <row r="739" spans="2:14" ht="39.6">
      <c r="B739" s="130">
        <v>2023</v>
      </c>
      <c r="C739" s="130" t="s">
        <v>32</v>
      </c>
      <c r="D739" s="1079" t="s">
        <v>963</v>
      </c>
      <c r="E739" s="1080"/>
      <c r="F739" s="1079" t="s">
        <v>980</v>
      </c>
      <c r="G739" s="1080"/>
      <c r="H739" s="130" t="s">
        <v>968</v>
      </c>
      <c r="I739" s="130" t="s">
        <v>370</v>
      </c>
      <c r="J739" s="130" t="s">
        <v>229</v>
      </c>
      <c r="K739" s="293">
        <v>0</v>
      </c>
      <c r="L739" s="130"/>
      <c r="M739" s="9"/>
      <c r="N739" s="11">
        <v>0</v>
      </c>
    </row>
    <row r="740" spans="2:14" ht="52.8">
      <c r="B740" s="130">
        <v>2023</v>
      </c>
      <c r="C740" s="130" t="s">
        <v>32</v>
      </c>
      <c r="D740" s="1079" t="s">
        <v>963</v>
      </c>
      <c r="E740" s="1080"/>
      <c r="F740" s="1079" t="s">
        <v>980</v>
      </c>
      <c r="G740" s="1080"/>
      <c r="H740" s="130" t="s">
        <v>966</v>
      </c>
      <c r="I740" s="130" t="s">
        <v>90</v>
      </c>
      <c r="J740" s="130" t="s">
        <v>33</v>
      </c>
      <c r="K740" s="293">
        <v>0</v>
      </c>
      <c r="L740" s="130"/>
      <c r="M740" s="9"/>
      <c r="N740" s="11">
        <v>0</v>
      </c>
    </row>
    <row r="741" spans="2:14" ht="52.8">
      <c r="B741" s="130">
        <v>2023</v>
      </c>
      <c r="C741" s="130" t="s">
        <v>32</v>
      </c>
      <c r="D741" s="1079" t="s">
        <v>963</v>
      </c>
      <c r="E741" s="1080"/>
      <c r="F741" s="1079" t="s">
        <v>980</v>
      </c>
      <c r="G741" s="1080"/>
      <c r="H741" s="130" t="s">
        <v>966</v>
      </c>
      <c r="I741" s="130" t="s">
        <v>90</v>
      </c>
      <c r="J741" s="130" t="s">
        <v>33</v>
      </c>
      <c r="K741" s="293">
        <v>221.9</v>
      </c>
      <c r="L741" s="6">
        <v>1020911</v>
      </c>
      <c r="M741" s="9"/>
      <c r="N741" s="8">
        <v>226540150.90000001</v>
      </c>
    </row>
    <row r="742" spans="2:14" ht="52.8">
      <c r="B742" s="130">
        <v>2023</v>
      </c>
      <c r="C742" s="130" t="s">
        <v>32</v>
      </c>
      <c r="D742" s="1079" t="s">
        <v>963</v>
      </c>
      <c r="E742" s="1080"/>
      <c r="F742" s="1079" t="s">
        <v>980</v>
      </c>
      <c r="G742" s="1080"/>
      <c r="H742" s="130" t="s">
        <v>966</v>
      </c>
      <c r="I742" s="130" t="s">
        <v>371</v>
      </c>
      <c r="J742" s="130" t="s">
        <v>33</v>
      </c>
      <c r="K742" s="293">
        <v>443.8</v>
      </c>
      <c r="L742" s="6">
        <v>159639</v>
      </c>
      <c r="M742" s="9"/>
      <c r="N742" s="8">
        <v>70847788.200000003</v>
      </c>
    </row>
    <row r="743" spans="2:14" ht="52.8">
      <c r="B743" s="130">
        <v>2023</v>
      </c>
      <c r="C743" s="130" t="s">
        <v>32</v>
      </c>
      <c r="D743" s="1079" t="s">
        <v>963</v>
      </c>
      <c r="E743" s="1080"/>
      <c r="F743" s="1079" t="s">
        <v>980</v>
      </c>
      <c r="G743" s="1080"/>
      <c r="H743" s="130" t="s">
        <v>966</v>
      </c>
      <c r="I743" s="130" t="s">
        <v>371</v>
      </c>
      <c r="J743" s="130" t="s">
        <v>33</v>
      </c>
      <c r="K743" s="293">
        <v>0</v>
      </c>
      <c r="L743" s="130"/>
      <c r="M743" s="9"/>
      <c r="N743" s="11">
        <v>0</v>
      </c>
    </row>
    <row r="744" spans="2:14" ht="52.8">
      <c r="B744" s="130">
        <v>2023</v>
      </c>
      <c r="C744" s="130" t="s">
        <v>32</v>
      </c>
      <c r="D744" s="1079" t="s">
        <v>963</v>
      </c>
      <c r="E744" s="1080"/>
      <c r="F744" s="1079" t="s">
        <v>980</v>
      </c>
      <c r="G744" s="1080"/>
      <c r="H744" s="130" t="s">
        <v>966</v>
      </c>
      <c r="I744" s="130" t="s">
        <v>94</v>
      </c>
      <c r="J744" s="130" t="s">
        <v>33</v>
      </c>
      <c r="K744" s="293">
        <v>665.71</v>
      </c>
      <c r="L744" s="6">
        <v>133687</v>
      </c>
      <c r="M744" s="9"/>
      <c r="N744" s="8">
        <v>88996772.769999996</v>
      </c>
    </row>
    <row r="745" spans="2:14" ht="52.8">
      <c r="B745" s="130">
        <v>2023</v>
      </c>
      <c r="C745" s="130" t="s">
        <v>32</v>
      </c>
      <c r="D745" s="1079" t="s">
        <v>963</v>
      </c>
      <c r="E745" s="1080"/>
      <c r="F745" s="1079" t="s">
        <v>980</v>
      </c>
      <c r="G745" s="1080"/>
      <c r="H745" s="130" t="s">
        <v>966</v>
      </c>
      <c r="I745" s="130" t="s">
        <v>94</v>
      </c>
      <c r="J745" s="130" t="s">
        <v>33</v>
      </c>
      <c r="K745" s="293">
        <v>0</v>
      </c>
      <c r="L745" s="130"/>
      <c r="M745" s="9"/>
      <c r="N745" s="11">
        <v>0</v>
      </c>
    </row>
    <row r="746" spans="2:14" ht="26.4">
      <c r="B746" s="130">
        <v>2023</v>
      </c>
      <c r="C746" s="130" t="s">
        <v>32</v>
      </c>
      <c r="D746" s="1079" t="s">
        <v>963</v>
      </c>
      <c r="E746" s="1080"/>
      <c r="F746" s="1079" t="s">
        <v>980</v>
      </c>
      <c r="G746" s="1080"/>
      <c r="H746" s="130" t="s">
        <v>967</v>
      </c>
      <c r="I746" s="130" t="s">
        <v>90</v>
      </c>
      <c r="J746" s="130" t="s">
        <v>33</v>
      </c>
      <c r="K746" s="293">
        <v>443.8</v>
      </c>
      <c r="L746" s="6">
        <v>53931</v>
      </c>
      <c r="M746" s="9"/>
      <c r="N746" s="8">
        <v>23934577.800000001</v>
      </c>
    </row>
    <row r="747" spans="2:14" ht="26.4">
      <c r="B747" s="130">
        <v>2023</v>
      </c>
      <c r="C747" s="130" t="s">
        <v>32</v>
      </c>
      <c r="D747" s="1079" t="s">
        <v>963</v>
      </c>
      <c r="E747" s="1080"/>
      <c r="F747" s="1079" t="s">
        <v>980</v>
      </c>
      <c r="G747" s="1080"/>
      <c r="H747" s="130" t="s">
        <v>967</v>
      </c>
      <c r="I747" s="130" t="s">
        <v>90</v>
      </c>
      <c r="J747" s="130" t="s">
        <v>33</v>
      </c>
      <c r="K747" s="293">
        <v>0</v>
      </c>
      <c r="L747" s="130"/>
      <c r="M747" s="9"/>
      <c r="N747" s="11">
        <v>0</v>
      </c>
    </row>
    <row r="748" spans="2:14" ht="26.4">
      <c r="B748" s="130">
        <v>2023</v>
      </c>
      <c r="C748" s="130" t="s">
        <v>32</v>
      </c>
      <c r="D748" s="1079" t="s">
        <v>963</v>
      </c>
      <c r="E748" s="1080"/>
      <c r="F748" s="1079" t="s">
        <v>980</v>
      </c>
      <c r="G748" s="1080"/>
      <c r="H748" s="130" t="s">
        <v>967</v>
      </c>
      <c r="I748" s="130" t="s">
        <v>371</v>
      </c>
      <c r="J748" s="130" t="s">
        <v>33</v>
      </c>
      <c r="K748" s="293">
        <v>887.61</v>
      </c>
      <c r="L748" s="6">
        <v>7518</v>
      </c>
      <c r="M748" s="9"/>
      <c r="N748" s="8">
        <v>6673051.9800000004</v>
      </c>
    </row>
    <row r="749" spans="2:14" ht="26.4">
      <c r="B749" s="130">
        <v>2023</v>
      </c>
      <c r="C749" s="130" t="s">
        <v>32</v>
      </c>
      <c r="D749" s="1079" t="s">
        <v>963</v>
      </c>
      <c r="E749" s="1080"/>
      <c r="F749" s="1079" t="s">
        <v>980</v>
      </c>
      <c r="G749" s="1080"/>
      <c r="H749" s="130" t="s">
        <v>967</v>
      </c>
      <c r="I749" s="130" t="s">
        <v>371</v>
      </c>
      <c r="J749" s="130" t="s">
        <v>33</v>
      </c>
      <c r="K749" s="293">
        <v>0</v>
      </c>
      <c r="L749" s="130"/>
      <c r="M749" s="9"/>
      <c r="N749" s="11">
        <v>0</v>
      </c>
    </row>
    <row r="750" spans="2:14" ht="26.4">
      <c r="B750" s="130">
        <v>2023</v>
      </c>
      <c r="C750" s="130" t="s">
        <v>32</v>
      </c>
      <c r="D750" s="1079" t="s">
        <v>963</v>
      </c>
      <c r="E750" s="1080"/>
      <c r="F750" s="1079" t="s">
        <v>980</v>
      </c>
      <c r="G750" s="1080"/>
      <c r="H750" s="130" t="s">
        <v>967</v>
      </c>
      <c r="I750" s="130" t="s">
        <v>94</v>
      </c>
      <c r="J750" s="130" t="s">
        <v>33</v>
      </c>
      <c r="K750" s="293">
        <v>1331.41</v>
      </c>
      <c r="L750" s="6">
        <v>7188</v>
      </c>
      <c r="M750" s="9"/>
      <c r="N750" s="8">
        <v>9570175.0800000001</v>
      </c>
    </row>
    <row r="751" spans="2:14" ht="26.4">
      <c r="B751" s="130">
        <v>2023</v>
      </c>
      <c r="C751" s="130" t="s">
        <v>32</v>
      </c>
      <c r="D751" s="1079" t="s">
        <v>963</v>
      </c>
      <c r="E751" s="1080"/>
      <c r="F751" s="1079" t="s">
        <v>980</v>
      </c>
      <c r="G751" s="1080"/>
      <c r="H751" s="130" t="s">
        <v>967</v>
      </c>
      <c r="I751" s="130" t="s">
        <v>94</v>
      </c>
      <c r="J751" s="130" t="s">
        <v>33</v>
      </c>
      <c r="K751" s="293">
        <v>0</v>
      </c>
      <c r="L751" s="130"/>
      <c r="M751" s="9"/>
      <c r="N751" s="11">
        <v>0</v>
      </c>
    </row>
    <row r="752" spans="2:14" ht="26.4">
      <c r="B752" s="130">
        <v>2023</v>
      </c>
      <c r="C752" s="130" t="s">
        <v>32</v>
      </c>
      <c r="D752" s="1079" t="s">
        <v>963</v>
      </c>
      <c r="E752" s="1080"/>
      <c r="F752" s="1079" t="s">
        <v>980</v>
      </c>
      <c r="G752" s="1080"/>
      <c r="H752" s="130" t="s">
        <v>969</v>
      </c>
      <c r="I752" s="130" t="s">
        <v>90</v>
      </c>
      <c r="J752" s="130" t="s">
        <v>33</v>
      </c>
      <c r="K752" s="293">
        <v>665.7</v>
      </c>
      <c r="L752" s="6">
        <v>6993</v>
      </c>
      <c r="M752" s="9"/>
      <c r="N752" s="8">
        <v>4655240.0999999996</v>
      </c>
    </row>
    <row r="753" spans="2:14" ht="26.4">
      <c r="B753" s="130">
        <v>2023</v>
      </c>
      <c r="C753" s="130" t="s">
        <v>32</v>
      </c>
      <c r="D753" s="1079" t="s">
        <v>963</v>
      </c>
      <c r="E753" s="1080"/>
      <c r="F753" s="1079" t="s">
        <v>980</v>
      </c>
      <c r="G753" s="1080"/>
      <c r="H753" s="130" t="s">
        <v>969</v>
      </c>
      <c r="I753" s="130" t="s">
        <v>90</v>
      </c>
      <c r="J753" s="130" t="s">
        <v>33</v>
      </c>
      <c r="K753" s="293">
        <v>0</v>
      </c>
      <c r="L753" s="130"/>
      <c r="M753" s="9"/>
      <c r="N753" s="11">
        <v>0</v>
      </c>
    </row>
    <row r="754" spans="2:14" ht="26.4">
      <c r="B754" s="130">
        <v>2023</v>
      </c>
      <c r="C754" s="130" t="s">
        <v>32</v>
      </c>
      <c r="D754" s="1079" t="s">
        <v>963</v>
      </c>
      <c r="E754" s="1080"/>
      <c r="F754" s="1079" t="s">
        <v>980</v>
      </c>
      <c r="G754" s="1080"/>
      <c r="H754" s="130" t="s">
        <v>969</v>
      </c>
      <c r="I754" s="130" t="s">
        <v>371</v>
      </c>
      <c r="J754" s="130" t="s">
        <v>33</v>
      </c>
      <c r="K754" s="293">
        <v>1331.41</v>
      </c>
      <c r="L754" s="6">
        <v>841</v>
      </c>
      <c r="M754" s="9"/>
      <c r="N754" s="8">
        <v>1119715.81</v>
      </c>
    </row>
    <row r="755" spans="2:14" ht="26.4">
      <c r="B755" s="130">
        <v>2023</v>
      </c>
      <c r="C755" s="130" t="s">
        <v>32</v>
      </c>
      <c r="D755" s="1079" t="s">
        <v>963</v>
      </c>
      <c r="E755" s="1080"/>
      <c r="F755" s="1079" t="s">
        <v>980</v>
      </c>
      <c r="G755" s="1080"/>
      <c r="H755" s="130" t="s">
        <v>969</v>
      </c>
      <c r="I755" s="130" t="s">
        <v>371</v>
      </c>
      <c r="J755" s="130" t="s">
        <v>33</v>
      </c>
      <c r="K755" s="293">
        <v>0</v>
      </c>
      <c r="L755" s="130"/>
      <c r="M755" s="9"/>
      <c r="N755" s="11">
        <v>0</v>
      </c>
    </row>
    <row r="756" spans="2:14" ht="26.4">
      <c r="B756" s="130">
        <v>2023</v>
      </c>
      <c r="C756" s="130" t="s">
        <v>32</v>
      </c>
      <c r="D756" s="1079" t="s">
        <v>963</v>
      </c>
      <c r="E756" s="1080"/>
      <c r="F756" s="1079" t="s">
        <v>980</v>
      </c>
      <c r="G756" s="1080"/>
      <c r="H756" s="130" t="s">
        <v>969</v>
      </c>
      <c r="I756" s="130" t="s">
        <v>94</v>
      </c>
      <c r="J756" s="130" t="s">
        <v>33</v>
      </c>
      <c r="K756" s="293">
        <v>0</v>
      </c>
      <c r="L756" s="130"/>
      <c r="M756" s="9"/>
      <c r="N756" s="11">
        <v>0</v>
      </c>
    </row>
    <row r="757" spans="2:14" ht="26.4">
      <c r="B757" s="130">
        <v>2023</v>
      </c>
      <c r="C757" s="130" t="s">
        <v>32</v>
      </c>
      <c r="D757" s="1079" t="s">
        <v>963</v>
      </c>
      <c r="E757" s="1080"/>
      <c r="F757" s="1079" t="s">
        <v>980</v>
      </c>
      <c r="G757" s="1080"/>
      <c r="H757" s="130" t="s">
        <v>969</v>
      </c>
      <c r="I757" s="130" t="s">
        <v>94</v>
      </c>
      <c r="J757" s="130" t="s">
        <v>33</v>
      </c>
      <c r="K757" s="293">
        <v>1997.12</v>
      </c>
      <c r="L757" s="6">
        <v>780</v>
      </c>
      <c r="M757" s="9"/>
      <c r="N757" s="8">
        <v>1557753.6</v>
      </c>
    </row>
    <row r="758" spans="2:14" ht="26.4">
      <c r="B758" s="130">
        <v>2023</v>
      </c>
      <c r="C758" s="130" t="s">
        <v>32</v>
      </c>
      <c r="D758" s="1079" t="s">
        <v>963</v>
      </c>
      <c r="E758" s="1080"/>
      <c r="F758" s="1079" t="s">
        <v>980</v>
      </c>
      <c r="G758" s="1080"/>
      <c r="H758" s="130" t="s">
        <v>968</v>
      </c>
      <c r="I758" s="130" t="s">
        <v>90</v>
      </c>
      <c r="J758" s="130" t="s">
        <v>33</v>
      </c>
      <c r="K758" s="293">
        <v>221.9</v>
      </c>
      <c r="L758" s="6">
        <v>23394</v>
      </c>
      <c r="M758" s="9"/>
      <c r="N758" s="8">
        <v>5191128.5999999996</v>
      </c>
    </row>
    <row r="759" spans="2:14" ht="26.4">
      <c r="B759" s="130">
        <v>2023</v>
      </c>
      <c r="C759" s="130" t="s">
        <v>32</v>
      </c>
      <c r="D759" s="1079" t="s">
        <v>963</v>
      </c>
      <c r="E759" s="1080"/>
      <c r="F759" s="1079" t="s">
        <v>980</v>
      </c>
      <c r="G759" s="1080"/>
      <c r="H759" s="130" t="s">
        <v>968</v>
      </c>
      <c r="I759" s="130" t="s">
        <v>90</v>
      </c>
      <c r="J759" s="130" t="s">
        <v>33</v>
      </c>
      <c r="K759" s="293">
        <v>0</v>
      </c>
      <c r="L759" s="130"/>
      <c r="M759" s="9"/>
      <c r="N759" s="11">
        <v>0</v>
      </c>
    </row>
    <row r="760" spans="2:14" ht="26.4">
      <c r="B760" s="130">
        <v>2023</v>
      </c>
      <c r="C760" s="130" t="s">
        <v>32</v>
      </c>
      <c r="D760" s="1079" t="s">
        <v>963</v>
      </c>
      <c r="E760" s="1080"/>
      <c r="F760" s="1079" t="s">
        <v>980</v>
      </c>
      <c r="G760" s="1080"/>
      <c r="H760" s="130" t="s">
        <v>968</v>
      </c>
      <c r="I760" s="130" t="s">
        <v>371</v>
      </c>
      <c r="J760" s="130" t="s">
        <v>33</v>
      </c>
      <c r="K760" s="293">
        <v>443.8</v>
      </c>
      <c r="L760" s="6">
        <v>5603</v>
      </c>
      <c r="M760" s="9"/>
      <c r="N760" s="8">
        <v>2486611.4</v>
      </c>
    </row>
    <row r="761" spans="2:14" ht="26.4">
      <c r="B761" s="130">
        <v>2023</v>
      </c>
      <c r="C761" s="130" t="s">
        <v>32</v>
      </c>
      <c r="D761" s="1079" t="s">
        <v>963</v>
      </c>
      <c r="E761" s="1080"/>
      <c r="F761" s="1079" t="s">
        <v>980</v>
      </c>
      <c r="G761" s="1080"/>
      <c r="H761" s="130" t="s">
        <v>968</v>
      </c>
      <c r="I761" s="130" t="s">
        <v>371</v>
      </c>
      <c r="J761" s="130" t="s">
        <v>33</v>
      </c>
      <c r="K761" s="293">
        <v>0</v>
      </c>
      <c r="L761" s="130"/>
      <c r="M761" s="9"/>
      <c r="N761" s="11">
        <v>0</v>
      </c>
    </row>
    <row r="762" spans="2:14" ht="26.4">
      <c r="B762" s="130">
        <v>2023</v>
      </c>
      <c r="C762" s="130" t="s">
        <v>32</v>
      </c>
      <c r="D762" s="1079" t="s">
        <v>963</v>
      </c>
      <c r="E762" s="1080"/>
      <c r="F762" s="1079" t="s">
        <v>980</v>
      </c>
      <c r="G762" s="1080"/>
      <c r="H762" s="130" t="s">
        <v>968</v>
      </c>
      <c r="I762" s="130" t="s">
        <v>94</v>
      </c>
      <c r="J762" s="130" t="s">
        <v>33</v>
      </c>
      <c r="K762" s="293">
        <v>665.71</v>
      </c>
      <c r="L762" s="6">
        <v>5684</v>
      </c>
      <c r="M762" s="9"/>
      <c r="N762" s="8">
        <v>3783895.64</v>
      </c>
    </row>
    <row r="763" spans="2:14" ht="26.4">
      <c r="B763" s="130">
        <v>2023</v>
      </c>
      <c r="C763" s="130" t="s">
        <v>32</v>
      </c>
      <c r="D763" s="1079" t="s">
        <v>963</v>
      </c>
      <c r="E763" s="1080"/>
      <c r="F763" s="1079" t="s">
        <v>980</v>
      </c>
      <c r="G763" s="1080"/>
      <c r="H763" s="130" t="s">
        <v>968</v>
      </c>
      <c r="I763" s="130" t="s">
        <v>94</v>
      </c>
      <c r="J763" s="130" t="s">
        <v>33</v>
      </c>
      <c r="K763" s="293">
        <v>0</v>
      </c>
      <c r="L763" s="130"/>
      <c r="M763" s="9"/>
      <c r="N763" s="11">
        <v>0</v>
      </c>
    </row>
    <row r="764" spans="2:14">
      <c r="B764" s="132" t="s">
        <v>28</v>
      </c>
      <c r="C764" s="132" t="s">
        <v>28</v>
      </c>
      <c r="D764" s="1083" t="s">
        <v>28</v>
      </c>
      <c r="E764" s="1080"/>
      <c r="F764" s="1083" t="s">
        <v>29</v>
      </c>
      <c r="G764" s="1080"/>
      <c r="H764" s="132" t="s">
        <v>28</v>
      </c>
      <c r="I764" s="132" t="s">
        <v>28</v>
      </c>
      <c r="J764" s="132" t="s">
        <v>28</v>
      </c>
      <c r="K764" s="132" t="s">
        <v>28</v>
      </c>
      <c r="L764" s="13">
        <v>1427639</v>
      </c>
      <c r="M764" s="132"/>
      <c r="N764" s="14">
        <v>445356861.88</v>
      </c>
    </row>
    <row r="765" spans="2:14" ht="52.8">
      <c r="B765" s="130">
        <v>2023</v>
      </c>
      <c r="C765" s="130" t="s">
        <v>32</v>
      </c>
      <c r="D765" s="1079" t="s">
        <v>963</v>
      </c>
      <c r="E765" s="1080"/>
      <c r="F765" s="1079" t="s">
        <v>981</v>
      </c>
      <c r="G765" s="1080"/>
      <c r="H765" s="130" t="s">
        <v>966</v>
      </c>
      <c r="I765" s="130" t="s">
        <v>370</v>
      </c>
      <c r="J765" s="130" t="s">
        <v>33</v>
      </c>
      <c r="K765" s="293">
        <v>0</v>
      </c>
      <c r="L765" s="6">
        <v>1582</v>
      </c>
      <c r="M765" s="9"/>
      <c r="N765" s="130"/>
    </row>
    <row r="766" spans="2:14" ht="52.8">
      <c r="B766" s="130">
        <v>2023</v>
      </c>
      <c r="C766" s="130" t="s">
        <v>32</v>
      </c>
      <c r="D766" s="1079" t="s">
        <v>963</v>
      </c>
      <c r="E766" s="1080"/>
      <c r="F766" s="1079" t="s">
        <v>981</v>
      </c>
      <c r="G766" s="1080"/>
      <c r="H766" s="130" t="s">
        <v>966</v>
      </c>
      <c r="I766" s="130" t="s">
        <v>370</v>
      </c>
      <c r="J766" s="130" t="s">
        <v>33</v>
      </c>
      <c r="K766" s="293">
        <v>0</v>
      </c>
      <c r="L766" s="130"/>
      <c r="M766" s="9"/>
      <c r="N766" s="11">
        <v>0</v>
      </c>
    </row>
    <row r="767" spans="2:14" ht="39.6">
      <c r="B767" s="130">
        <v>2023</v>
      </c>
      <c r="C767" s="130" t="s">
        <v>32</v>
      </c>
      <c r="D767" s="1079" t="s">
        <v>963</v>
      </c>
      <c r="E767" s="1080"/>
      <c r="F767" s="1079" t="s">
        <v>981</v>
      </c>
      <c r="G767" s="1080"/>
      <c r="H767" s="130" t="s">
        <v>967</v>
      </c>
      <c r="I767" s="130" t="s">
        <v>370</v>
      </c>
      <c r="J767" s="130" t="s">
        <v>33</v>
      </c>
      <c r="K767" s="293">
        <v>0</v>
      </c>
      <c r="L767" s="6">
        <v>51</v>
      </c>
      <c r="M767" s="9"/>
      <c r="N767" s="130"/>
    </row>
    <row r="768" spans="2:14" ht="39.6">
      <c r="B768" s="130">
        <v>2023</v>
      </c>
      <c r="C768" s="130" t="s">
        <v>32</v>
      </c>
      <c r="D768" s="1079" t="s">
        <v>963</v>
      </c>
      <c r="E768" s="1080"/>
      <c r="F768" s="1079" t="s">
        <v>981</v>
      </c>
      <c r="G768" s="1080"/>
      <c r="H768" s="130" t="s">
        <v>967</v>
      </c>
      <c r="I768" s="130" t="s">
        <v>370</v>
      </c>
      <c r="J768" s="130" t="s">
        <v>33</v>
      </c>
      <c r="K768" s="293">
        <v>0</v>
      </c>
      <c r="L768" s="130"/>
      <c r="M768" s="9"/>
      <c r="N768" s="11">
        <v>0</v>
      </c>
    </row>
    <row r="769" spans="2:14" ht="39.6">
      <c r="B769" s="130">
        <v>2023</v>
      </c>
      <c r="C769" s="130" t="s">
        <v>32</v>
      </c>
      <c r="D769" s="1079" t="s">
        <v>963</v>
      </c>
      <c r="E769" s="1080"/>
      <c r="F769" s="1079" t="s">
        <v>981</v>
      </c>
      <c r="G769" s="1080"/>
      <c r="H769" s="130" t="s">
        <v>969</v>
      </c>
      <c r="I769" s="130" t="s">
        <v>370</v>
      </c>
      <c r="J769" s="130" t="s">
        <v>266</v>
      </c>
      <c r="K769" s="293">
        <v>0</v>
      </c>
      <c r="L769" s="130"/>
      <c r="M769" s="9"/>
      <c r="N769" s="11">
        <v>0</v>
      </c>
    </row>
    <row r="770" spans="2:14" ht="39.6">
      <c r="B770" s="130">
        <v>2023</v>
      </c>
      <c r="C770" s="130" t="s">
        <v>32</v>
      </c>
      <c r="D770" s="1079" t="s">
        <v>963</v>
      </c>
      <c r="E770" s="1080"/>
      <c r="F770" s="1079" t="s">
        <v>981</v>
      </c>
      <c r="G770" s="1080"/>
      <c r="H770" s="130" t="s">
        <v>969</v>
      </c>
      <c r="I770" s="130" t="s">
        <v>370</v>
      </c>
      <c r="J770" s="130" t="s">
        <v>266</v>
      </c>
      <c r="K770" s="293">
        <v>0</v>
      </c>
      <c r="L770" s="6">
        <v>1</v>
      </c>
      <c r="M770" s="9"/>
      <c r="N770" s="130"/>
    </row>
    <row r="771" spans="2:14" ht="52.8">
      <c r="B771" s="130">
        <v>2023</v>
      </c>
      <c r="C771" s="130" t="s">
        <v>32</v>
      </c>
      <c r="D771" s="1079" t="s">
        <v>963</v>
      </c>
      <c r="E771" s="1080"/>
      <c r="F771" s="1079" t="s">
        <v>981</v>
      </c>
      <c r="G771" s="1080"/>
      <c r="H771" s="130" t="s">
        <v>966</v>
      </c>
      <c r="I771" s="130" t="s">
        <v>90</v>
      </c>
      <c r="J771" s="130" t="s">
        <v>33</v>
      </c>
      <c r="K771" s="293">
        <v>37.68</v>
      </c>
      <c r="L771" s="6">
        <v>1240756</v>
      </c>
      <c r="M771" s="9"/>
      <c r="N771" s="8">
        <v>46751686.079999998</v>
      </c>
    </row>
    <row r="772" spans="2:14" ht="52.8">
      <c r="B772" s="130">
        <v>2023</v>
      </c>
      <c r="C772" s="130" t="s">
        <v>32</v>
      </c>
      <c r="D772" s="1079" t="s">
        <v>963</v>
      </c>
      <c r="E772" s="1080"/>
      <c r="F772" s="1079" t="s">
        <v>981</v>
      </c>
      <c r="G772" s="1080"/>
      <c r="H772" s="130" t="s">
        <v>966</v>
      </c>
      <c r="I772" s="130" t="s">
        <v>90</v>
      </c>
      <c r="J772" s="130" t="s">
        <v>33</v>
      </c>
      <c r="K772" s="293">
        <v>0</v>
      </c>
      <c r="L772" s="130"/>
      <c r="M772" s="9"/>
      <c r="N772" s="11">
        <v>0</v>
      </c>
    </row>
    <row r="773" spans="2:14" ht="52.8">
      <c r="B773" s="130">
        <v>2023</v>
      </c>
      <c r="C773" s="130" t="s">
        <v>32</v>
      </c>
      <c r="D773" s="1079" t="s">
        <v>963</v>
      </c>
      <c r="E773" s="1080"/>
      <c r="F773" s="1079" t="s">
        <v>981</v>
      </c>
      <c r="G773" s="1080"/>
      <c r="H773" s="130" t="s">
        <v>966</v>
      </c>
      <c r="I773" s="130" t="s">
        <v>371</v>
      </c>
      <c r="J773" s="130" t="s">
        <v>33</v>
      </c>
      <c r="K773" s="293">
        <v>0</v>
      </c>
      <c r="L773" s="130"/>
      <c r="M773" s="9"/>
      <c r="N773" s="11">
        <v>0</v>
      </c>
    </row>
    <row r="774" spans="2:14" ht="52.8">
      <c r="B774" s="130">
        <v>2023</v>
      </c>
      <c r="C774" s="130" t="s">
        <v>32</v>
      </c>
      <c r="D774" s="1079" t="s">
        <v>963</v>
      </c>
      <c r="E774" s="1080"/>
      <c r="F774" s="1079" t="s">
        <v>981</v>
      </c>
      <c r="G774" s="1080"/>
      <c r="H774" s="130" t="s">
        <v>966</v>
      </c>
      <c r="I774" s="130" t="s">
        <v>371</v>
      </c>
      <c r="J774" s="130" t="s">
        <v>33</v>
      </c>
      <c r="K774" s="293">
        <v>75.36</v>
      </c>
      <c r="L774" s="6">
        <v>188602</v>
      </c>
      <c r="M774" s="9"/>
      <c r="N774" s="8">
        <v>14213046.720000001</v>
      </c>
    </row>
    <row r="775" spans="2:14" ht="52.8">
      <c r="B775" s="130">
        <v>2023</v>
      </c>
      <c r="C775" s="130" t="s">
        <v>32</v>
      </c>
      <c r="D775" s="1079" t="s">
        <v>963</v>
      </c>
      <c r="E775" s="1080"/>
      <c r="F775" s="1079" t="s">
        <v>981</v>
      </c>
      <c r="G775" s="1080"/>
      <c r="H775" s="130" t="s">
        <v>966</v>
      </c>
      <c r="I775" s="130" t="s">
        <v>94</v>
      </c>
      <c r="J775" s="130" t="s">
        <v>33</v>
      </c>
      <c r="K775" s="293">
        <v>113.04</v>
      </c>
      <c r="L775" s="6">
        <v>154597</v>
      </c>
      <c r="M775" s="9"/>
      <c r="N775" s="8">
        <v>17475644.879999999</v>
      </c>
    </row>
    <row r="776" spans="2:14" ht="52.8">
      <c r="B776" s="130">
        <v>2023</v>
      </c>
      <c r="C776" s="130" t="s">
        <v>32</v>
      </c>
      <c r="D776" s="1079" t="s">
        <v>963</v>
      </c>
      <c r="E776" s="1080"/>
      <c r="F776" s="1079" t="s">
        <v>981</v>
      </c>
      <c r="G776" s="1080"/>
      <c r="H776" s="130" t="s">
        <v>966</v>
      </c>
      <c r="I776" s="130" t="s">
        <v>94</v>
      </c>
      <c r="J776" s="130" t="s">
        <v>33</v>
      </c>
      <c r="K776" s="293">
        <v>0</v>
      </c>
      <c r="L776" s="130"/>
      <c r="M776" s="9"/>
      <c r="N776" s="11">
        <v>0</v>
      </c>
    </row>
    <row r="777" spans="2:14" ht="26.4">
      <c r="B777" s="130">
        <v>2023</v>
      </c>
      <c r="C777" s="130" t="s">
        <v>32</v>
      </c>
      <c r="D777" s="1079" t="s">
        <v>963</v>
      </c>
      <c r="E777" s="1080"/>
      <c r="F777" s="1079" t="s">
        <v>981</v>
      </c>
      <c r="G777" s="1080"/>
      <c r="H777" s="130" t="s">
        <v>967</v>
      </c>
      <c r="I777" s="130" t="s">
        <v>90</v>
      </c>
      <c r="J777" s="130" t="s">
        <v>33</v>
      </c>
      <c r="K777" s="293">
        <v>0</v>
      </c>
      <c r="L777" s="130"/>
      <c r="M777" s="9"/>
      <c r="N777" s="11">
        <v>0</v>
      </c>
    </row>
    <row r="778" spans="2:14" ht="26.4">
      <c r="B778" s="130">
        <v>2023</v>
      </c>
      <c r="C778" s="130" t="s">
        <v>32</v>
      </c>
      <c r="D778" s="1079" t="s">
        <v>963</v>
      </c>
      <c r="E778" s="1080"/>
      <c r="F778" s="1079" t="s">
        <v>981</v>
      </c>
      <c r="G778" s="1080"/>
      <c r="H778" s="130" t="s">
        <v>967</v>
      </c>
      <c r="I778" s="130" t="s">
        <v>90</v>
      </c>
      <c r="J778" s="130" t="s">
        <v>33</v>
      </c>
      <c r="K778" s="293">
        <v>75.36</v>
      </c>
      <c r="L778" s="6">
        <v>64251</v>
      </c>
      <c r="M778" s="9"/>
      <c r="N778" s="8">
        <v>4841955.3600000003</v>
      </c>
    </row>
    <row r="779" spans="2:14" ht="26.4">
      <c r="B779" s="130">
        <v>2023</v>
      </c>
      <c r="C779" s="130" t="s">
        <v>32</v>
      </c>
      <c r="D779" s="1079" t="s">
        <v>963</v>
      </c>
      <c r="E779" s="1080"/>
      <c r="F779" s="1079" t="s">
        <v>981</v>
      </c>
      <c r="G779" s="1080"/>
      <c r="H779" s="130" t="s">
        <v>967</v>
      </c>
      <c r="I779" s="130" t="s">
        <v>371</v>
      </c>
      <c r="J779" s="130" t="s">
        <v>33</v>
      </c>
      <c r="K779" s="293">
        <v>150.72999999999999</v>
      </c>
      <c r="L779" s="6">
        <v>8569</v>
      </c>
      <c r="M779" s="9"/>
      <c r="N779" s="8">
        <v>1291605.3700000001</v>
      </c>
    </row>
    <row r="780" spans="2:14" ht="26.4">
      <c r="B780" s="130">
        <v>2023</v>
      </c>
      <c r="C780" s="130" t="s">
        <v>32</v>
      </c>
      <c r="D780" s="1079" t="s">
        <v>963</v>
      </c>
      <c r="E780" s="1080"/>
      <c r="F780" s="1079" t="s">
        <v>981</v>
      </c>
      <c r="G780" s="1080"/>
      <c r="H780" s="130" t="s">
        <v>967</v>
      </c>
      <c r="I780" s="130" t="s">
        <v>371</v>
      </c>
      <c r="J780" s="130" t="s">
        <v>33</v>
      </c>
      <c r="K780" s="293">
        <v>0</v>
      </c>
      <c r="L780" s="130"/>
      <c r="M780" s="9"/>
      <c r="N780" s="11">
        <v>0</v>
      </c>
    </row>
    <row r="781" spans="2:14" ht="26.4">
      <c r="B781" s="130">
        <v>2023</v>
      </c>
      <c r="C781" s="130" t="s">
        <v>32</v>
      </c>
      <c r="D781" s="1079" t="s">
        <v>963</v>
      </c>
      <c r="E781" s="1080"/>
      <c r="F781" s="1079" t="s">
        <v>981</v>
      </c>
      <c r="G781" s="1080"/>
      <c r="H781" s="130" t="s">
        <v>967</v>
      </c>
      <c r="I781" s="130" t="s">
        <v>94</v>
      </c>
      <c r="J781" s="130" t="s">
        <v>33</v>
      </c>
      <c r="K781" s="293">
        <v>0</v>
      </c>
      <c r="L781" s="130"/>
      <c r="M781" s="9"/>
      <c r="N781" s="11">
        <v>0</v>
      </c>
    </row>
    <row r="782" spans="2:14" ht="26.4">
      <c r="B782" s="130">
        <v>2023</v>
      </c>
      <c r="C782" s="130" t="s">
        <v>32</v>
      </c>
      <c r="D782" s="1079" t="s">
        <v>963</v>
      </c>
      <c r="E782" s="1080"/>
      <c r="F782" s="1079" t="s">
        <v>981</v>
      </c>
      <c r="G782" s="1080"/>
      <c r="H782" s="130" t="s">
        <v>967</v>
      </c>
      <c r="I782" s="130" t="s">
        <v>94</v>
      </c>
      <c r="J782" s="130" t="s">
        <v>33</v>
      </c>
      <c r="K782" s="293">
        <v>226.09</v>
      </c>
      <c r="L782" s="6">
        <v>8148</v>
      </c>
      <c r="M782" s="9"/>
      <c r="N782" s="8">
        <v>1842181.32</v>
      </c>
    </row>
    <row r="783" spans="2:14" ht="26.4">
      <c r="B783" s="130">
        <v>2023</v>
      </c>
      <c r="C783" s="130" t="s">
        <v>32</v>
      </c>
      <c r="D783" s="1079" t="s">
        <v>963</v>
      </c>
      <c r="E783" s="1080"/>
      <c r="F783" s="1079" t="s">
        <v>981</v>
      </c>
      <c r="G783" s="1080"/>
      <c r="H783" s="130" t="s">
        <v>969</v>
      </c>
      <c r="I783" s="130" t="s">
        <v>90</v>
      </c>
      <c r="J783" s="130" t="s">
        <v>33</v>
      </c>
      <c r="K783" s="293">
        <v>113.04</v>
      </c>
      <c r="L783" s="6">
        <v>7704</v>
      </c>
      <c r="M783" s="9"/>
      <c r="N783" s="8">
        <v>870860.16</v>
      </c>
    </row>
    <row r="784" spans="2:14" ht="26.4">
      <c r="B784" s="130">
        <v>2023</v>
      </c>
      <c r="C784" s="130" t="s">
        <v>32</v>
      </c>
      <c r="D784" s="1079" t="s">
        <v>963</v>
      </c>
      <c r="E784" s="1080"/>
      <c r="F784" s="1079" t="s">
        <v>981</v>
      </c>
      <c r="G784" s="1080"/>
      <c r="H784" s="130" t="s">
        <v>969</v>
      </c>
      <c r="I784" s="130" t="s">
        <v>90</v>
      </c>
      <c r="J784" s="130" t="s">
        <v>33</v>
      </c>
      <c r="K784" s="293">
        <v>0</v>
      </c>
      <c r="L784" s="130"/>
      <c r="M784" s="9"/>
      <c r="N784" s="11">
        <v>0</v>
      </c>
    </row>
    <row r="785" spans="2:14" ht="26.4">
      <c r="B785" s="130">
        <v>2023</v>
      </c>
      <c r="C785" s="130" t="s">
        <v>32</v>
      </c>
      <c r="D785" s="1079" t="s">
        <v>963</v>
      </c>
      <c r="E785" s="1080"/>
      <c r="F785" s="1079" t="s">
        <v>981</v>
      </c>
      <c r="G785" s="1080"/>
      <c r="H785" s="130" t="s">
        <v>969</v>
      </c>
      <c r="I785" s="130" t="s">
        <v>371</v>
      </c>
      <c r="J785" s="130" t="s">
        <v>33</v>
      </c>
      <c r="K785" s="293">
        <v>226.09</v>
      </c>
      <c r="L785" s="6">
        <v>875</v>
      </c>
      <c r="M785" s="9"/>
      <c r="N785" s="8">
        <v>197828.75</v>
      </c>
    </row>
    <row r="786" spans="2:14" ht="26.4">
      <c r="B786" s="130">
        <v>2023</v>
      </c>
      <c r="C786" s="130" t="s">
        <v>32</v>
      </c>
      <c r="D786" s="1079" t="s">
        <v>963</v>
      </c>
      <c r="E786" s="1080"/>
      <c r="F786" s="1079" t="s">
        <v>981</v>
      </c>
      <c r="G786" s="1080"/>
      <c r="H786" s="130" t="s">
        <v>969</v>
      </c>
      <c r="I786" s="130" t="s">
        <v>371</v>
      </c>
      <c r="J786" s="130" t="s">
        <v>33</v>
      </c>
      <c r="K786" s="293">
        <v>0</v>
      </c>
      <c r="L786" s="130"/>
      <c r="M786" s="9"/>
      <c r="N786" s="11">
        <v>0</v>
      </c>
    </row>
    <row r="787" spans="2:14" ht="26.4">
      <c r="B787" s="130">
        <v>2023</v>
      </c>
      <c r="C787" s="130" t="s">
        <v>32</v>
      </c>
      <c r="D787" s="1079" t="s">
        <v>963</v>
      </c>
      <c r="E787" s="1080"/>
      <c r="F787" s="1079" t="s">
        <v>981</v>
      </c>
      <c r="G787" s="1080"/>
      <c r="H787" s="130" t="s">
        <v>969</v>
      </c>
      <c r="I787" s="130" t="s">
        <v>94</v>
      </c>
      <c r="J787" s="130" t="s">
        <v>33</v>
      </c>
      <c r="K787" s="293">
        <v>339.13</v>
      </c>
      <c r="L787" s="6">
        <v>820</v>
      </c>
      <c r="M787" s="9"/>
      <c r="N787" s="8">
        <v>278086.59999999998</v>
      </c>
    </row>
    <row r="788" spans="2:14" ht="26.4">
      <c r="B788" s="130">
        <v>2023</v>
      </c>
      <c r="C788" s="130" t="s">
        <v>32</v>
      </c>
      <c r="D788" s="1079" t="s">
        <v>963</v>
      </c>
      <c r="E788" s="1080"/>
      <c r="F788" s="1079" t="s">
        <v>981</v>
      </c>
      <c r="G788" s="1080"/>
      <c r="H788" s="130" t="s">
        <v>969</v>
      </c>
      <c r="I788" s="130" t="s">
        <v>94</v>
      </c>
      <c r="J788" s="130" t="s">
        <v>33</v>
      </c>
      <c r="K788" s="293">
        <v>0</v>
      </c>
      <c r="L788" s="130"/>
      <c r="M788" s="9"/>
      <c r="N788" s="11">
        <v>0</v>
      </c>
    </row>
    <row r="789" spans="2:14" ht="26.4">
      <c r="B789" s="130">
        <v>2023</v>
      </c>
      <c r="C789" s="130" t="s">
        <v>32</v>
      </c>
      <c r="D789" s="1079" t="s">
        <v>963</v>
      </c>
      <c r="E789" s="1080"/>
      <c r="F789" s="1079" t="s">
        <v>981</v>
      </c>
      <c r="G789" s="1080"/>
      <c r="H789" s="130" t="s">
        <v>968</v>
      </c>
      <c r="I789" s="130" t="s">
        <v>90</v>
      </c>
      <c r="J789" s="130" t="s">
        <v>33</v>
      </c>
      <c r="K789" s="293">
        <v>37.68</v>
      </c>
      <c r="L789" s="6">
        <v>26730</v>
      </c>
      <c r="M789" s="9"/>
      <c r="N789" s="8">
        <v>1007186.4</v>
      </c>
    </row>
    <row r="790" spans="2:14" ht="26.4">
      <c r="B790" s="130">
        <v>2023</v>
      </c>
      <c r="C790" s="130" t="s">
        <v>32</v>
      </c>
      <c r="D790" s="1079" t="s">
        <v>963</v>
      </c>
      <c r="E790" s="1080"/>
      <c r="F790" s="1079" t="s">
        <v>981</v>
      </c>
      <c r="G790" s="1080"/>
      <c r="H790" s="130" t="s">
        <v>968</v>
      </c>
      <c r="I790" s="130" t="s">
        <v>90</v>
      </c>
      <c r="J790" s="130" t="s">
        <v>33</v>
      </c>
      <c r="K790" s="293">
        <v>0</v>
      </c>
      <c r="L790" s="130"/>
      <c r="M790" s="9"/>
      <c r="N790" s="11">
        <v>0</v>
      </c>
    </row>
    <row r="791" spans="2:14" ht="26.4">
      <c r="B791" s="130">
        <v>2023</v>
      </c>
      <c r="C791" s="130" t="s">
        <v>32</v>
      </c>
      <c r="D791" s="1079" t="s">
        <v>963</v>
      </c>
      <c r="E791" s="1080"/>
      <c r="F791" s="1079" t="s">
        <v>981</v>
      </c>
      <c r="G791" s="1080"/>
      <c r="H791" s="130" t="s">
        <v>968</v>
      </c>
      <c r="I791" s="130" t="s">
        <v>371</v>
      </c>
      <c r="J791" s="130" t="s">
        <v>33</v>
      </c>
      <c r="K791" s="293">
        <v>75.36</v>
      </c>
      <c r="L791" s="6">
        <v>5836</v>
      </c>
      <c r="M791" s="9"/>
      <c r="N791" s="8">
        <v>439800.96</v>
      </c>
    </row>
    <row r="792" spans="2:14" ht="26.4">
      <c r="B792" s="130">
        <v>2023</v>
      </c>
      <c r="C792" s="130" t="s">
        <v>32</v>
      </c>
      <c r="D792" s="1079" t="s">
        <v>963</v>
      </c>
      <c r="E792" s="1080"/>
      <c r="F792" s="1079" t="s">
        <v>981</v>
      </c>
      <c r="G792" s="1080"/>
      <c r="H792" s="130" t="s">
        <v>968</v>
      </c>
      <c r="I792" s="130" t="s">
        <v>371</v>
      </c>
      <c r="J792" s="130" t="s">
        <v>33</v>
      </c>
      <c r="K792" s="293">
        <v>0</v>
      </c>
      <c r="L792" s="130"/>
      <c r="M792" s="9"/>
      <c r="N792" s="11">
        <v>0</v>
      </c>
    </row>
    <row r="793" spans="2:14" ht="26.4">
      <c r="B793" s="130">
        <v>2023</v>
      </c>
      <c r="C793" s="130" t="s">
        <v>32</v>
      </c>
      <c r="D793" s="1079" t="s">
        <v>963</v>
      </c>
      <c r="E793" s="1080"/>
      <c r="F793" s="1079" t="s">
        <v>981</v>
      </c>
      <c r="G793" s="1080"/>
      <c r="H793" s="130" t="s">
        <v>968</v>
      </c>
      <c r="I793" s="130" t="s">
        <v>94</v>
      </c>
      <c r="J793" s="130" t="s">
        <v>33</v>
      </c>
      <c r="K793" s="293">
        <v>0</v>
      </c>
      <c r="L793" s="130"/>
      <c r="M793" s="9"/>
      <c r="N793" s="11">
        <v>0</v>
      </c>
    </row>
    <row r="794" spans="2:14" ht="26.4">
      <c r="B794" s="130">
        <v>2023</v>
      </c>
      <c r="C794" s="130" t="s">
        <v>32</v>
      </c>
      <c r="D794" s="1079" t="s">
        <v>963</v>
      </c>
      <c r="E794" s="1080"/>
      <c r="F794" s="1079" t="s">
        <v>981</v>
      </c>
      <c r="G794" s="1080"/>
      <c r="H794" s="130" t="s">
        <v>968</v>
      </c>
      <c r="I794" s="130" t="s">
        <v>94</v>
      </c>
      <c r="J794" s="130" t="s">
        <v>33</v>
      </c>
      <c r="K794" s="293">
        <v>113.04</v>
      </c>
      <c r="L794" s="6">
        <v>6504</v>
      </c>
      <c r="M794" s="9"/>
      <c r="N794" s="8">
        <v>735212.16</v>
      </c>
    </row>
    <row r="795" spans="2:14">
      <c r="B795" s="132" t="s">
        <v>28</v>
      </c>
      <c r="C795" s="132" t="s">
        <v>28</v>
      </c>
      <c r="D795" s="1083" t="s">
        <v>28</v>
      </c>
      <c r="E795" s="1080"/>
      <c r="F795" s="1083" t="s">
        <v>29</v>
      </c>
      <c r="G795" s="1080"/>
      <c r="H795" s="132" t="s">
        <v>28</v>
      </c>
      <c r="I795" s="132" t="s">
        <v>28</v>
      </c>
      <c r="J795" s="132" t="s">
        <v>28</v>
      </c>
      <c r="K795" s="132" t="s">
        <v>28</v>
      </c>
      <c r="L795" s="13">
        <v>1715026</v>
      </c>
      <c r="M795" s="132"/>
      <c r="N795" s="14">
        <v>89945094.760000005</v>
      </c>
    </row>
    <row r="796" spans="2:14" ht="52.8">
      <c r="B796" s="130">
        <v>2023</v>
      </c>
      <c r="C796" s="130" t="s">
        <v>32</v>
      </c>
      <c r="D796" s="1079" t="s">
        <v>963</v>
      </c>
      <c r="E796" s="1080"/>
      <c r="F796" s="1079" t="s">
        <v>982</v>
      </c>
      <c r="G796" s="1080"/>
      <c r="H796" s="130" t="s">
        <v>966</v>
      </c>
      <c r="I796" s="130" t="s">
        <v>370</v>
      </c>
      <c r="J796" s="130" t="s">
        <v>33</v>
      </c>
      <c r="K796" s="293">
        <v>0</v>
      </c>
      <c r="L796" s="130"/>
      <c r="M796" s="9"/>
      <c r="N796" s="11">
        <v>0</v>
      </c>
    </row>
    <row r="797" spans="2:14" ht="52.8">
      <c r="B797" s="130">
        <v>2023</v>
      </c>
      <c r="C797" s="130" t="s">
        <v>32</v>
      </c>
      <c r="D797" s="1079" t="s">
        <v>963</v>
      </c>
      <c r="E797" s="1080"/>
      <c r="F797" s="1079" t="s">
        <v>982</v>
      </c>
      <c r="G797" s="1080"/>
      <c r="H797" s="130" t="s">
        <v>966</v>
      </c>
      <c r="I797" s="130" t="s">
        <v>370</v>
      </c>
      <c r="J797" s="130" t="s">
        <v>33</v>
      </c>
      <c r="K797" s="293">
        <v>0</v>
      </c>
      <c r="L797" s="6">
        <v>1144</v>
      </c>
      <c r="M797" s="9"/>
      <c r="N797" s="130"/>
    </row>
    <row r="798" spans="2:14" ht="39.6">
      <c r="B798" s="130">
        <v>2023</v>
      </c>
      <c r="C798" s="130" t="s">
        <v>32</v>
      </c>
      <c r="D798" s="1079" t="s">
        <v>963</v>
      </c>
      <c r="E798" s="1080"/>
      <c r="F798" s="1079" t="s">
        <v>982</v>
      </c>
      <c r="G798" s="1080"/>
      <c r="H798" s="130" t="s">
        <v>967</v>
      </c>
      <c r="I798" s="130" t="s">
        <v>370</v>
      </c>
      <c r="J798" s="130" t="s">
        <v>33</v>
      </c>
      <c r="K798" s="293">
        <v>0</v>
      </c>
      <c r="L798" s="6">
        <v>78</v>
      </c>
      <c r="M798" s="9"/>
      <c r="N798" s="130"/>
    </row>
    <row r="799" spans="2:14" ht="39.6">
      <c r="B799" s="130">
        <v>2023</v>
      </c>
      <c r="C799" s="130" t="s">
        <v>32</v>
      </c>
      <c r="D799" s="1079" t="s">
        <v>963</v>
      </c>
      <c r="E799" s="1080"/>
      <c r="F799" s="1079" t="s">
        <v>982</v>
      </c>
      <c r="G799" s="1080"/>
      <c r="H799" s="130" t="s">
        <v>967</v>
      </c>
      <c r="I799" s="130" t="s">
        <v>370</v>
      </c>
      <c r="J799" s="130" t="s">
        <v>33</v>
      </c>
      <c r="K799" s="293">
        <v>0</v>
      </c>
      <c r="L799" s="130"/>
      <c r="M799" s="9"/>
      <c r="N799" s="11">
        <v>0</v>
      </c>
    </row>
    <row r="800" spans="2:14" ht="39.6">
      <c r="B800" s="130">
        <v>2023</v>
      </c>
      <c r="C800" s="130" t="s">
        <v>32</v>
      </c>
      <c r="D800" s="1079" t="s">
        <v>963</v>
      </c>
      <c r="E800" s="1080"/>
      <c r="F800" s="1079" t="s">
        <v>982</v>
      </c>
      <c r="G800" s="1080"/>
      <c r="H800" s="130" t="s">
        <v>969</v>
      </c>
      <c r="I800" s="130" t="s">
        <v>370</v>
      </c>
      <c r="J800" s="130" t="s">
        <v>229</v>
      </c>
      <c r="K800" s="293">
        <v>0</v>
      </c>
      <c r="L800" s="130"/>
      <c r="M800" s="9"/>
      <c r="N800" s="11">
        <v>0</v>
      </c>
    </row>
    <row r="801" spans="2:14" ht="39.6">
      <c r="B801" s="130">
        <v>2023</v>
      </c>
      <c r="C801" s="130" t="s">
        <v>32</v>
      </c>
      <c r="D801" s="1079" t="s">
        <v>963</v>
      </c>
      <c r="E801" s="1080"/>
      <c r="F801" s="1079" t="s">
        <v>982</v>
      </c>
      <c r="G801" s="1080"/>
      <c r="H801" s="130" t="s">
        <v>969</v>
      </c>
      <c r="I801" s="130" t="s">
        <v>370</v>
      </c>
      <c r="J801" s="130" t="s">
        <v>229</v>
      </c>
      <c r="K801" s="293">
        <v>0</v>
      </c>
      <c r="L801" s="6">
        <v>1</v>
      </c>
      <c r="M801" s="9"/>
      <c r="N801" s="130"/>
    </row>
    <row r="802" spans="2:14" ht="39.6">
      <c r="B802" s="130">
        <v>2023</v>
      </c>
      <c r="C802" s="130" t="s">
        <v>32</v>
      </c>
      <c r="D802" s="1079" t="s">
        <v>963</v>
      </c>
      <c r="E802" s="1080"/>
      <c r="F802" s="1079" t="s">
        <v>982</v>
      </c>
      <c r="G802" s="1080"/>
      <c r="H802" s="130" t="s">
        <v>968</v>
      </c>
      <c r="I802" s="130" t="s">
        <v>370</v>
      </c>
      <c r="J802" s="130" t="s">
        <v>570</v>
      </c>
      <c r="K802" s="293">
        <v>0</v>
      </c>
      <c r="L802" s="130"/>
      <c r="M802" s="9"/>
      <c r="N802" s="11">
        <v>0</v>
      </c>
    </row>
    <row r="803" spans="2:14" ht="39.6">
      <c r="B803" s="130">
        <v>2023</v>
      </c>
      <c r="C803" s="130" t="s">
        <v>32</v>
      </c>
      <c r="D803" s="1079" t="s">
        <v>963</v>
      </c>
      <c r="E803" s="1080"/>
      <c r="F803" s="1079" t="s">
        <v>982</v>
      </c>
      <c r="G803" s="1080"/>
      <c r="H803" s="130" t="s">
        <v>968</v>
      </c>
      <c r="I803" s="130" t="s">
        <v>370</v>
      </c>
      <c r="J803" s="130" t="s">
        <v>570</v>
      </c>
      <c r="K803" s="293">
        <v>0</v>
      </c>
      <c r="L803" s="6">
        <v>1</v>
      </c>
      <c r="M803" s="9"/>
      <c r="N803" s="130"/>
    </row>
    <row r="804" spans="2:14" ht="52.8">
      <c r="B804" s="130">
        <v>2023</v>
      </c>
      <c r="C804" s="130" t="s">
        <v>32</v>
      </c>
      <c r="D804" s="1079" t="s">
        <v>963</v>
      </c>
      <c r="E804" s="1080"/>
      <c r="F804" s="1079" t="s">
        <v>982</v>
      </c>
      <c r="G804" s="1080"/>
      <c r="H804" s="130" t="s">
        <v>966</v>
      </c>
      <c r="I804" s="130" t="s">
        <v>90</v>
      </c>
      <c r="J804" s="130" t="s">
        <v>33</v>
      </c>
      <c r="K804" s="293">
        <v>0</v>
      </c>
      <c r="L804" s="130"/>
      <c r="M804" s="9"/>
      <c r="N804" s="11">
        <v>0</v>
      </c>
    </row>
    <row r="805" spans="2:14" ht="52.8">
      <c r="B805" s="130">
        <v>2023</v>
      </c>
      <c r="C805" s="130" t="s">
        <v>32</v>
      </c>
      <c r="D805" s="1079" t="s">
        <v>963</v>
      </c>
      <c r="E805" s="1080"/>
      <c r="F805" s="1079" t="s">
        <v>982</v>
      </c>
      <c r="G805" s="1080"/>
      <c r="H805" s="130" t="s">
        <v>966</v>
      </c>
      <c r="I805" s="130" t="s">
        <v>90</v>
      </c>
      <c r="J805" s="130" t="s">
        <v>33</v>
      </c>
      <c r="K805" s="293">
        <v>101.32</v>
      </c>
      <c r="L805" s="6">
        <v>880041</v>
      </c>
      <c r="M805" s="9"/>
      <c r="N805" s="8">
        <v>89165754.120000005</v>
      </c>
    </row>
    <row r="806" spans="2:14" ht="52.8">
      <c r="B806" s="130">
        <v>2023</v>
      </c>
      <c r="C806" s="130" t="s">
        <v>32</v>
      </c>
      <c r="D806" s="1079" t="s">
        <v>963</v>
      </c>
      <c r="E806" s="1080"/>
      <c r="F806" s="1079" t="s">
        <v>982</v>
      </c>
      <c r="G806" s="1080"/>
      <c r="H806" s="130" t="s">
        <v>966</v>
      </c>
      <c r="I806" s="130" t="s">
        <v>371</v>
      </c>
      <c r="J806" s="130" t="s">
        <v>33</v>
      </c>
      <c r="K806" s="293">
        <v>0</v>
      </c>
      <c r="L806" s="130"/>
      <c r="M806" s="9"/>
      <c r="N806" s="11">
        <v>0</v>
      </c>
    </row>
    <row r="807" spans="2:14" ht="52.8">
      <c r="B807" s="130">
        <v>2023</v>
      </c>
      <c r="C807" s="130" t="s">
        <v>32</v>
      </c>
      <c r="D807" s="1079" t="s">
        <v>963</v>
      </c>
      <c r="E807" s="1080"/>
      <c r="F807" s="1079" t="s">
        <v>982</v>
      </c>
      <c r="G807" s="1080"/>
      <c r="H807" s="130" t="s">
        <v>966</v>
      </c>
      <c r="I807" s="130" t="s">
        <v>371</v>
      </c>
      <c r="J807" s="130" t="s">
        <v>33</v>
      </c>
      <c r="K807" s="293">
        <v>202.64</v>
      </c>
      <c r="L807" s="6">
        <v>168898</v>
      </c>
      <c r="M807" s="9"/>
      <c r="N807" s="8">
        <v>34225490.719999999</v>
      </c>
    </row>
    <row r="808" spans="2:14" ht="52.8">
      <c r="B808" s="130">
        <v>2023</v>
      </c>
      <c r="C808" s="130" t="s">
        <v>32</v>
      </c>
      <c r="D808" s="1079" t="s">
        <v>963</v>
      </c>
      <c r="E808" s="1080"/>
      <c r="F808" s="1079" t="s">
        <v>982</v>
      </c>
      <c r="G808" s="1080"/>
      <c r="H808" s="130" t="s">
        <v>966</v>
      </c>
      <c r="I808" s="130" t="s">
        <v>94</v>
      </c>
      <c r="J808" s="130" t="s">
        <v>33</v>
      </c>
      <c r="K808" s="293">
        <v>303.95999999999998</v>
      </c>
      <c r="L808" s="6">
        <v>65764</v>
      </c>
      <c r="M808" s="9"/>
      <c r="N808" s="8">
        <v>19989625.440000001</v>
      </c>
    </row>
    <row r="809" spans="2:14" ht="52.8">
      <c r="B809" s="130">
        <v>2023</v>
      </c>
      <c r="C809" s="130" t="s">
        <v>32</v>
      </c>
      <c r="D809" s="1079" t="s">
        <v>963</v>
      </c>
      <c r="E809" s="1080"/>
      <c r="F809" s="1079" t="s">
        <v>982</v>
      </c>
      <c r="G809" s="1080"/>
      <c r="H809" s="130" t="s">
        <v>966</v>
      </c>
      <c r="I809" s="130" t="s">
        <v>94</v>
      </c>
      <c r="J809" s="130" t="s">
        <v>33</v>
      </c>
      <c r="K809" s="293">
        <v>0</v>
      </c>
      <c r="L809" s="130"/>
      <c r="M809" s="9"/>
      <c r="N809" s="11">
        <v>0</v>
      </c>
    </row>
    <row r="810" spans="2:14" ht="26.4">
      <c r="B810" s="130">
        <v>2023</v>
      </c>
      <c r="C810" s="130" t="s">
        <v>32</v>
      </c>
      <c r="D810" s="1079" t="s">
        <v>963</v>
      </c>
      <c r="E810" s="1080"/>
      <c r="F810" s="1079" t="s">
        <v>982</v>
      </c>
      <c r="G810" s="1080"/>
      <c r="H810" s="130" t="s">
        <v>967</v>
      </c>
      <c r="I810" s="130" t="s">
        <v>90</v>
      </c>
      <c r="J810" s="130" t="s">
        <v>33</v>
      </c>
      <c r="K810" s="293">
        <v>202.64</v>
      </c>
      <c r="L810" s="6">
        <v>33406</v>
      </c>
      <c r="M810" s="9"/>
      <c r="N810" s="8">
        <v>6769391.8399999999</v>
      </c>
    </row>
    <row r="811" spans="2:14" ht="26.4">
      <c r="B811" s="130">
        <v>2023</v>
      </c>
      <c r="C811" s="130" t="s">
        <v>32</v>
      </c>
      <c r="D811" s="1079" t="s">
        <v>963</v>
      </c>
      <c r="E811" s="1080"/>
      <c r="F811" s="1079" t="s">
        <v>982</v>
      </c>
      <c r="G811" s="1080"/>
      <c r="H811" s="130" t="s">
        <v>967</v>
      </c>
      <c r="I811" s="130" t="s">
        <v>90</v>
      </c>
      <c r="J811" s="130" t="s">
        <v>33</v>
      </c>
      <c r="K811" s="293">
        <v>0</v>
      </c>
      <c r="L811" s="130"/>
      <c r="M811" s="9"/>
      <c r="N811" s="11">
        <v>0</v>
      </c>
    </row>
    <row r="812" spans="2:14" ht="26.4">
      <c r="B812" s="130">
        <v>2023</v>
      </c>
      <c r="C812" s="130" t="s">
        <v>32</v>
      </c>
      <c r="D812" s="1079" t="s">
        <v>963</v>
      </c>
      <c r="E812" s="1080"/>
      <c r="F812" s="1079" t="s">
        <v>982</v>
      </c>
      <c r="G812" s="1080"/>
      <c r="H812" s="130" t="s">
        <v>967</v>
      </c>
      <c r="I812" s="130" t="s">
        <v>371</v>
      </c>
      <c r="J812" s="130" t="s">
        <v>33</v>
      </c>
      <c r="K812" s="293">
        <v>405.28</v>
      </c>
      <c r="L812" s="6">
        <v>3194</v>
      </c>
      <c r="M812" s="9"/>
      <c r="N812" s="8">
        <v>1294464.32</v>
      </c>
    </row>
    <row r="813" spans="2:14" ht="26.4">
      <c r="B813" s="130">
        <v>2023</v>
      </c>
      <c r="C813" s="130" t="s">
        <v>32</v>
      </c>
      <c r="D813" s="1079" t="s">
        <v>963</v>
      </c>
      <c r="E813" s="1080"/>
      <c r="F813" s="1079" t="s">
        <v>982</v>
      </c>
      <c r="G813" s="1080"/>
      <c r="H813" s="130" t="s">
        <v>967</v>
      </c>
      <c r="I813" s="130" t="s">
        <v>371</v>
      </c>
      <c r="J813" s="130" t="s">
        <v>33</v>
      </c>
      <c r="K813" s="293">
        <v>0</v>
      </c>
      <c r="L813" s="130"/>
      <c r="M813" s="9"/>
      <c r="N813" s="11">
        <v>0</v>
      </c>
    </row>
    <row r="814" spans="2:14" ht="26.4">
      <c r="B814" s="130">
        <v>2023</v>
      </c>
      <c r="C814" s="130" t="s">
        <v>32</v>
      </c>
      <c r="D814" s="1079" t="s">
        <v>963</v>
      </c>
      <c r="E814" s="1080"/>
      <c r="F814" s="1079" t="s">
        <v>982</v>
      </c>
      <c r="G814" s="1080"/>
      <c r="H814" s="130" t="s">
        <v>967</v>
      </c>
      <c r="I814" s="130" t="s">
        <v>94</v>
      </c>
      <c r="J814" s="130" t="s">
        <v>33</v>
      </c>
      <c r="K814" s="293">
        <v>607.92999999999995</v>
      </c>
      <c r="L814" s="6">
        <v>1163</v>
      </c>
      <c r="M814" s="9"/>
      <c r="N814" s="8">
        <v>707022.59</v>
      </c>
    </row>
    <row r="815" spans="2:14" ht="26.4">
      <c r="B815" s="130">
        <v>2023</v>
      </c>
      <c r="C815" s="130" t="s">
        <v>32</v>
      </c>
      <c r="D815" s="1079" t="s">
        <v>963</v>
      </c>
      <c r="E815" s="1080"/>
      <c r="F815" s="1079" t="s">
        <v>982</v>
      </c>
      <c r="G815" s="1080"/>
      <c r="H815" s="130" t="s">
        <v>967</v>
      </c>
      <c r="I815" s="130" t="s">
        <v>94</v>
      </c>
      <c r="J815" s="130" t="s">
        <v>33</v>
      </c>
      <c r="K815" s="293">
        <v>0</v>
      </c>
      <c r="L815" s="130"/>
      <c r="M815" s="9"/>
      <c r="N815" s="11">
        <v>0</v>
      </c>
    </row>
    <row r="816" spans="2:14" ht="26.4">
      <c r="B816" s="130">
        <v>2023</v>
      </c>
      <c r="C816" s="130" t="s">
        <v>32</v>
      </c>
      <c r="D816" s="1079" t="s">
        <v>963</v>
      </c>
      <c r="E816" s="1080"/>
      <c r="F816" s="1079" t="s">
        <v>982</v>
      </c>
      <c r="G816" s="1080"/>
      <c r="H816" s="130" t="s">
        <v>969</v>
      </c>
      <c r="I816" s="130" t="s">
        <v>90</v>
      </c>
      <c r="J816" s="130" t="s">
        <v>33</v>
      </c>
      <c r="K816" s="293">
        <v>0</v>
      </c>
      <c r="L816" s="130"/>
      <c r="M816" s="9"/>
      <c r="N816" s="11">
        <v>0</v>
      </c>
    </row>
    <row r="817" spans="2:14" ht="26.4">
      <c r="B817" s="130">
        <v>2023</v>
      </c>
      <c r="C817" s="130" t="s">
        <v>32</v>
      </c>
      <c r="D817" s="1079" t="s">
        <v>963</v>
      </c>
      <c r="E817" s="1080"/>
      <c r="F817" s="1079" t="s">
        <v>982</v>
      </c>
      <c r="G817" s="1080"/>
      <c r="H817" s="130" t="s">
        <v>969</v>
      </c>
      <c r="I817" s="130" t="s">
        <v>90</v>
      </c>
      <c r="J817" s="130" t="s">
        <v>33</v>
      </c>
      <c r="K817" s="293">
        <v>303.95999999999998</v>
      </c>
      <c r="L817" s="6">
        <v>5009</v>
      </c>
      <c r="M817" s="9"/>
      <c r="N817" s="8">
        <v>1522535.64</v>
      </c>
    </row>
    <row r="818" spans="2:14" ht="26.4">
      <c r="B818" s="130">
        <v>2023</v>
      </c>
      <c r="C818" s="130" t="s">
        <v>32</v>
      </c>
      <c r="D818" s="1079" t="s">
        <v>963</v>
      </c>
      <c r="E818" s="1080"/>
      <c r="F818" s="1079" t="s">
        <v>982</v>
      </c>
      <c r="G818" s="1080"/>
      <c r="H818" s="130" t="s">
        <v>969</v>
      </c>
      <c r="I818" s="130" t="s">
        <v>371</v>
      </c>
      <c r="J818" s="130" t="s">
        <v>33</v>
      </c>
      <c r="K818" s="293">
        <v>607.92999999999995</v>
      </c>
      <c r="L818" s="6">
        <v>500</v>
      </c>
      <c r="M818" s="9"/>
      <c r="N818" s="8">
        <v>303965</v>
      </c>
    </row>
    <row r="819" spans="2:14" ht="26.4">
      <c r="B819" s="130">
        <v>2023</v>
      </c>
      <c r="C819" s="130" t="s">
        <v>32</v>
      </c>
      <c r="D819" s="1079" t="s">
        <v>963</v>
      </c>
      <c r="E819" s="1080"/>
      <c r="F819" s="1079" t="s">
        <v>982</v>
      </c>
      <c r="G819" s="1080"/>
      <c r="H819" s="130" t="s">
        <v>969</v>
      </c>
      <c r="I819" s="130" t="s">
        <v>371</v>
      </c>
      <c r="J819" s="130" t="s">
        <v>33</v>
      </c>
      <c r="K819" s="293">
        <v>0</v>
      </c>
      <c r="L819" s="130"/>
      <c r="M819" s="9"/>
      <c r="N819" s="11">
        <v>0</v>
      </c>
    </row>
    <row r="820" spans="2:14" ht="26.4">
      <c r="B820" s="130">
        <v>2023</v>
      </c>
      <c r="C820" s="130" t="s">
        <v>32</v>
      </c>
      <c r="D820" s="1079" t="s">
        <v>963</v>
      </c>
      <c r="E820" s="1080"/>
      <c r="F820" s="1079" t="s">
        <v>982</v>
      </c>
      <c r="G820" s="1080"/>
      <c r="H820" s="130" t="s">
        <v>969</v>
      </c>
      <c r="I820" s="130" t="s">
        <v>94</v>
      </c>
      <c r="J820" s="130" t="s">
        <v>33</v>
      </c>
      <c r="K820" s="293">
        <v>911.89</v>
      </c>
      <c r="L820" s="6">
        <v>216</v>
      </c>
      <c r="M820" s="9"/>
      <c r="N820" s="8">
        <v>196968.24</v>
      </c>
    </row>
    <row r="821" spans="2:14" ht="26.4">
      <c r="B821" s="130">
        <v>2023</v>
      </c>
      <c r="C821" s="130" t="s">
        <v>32</v>
      </c>
      <c r="D821" s="1079" t="s">
        <v>963</v>
      </c>
      <c r="E821" s="1080"/>
      <c r="F821" s="1079" t="s">
        <v>982</v>
      </c>
      <c r="G821" s="1080"/>
      <c r="H821" s="130" t="s">
        <v>969</v>
      </c>
      <c r="I821" s="130" t="s">
        <v>94</v>
      </c>
      <c r="J821" s="130" t="s">
        <v>33</v>
      </c>
      <c r="K821" s="293">
        <v>0</v>
      </c>
      <c r="L821" s="130"/>
      <c r="M821" s="9"/>
      <c r="N821" s="11">
        <v>0</v>
      </c>
    </row>
    <row r="822" spans="2:14" ht="26.4">
      <c r="B822" s="130">
        <v>2023</v>
      </c>
      <c r="C822" s="130" t="s">
        <v>32</v>
      </c>
      <c r="D822" s="1079" t="s">
        <v>963</v>
      </c>
      <c r="E822" s="1080"/>
      <c r="F822" s="1079" t="s">
        <v>982</v>
      </c>
      <c r="G822" s="1080"/>
      <c r="H822" s="130" t="s">
        <v>968</v>
      </c>
      <c r="I822" s="130" t="s">
        <v>90</v>
      </c>
      <c r="J822" s="130" t="s">
        <v>33</v>
      </c>
      <c r="K822" s="293">
        <v>101.32</v>
      </c>
      <c r="L822" s="6">
        <v>23624</v>
      </c>
      <c r="M822" s="9"/>
      <c r="N822" s="8">
        <v>2393583.6800000002</v>
      </c>
    </row>
    <row r="823" spans="2:14" ht="26.4">
      <c r="B823" s="130">
        <v>2023</v>
      </c>
      <c r="C823" s="130" t="s">
        <v>32</v>
      </c>
      <c r="D823" s="1079" t="s">
        <v>963</v>
      </c>
      <c r="E823" s="1080"/>
      <c r="F823" s="1079" t="s">
        <v>982</v>
      </c>
      <c r="G823" s="1080"/>
      <c r="H823" s="130" t="s">
        <v>968</v>
      </c>
      <c r="I823" s="130" t="s">
        <v>90</v>
      </c>
      <c r="J823" s="130" t="s">
        <v>33</v>
      </c>
      <c r="K823" s="293">
        <v>0</v>
      </c>
      <c r="L823" s="130"/>
      <c r="M823" s="9"/>
      <c r="N823" s="11">
        <v>0</v>
      </c>
    </row>
    <row r="824" spans="2:14" ht="26.4">
      <c r="B824" s="130">
        <v>2023</v>
      </c>
      <c r="C824" s="130" t="s">
        <v>32</v>
      </c>
      <c r="D824" s="1079" t="s">
        <v>963</v>
      </c>
      <c r="E824" s="1080"/>
      <c r="F824" s="1079" t="s">
        <v>982</v>
      </c>
      <c r="G824" s="1080"/>
      <c r="H824" s="130" t="s">
        <v>968</v>
      </c>
      <c r="I824" s="130" t="s">
        <v>371</v>
      </c>
      <c r="J824" s="130" t="s">
        <v>33</v>
      </c>
      <c r="K824" s="293">
        <v>202.64</v>
      </c>
      <c r="L824" s="6">
        <v>5459</v>
      </c>
      <c r="M824" s="9"/>
      <c r="N824" s="8">
        <v>1106211.76</v>
      </c>
    </row>
    <row r="825" spans="2:14" ht="26.4">
      <c r="B825" s="130">
        <v>2023</v>
      </c>
      <c r="C825" s="130" t="s">
        <v>32</v>
      </c>
      <c r="D825" s="1079" t="s">
        <v>963</v>
      </c>
      <c r="E825" s="1080"/>
      <c r="F825" s="1079" t="s">
        <v>982</v>
      </c>
      <c r="G825" s="1080"/>
      <c r="H825" s="130" t="s">
        <v>968</v>
      </c>
      <c r="I825" s="130" t="s">
        <v>371</v>
      </c>
      <c r="J825" s="130" t="s">
        <v>33</v>
      </c>
      <c r="K825" s="293">
        <v>0</v>
      </c>
      <c r="L825" s="130"/>
      <c r="M825" s="9"/>
      <c r="N825" s="11">
        <v>0</v>
      </c>
    </row>
    <row r="826" spans="2:14" ht="26.4">
      <c r="B826" s="130">
        <v>2023</v>
      </c>
      <c r="C826" s="130" t="s">
        <v>32</v>
      </c>
      <c r="D826" s="1079" t="s">
        <v>963</v>
      </c>
      <c r="E826" s="1080"/>
      <c r="F826" s="1079" t="s">
        <v>982</v>
      </c>
      <c r="G826" s="1080"/>
      <c r="H826" s="130" t="s">
        <v>968</v>
      </c>
      <c r="I826" s="130" t="s">
        <v>94</v>
      </c>
      <c r="J826" s="130" t="s">
        <v>33</v>
      </c>
      <c r="K826" s="293">
        <v>303.95999999999998</v>
      </c>
      <c r="L826" s="6">
        <v>2858</v>
      </c>
      <c r="M826" s="9"/>
      <c r="N826" s="8">
        <v>868717.68</v>
      </c>
    </row>
    <row r="827" spans="2:14" ht="26.4">
      <c r="B827" s="130">
        <v>2023</v>
      </c>
      <c r="C827" s="130" t="s">
        <v>32</v>
      </c>
      <c r="D827" s="1079" t="s">
        <v>963</v>
      </c>
      <c r="E827" s="1080"/>
      <c r="F827" s="1079" t="s">
        <v>982</v>
      </c>
      <c r="G827" s="1080"/>
      <c r="H827" s="130" t="s">
        <v>968</v>
      </c>
      <c r="I827" s="130" t="s">
        <v>94</v>
      </c>
      <c r="J827" s="130" t="s">
        <v>33</v>
      </c>
      <c r="K827" s="293">
        <v>0</v>
      </c>
      <c r="L827" s="130"/>
      <c r="M827" s="9"/>
      <c r="N827" s="11">
        <v>0</v>
      </c>
    </row>
    <row r="828" spans="2:14">
      <c r="B828" s="132" t="s">
        <v>28</v>
      </c>
      <c r="C828" s="132" t="s">
        <v>28</v>
      </c>
      <c r="D828" s="1083" t="s">
        <v>28</v>
      </c>
      <c r="E828" s="1080"/>
      <c r="F828" s="1083" t="s">
        <v>29</v>
      </c>
      <c r="G828" s="1080"/>
      <c r="H828" s="132" t="s">
        <v>28</v>
      </c>
      <c r="I828" s="132" t="s">
        <v>28</v>
      </c>
      <c r="J828" s="132" t="s">
        <v>28</v>
      </c>
      <c r="K828" s="132" t="s">
        <v>28</v>
      </c>
      <c r="L828" s="13">
        <v>1191356</v>
      </c>
      <c r="M828" s="132"/>
      <c r="N828" s="14">
        <v>158543731.03</v>
      </c>
    </row>
    <row r="829" spans="2:14" ht="52.8">
      <c r="B829" s="130">
        <v>2023</v>
      </c>
      <c r="C829" s="130" t="s">
        <v>32</v>
      </c>
      <c r="D829" s="1079" t="s">
        <v>963</v>
      </c>
      <c r="E829" s="1080"/>
      <c r="F829" s="1079" t="s">
        <v>983</v>
      </c>
      <c r="G829" s="1080"/>
      <c r="H829" s="130" t="s">
        <v>966</v>
      </c>
      <c r="I829" s="130" t="s">
        <v>370</v>
      </c>
      <c r="J829" s="130" t="s">
        <v>33</v>
      </c>
      <c r="K829" s="293">
        <v>0</v>
      </c>
      <c r="L829" s="130"/>
      <c r="M829" s="9"/>
      <c r="N829" s="11">
        <v>0</v>
      </c>
    </row>
    <row r="830" spans="2:14" ht="52.8">
      <c r="B830" s="130">
        <v>2023</v>
      </c>
      <c r="C830" s="130" t="s">
        <v>32</v>
      </c>
      <c r="D830" s="1079" t="s">
        <v>963</v>
      </c>
      <c r="E830" s="1080"/>
      <c r="F830" s="1079" t="s">
        <v>983</v>
      </c>
      <c r="G830" s="1080"/>
      <c r="H830" s="130" t="s">
        <v>966</v>
      </c>
      <c r="I830" s="130" t="s">
        <v>370</v>
      </c>
      <c r="J830" s="130" t="s">
        <v>33</v>
      </c>
      <c r="K830" s="293">
        <v>0</v>
      </c>
      <c r="L830" s="6">
        <v>1074</v>
      </c>
      <c r="M830" s="9"/>
      <c r="N830" s="130"/>
    </row>
    <row r="831" spans="2:14" ht="39.6">
      <c r="B831" s="130">
        <v>2023</v>
      </c>
      <c r="C831" s="130" t="s">
        <v>32</v>
      </c>
      <c r="D831" s="1079" t="s">
        <v>963</v>
      </c>
      <c r="E831" s="1080"/>
      <c r="F831" s="1079" t="s">
        <v>983</v>
      </c>
      <c r="G831" s="1080"/>
      <c r="H831" s="130" t="s">
        <v>967</v>
      </c>
      <c r="I831" s="130" t="s">
        <v>370</v>
      </c>
      <c r="J831" s="130" t="s">
        <v>33</v>
      </c>
      <c r="K831" s="293">
        <v>0</v>
      </c>
      <c r="L831" s="6">
        <v>74</v>
      </c>
      <c r="M831" s="9"/>
      <c r="N831" s="130"/>
    </row>
    <row r="832" spans="2:14" ht="39.6">
      <c r="B832" s="130">
        <v>2023</v>
      </c>
      <c r="C832" s="130" t="s">
        <v>32</v>
      </c>
      <c r="D832" s="1079" t="s">
        <v>963</v>
      </c>
      <c r="E832" s="1080"/>
      <c r="F832" s="1079" t="s">
        <v>983</v>
      </c>
      <c r="G832" s="1080"/>
      <c r="H832" s="130" t="s">
        <v>967</v>
      </c>
      <c r="I832" s="130" t="s">
        <v>370</v>
      </c>
      <c r="J832" s="130" t="s">
        <v>33</v>
      </c>
      <c r="K832" s="293">
        <v>0</v>
      </c>
      <c r="L832" s="130"/>
      <c r="M832" s="9"/>
      <c r="N832" s="11">
        <v>0</v>
      </c>
    </row>
    <row r="833" spans="2:14" ht="39.6">
      <c r="B833" s="130">
        <v>2023</v>
      </c>
      <c r="C833" s="130" t="s">
        <v>32</v>
      </c>
      <c r="D833" s="1079" t="s">
        <v>963</v>
      </c>
      <c r="E833" s="1080"/>
      <c r="F833" s="1079" t="s">
        <v>983</v>
      </c>
      <c r="G833" s="1080"/>
      <c r="H833" s="130" t="s">
        <v>969</v>
      </c>
      <c r="I833" s="130" t="s">
        <v>370</v>
      </c>
      <c r="J833" s="130" t="s">
        <v>659</v>
      </c>
      <c r="K833" s="293">
        <v>0</v>
      </c>
      <c r="L833" s="130"/>
      <c r="M833" s="9"/>
      <c r="N833" s="11">
        <v>0</v>
      </c>
    </row>
    <row r="834" spans="2:14" ht="39.6">
      <c r="B834" s="130">
        <v>2023</v>
      </c>
      <c r="C834" s="130" t="s">
        <v>32</v>
      </c>
      <c r="D834" s="1079" t="s">
        <v>963</v>
      </c>
      <c r="E834" s="1080"/>
      <c r="F834" s="1079" t="s">
        <v>983</v>
      </c>
      <c r="G834" s="1080"/>
      <c r="H834" s="130" t="s">
        <v>969</v>
      </c>
      <c r="I834" s="130" t="s">
        <v>370</v>
      </c>
      <c r="J834" s="130" t="s">
        <v>659</v>
      </c>
      <c r="K834" s="293">
        <v>0</v>
      </c>
      <c r="L834" s="6">
        <v>1</v>
      </c>
      <c r="M834" s="9"/>
      <c r="N834" s="130"/>
    </row>
    <row r="835" spans="2:14" ht="39.6">
      <c r="B835" s="130">
        <v>2023</v>
      </c>
      <c r="C835" s="130" t="s">
        <v>32</v>
      </c>
      <c r="D835" s="1079" t="s">
        <v>963</v>
      </c>
      <c r="E835" s="1080"/>
      <c r="F835" s="1079" t="s">
        <v>983</v>
      </c>
      <c r="G835" s="1080"/>
      <c r="H835" s="130" t="s">
        <v>968</v>
      </c>
      <c r="I835" s="130" t="s">
        <v>370</v>
      </c>
      <c r="J835" s="130" t="s">
        <v>570</v>
      </c>
      <c r="K835" s="293">
        <v>0</v>
      </c>
      <c r="L835" s="6">
        <v>1</v>
      </c>
      <c r="M835" s="9"/>
      <c r="N835" s="130"/>
    </row>
    <row r="836" spans="2:14" ht="39.6">
      <c r="B836" s="130">
        <v>2023</v>
      </c>
      <c r="C836" s="130" t="s">
        <v>32</v>
      </c>
      <c r="D836" s="1079" t="s">
        <v>963</v>
      </c>
      <c r="E836" s="1080"/>
      <c r="F836" s="1079" t="s">
        <v>983</v>
      </c>
      <c r="G836" s="1080"/>
      <c r="H836" s="130" t="s">
        <v>968</v>
      </c>
      <c r="I836" s="130" t="s">
        <v>370</v>
      </c>
      <c r="J836" s="130" t="s">
        <v>570</v>
      </c>
      <c r="K836" s="293">
        <v>0</v>
      </c>
      <c r="L836" s="130"/>
      <c r="M836" s="9"/>
      <c r="N836" s="11">
        <v>0</v>
      </c>
    </row>
    <row r="837" spans="2:14" ht="52.8">
      <c r="B837" s="130">
        <v>2023</v>
      </c>
      <c r="C837" s="130" t="s">
        <v>32</v>
      </c>
      <c r="D837" s="1079" t="s">
        <v>963</v>
      </c>
      <c r="E837" s="1080"/>
      <c r="F837" s="1079" t="s">
        <v>983</v>
      </c>
      <c r="G837" s="1080"/>
      <c r="H837" s="130" t="s">
        <v>966</v>
      </c>
      <c r="I837" s="130" t="s">
        <v>90</v>
      </c>
      <c r="J837" s="130" t="s">
        <v>33</v>
      </c>
      <c r="K837" s="293">
        <v>0</v>
      </c>
      <c r="L837" s="130"/>
      <c r="M837" s="9"/>
      <c r="N837" s="11">
        <v>0</v>
      </c>
    </row>
    <row r="838" spans="2:14" ht="52.8">
      <c r="B838" s="130">
        <v>2023</v>
      </c>
      <c r="C838" s="130" t="s">
        <v>32</v>
      </c>
      <c r="D838" s="1079" t="s">
        <v>963</v>
      </c>
      <c r="E838" s="1080"/>
      <c r="F838" s="1079" t="s">
        <v>983</v>
      </c>
      <c r="G838" s="1080"/>
      <c r="H838" s="130" t="s">
        <v>966</v>
      </c>
      <c r="I838" s="130" t="s">
        <v>90</v>
      </c>
      <c r="J838" s="130" t="s">
        <v>33</v>
      </c>
      <c r="K838" s="293">
        <v>242</v>
      </c>
      <c r="L838" s="6">
        <v>994644</v>
      </c>
      <c r="M838" s="9"/>
      <c r="N838" s="8">
        <v>240703848</v>
      </c>
    </row>
    <row r="839" spans="2:14" ht="52.8">
      <c r="B839" s="130">
        <v>2023</v>
      </c>
      <c r="C839" s="130" t="s">
        <v>32</v>
      </c>
      <c r="D839" s="1079" t="s">
        <v>963</v>
      </c>
      <c r="E839" s="1080"/>
      <c r="F839" s="1079" t="s">
        <v>983</v>
      </c>
      <c r="G839" s="1080"/>
      <c r="H839" s="130" t="s">
        <v>966</v>
      </c>
      <c r="I839" s="130" t="s">
        <v>371</v>
      </c>
      <c r="J839" s="130" t="s">
        <v>33</v>
      </c>
      <c r="K839" s="293">
        <v>0</v>
      </c>
      <c r="L839" s="130"/>
      <c r="M839" s="9"/>
      <c r="N839" s="11">
        <v>0</v>
      </c>
    </row>
    <row r="840" spans="2:14" ht="52.8">
      <c r="B840" s="130">
        <v>2023</v>
      </c>
      <c r="C840" s="130" t="s">
        <v>32</v>
      </c>
      <c r="D840" s="1079" t="s">
        <v>963</v>
      </c>
      <c r="E840" s="1080"/>
      <c r="F840" s="1079" t="s">
        <v>983</v>
      </c>
      <c r="G840" s="1080"/>
      <c r="H840" s="130" t="s">
        <v>966</v>
      </c>
      <c r="I840" s="130" t="s">
        <v>371</v>
      </c>
      <c r="J840" s="130" t="s">
        <v>33</v>
      </c>
      <c r="K840" s="293">
        <v>484</v>
      </c>
      <c r="L840" s="6">
        <v>60678</v>
      </c>
      <c r="M840" s="9"/>
      <c r="N840" s="8">
        <v>29368152</v>
      </c>
    </row>
    <row r="841" spans="2:14" ht="52.8">
      <c r="B841" s="130">
        <v>2023</v>
      </c>
      <c r="C841" s="130" t="s">
        <v>32</v>
      </c>
      <c r="D841" s="1079" t="s">
        <v>963</v>
      </c>
      <c r="E841" s="1080"/>
      <c r="F841" s="1079" t="s">
        <v>983</v>
      </c>
      <c r="G841" s="1080"/>
      <c r="H841" s="130" t="s">
        <v>966</v>
      </c>
      <c r="I841" s="130" t="s">
        <v>94</v>
      </c>
      <c r="J841" s="130" t="s">
        <v>33</v>
      </c>
      <c r="K841" s="293">
        <v>726</v>
      </c>
      <c r="L841" s="6">
        <v>66338</v>
      </c>
      <c r="M841" s="9"/>
      <c r="N841" s="8">
        <v>48161388</v>
      </c>
    </row>
    <row r="842" spans="2:14" ht="52.8">
      <c r="B842" s="130">
        <v>2023</v>
      </c>
      <c r="C842" s="130" t="s">
        <v>32</v>
      </c>
      <c r="D842" s="1079" t="s">
        <v>963</v>
      </c>
      <c r="E842" s="1080"/>
      <c r="F842" s="1079" t="s">
        <v>983</v>
      </c>
      <c r="G842" s="1080"/>
      <c r="H842" s="130" t="s">
        <v>966</v>
      </c>
      <c r="I842" s="130" t="s">
        <v>94</v>
      </c>
      <c r="J842" s="130" t="s">
        <v>33</v>
      </c>
      <c r="K842" s="293">
        <v>0</v>
      </c>
      <c r="L842" s="130"/>
      <c r="M842" s="9"/>
      <c r="N842" s="11">
        <v>0</v>
      </c>
    </row>
    <row r="843" spans="2:14" ht="26.4">
      <c r="B843" s="130">
        <v>2023</v>
      </c>
      <c r="C843" s="130" t="s">
        <v>32</v>
      </c>
      <c r="D843" s="1079" t="s">
        <v>963</v>
      </c>
      <c r="E843" s="1080"/>
      <c r="F843" s="1079" t="s">
        <v>983</v>
      </c>
      <c r="G843" s="1080"/>
      <c r="H843" s="130" t="s">
        <v>967</v>
      </c>
      <c r="I843" s="130" t="s">
        <v>90</v>
      </c>
      <c r="J843" s="130" t="s">
        <v>33</v>
      </c>
      <c r="K843" s="293">
        <v>0</v>
      </c>
      <c r="L843" s="130"/>
      <c r="M843" s="9"/>
      <c r="N843" s="11">
        <v>0</v>
      </c>
    </row>
    <row r="844" spans="2:14" ht="26.4">
      <c r="B844" s="130">
        <v>2023</v>
      </c>
      <c r="C844" s="130" t="s">
        <v>32</v>
      </c>
      <c r="D844" s="1079" t="s">
        <v>963</v>
      </c>
      <c r="E844" s="1080"/>
      <c r="F844" s="1079" t="s">
        <v>983</v>
      </c>
      <c r="G844" s="1080"/>
      <c r="H844" s="130" t="s">
        <v>967</v>
      </c>
      <c r="I844" s="130" t="s">
        <v>90</v>
      </c>
      <c r="J844" s="130" t="s">
        <v>33</v>
      </c>
      <c r="K844" s="293">
        <v>483.99</v>
      </c>
      <c r="L844" s="6">
        <v>30799</v>
      </c>
      <c r="M844" s="9"/>
      <c r="N844" s="8">
        <v>14906408.01</v>
      </c>
    </row>
    <row r="845" spans="2:14" ht="26.4">
      <c r="B845" s="130">
        <v>2023</v>
      </c>
      <c r="C845" s="130" t="s">
        <v>32</v>
      </c>
      <c r="D845" s="1079" t="s">
        <v>963</v>
      </c>
      <c r="E845" s="1080"/>
      <c r="F845" s="1079" t="s">
        <v>983</v>
      </c>
      <c r="G845" s="1080"/>
      <c r="H845" s="130" t="s">
        <v>967</v>
      </c>
      <c r="I845" s="130" t="s">
        <v>371</v>
      </c>
      <c r="J845" s="130" t="s">
        <v>33</v>
      </c>
      <c r="K845" s="293">
        <v>967.99</v>
      </c>
      <c r="L845" s="6">
        <v>2546</v>
      </c>
      <c r="M845" s="9"/>
      <c r="N845" s="8">
        <v>2464502.54</v>
      </c>
    </row>
    <row r="846" spans="2:14" ht="26.4">
      <c r="B846" s="130">
        <v>2023</v>
      </c>
      <c r="C846" s="130" t="s">
        <v>32</v>
      </c>
      <c r="D846" s="1079" t="s">
        <v>963</v>
      </c>
      <c r="E846" s="1080"/>
      <c r="F846" s="1079" t="s">
        <v>983</v>
      </c>
      <c r="G846" s="1080"/>
      <c r="H846" s="130" t="s">
        <v>967</v>
      </c>
      <c r="I846" s="130" t="s">
        <v>371</v>
      </c>
      <c r="J846" s="130" t="s">
        <v>33</v>
      </c>
      <c r="K846" s="293">
        <v>0</v>
      </c>
      <c r="L846" s="130"/>
      <c r="M846" s="9"/>
      <c r="N846" s="11">
        <v>0</v>
      </c>
    </row>
    <row r="847" spans="2:14" ht="26.4">
      <c r="B847" s="130">
        <v>2023</v>
      </c>
      <c r="C847" s="130" t="s">
        <v>32</v>
      </c>
      <c r="D847" s="1079" t="s">
        <v>963</v>
      </c>
      <c r="E847" s="1080"/>
      <c r="F847" s="1079" t="s">
        <v>983</v>
      </c>
      <c r="G847" s="1080"/>
      <c r="H847" s="130" t="s">
        <v>967</v>
      </c>
      <c r="I847" s="130" t="s">
        <v>94</v>
      </c>
      <c r="J847" s="130" t="s">
        <v>33</v>
      </c>
      <c r="K847" s="293">
        <v>0</v>
      </c>
      <c r="L847" s="130"/>
      <c r="M847" s="9"/>
      <c r="N847" s="11">
        <v>0</v>
      </c>
    </row>
    <row r="848" spans="2:14" ht="26.4">
      <c r="B848" s="130">
        <v>2023</v>
      </c>
      <c r="C848" s="130" t="s">
        <v>32</v>
      </c>
      <c r="D848" s="1079" t="s">
        <v>963</v>
      </c>
      <c r="E848" s="1080"/>
      <c r="F848" s="1079" t="s">
        <v>983</v>
      </c>
      <c r="G848" s="1080"/>
      <c r="H848" s="130" t="s">
        <v>967</v>
      </c>
      <c r="I848" s="130" t="s">
        <v>94</v>
      </c>
      <c r="J848" s="130" t="s">
        <v>33</v>
      </c>
      <c r="K848" s="293">
        <v>1451.99</v>
      </c>
      <c r="L848" s="6">
        <v>2306</v>
      </c>
      <c r="M848" s="9"/>
      <c r="N848" s="8">
        <v>3348288.94</v>
      </c>
    </row>
    <row r="849" spans="2:14" ht="26.4">
      <c r="B849" s="130">
        <v>2023</v>
      </c>
      <c r="C849" s="130" t="s">
        <v>32</v>
      </c>
      <c r="D849" s="1079" t="s">
        <v>963</v>
      </c>
      <c r="E849" s="1080"/>
      <c r="F849" s="1079" t="s">
        <v>983</v>
      </c>
      <c r="G849" s="1080"/>
      <c r="H849" s="130" t="s">
        <v>969</v>
      </c>
      <c r="I849" s="130" t="s">
        <v>90</v>
      </c>
      <c r="J849" s="130" t="s">
        <v>33</v>
      </c>
      <c r="K849" s="293">
        <v>725.99</v>
      </c>
      <c r="L849" s="6">
        <v>5168</v>
      </c>
      <c r="M849" s="9"/>
      <c r="N849" s="8">
        <v>3751916.32</v>
      </c>
    </row>
    <row r="850" spans="2:14" ht="26.4">
      <c r="B850" s="130">
        <v>2023</v>
      </c>
      <c r="C850" s="130" t="s">
        <v>32</v>
      </c>
      <c r="D850" s="1079" t="s">
        <v>963</v>
      </c>
      <c r="E850" s="1080"/>
      <c r="F850" s="1079" t="s">
        <v>983</v>
      </c>
      <c r="G850" s="1080"/>
      <c r="H850" s="130" t="s">
        <v>969</v>
      </c>
      <c r="I850" s="130" t="s">
        <v>90</v>
      </c>
      <c r="J850" s="130" t="s">
        <v>33</v>
      </c>
      <c r="K850" s="293">
        <v>0</v>
      </c>
      <c r="L850" s="130"/>
      <c r="M850" s="9"/>
      <c r="N850" s="11">
        <v>0</v>
      </c>
    </row>
    <row r="851" spans="2:14" ht="26.4">
      <c r="B851" s="130">
        <v>2023</v>
      </c>
      <c r="C851" s="130" t="s">
        <v>32</v>
      </c>
      <c r="D851" s="1079" t="s">
        <v>963</v>
      </c>
      <c r="E851" s="1080"/>
      <c r="F851" s="1079" t="s">
        <v>983</v>
      </c>
      <c r="G851" s="1080"/>
      <c r="H851" s="130" t="s">
        <v>969</v>
      </c>
      <c r="I851" s="130" t="s">
        <v>371</v>
      </c>
      <c r="J851" s="130" t="s">
        <v>33</v>
      </c>
      <c r="K851" s="293">
        <v>1451.99</v>
      </c>
      <c r="L851" s="6">
        <v>280</v>
      </c>
      <c r="M851" s="9"/>
      <c r="N851" s="8">
        <v>406557.2</v>
      </c>
    </row>
    <row r="852" spans="2:14" ht="26.4">
      <c r="B852" s="130">
        <v>2023</v>
      </c>
      <c r="C852" s="130" t="s">
        <v>32</v>
      </c>
      <c r="D852" s="1079" t="s">
        <v>963</v>
      </c>
      <c r="E852" s="1080"/>
      <c r="F852" s="1079" t="s">
        <v>983</v>
      </c>
      <c r="G852" s="1080"/>
      <c r="H852" s="130" t="s">
        <v>969</v>
      </c>
      <c r="I852" s="130" t="s">
        <v>371</v>
      </c>
      <c r="J852" s="130" t="s">
        <v>33</v>
      </c>
      <c r="K852" s="293">
        <v>0</v>
      </c>
      <c r="L852" s="130"/>
      <c r="M852" s="9"/>
      <c r="N852" s="11">
        <v>0</v>
      </c>
    </row>
    <row r="853" spans="2:14" ht="26.4">
      <c r="B853" s="130">
        <v>2023</v>
      </c>
      <c r="C853" s="130" t="s">
        <v>32</v>
      </c>
      <c r="D853" s="1079" t="s">
        <v>963</v>
      </c>
      <c r="E853" s="1080"/>
      <c r="F853" s="1079" t="s">
        <v>983</v>
      </c>
      <c r="G853" s="1080"/>
      <c r="H853" s="130" t="s">
        <v>969</v>
      </c>
      <c r="I853" s="130" t="s">
        <v>94</v>
      </c>
      <c r="J853" s="130" t="s">
        <v>33</v>
      </c>
      <c r="K853" s="293">
        <v>2177.9899999999998</v>
      </c>
      <c r="L853" s="6">
        <v>279</v>
      </c>
      <c r="M853" s="9"/>
      <c r="N853" s="8">
        <v>607659.21</v>
      </c>
    </row>
    <row r="854" spans="2:14" ht="26.4">
      <c r="B854" s="130">
        <v>2023</v>
      </c>
      <c r="C854" s="130" t="s">
        <v>32</v>
      </c>
      <c r="D854" s="1079" t="s">
        <v>963</v>
      </c>
      <c r="E854" s="1080"/>
      <c r="F854" s="1079" t="s">
        <v>983</v>
      </c>
      <c r="G854" s="1080"/>
      <c r="H854" s="130" t="s">
        <v>969</v>
      </c>
      <c r="I854" s="130" t="s">
        <v>94</v>
      </c>
      <c r="J854" s="130" t="s">
        <v>33</v>
      </c>
      <c r="K854" s="293">
        <v>0</v>
      </c>
      <c r="L854" s="130"/>
      <c r="M854" s="9"/>
      <c r="N854" s="11">
        <v>0</v>
      </c>
    </row>
    <row r="855" spans="2:14" ht="26.4">
      <c r="B855" s="130">
        <v>2023</v>
      </c>
      <c r="C855" s="130" t="s">
        <v>32</v>
      </c>
      <c r="D855" s="1079" t="s">
        <v>963</v>
      </c>
      <c r="E855" s="1080"/>
      <c r="F855" s="1079" t="s">
        <v>983</v>
      </c>
      <c r="G855" s="1080"/>
      <c r="H855" s="130" t="s">
        <v>968</v>
      </c>
      <c r="I855" s="130" t="s">
        <v>90</v>
      </c>
      <c r="J855" s="130" t="s">
        <v>33</v>
      </c>
      <c r="K855" s="293">
        <v>242</v>
      </c>
      <c r="L855" s="6">
        <v>24244</v>
      </c>
      <c r="M855" s="9"/>
      <c r="N855" s="8">
        <v>5867048</v>
      </c>
    </row>
    <row r="856" spans="2:14" ht="26.4">
      <c r="B856" s="130">
        <v>2023</v>
      </c>
      <c r="C856" s="130" t="s">
        <v>32</v>
      </c>
      <c r="D856" s="1079" t="s">
        <v>963</v>
      </c>
      <c r="E856" s="1080"/>
      <c r="F856" s="1079" t="s">
        <v>983</v>
      </c>
      <c r="G856" s="1080"/>
      <c r="H856" s="130" t="s">
        <v>968</v>
      </c>
      <c r="I856" s="130" t="s">
        <v>90</v>
      </c>
      <c r="J856" s="130" t="s">
        <v>33</v>
      </c>
      <c r="K856" s="293">
        <v>0</v>
      </c>
      <c r="L856" s="130"/>
      <c r="M856" s="9"/>
      <c r="N856" s="11">
        <v>0</v>
      </c>
    </row>
    <row r="857" spans="2:14" ht="26.4">
      <c r="B857" s="130">
        <v>2023</v>
      </c>
      <c r="C857" s="130" t="s">
        <v>32</v>
      </c>
      <c r="D857" s="1079" t="s">
        <v>963</v>
      </c>
      <c r="E857" s="1080"/>
      <c r="F857" s="1079" t="s">
        <v>983</v>
      </c>
      <c r="G857" s="1080"/>
      <c r="H857" s="130" t="s">
        <v>968</v>
      </c>
      <c r="I857" s="130" t="s">
        <v>371</v>
      </c>
      <c r="J857" s="130" t="s">
        <v>33</v>
      </c>
      <c r="K857" s="293">
        <v>0</v>
      </c>
      <c r="L857" s="130"/>
      <c r="M857" s="9"/>
      <c r="N857" s="11">
        <v>0</v>
      </c>
    </row>
    <row r="858" spans="2:14" ht="26.4">
      <c r="B858" s="130">
        <v>2023</v>
      </c>
      <c r="C858" s="130" t="s">
        <v>32</v>
      </c>
      <c r="D858" s="1079" t="s">
        <v>963</v>
      </c>
      <c r="E858" s="1080"/>
      <c r="F858" s="1079" t="s">
        <v>983</v>
      </c>
      <c r="G858" s="1080"/>
      <c r="H858" s="130" t="s">
        <v>968</v>
      </c>
      <c r="I858" s="130" t="s">
        <v>371</v>
      </c>
      <c r="J858" s="130" t="s">
        <v>33</v>
      </c>
      <c r="K858" s="293">
        <v>484</v>
      </c>
      <c r="L858" s="6">
        <v>3364</v>
      </c>
      <c r="M858" s="9"/>
      <c r="N858" s="8">
        <v>1628176</v>
      </c>
    </row>
    <row r="859" spans="2:14" ht="26.4">
      <c r="B859" s="130">
        <v>2023</v>
      </c>
      <c r="C859" s="130" t="s">
        <v>32</v>
      </c>
      <c r="D859" s="1079" t="s">
        <v>963</v>
      </c>
      <c r="E859" s="1080"/>
      <c r="F859" s="1079" t="s">
        <v>983</v>
      </c>
      <c r="G859" s="1080"/>
      <c r="H859" s="130" t="s">
        <v>968</v>
      </c>
      <c r="I859" s="130" t="s">
        <v>94</v>
      </c>
      <c r="J859" s="130" t="s">
        <v>33</v>
      </c>
      <c r="K859" s="293">
        <v>0</v>
      </c>
      <c r="L859" s="130"/>
      <c r="M859" s="9"/>
      <c r="N859" s="11">
        <v>0</v>
      </c>
    </row>
    <row r="860" spans="2:14" ht="26.4">
      <c r="B860" s="130">
        <v>2023</v>
      </c>
      <c r="C860" s="130" t="s">
        <v>32</v>
      </c>
      <c r="D860" s="1079" t="s">
        <v>963</v>
      </c>
      <c r="E860" s="1080"/>
      <c r="F860" s="1079" t="s">
        <v>983</v>
      </c>
      <c r="G860" s="1080"/>
      <c r="H860" s="130" t="s">
        <v>968</v>
      </c>
      <c r="I860" s="130" t="s">
        <v>94</v>
      </c>
      <c r="J860" s="130" t="s">
        <v>33</v>
      </c>
      <c r="K860" s="293">
        <v>726</v>
      </c>
      <c r="L860" s="6">
        <v>3685</v>
      </c>
      <c r="M860" s="9"/>
      <c r="N860" s="8">
        <v>2675310</v>
      </c>
    </row>
    <row r="861" spans="2:14">
      <c r="B861" s="132" t="s">
        <v>28</v>
      </c>
      <c r="C861" s="132" t="s">
        <v>28</v>
      </c>
      <c r="D861" s="1083" t="s">
        <v>28</v>
      </c>
      <c r="E861" s="1080"/>
      <c r="F861" s="1083" t="s">
        <v>29</v>
      </c>
      <c r="G861" s="1080"/>
      <c r="H861" s="132" t="s">
        <v>28</v>
      </c>
      <c r="I861" s="132" t="s">
        <v>28</v>
      </c>
      <c r="J861" s="132" t="s">
        <v>28</v>
      </c>
      <c r="K861" s="132" t="s">
        <v>28</v>
      </c>
      <c r="L861" s="13">
        <v>1195481</v>
      </c>
      <c r="M861" s="132"/>
      <c r="N861" s="14">
        <v>353889254.22000003</v>
      </c>
    </row>
    <row r="862" spans="2:14" ht="52.8">
      <c r="B862" s="130">
        <v>2023</v>
      </c>
      <c r="C862" s="130" t="s">
        <v>32</v>
      </c>
      <c r="D862" s="1079" t="s">
        <v>963</v>
      </c>
      <c r="E862" s="1080"/>
      <c r="F862" s="1079" t="s">
        <v>985</v>
      </c>
      <c r="G862" s="1080"/>
      <c r="H862" s="130" t="s">
        <v>966</v>
      </c>
      <c r="I862" s="130" t="s">
        <v>370</v>
      </c>
      <c r="J862" s="130" t="s">
        <v>33</v>
      </c>
      <c r="K862" s="293">
        <v>0</v>
      </c>
      <c r="L862" s="6">
        <v>1183</v>
      </c>
      <c r="M862" s="9"/>
      <c r="N862" s="130"/>
    </row>
    <row r="863" spans="2:14" ht="52.8">
      <c r="B863" s="130">
        <v>2023</v>
      </c>
      <c r="C863" s="130" t="s">
        <v>32</v>
      </c>
      <c r="D863" s="1079" t="s">
        <v>963</v>
      </c>
      <c r="E863" s="1080"/>
      <c r="F863" s="1079" t="s">
        <v>985</v>
      </c>
      <c r="G863" s="1080"/>
      <c r="H863" s="130" t="s">
        <v>966</v>
      </c>
      <c r="I863" s="130" t="s">
        <v>370</v>
      </c>
      <c r="J863" s="130" t="s">
        <v>33</v>
      </c>
      <c r="K863" s="293">
        <v>0</v>
      </c>
      <c r="L863" s="130"/>
      <c r="M863" s="9"/>
      <c r="N863" s="11">
        <v>0</v>
      </c>
    </row>
    <row r="864" spans="2:14" ht="39.6">
      <c r="B864" s="130">
        <v>2023</v>
      </c>
      <c r="C864" s="130" t="s">
        <v>32</v>
      </c>
      <c r="D864" s="1079" t="s">
        <v>963</v>
      </c>
      <c r="E864" s="1080"/>
      <c r="F864" s="1079" t="s">
        <v>985</v>
      </c>
      <c r="G864" s="1080"/>
      <c r="H864" s="130" t="s">
        <v>967</v>
      </c>
      <c r="I864" s="130" t="s">
        <v>370</v>
      </c>
      <c r="J864" s="130" t="s">
        <v>33</v>
      </c>
      <c r="K864" s="293">
        <v>0</v>
      </c>
      <c r="L864" s="130"/>
      <c r="M864" s="9"/>
      <c r="N864" s="11">
        <v>0</v>
      </c>
    </row>
    <row r="865" spans="2:14" ht="39.6">
      <c r="B865" s="130">
        <v>2023</v>
      </c>
      <c r="C865" s="130" t="s">
        <v>32</v>
      </c>
      <c r="D865" s="1079" t="s">
        <v>963</v>
      </c>
      <c r="E865" s="1080"/>
      <c r="F865" s="1079" t="s">
        <v>985</v>
      </c>
      <c r="G865" s="1080"/>
      <c r="H865" s="130" t="s">
        <v>967</v>
      </c>
      <c r="I865" s="130" t="s">
        <v>370</v>
      </c>
      <c r="J865" s="130" t="s">
        <v>33</v>
      </c>
      <c r="K865" s="293">
        <v>0</v>
      </c>
      <c r="L865" s="6">
        <v>67</v>
      </c>
      <c r="M865" s="9"/>
      <c r="N865" s="130"/>
    </row>
    <row r="866" spans="2:14" ht="39.6">
      <c r="B866" s="130">
        <v>2023</v>
      </c>
      <c r="C866" s="130" t="s">
        <v>32</v>
      </c>
      <c r="D866" s="1079" t="s">
        <v>963</v>
      </c>
      <c r="E866" s="1080"/>
      <c r="F866" s="1079" t="s">
        <v>985</v>
      </c>
      <c r="G866" s="1080"/>
      <c r="H866" s="130" t="s">
        <v>969</v>
      </c>
      <c r="I866" s="130" t="s">
        <v>370</v>
      </c>
      <c r="J866" s="130" t="s">
        <v>638</v>
      </c>
      <c r="K866" s="293">
        <v>0</v>
      </c>
      <c r="L866" s="130"/>
      <c r="M866" s="9"/>
      <c r="N866" s="11">
        <v>0</v>
      </c>
    </row>
    <row r="867" spans="2:14" ht="39.6">
      <c r="B867" s="130">
        <v>2023</v>
      </c>
      <c r="C867" s="130" t="s">
        <v>32</v>
      </c>
      <c r="D867" s="1079" t="s">
        <v>963</v>
      </c>
      <c r="E867" s="1080"/>
      <c r="F867" s="1079" t="s">
        <v>985</v>
      </c>
      <c r="G867" s="1080"/>
      <c r="H867" s="130" t="s">
        <v>969</v>
      </c>
      <c r="I867" s="130" t="s">
        <v>370</v>
      </c>
      <c r="J867" s="130" t="s">
        <v>638</v>
      </c>
      <c r="K867" s="293">
        <v>0</v>
      </c>
      <c r="L867" s="6">
        <v>3</v>
      </c>
      <c r="M867" s="9"/>
      <c r="N867" s="130"/>
    </row>
    <row r="868" spans="2:14" ht="39.6">
      <c r="B868" s="130">
        <v>2023</v>
      </c>
      <c r="C868" s="130" t="s">
        <v>32</v>
      </c>
      <c r="D868" s="1079" t="s">
        <v>963</v>
      </c>
      <c r="E868" s="1080"/>
      <c r="F868" s="1079" t="s">
        <v>985</v>
      </c>
      <c r="G868" s="1080"/>
      <c r="H868" s="130" t="s">
        <v>968</v>
      </c>
      <c r="I868" s="130" t="s">
        <v>370</v>
      </c>
      <c r="J868" s="130" t="s">
        <v>570</v>
      </c>
      <c r="K868" s="293">
        <v>0</v>
      </c>
      <c r="L868" s="130"/>
      <c r="M868" s="9"/>
      <c r="N868" s="11">
        <v>0</v>
      </c>
    </row>
    <row r="869" spans="2:14" ht="39.6">
      <c r="B869" s="130">
        <v>2023</v>
      </c>
      <c r="C869" s="130" t="s">
        <v>32</v>
      </c>
      <c r="D869" s="1079" t="s">
        <v>963</v>
      </c>
      <c r="E869" s="1080"/>
      <c r="F869" s="1079" t="s">
        <v>985</v>
      </c>
      <c r="G869" s="1080"/>
      <c r="H869" s="130" t="s">
        <v>968</v>
      </c>
      <c r="I869" s="130" t="s">
        <v>370</v>
      </c>
      <c r="J869" s="130" t="s">
        <v>570</v>
      </c>
      <c r="K869" s="293">
        <v>0</v>
      </c>
      <c r="L869" s="6">
        <v>1</v>
      </c>
      <c r="M869" s="9"/>
      <c r="N869" s="130"/>
    </row>
    <row r="870" spans="2:14" ht="52.8">
      <c r="B870" s="130">
        <v>2023</v>
      </c>
      <c r="C870" s="130" t="s">
        <v>32</v>
      </c>
      <c r="D870" s="1079" t="s">
        <v>963</v>
      </c>
      <c r="E870" s="1080"/>
      <c r="F870" s="1079" t="s">
        <v>985</v>
      </c>
      <c r="G870" s="1080"/>
      <c r="H870" s="130" t="s">
        <v>966</v>
      </c>
      <c r="I870" s="130" t="s">
        <v>90</v>
      </c>
      <c r="J870" s="130" t="s">
        <v>33</v>
      </c>
      <c r="K870" s="293">
        <v>459.71</v>
      </c>
      <c r="L870" s="6">
        <v>911698</v>
      </c>
      <c r="M870" s="9"/>
      <c r="N870" s="8">
        <v>419116687.57999998</v>
      </c>
    </row>
    <row r="871" spans="2:14" ht="52.8">
      <c r="B871" s="130">
        <v>2023</v>
      </c>
      <c r="C871" s="130" t="s">
        <v>32</v>
      </c>
      <c r="D871" s="1079" t="s">
        <v>963</v>
      </c>
      <c r="E871" s="1080"/>
      <c r="F871" s="1079" t="s">
        <v>985</v>
      </c>
      <c r="G871" s="1080"/>
      <c r="H871" s="130" t="s">
        <v>966</v>
      </c>
      <c r="I871" s="130" t="s">
        <v>90</v>
      </c>
      <c r="J871" s="130" t="s">
        <v>33</v>
      </c>
      <c r="K871" s="293">
        <v>0</v>
      </c>
      <c r="L871" s="130"/>
      <c r="M871" s="9"/>
      <c r="N871" s="11">
        <v>0</v>
      </c>
    </row>
    <row r="872" spans="2:14" ht="52.8">
      <c r="B872" s="130">
        <v>2023</v>
      </c>
      <c r="C872" s="130" t="s">
        <v>32</v>
      </c>
      <c r="D872" s="1079" t="s">
        <v>963</v>
      </c>
      <c r="E872" s="1080"/>
      <c r="F872" s="1079" t="s">
        <v>985</v>
      </c>
      <c r="G872" s="1080"/>
      <c r="H872" s="130" t="s">
        <v>966</v>
      </c>
      <c r="I872" s="130" t="s">
        <v>371</v>
      </c>
      <c r="J872" s="130" t="s">
        <v>33</v>
      </c>
      <c r="K872" s="293">
        <v>0</v>
      </c>
      <c r="L872" s="130"/>
      <c r="M872" s="9"/>
      <c r="N872" s="11">
        <v>0</v>
      </c>
    </row>
    <row r="873" spans="2:14" ht="52.8">
      <c r="B873" s="130">
        <v>2023</v>
      </c>
      <c r="C873" s="130" t="s">
        <v>32</v>
      </c>
      <c r="D873" s="1079" t="s">
        <v>963</v>
      </c>
      <c r="E873" s="1080"/>
      <c r="F873" s="1079" t="s">
        <v>985</v>
      </c>
      <c r="G873" s="1080"/>
      <c r="H873" s="130" t="s">
        <v>966</v>
      </c>
      <c r="I873" s="130" t="s">
        <v>371</v>
      </c>
      <c r="J873" s="130" t="s">
        <v>33</v>
      </c>
      <c r="K873" s="293">
        <v>919.43</v>
      </c>
      <c r="L873" s="6">
        <v>169600</v>
      </c>
      <c r="M873" s="9"/>
      <c r="N873" s="8">
        <v>155935328</v>
      </c>
    </row>
    <row r="874" spans="2:14" ht="52.8">
      <c r="B874" s="130">
        <v>2023</v>
      </c>
      <c r="C874" s="130" t="s">
        <v>32</v>
      </c>
      <c r="D874" s="1079" t="s">
        <v>963</v>
      </c>
      <c r="E874" s="1080"/>
      <c r="F874" s="1079" t="s">
        <v>985</v>
      </c>
      <c r="G874" s="1080"/>
      <c r="H874" s="130" t="s">
        <v>966</v>
      </c>
      <c r="I874" s="130" t="s">
        <v>94</v>
      </c>
      <c r="J874" s="130" t="s">
        <v>33</v>
      </c>
      <c r="K874" s="293">
        <v>0</v>
      </c>
      <c r="L874" s="130"/>
      <c r="M874" s="9"/>
      <c r="N874" s="11">
        <v>0</v>
      </c>
    </row>
    <row r="875" spans="2:14" ht="52.8">
      <c r="B875" s="130">
        <v>2023</v>
      </c>
      <c r="C875" s="130" t="s">
        <v>32</v>
      </c>
      <c r="D875" s="1079" t="s">
        <v>963</v>
      </c>
      <c r="E875" s="1080"/>
      <c r="F875" s="1079" t="s">
        <v>985</v>
      </c>
      <c r="G875" s="1080"/>
      <c r="H875" s="130" t="s">
        <v>966</v>
      </c>
      <c r="I875" s="130" t="s">
        <v>94</v>
      </c>
      <c r="J875" s="130" t="s">
        <v>33</v>
      </c>
      <c r="K875" s="293">
        <v>1379.14</v>
      </c>
      <c r="L875" s="6">
        <v>66737</v>
      </c>
      <c r="M875" s="9"/>
      <c r="N875" s="8">
        <v>92039666.180000007</v>
      </c>
    </row>
    <row r="876" spans="2:14" ht="26.4">
      <c r="B876" s="130">
        <v>2023</v>
      </c>
      <c r="C876" s="130" t="s">
        <v>32</v>
      </c>
      <c r="D876" s="1079" t="s">
        <v>963</v>
      </c>
      <c r="E876" s="1080"/>
      <c r="F876" s="1079" t="s">
        <v>985</v>
      </c>
      <c r="G876" s="1080"/>
      <c r="H876" s="130" t="s">
        <v>967</v>
      </c>
      <c r="I876" s="130" t="s">
        <v>90</v>
      </c>
      <c r="J876" s="130" t="s">
        <v>33</v>
      </c>
      <c r="K876" s="293">
        <v>0</v>
      </c>
      <c r="L876" s="130"/>
      <c r="M876" s="9"/>
      <c r="N876" s="11">
        <v>0</v>
      </c>
    </row>
    <row r="877" spans="2:14" ht="26.4">
      <c r="B877" s="130">
        <v>2023</v>
      </c>
      <c r="C877" s="130" t="s">
        <v>32</v>
      </c>
      <c r="D877" s="1079" t="s">
        <v>963</v>
      </c>
      <c r="E877" s="1080"/>
      <c r="F877" s="1079" t="s">
        <v>985</v>
      </c>
      <c r="G877" s="1080"/>
      <c r="H877" s="130" t="s">
        <v>967</v>
      </c>
      <c r="I877" s="130" t="s">
        <v>90</v>
      </c>
      <c r="J877" s="130" t="s">
        <v>33</v>
      </c>
      <c r="K877" s="293">
        <v>919.42</v>
      </c>
      <c r="L877" s="6">
        <v>36869</v>
      </c>
      <c r="M877" s="9"/>
      <c r="N877" s="8">
        <v>33898095.979999997</v>
      </c>
    </row>
    <row r="878" spans="2:14" ht="26.4">
      <c r="B878" s="130">
        <v>2023</v>
      </c>
      <c r="C878" s="130" t="s">
        <v>32</v>
      </c>
      <c r="D878" s="1079" t="s">
        <v>963</v>
      </c>
      <c r="E878" s="1080"/>
      <c r="F878" s="1079" t="s">
        <v>985</v>
      </c>
      <c r="G878" s="1080"/>
      <c r="H878" s="130" t="s">
        <v>967</v>
      </c>
      <c r="I878" s="130" t="s">
        <v>371</v>
      </c>
      <c r="J878" s="130" t="s">
        <v>33</v>
      </c>
      <c r="K878" s="293">
        <v>0</v>
      </c>
      <c r="L878" s="130"/>
      <c r="M878" s="9"/>
      <c r="N878" s="11">
        <v>0</v>
      </c>
    </row>
    <row r="879" spans="2:14" ht="26.4">
      <c r="B879" s="130">
        <v>2023</v>
      </c>
      <c r="C879" s="130" t="s">
        <v>32</v>
      </c>
      <c r="D879" s="1079" t="s">
        <v>963</v>
      </c>
      <c r="E879" s="1080"/>
      <c r="F879" s="1079" t="s">
        <v>985</v>
      </c>
      <c r="G879" s="1080"/>
      <c r="H879" s="130" t="s">
        <v>967</v>
      </c>
      <c r="I879" s="130" t="s">
        <v>371</v>
      </c>
      <c r="J879" s="130" t="s">
        <v>33</v>
      </c>
      <c r="K879" s="293">
        <v>1838.85</v>
      </c>
      <c r="L879" s="6">
        <v>3449</v>
      </c>
      <c r="M879" s="9"/>
      <c r="N879" s="8">
        <v>6342193.6500000004</v>
      </c>
    </row>
    <row r="880" spans="2:14" ht="26.4">
      <c r="B880" s="130">
        <v>2023</v>
      </c>
      <c r="C880" s="130" t="s">
        <v>32</v>
      </c>
      <c r="D880" s="1079" t="s">
        <v>963</v>
      </c>
      <c r="E880" s="1080"/>
      <c r="F880" s="1079" t="s">
        <v>985</v>
      </c>
      <c r="G880" s="1080"/>
      <c r="H880" s="130" t="s">
        <v>967</v>
      </c>
      <c r="I880" s="130" t="s">
        <v>94</v>
      </c>
      <c r="J880" s="130" t="s">
        <v>33</v>
      </c>
      <c r="K880" s="293">
        <v>2758.29</v>
      </c>
      <c r="L880" s="6">
        <v>1271</v>
      </c>
      <c r="M880" s="9"/>
      <c r="N880" s="8">
        <v>3505786.59</v>
      </c>
    </row>
    <row r="881" spans="2:14" ht="26.4">
      <c r="B881" s="130">
        <v>2023</v>
      </c>
      <c r="C881" s="130" t="s">
        <v>32</v>
      </c>
      <c r="D881" s="1079" t="s">
        <v>963</v>
      </c>
      <c r="E881" s="1080"/>
      <c r="F881" s="1079" t="s">
        <v>985</v>
      </c>
      <c r="G881" s="1080"/>
      <c r="H881" s="130" t="s">
        <v>967</v>
      </c>
      <c r="I881" s="130" t="s">
        <v>94</v>
      </c>
      <c r="J881" s="130" t="s">
        <v>33</v>
      </c>
      <c r="K881" s="293">
        <v>0</v>
      </c>
      <c r="L881" s="130"/>
      <c r="M881" s="9"/>
      <c r="N881" s="11">
        <v>0</v>
      </c>
    </row>
    <row r="882" spans="2:14" ht="26.4">
      <c r="B882" s="130">
        <v>2023</v>
      </c>
      <c r="C882" s="130" t="s">
        <v>32</v>
      </c>
      <c r="D882" s="1079" t="s">
        <v>963</v>
      </c>
      <c r="E882" s="1080"/>
      <c r="F882" s="1079" t="s">
        <v>985</v>
      </c>
      <c r="G882" s="1080"/>
      <c r="H882" s="130" t="s">
        <v>969</v>
      </c>
      <c r="I882" s="130" t="s">
        <v>90</v>
      </c>
      <c r="J882" s="130" t="s">
        <v>33</v>
      </c>
      <c r="K882" s="293">
        <v>0</v>
      </c>
      <c r="L882" s="130"/>
      <c r="M882" s="9"/>
      <c r="N882" s="11">
        <v>0</v>
      </c>
    </row>
    <row r="883" spans="2:14" ht="26.4">
      <c r="B883" s="130">
        <v>2023</v>
      </c>
      <c r="C883" s="130" t="s">
        <v>32</v>
      </c>
      <c r="D883" s="1079" t="s">
        <v>963</v>
      </c>
      <c r="E883" s="1080"/>
      <c r="F883" s="1079" t="s">
        <v>985</v>
      </c>
      <c r="G883" s="1080"/>
      <c r="H883" s="130" t="s">
        <v>969</v>
      </c>
      <c r="I883" s="130" t="s">
        <v>90</v>
      </c>
      <c r="J883" s="130" t="s">
        <v>33</v>
      </c>
      <c r="K883" s="293">
        <v>1379.13</v>
      </c>
      <c r="L883" s="6">
        <v>5422</v>
      </c>
      <c r="M883" s="9"/>
      <c r="N883" s="8">
        <v>7477642.8600000003</v>
      </c>
    </row>
    <row r="884" spans="2:14" ht="26.4">
      <c r="B884" s="130">
        <v>2023</v>
      </c>
      <c r="C884" s="130" t="s">
        <v>32</v>
      </c>
      <c r="D884" s="1079" t="s">
        <v>963</v>
      </c>
      <c r="E884" s="1080"/>
      <c r="F884" s="1079" t="s">
        <v>985</v>
      </c>
      <c r="G884" s="1080"/>
      <c r="H884" s="130" t="s">
        <v>969</v>
      </c>
      <c r="I884" s="130" t="s">
        <v>371</v>
      </c>
      <c r="J884" s="130" t="s">
        <v>33</v>
      </c>
      <c r="K884" s="293">
        <v>2758.28</v>
      </c>
      <c r="L884" s="6">
        <v>532</v>
      </c>
      <c r="M884" s="9"/>
      <c r="N884" s="8">
        <v>1467404.96</v>
      </c>
    </row>
    <row r="885" spans="2:14" ht="26.4">
      <c r="B885" s="130">
        <v>2023</v>
      </c>
      <c r="C885" s="130" t="s">
        <v>32</v>
      </c>
      <c r="D885" s="1079" t="s">
        <v>963</v>
      </c>
      <c r="E885" s="1080"/>
      <c r="F885" s="1079" t="s">
        <v>985</v>
      </c>
      <c r="G885" s="1080"/>
      <c r="H885" s="130" t="s">
        <v>969</v>
      </c>
      <c r="I885" s="130" t="s">
        <v>371</v>
      </c>
      <c r="J885" s="130" t="s">
        <v>33</v>
      </c>
      <c r="K885" s="293">
        <v>0</v>
      </c>
      <c r="L885" s="130"/>
      <c r="M885" s="9"/>
      <c r="N885" s="11">
        <v>0</v>
      </c>
    </row>
    <row r="886" spans="2:14" ht="26.4">
      <c r="B886" s="130">
        <v>2023</v>
      </c>
      <c r="C886" s="130" t="s">
        <v>32</v>
      </c>
      <c r="D886" s="1079" t="s">
        <v>963</v>
      </c>
      <c r="E886" s="1080"/>
      <c r="F886" s="1079" t="s">
        <v>985</v>
      </c>
      <c r="G886" s="1080"/>
      <c r="H886" s="130" t="s">
        <v>969</v>
      </c>
      <c r="I886" s="130" t="s">
        <v>94</v>
      </c>
      <c r="J886" s="130" t="s">
        <v>33</v>
      </c>
      <c r="K886" s="293">
        <v>4137.43</v>
      </c>
      <c r="L886" s="6">
        <v>228</v>
      </c>
      <c r="M886" s="9"/>
      <c r="N886" s="8">
        <v>943334.04</v>
      </c>
    </row>
    <row r="887" spans="2:14" ht="26.4">
      <c r="B887" s="130">
        <v>2023</v>
      </c>
      <c r="C887" s="130" t="s">
        <v>32</v>
      </c>
      <c r="D887" s="1079" t="s">
        <v>963</v>
      </c>
      <c r="E887" s="1080"/>
      <c r="F887" s="1079" t="s">
        <v>985</v>
      </c>
      <c r="G887" s="1080"/>
      <c r="H887" s="130" t="s">
        <v>969</v>
      </c>
      <c r="I887" s="130" t="s">
        <v>94</v>
      </c>
      <c r="J887" s="130" t="s">
        <v>33</v>
      </c>
      <c r="K887" s="293">
        <v>0</v>
      </c>
      <c r="L887" s="130"/>
      <c r="M887" s="9"/>
      <c r="N887" s="11">
        <v>0</v>
      </c>
    </row>
    <row r="888" spans="2:14" ht="26.4">
      <c r="B888" s="130">
        <v>2023</v>
      </c>
      <c r="C888" s="130" t="s">
        <v>32</v>
      </c>
      <c r="D888" s="1079" t="s">
        <v>963</v>
      </c>
      <c r="E888" s="1080"/>
      <c r="F888" s="1079" t="s">
        <v>985</v>
      </c>
      <c r="G888" s="1080"/>
      <c r="H888" s="130" t="s">
        <v>968</v>
      </c>
      <c r="I888" s="130" t="s">
        <v>90</v>
      </c>
      <c r="J888" s="130" t="s">
        <v>33</v>
      </c>
      <c r="K888" s="293">
        <v>459.71</v>
      </c>
      <c r="L888" s="6">
        <v>23048</v>
      </c>
      <c r="M888" s="9"/>
      <c r="N888" s="8">
        <v>10595396.08</v>
      </c>
    </row>
    <row r="889" spans="2:14" ht="26.4">
      <c r="B889" s="130">
        <v>2023</v>
      </c>
      <c r="C889" s="130" t="s">
        <v>32</v>
      </c>
      <c r="D889" s="1079" t="s">
        <v>963</v>
      </c>
      <c r="E889" s="1080"/>
      <c r="F889" s="1079" t="s">
        <v>985</v>
      </c>
      <c r="G889" s="1080"/>
      <c r="H889" s="130" t="s">
        <v>968</v>
      </c>
      <c r="I889" s="130" t="s">
        <v>90</v>
      </c>
      <c r="J889" s="130" t="s">
        <v>33</v>
      </c>
      <c r="K889" s="293">
        <v>0</v>
      </c>
      <c r="L889" s="130"/>
      <c r="M889" s="9"/>
      <c r="N889" s="11">
        <v>0</v>
      </c>
    </row>
    <row r="890" spans="2:14" ht="26.4">
      <c r="B890" s="130">
        <v>2023</v>
      </c>
      <c r="C890" s="130" t="s">
        <v>32</v>
      </c>
      <c r="D890" s="1079" t="s">
        <v>963</v>
      </c>
      <c r="E890" s="1080"/>
      <c r="F890" s="1079" t="s">
        <v>985</v>
      </c>
      <c r="G890" s="1080"/>
      <c r="H890" s="130" t="s">
        <v>968</v>
      </c>
      <c r="I890" s="130" t="s">
        <v>371</v>
      </c>
      <c r="J890" s="130" t="s">
        <v>33</v>
      </c>
      <c r="K890" s="293">
        <v>919.43</v>
      </c>
      <c r="L890" s="6">
        <v>5163</v>
      </c>
      <c r="M890" s="9"/>
      <c r="N890" s="8">
        <v>4747017.09</v>
      </c>
    </row>
    <row r="891" spans="2:14" ht="26.4">
      <c r="B891" s="130">
        <v>2023</v>
      </c>
      <c r="C891" s="130" t="s">
        <v>32</v>
      </c>
      <c r="D891" s="1079" t="s">
        <v>963</v>
      </c>
      <c r="E891" s="1080"/>
      <c r="F891" s="1079" t="s">
        <v>985</v>
      </c>
      <c r="G891" s="1080"/>
      <c r="H891" s="130" t="s">
        <v>968</v>
      </c>
      <c r="I891" s="130" t="s">
        <v>371</v>
      </c>
      <c r="J891" s="130" t="s">
        <v>33</v>
      </c>
      <c r="K891" s="293">
        <v>0</v>
      </c>
      <c r="L891" s="130"/>
      <c r="M891" s="9"/>
      <c r="N891" s="11">
        <v>0</v>
      </c>
    </row>
    <row r="892" spans="2:14" ht="26.4">
      <c r="B892" s="130">
        <v>2023</v>
      </c>
      <c r="C892" s="130" t="s">
        <v>32</v>
      </c>
      <c r="D892" s="1079" t="s">
        <v>963</v>
      </c>
      <c r="E892" s="1080"/>
      <c r="F892" s="1079" t="s">
        <v>985</v>
      </c>
      <c r="G892" s="1080"/>
      <c r="H892" s="130" t="s">
        <v>968</v>
      </c>
      <c r="I892" s="130" t="s">
        <v>94</v>
      </c>
      <c r="J892" s="130" t="s">
        <v>33</v>
      </c>
      <c r="K892" s="293">
        <v>1379.14</v>
      </c>
      <c r="L892" s="6">
        <v>2485</v>
      </c>
      <c r="M892" s="9"/>
      <c r="N892" s="8">
        <v>3427162.9</v>
      </c>
    </row>
    <row r="893" spans="2:14" ht="26.4">
      <c r="B893" s="130">
        <v>2023</v>
      </c>
      <c r="C893" s="130" t="s">
        <v>32</v>
      </c>
      <c r="D893" s="1079" t="s">
        <v>963</v>
      </c>
      <c r="E893" s="1080"/>
      <c r="F893" s="1079" t="s">
        <v>985</v>
      </c>
      <c r="G893" s="1080"/>
      <c r="H893" s="130" t="s">
        <v>968</v>
      </c>
      <c r="I893" s="130" t="s">
        <v>94</v>
      </c>
      <c r="J893" s="130" t="s">
        <v>33</v>
      </c>
      <c r="K893" s="293">
        <v>0</v>
      </c>
      <c r="L893" s="130"/>
      <c r="M893" s="9"/>
      <c r="N893" s="11">
        <v>0</v>
      </c>
    </row>
    <row r="894" spans="2:14">
      <c r="B894" s="132" t="s">
        <v>28</v>
      </c>
      <c r="C894" s="132" t="s">
        <v>28</v>
      </c>
      <c r="D894" s="1083" t="s">
        <v>28</v>
      </c>
      <c r="E894" s="1080"/>
      <c r="F894" s="1083" t="s">
        <v>29</v>
      </c>
      <c r="G894" s="1080"/>
      <c r="H894" s="132" t="s">
        <v>28</v>
      </c>
      <c r="I894" s="132" t="s">
        <v>28</v>
      </c>
      <c r="J894" s="132" t="s">
        <v>28</v>
      </c>
      <c r="K894" s="132" t="s">
        <v>28</v>
      </c>
      <c r="L894" s="13">
        <v>1227756</v>
      </c>
      <c r="M894" s="132"/>
      <c r="N894" s="14">
        <v>739495715.90999997</v>
      </c>
    </row>
    <row r="895" spans="2:14" ht="52.8">
      <c r="B895" s="130">
        <v>2023</v>
      </c>
      <c r="C895" s="130" t="s">
        <v>32</v>
      </c>
      <c r="D895" s="1079" t="s">
        <v>963</v>
      </c>
      <c r="E895" s="1080"/>
      <c r="F895" s="1079" t="s">
        <v>986</v>
      </c>
      <c r="G895" s="1080"/>
      <c r="H895" s="130" t="s">
        <v>966</v>
      </c>
      <c r="I895" s="130" t="s">
        <v>370</v>
      </c>
      <c r="J895" s="130" t="s">
        <v>33</v>
      </c>
      <c r="K895" s="293">
        <v>0</v>
      </c>
      <c r="L895" s="130"/>
      <c r="M895" s="9"/>
      <c r="N895" s="11">
        <v>0</v>
      </c>
    </row>
    <row r="896" spans="2:14" ht="52.8">
      <c r="B896" s="130">
        <v>2023</v>
      </c>
      <c r="C896" s="130" t="s">
        <v>32</v>
      </c>
      <c r="D896" s="1079" t="s">
        <v>963</v>
      </c>
      <c r="E896" s="1080"/>
      <c r="F896" s="1079" t="s">
        <v>986</v>
      </c>
      <c r="G896" s="1080"/>
      <c r="H896" s="130" t="s">
        <v>966</v>
      </c>
      <c r="I896" s="130" t="s">
        <v>370</v>
      </c>
      <c r="J896" s="130" t="s">
        <v>33</v>
      </c>
      <c r="K896" s="293">
        <v>0</v>
      </c>
      <c r="L896" s="6">
        <v>1098</v>
      </c>
      <c r="M896" s="9"/>
      <c r="N896" s="130"/>
    </row>
    <row r="897" spans="2:14" ht="39.6">
      <c r="B897" s="130">
        <v>2023</v>
      </c>
      <c r="C897" s="130" t="s">
        <v>32</v>
      </c>
      <c r="D897" s="1079" t="s">
        <v>963</v>
      </c>
      <c r="E897" s="1080"/>
      <c r="F897" s="1079" t="s">
        <v>986</v>
      </c>
      <c r="G897" s="1080"/>
      <c r="H897" s="130" t="s">
        <v>967</v>
      </c>
      <c r="I897" s="130" t="s">
        <v>370</v>
      </c>
      <c r="J897" s="130" t="s">
        <v>33</v>
      </c>
      <c r="K897" s="293">
        <v>0</v>
      </c>
      <c r="L897" s="130"/>
      <c r="M897" s="9"/>
      <c r="N897" s="11">
        <v>0</v>
      </c>
    </row>
    <row r="898" spans="2:14" ht="39.6">
      <c r="B898" s="130">
        <v>2023</v>
      </c>
      <c r="C898" s="130" t="s">
        <v>32</v>
      </c>
      <c r="D898" s="1079" t="s">
        <v>963</v>
      </c>
      <c r="E898" s="1080"/>
      <c r="F898" s="1079" t="s">
        <v>986</v>
      </c>
      <c r="G898" s="1080"/>
      <c r="H898" s="130" t="s">
        <v>967</v>
      </c>
      <c r="I898" s="130" t="s">
        <v>370</v>
      </c>
      <c r="J898" s="130" t="s">
        <v>33</v>
      </c>
      <c r="K898" s="293">
        <v>0</v>
      </c>
      <c r="L898" s="6">
        <v>78</v>
      </c>
      <c r="M898" s="9"/>
      <c r="N898" s="130"/>
    </row>
    <row r="899" spans="2:14" ht="39.6">
      <c r="B899" s="130">
        <v>2023</v>
      </c>
      <c r="C899" s="130" t="s">
        <v>32</v>
      </c>
      <c r="D899" s="1079" t="s">
        <v>963</v>
      </c>
      <c r="E899" s="1080"/>
      <c r="F899" s="1079" t="s">
        <v>986</v>
      </c>
      <c r="G899" s="1080"/>
      <c r="H899" s="130" t="s">
        <v>968</v>
      </c>
      <c r="I899" s="130" t="s">
        <v>370</v>
      </c>
      <c r="J899" s="130" t="s">
        <v>570</v>
      </c>
      <c r="K899" s="293">
        <v>0</v>
      </c>
      <c r="L899" s="130"/>
      <c r="M899" s="9"/>
      <c r="N899" s="11">
        <v>0</v>
      </c>
    </row>
    <row r="900" spans="2:14" ht="39.6">
      <c r="B900" s="130">
        <v>2023</v>
      </c>
      <c r="C900" s="130" t="s">
        <v>32</v>
      </c>
      <c r="D900" s="1079" t="s">
        <v>963</v>
      </c>
      <c r="E900" s="1080"/>
      <c r="F900" s="1079" t="s">
        <v>986</v>
      </c>
      <c r="G900" s="1080"/>
      <c r="H900" s="130" t="s">
        <v>968</v>
      </c>
      <c r="I900" s="130" t="s">
        <v>370</v>
      </c>
      <c r="J900" s="130" t="s">
        <v>570</v>
      </c>
      <c r="K900" s="293">
        <v>0</v>
      </c>
      <c r="L900" s="6">
        <v>1</v>
      </c>
      <c r="M900" s="9"/>
      <c r="N900" s="130"/>
    </row>
    <row r="901" spans="2:14" ht="52.8">
      <c r="B901" s="130">
        <v>2023</v>
      </c>
      <c r="C901" s="130" t="s">
        <v>32</v>
      </c>
      <c r="D901" s="1079" t="s">
        <v>963</v>
      </c>
      <c r="E901" s="1080"/>
      <c r="F901" s="1079" t="s">
        <v>986</v>
      </c>
      <c r="G901" s="1080"/>
      <c r="H901" s="130" t="s">
        <v>966</v>
      </c>
      <c r="I901" s="130" t="s">
        <v>90</v>
      </c>
      <c r="J901" s="130" t="s">
        <v>33</v>
      </c>
      <c r="K901" s="293">
        <v>0</v>
      </c>
      <c r="L901" s="130"/>
      <c r="M901" s="9"/>
      <c r="N901" s="11">
        <v>0</v>
      </c>
    </row>
    <row r="902" spans="2:14" ht="52.8">
      <c r="B902" s="130">
        <v>2023</v>
      </c>
      <c r="C902" s="130" t="s">
        <v>32</v>
      </c>
      <c r="D902" s="1079" t="s">
        <v>963</v>
      </c>
      <c r="E902" s="1080"/>
      <c r="F902" s="1079" t="s">
        <v>986</v>
      </c>
      <c r="G902" s="1080"/>
      <c r="H902" s="130" t="s">
        <v>966</v>
      </c>
      <c r="I902" s="130" t="s">
        <v>90</v>
      </c>
      <c r="J902" s="130" t="s">
        <v>33</v>
      </c>
      <c r="K902" s="293">
        <v>319.02999999999997</v>
      </c>
      <c r="L902" s="6">
        <v>1015095</v>
      </c>
      <c r="M902" s="9"/>
      <c r="N902" s="8">
        <v>323845757.85000002</v>
      </c>
    </row>
    <row r="903" spans="2:14" ht="52.8">
      <c r="B903" s="130">
        <v>2023</v>
      </c>
      <c r="C903" s="130" t="s">
        <v>32</v>
      </c>
      <c r="D903" s="1079" t="s">
        <v>963</v>
      </c>
      <c r="E903" s="1080"/>
      <c r="F903" s="1079" t="s">
        <v>986</v>
      </c>
      <c r="G903" s="1080"/>
      <c r="H903" s="130" t="s">
        <v>966</v>
      </c>
      <c r="I903" s="130" t="s">
        <v>371</v>
      </c>
      <c r="J903" s="130" t="s">
        <v>33</v>
      </c>
      <c r="K903" s="293">
        <v>638.07000000000005</v>
      </c>
      <c r="L903" s="6">
        <v>62282</v>
      </c>
      <c r="M903" s="9"/>
      <c r="N903" s="8">
        <v>39740275.740000002</v>
      </c>
    </row>
    <row r="904" spans="2:14" ht="52.8">
      <c r="B904" s="130">
        <v>2023</v>
      </c>
      <c r="C904" s="130" t="s">
        <v>32</v>
      </c>
      <c r="D904" s="1079" t="s">
        <v>963</v>
      </c>
      <c r="E904" s="1080"/>
      <c r="F904" s="1079" t="s">
        <v>986</v>
      </c>
      <c r="G904" s="1080"/>
      <c r="H904" s="130" t="s">
        <v>966</v>
      </c>
      <c r="I904" s="130" t="s">
        <v>371</v>
      </c>
      <c r="J904" s="130" t="s">
        <v>33</v>
      </c>
      <c r="K904" s="293">
        <v>0</v>
      </c>
      <c r="L904" s="130"/>
      <c r="M904" s="9"/>
      <c r="N904" s="11">
        <v>0</v>
      </c>
    </row>
    <row r="905" spans="2:14" ht="52.8">
      <c r="B905" s="130">
        <v>2023</v>
      </c>
      <c r="C905" s="130" t="s">
        <v>32</v>
      </c>
      <c r="D905" s="1079" t="s">
        <v>963</v>
      </c>
      <c r="E905" s="1080"/>
      <c r="F905" s="1079" t="s">
        <v>986</v>
      </c>
      <c r="G905" s="1080"/>
      <c r="H905" s="130" t="s">
        <v>966</v>
      </c>
      <c r="I905" s="130" t="s">
        <v>94</v>
      </c>
      <c r="J905" s="130" t="s">
        <v>33</v>
      </c>
      <c r="K905" s="293">
        <v>957.11</v>
      </c>
      <c r="L905" s="6">
        <v>67305</v>
      </c>
      <c r="M905" s="9"/>
      <c r="N905" s="8">
        <v>64418288.549999997</v>
      </c>
    </row>
    <row r="906" spans="2:14" ht="52.8">
      <c r="B906" s="130">
        <v>2023</v>
      </c>
      <c r="C906" s="130" t="s">
        <v>32</v>
      </c>
      <c r="D906" s="1079" t="s">
        <v>963</v>
      </c>
      <c r="E906" s="1080"/>
      <c r="F906" s="1079" t="s">
        <v>986</v>
      </c>
      <c r="G906" s="1080"/>
      <c r="H906" s="130" t="s">
        <v>966</v>
      </c>
      <c r="I906" s="130" t="s">
        <v>94</v>
      </c>
      <c r="J906" s="130" t="s">
        <v>33</v>
      </c>
      <c r="K906" s="293">
        <v>0</v>
      </c>
      <c r="L906" s="130"/>
      <c r="M906" s="9"/>
      <c r="N906" s="11">
        <v>0</v>
      </c>
    </row>
    <row r="907" spans="2:14" ht="26.4">
      <c r="B907" s="130">
        <v>2023</v>
      </c>
      <c r="C907" s="130" t="s">
        <v>32</v>
      </c>
      <c r="D907" s="1079" t="s">
        <v>963</v>
      </c>
      <c r="E907" s="1080"/>
      <c r="F907" s="1079" t="s">
        <v>986</v>
      </c>
      <c r="G907" s="1080"/>
      <c r="H907" s="130" t="s">
        <v>967</v>
      </c>
      <c r="I907" s="130" t="s">
        <v>90</v>
      </c>
      <c r="J907" s="130" t="s">
        <v>33</v>
      </c>
      <c r="K907" s="293">
        <v>638.07000000000005</v>
      </c>
      <c r="L907" s="6">
        <v>34345</v>
      </c>
      <c r="M907" s="9"/>
      <c r="N907" s="8">
        <v>21914514.149999999</v>
      </c>
    </row>
    <row r="908" spans="2:14" ht="26.4">
      <c r="B908" s="130">
        <v>2023</v>
      </c>
      <c r="C908" s="130" t="s">
        <v>32</v>
      </c>
      <c r="D908" s="1079" t="s">
        <v>963</v>
      </c>
      <c r="E908" s="1080"/>
      <c r="F908" s="1079" t="s">
        <v>986</v>
      </c>
      <c r="G908" s="1080"/>
      <c r="H908" s="130" t="s">
        <v>967</v>
      </c>
      <c r="I908" s="130" t="s">
        <v>90</v>
      </c>
      <c r="J908" s="130" t="s">
        <v>33</v>
      </c>
      <c r="K908" s="293">
        <v>0</v>
      </c>
      <c r="L908" s="130"/>
      <c r="M908" s="9"/>
      <c r="N908" s="11">
        <v>0</v>
      </c>
    </row>
    <row r="909" spans="2:14" ht="26.4">
      <c r="B909" s="130">
        <v>2023</v>
      </c>
      <c r="C909" s="130" t="s">
        <v>32</v>
      </c>
      <c r="D909" s="1079" t="s">
        <v>963</v>
      </c>
      <c r="E909" s="1080"/>
      <c r="F909" s="1079" t="s">
        <v>986</v>
      </c>
      <c r="G909" s="1080"/>
      <c r="H909" s="130" t="s">
        <v>967</v>
      </c>
      <c r="I909" s="130" t="s">
        <v>371</v>
      </c>
      <c r="J909" s="130" t="s">
        <v>33</v>
      </c>
      <c r="K909" s="293">
        <v>1276.1400000000001</v>
      </c>
      <c r="L909" s="6">
        <v>3016</v>
      </c>
      <c r="M909" s="9"/>
      <c r="N909" s="8">
        <v>3848838.24</v>
      </c>
    </row>
    <row r="910" spans="2:14" ht="26.4">
      <c r="B910" s="130">
        <v>2023</v>
      </c>
      <c r="C910" s="130" t="s">
        <v>32</v>
      </c>
      <c r="D910" s="1079" t="s">
        <v>963</v>
      </c>
      <c r="E910" s="1080"/>
      <c r="F910" s="1079" t="s">
        <v>986</v>
      </c>
      <c r="G910" s="1080"/>
      <c r="H910" s="130" t="s">
        <v>967</v>
      </c>
      <c r="I910" s="130" t="s">
        <v>371</v>
      </c>
      <c r="J910" s="130" t="s">
        <v>33</v>
      </c>
      <c r="K910" s="293">
        <v>0</v>
      </c>
      <c r="L910" s="130"/>
      <c r="M910" s="9"/>
      <c r="N910" s="11">
        <v>0</v>
      </c>
    </row>
    <row r="911" spans="2:14" ht="26.4">
      <c r="B911" s="130">
        <v>2023</v>
      </c>
      <c r="C911" s="130" t="s">
        <v>32</v>
      </c>
      <c r="D911" s="1079" t="s">
        <v>963</v>
      </c>
      <c r="E911" s="1080"/>
      <c r="F911" s="1079" t="s">
        <v>986</v>
      </c>
      <c r="G911" s="1080"/>
      <c r="H911" s="130" t="s">
        <v>967</v>
      </c>
      <c r="I911" s="130" t="s">
        <v>94</v>
      </c>
      <c r="J911" s="130" t="s">
        <v>33</v>
      </c>
      <c r="K911" s="293">
        <v>1914.22</v>
      </c>
      <c r="L911" s="6">
        <v>2756</v>
      </c>
      <c r="M911" s="9"/>
      <c r="N911" s="8">
        <v>5275590.32</v>
      </c>
    </row>
    <row r="912" spans="2:14" ht="26.4">
      <c r="B912" s="130">
        <v>2023</v>
      </c>
      <c r="C912" s="130" t="s">
        <v>32</v>
      </c>
      <c r="D912" s="1079" t="s">
        <v>963</v>
      </c>
      <c r="E912" s="1080"/>
      <c r="F912" s="1079" t="s">
        <v>986</v>
      </c>
      <c r="G912" s="1080"/>
      <c r="H912" s="130" t="s">
        <v>967</v>
      </c>
      <c r="I912" s="130" t="s">
        <v>94</v>
      </c>
      <c r="J912" s="130" t="s">
        <v>33</v>
      </c>
      <c r="K912" s="293">
        <v>0</v>
      </c>
      <c r="L912" s="130"/>
      <c r="M912" s="9"/>
      <c r="N912" s="11">
        <v>0</v>
      </c>
    </row>
    <row r="913" spans="2:14" ht="26.4">
      <c r="B913" s="130">
        <v>2023</v>
      </c>
      <c r="C913" s="130" t="s">
        <v>32</v>
      </c>
      <c r="D913" s="1079" t="s">
        <v>963</v>
      </c>
      <c r="E913" s="1080"/>
      <c r="F913" s="1079" t="s">
        <v>986</v>
      </c>
      <c r="G913" s="1080"/>
      <c r="H913" s="130" t="s">
        <v>969</v>
      </c>
      <c r="I913" s="130" t="s">
        <v>90</v>
      </c>
      <c r="J913" s="130" t="s">
        <v>33</v>
      </c>
      <c r="K913" s="293">
        <v>957.1</v>
      </c>
      <c r="L913" s="6">
        <v>5347</v>
      </c>
      <c r="M913" s="9"/>
      <c r="N913" s="8">
        <v>5117613.7</v>
      </c>
    </row>
    <row r="914" spans="2:14" ht="26.4">
      <c r="B914" s="130">
        <v>2023</v>
      </c>
      <c r="C914" s="130" t="s">
        <v>32</v>
      </c>
      <c r="D914" s="1079" t="s">
        <v>963</v>
      </c>
      <c r="E914" s="1080"/>
      <c r="F914" s="1079" t="s">
        <v>986</v>
      </c>
      <c r="G914" s="1080"/>
      <c r="H914" s="130" t="s">
        <v>969</v>
      </c>
      <c r="I914" s="130" t="s">
        <v>90</v>
      </c>
      <c r="J914" s="130" t="s">
        <v>33</v>
      </c>
      <c r="K914" s="293">
        <v>0</v>
      </c>
      <c r="L914" s="130"/>
      <c r="M914" s="9"/>
      <c r="N914" s="11">
        <v>0</v>
      </c>
    </row>
    <row r="915" spans="2:14" ht="26.4">
      <c r="B915" s="130">
        <v>2023</v>
      </c>
      <c r="C915" s="130" t="s">
        <v>32</v>
      </c>
      <c r="D915" s="1079" t="s">
        <v>963</v>
      </c>
      <c r="E915" s="1080"/>
      <c r="F915" s="1079" t="s">
        <v>986</v>
      </c>
      <c r="G915" s="1080"/>
      <c r="H915" s="130" t="s">
        <v>969</v>
      </c>
      <c r="I915" s="130" t="s">
        <v>371</v>
      </c>
      <c r="J915" s="130" t="s">
        <v>33</v>
      </c>
      <c r="K915" s="293">
        <v>1914.22</v>
      </c>
      <c r="L915" s="6">
        <v>287</v>
      </c>
      <c r="M915" s="9"/>
      <c r="N915" s="8">
        <v>549381.14</v>
      </c>
    </row>
    <row r="916" spans="2:14" ht="26.4">
      <c r="B916" s="130">
        <v>2023</v>
      </c>
      <c r="C916" s="130" t="s">
        <v>32</v>
      </c>
      <c r="D916" s="1079" t="s">
        <v>963</v>
      </c>
      <c r="E916" s="1080"/>
      <c r="F916" s="1079" t="s">
        <v>986</v>
      </c>
      <c r="G916" s="1080"/>
      <c r="H916" s="130" t="s">
        <v>969</v>
      </c>
      <c r="I916" s="130" t="s">
        <v>371</v>
      </c>
      <c r="J916" s="130" t="s">
        <v>33</v>
      </c>
      <c r="K916" s="293">
        <v>0</v>
      </c>
      <c r="L916" s="130"/>
      <c r="M916" s="9"/>
      <c r="N916" s="11">
        <v>0</v>
      </c>
    </row>
    <row r="917" spans="2:14" ht="26.4">
      <c r="B917" s="130">
        <v>2023</v>
      </c>
      <c r="C917" s="130" t="s">
        <v>32</v>
      </c>
      <c r="D917" s="1079" t="s">
        <v>963</v>
      </c>
      <c r="E917" s="1080"/>
      <c r="F917" s="1079" t="s">
        <v>986</v>
      </c>
      <c r="G917" s="1080"/>
      <c r="H917" s="130" t="s">
        <v>969</v>
      </c>
      <c r="I917" s="130" t="s">
        <v>94</v>
      </c>
      <c r="J917" s="130" t="s">
        <v>33</v>
      </c>
      <c r="K917" s="293">
        <v>2871.33</v>
      </c>
      <c r="L917" s="6">
        <v>312</v>
      </c>
      <c r="M917" s="9"/>
      <c r="N917" s="8">
        <v>895854.96</v>
      </c>
    </row>
    <row r="918" spans="2:14" ht="26.4">
      <c r="B918" s="130">
        <v>2023</v>
      </c>
      <c r="C918" s="130" t="s">
        <v>32</v>
      </c>
      <c r="D918" s="1079" t="s">
        <v>963</v>
      </c>
      <c r="E918" s="1080"/>
      <c r="F918" s="1079" t="s">
        <v>986</v>
      </c>
      <c r="G918" s="1080"/>
      <c r="H918" s="130" t="s">
        <v>969</v>
      </c>
      <c r="I918" s="130" t="s">
        <v>94</v>
      </c>
      <c r="J918" s="130" t="s">
        <v>33</v>
      </c>
      <c r="K918" s="293">
        <v>0</v>
      </c>
      <c r="L918" s="130"/>
      <c r="M918" s="9"/>
      <c r="N918" s="11">
        <v>0</v>
      </c>
    </row>
    <row r="919" spans="2:14" ht="26.4">
      <c r="B919" s="130">
        <v>2023</v>
      </c>
      <c r="C919" s="130" t="s">
        <v>32</v>
      </c>
      <c r="D919" s="1079" t="s">
        <v>963</v>
      </c>
      <c r="E919" s="1080"/>
      <c r="F919" s="1079" t="s">
        <v>986</v>
      </c>
      <c r="G919" s="1080"/>
      <c r="H919" s="130" t="s">
        <v>968</v>
      </c>
      <c r="I919" s="130" t="s">
        <v>90</v>
      </c>
      <c r="J919" s="130" t="s">
        <v>33</v>
      </c>
      <c r="K919" s="293">
        <v>319.02999999999997</v>
      </c>
      <c r="L919" s="6">
        <v>25302</v>
      </c>
      <c r="M919" s="9"/>
      <c r="N919" s="8">
        <v>8072097.0599999996</v>
      </c>
    </row>
    <row r="920" spans="2:14" ht="26.4">
      <c r="B920" s="130">
        <v>2023</v>
      </c>
      <c r="C920" s="130" t="s">
        <v>32</v>
      </c>
      <c r="D920" s="1079" t="s">
        <v>963</v>
      </c>
      <c r="E920" s="1080"/>
      <c r="F920" s="1079" t="s">
        <v>986</v>
      </c>
      <c r="G920" s="1080"/>
      <c r="H920" s="130" t="s">
        <v>968</v>
      </c>
      <c r="I920" s="130" t="s">
        <v>90</v>
      </c>
      <c r="J920" s="130" t="s">
        <v>33</v>
      </c>
      <c r="K920" s="293">
        <v>0</v>
      </c>
      <c r="L920" s="130"/>
      <c r="M920" s="9"/>
      <c r="N920" s="11">
        <v>0</v>
      </c>
    </row>
    <row r="921" spans="2:14" ht="26.4">
      <c r="B921" s="130">
        <v>2023</v>
      </c>
      <c r="C921" s="130" t="s">
        <v>32</v>
      </c>
      <c r="D921" s="1079" t="s">
        <v>963</v>
      </c>
      <c r="E921" s="1080"/>
      <c r="F921" s="1079" t="s">
        <v>986</v>
      </c>
      <c r="G921" s="1080"/>
      <c r="H921" s="130" t="s">
        <v>968</v>
      </c>
      <c r="I921" s="130" t="s">
        <v>371</v>
      </c>
      <c r="J921" s="130" t="s">
        <v>33</v>
      </c>
      <c r="K921" s="293">
        <v>638.07000000000005</v>
      </c>
      <c r="L921" s="6">
        <v>3317</v>
      </c>
      <c r="M921" s="9"/>
      <c r="N921" s="8">
        <v>2116478.19</v>
      </c>
    </row>
    <row r="922" spans="2:14" ht="26.4">
      <c r="B922" s="130">
        <v>2023</v>
      </c>
      <c r="C922" s="130" t="s">
        <v>32</v>
      </c>
      <c r="D922" s="1079" t="s">
        <v>963</v>
      </c>
      <c r="E922" s="1080"/>
      <c r="F922" s="1079" t="s">
        <v>986</v>
      </c>
      <c r="G922" s="1080"/>
      <c r="H922" s="130" t="s">
        <v>968</v>
      </c>
      <c r="I922" s="130" t="s">
        <v>371</v>
      </c>
      <c r="J922" s="130" t="s">
        <v>33</v>
      </c>
      <c r="K922" s="293">
        <v>0</v>
      </c>
      <c r="L922" s="130"/>
      <c r="M922" s="9"/>
      <c r="N922" s="11">
        <v>0</v>
      </c>
    </row>
    <row r="923" spans="2:14" ht="26.4">
      <c r="B923" s="130">
        <v>2023</v>
      </c>
      <c r="C923" s="130" t="s">
        <v>32</v>
      </c>
      <c r="D923" s="1079" t="s">
        <v>963</v>
      </c>
      <c r="E923" s="1080"/>
      <c r="F923" s="1079" t="s">
        <v>986</v>
      </c>
      <c r="G923" s="1080"/>
      <c r="H923" s="130" t="s">
        <v>968</v>
      </c>
      <c r="I923" s="130" t="s">
        <v>94</v>
      </c>
      <c r="J923" s="130" t="s">
        <v>33</v>
      </c>
      <c r="K923" s="293">
        <v>957.11</v>
      </c>
      <c r="L923" s="6">
        <v>3713</v>
      </c>
      <c r="M923" s="9"/>
      <c r="N923" s="8">
        <v>3553749.43</v>
      </c>
    </row>
    <row r="924" spans="2:14" ht="26.4">
      <c r="B924" s="130">
        <v>2023</v>
      </c>
      <c r="C924" s="130" t="s">
        <v>32</v>
      </c>
      <c r="D924" s="1079" t="s">
        <v>963</v>
      </c>
      <c r="E924" s="1080"/>
      <c r="F924" s="1079" t="s">
        <v>986</v>
      </c>
      <c r="G924" s="1080"/>
      <c r="H924" s="130" t="s">
        <v>968</v>
      </c>
      <c r="I924" s="130" t="s">
        <v>94</v>
      </c>
      <c r="J924" s="130" t="s">
        <v>33</v>
      </c>
      <c r="K924" s="293">
        <v>0</v>
      </c>
      <c r="L924" s="130"/>
      <c r="M924" s="9"/>
      <c r="N924" s="11">
        <v>0</v>
      </c>
    </row>
    <row r="925" spans="2:14">
      <c r="B925" s="132" t="s">
        <v>28</v>
      </c>
      <c r="C925" s="132" t="s">
        <v>28</v>
      </c>
      <c r="D925" s="1083" t="s">
        <v>28</v>
      </c>
      <c r="E925" s="1080"/>
      <c r="F925" s="1083" t="s">
        <v>29</v>
      </c>
      <c r="G925" s="1080"/>
      <c r="H925" s="132" t="s">
        <v>28</v>
      </c>
      <c r="I925" s="132" t="s">
        <v>28</v>
      </c>
      <c r="J925" s="132" t="s">
        <v>28</v>
      </c>
      <c r="K925" s="132" t="s">
        <v>28</v>
      </c>
      <c r="L925" s="13">
        <v>1224254</v>
      </c>
      <c r="M925" s="132"/>
      <c r="N925" s="14">
        <v>479348439.32999998</v>
      </c>
    </row>
    <row r="926" spans="2:14">
      <c r="B926" s="133" t="s">
        <v>28</v>
      </c>
      <c r="C926" s="133" t="s">
        <v>29</v>
      </c>
      <c r="D926" s="1084" t="s">
        <v>28</v>
      </c>
      <c r="E926" s="1080"/>
      <c r="F926" s="1084" t="s">
        <v>28</v>
      </c>
      <c r="G926" s="1080"/>
      <c r="H926" s="133" t="s">
        <v>28</v>
      </c>
      <c r="I926" s="133" t="s">
        <v>28</v>
      </c>
      <c r="J926" s="133" t="s">
        <v>28</v>
      </c>
      <c r="K926" s="133" t="s">
        <v>28</v>
      </c>
      <c r="L926" s="16">
        <v>23045472</v>
      </c>
      <c r="M926" s="133"/>
      <c r="N926" s="17">
        <v>7642292321.5900002</v>
      </c>
    </row>
    <row r="927" spans="2:14">
      <c r="B927" s="134" t="s">
        <v>29</v>
      </c>
      <c r="C927" s="134" t="s">
        <v>28</v>
      </c>
      <c r="D927" s="1085" t="s">
        <v>28</v>
      </c>
      <c r="E927" s="1080"/>
      <c r="F927" s="1085" t="s">
        <v>28</v>
      </c>
      <c r="G927" s="1080"/>
      <c r="H927" s="134" t="s">
        <v>28</v>
      </c>
      <c r="I927" s="134" t="s">
        <v>28</v>
      </c>
      <c r="J927" s="134" t="s">
        <v>28</v>
      </c>
      <c r="K927" s="134" t="s">
        <v>28</v>
      </c>
      <c r="L927" s="19">
        <v>49867862</v>
      </c>
      <c r="M927" s="134"/>
      <c r="N927" s="20">
        <v>16479444694.01</v>
      </c>
    </row>
    <row r="928" spans="2:14" ht="0" hidden="1" customHeight="1"/>
  </sheetData>
  <mergeCells count="1842">
    <mergeCell ref="B2:D4"/>
    <mergeCell ref="E2:Q2"/>
    <mergeCell ref="E3:F3"/>
    <mergeCell ref="G3:Q3"/>
    <mergeCell ref="B6:P6"/>
    <mergeCell ref="B8:P8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412:E412"/>
    <mergeCell ref="F412:G412"/>
    <mergeCell ref="D413:E413"/>
    <mergeCell ref="F413:G413"/>
    <mergeCell ref="D414:E414"/>
    <mergeCell ref="F414:G414"/>
    <mergeCell ref="D409:E409"/>
    <mergeCell ref="F409:G409"/>
    <mergeCell ref="D410:E410"/>
    <mergeCell ref="F410:G410"/>
    <mergeCell ref="D411:E411"/>
    <mergeCell ref="F411:G411"/>
    <mergeCell ref="D406:E406"/>
    <mergeCell ref="F406:G406"/>
    <mergeCell ref="D407:E407"/>
    <mergeCell ref="F407:G407"/>
    <mergeCell ref="D408:E408"/>
    <mergeCell ref="F408:G408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30:E430"/>
    <mergeCell ref="F430:G430"/>
    <mergeCell ref="D431:E431"/>
    <mergeCell ref="F431:G431"/>
    <mergeCell ref="D432:E432"/>
    <mergeCell ref="F432:G432"/>
    <mergeCell ref="D427:E427"/>
    <mergeCell ref="F427:G427"/>
    <mergeCell ref="D428:E428"/>
    <mergeCell ref="F428:G428"/>
    <mergeCell ref="D429:E429"/>
    <mergeCell ref="F429:G429"/>
    <mergeCell ref="D424:E424"/>
    <mergeCell ref="F424:G424"/>
    <mergeCell ref="D425:E425"/>
    <mergeCell ref="F425:G425"/>
    <mergeCell ref="D426:E426"/>
    <mergeCell ref="F426:G426"/>
    <mergeCell ref="D439:E439"/>
    <mergeCell ref="F439:G439"/>
    <mergeCell ref="D440:E440"/>
    <mergeCell ref="F440:G440"/>
    <mergeCell ref="D441:E441"/>
    <mergeCell ref="F441:G441"/>
    <mergeCell ref="D436:E436"/>
    <mergeCell ref="F436:G436"/>
    <mergeCell ref="D437:E437"/>
    <mergeCell ref="F437:G437"/>
    <mergeCell ref="D438:E438"/>
    <mergeCell ref="F438:G438"/>
    <mergeCell ref="D433:E433"/>
    <mergeCell ref="F433:G433"/>
    <mergeCell ref="D434:E434"/>
    <mergeCell ref="F434:G434"/>
    <mergeCell ref="D435:E435"/>
    <mergeCell ref="F435:G435"/>
    <mergeCell ref="D448:E448"/>
    <mergeCell ref="F448:G448"/>
    <mergeCell ref="D449:E449"/>
    <mergeCell ref="F449:G449"/>
    <mergeCell ref="D450:E450"/>
    <mergeCell ref="F450:G450"/>
    <mergeCell ref="D445:E445"/>
    <mergeCell ref="F445:G445"/>
    <mergeCell ref="D446:E446"/>
    <mergeCell ref="F446:G446"/>
    <mergeCell ref="D447:E447"/>
    <mergeCell ref="F447:G447"/>
    <mergeCell ref="D442:E442"/>
    <mergeCell ref="F442:G442"/>
    <mergeCell ref="D443:E443"/>
    <mergeCell ref="F443:G443"/>
    <mergeCell ref="D444:E444"/>
    <mergeCell ref="F444:G444"/>
    <mergeCell ref="D457:E457"/>
    <mergeCell ref="F457:G457"/>
    <mergeCell ref="D458:E458"/>
    <mergeCell ref="F458:G458"/>
    <mergeCell ref="D459:E459"/>
    <mergeCell ref="F459:G459"/>
    <mergeCell ref="D454:E454"/>
    <mergeCell ref="F454:G454"/>
    <mergeCell ref="D455:E455"/>
    <mergeCell ref="F455:G455"/>
    <mergeCell ref="D456:E456"/>
    <mergeCell ref="F456:G456"/>
    <mergeCell ref="D451:E451"/>
    <mergeCell ref="F451:G451"/>
    <mergeCell ref="D452:E452"/>
    <mergeCell ref="F452:G452"/>
    <mergeCell ref="D453:E453"/>
    <mergeCell ref="F453:G453"/>
    <mergeCell ref="D466:E466"/>
    <mergeCell ref="F466:G466"/>
    <mergeCell ref="D467:E467"/>
    <mergeCell ref="F467:G467"/>
    <mergeCell ref="D468:E468"/>
    <mergeCell ref="F468:G468"/>
    <mergeCell ref="D463:E463"/>
    <mergeCell ref="F463:G463"/>
    <mergeCell ref="D464:E464"/>
    <mergeCell ref="F464:G464"/>
    <mergeCell ref="D465:E465"/>
    <mergeCell ref="F465:G465"/>
    <mergeCell ref="D460:E460"/>
    <mergeCell ref="F460:G460"/>
    <mergeCell ref="D461:E461"/>
    <mergeCell ref="F461:G461"/>
    <mergeCell ref="D462:E462"/>
    <mergeCell ref="F462:G462"/>
    <mergeCell ref="D475:E475"/>
    <mergeCell ref="F475:G475"/>
    <mergeCell ref="D476:E476"/>
    <mergeCell ref="F476:G476"/>
    <mergeCell ref="D477:E477"/>
    <mergeCell ref="F477:G477"/>
    <mergeCell ref="D472:E472"/>
    <mergeCell ref="F472:G472"/>
    <mergeCell ref="D473:E473"/>
    <mergeCell ref="F473:G473"/>
    <mergeCell ref="D474:E474"/>
    <mergeCell ref="F474:G474"/>
    <mergeCell ref="D469:E469"/>
    <mergeCell ref="F469:G469"/>
    <mergeCell ref="D470:E470"/>
    <mergeCell ref="F470:G470"/>
    <mergeCell ref="D471:E471"/>
    <mergeCell ref="F471:G471"/>
    <mergeCell ref="D484:E484"/>
    <mergeCell ref="F484:G484"/>
    <mergeCell ref="D485:E485"/>
    <mergeCell ref="F485:G485"/>
    <mergeCell ref="D486:E486"/>
    <mergeCell ref="F486:G486"/>
    <mergeCell ref="D481:E481"/>
    <mergeCell ref="F481:G481"/>
    <mergeCell ref="D482:E482"/>
    <mergeCell ref="F482:G482"/>
    <mergeCell ref="D483:E483"/>
    <mergeCell ref="F483:G483"/>
    <mergeCell ref="D478:E478"/>
    <mergeCell ref="F478:G478"/>
    <mergeCell ref="D479:E479"/>
    <mergeCell ref="F479:G479"/>
    <mergeCell ref="D480:E480"/>
    <mergeCell ref="F480:G480"/>
    <mergeCell ref="D493:E493"/>
    <mergeCell ref="F493:G493"/>
    <mergeCell ref="D494:E494"/>
    <mergeCell ref="F494:G494"/>
    <mergeCell ref="D495:E495"/>
    <mergeCell ref="F495:G495"/>
    <mergeCell ref="D490:E490"/>
    <mergeCell ref="F490:G490"/>
    <mergeCell ref="D491:E491"/>
    <mergeCell ref="F491:G491"/>
    <mergeCell ref="D492:E492"/>
    <mergeCell ref="F492:G492"/>
    <mergeCell ref="D487:E487"/>
    <mergeCell ref="F487:G487"/>
    <mergeCell ref="D488:E488"/>
    <mergeCell ref="F488:G488"/>
    <mergeCell ref="D489:E489"/>
    <mergeCell ref="F489:G489"/>
    <mergeCell ref="D502:E502"/>
    <mergeCell ref="F502:G502"/>
    <mergeCell ref="D503:E503"/>
    <mergeCell ref="F503:G503"/>
    <mergeCell ref="D504:E504"/>
    <mergeCell ref="F504:G504"/>
    <mergeCell ref="D499:E499"/>
    <mergeCell ref="F499:G499"/>
    <mergeCell ref="D500:E500"/>
    <mergeCell ref="F500:G500"/>
    <mergeCell ref="D501:E501"/>
    <mergeCell ref="F501:G501"/>
    <mergeCell ref="D496:E496"/>
    <mergeCell ref="F496:G496"/>
    <mergeCell ref="D497:E497"/>
    <mergeCell ref="F497:G497"/>
    <mergeCell ref="D498:E498"/>
    <mergeCell ref="F498:G498"/>
    <mergeCell ref="D511:E511"/>
    <mergeCell ref="F511:G511"/>
    <mergeCell ref="D512:E512"/>
    <mergeCell ref="F512:G512"/>
    <mergeCell ref="D513:E513"/>
    <mergeCell ref="F513:G513"/>
    <mergeCell ref="D508:E508"/>
    <mergeCell ref="F508:G508"/>
    <mergeCell ref="D509:E509"/>
    <mergeCell ref="F509:G509"/>
    <mergeCell ref="D510:E510"/>
    <mergeCell ref="F510:G510"/>
    <mergeCell ref="D505:E505"/>
    <mergeCell ref="F505:G505"/>
    <mergeCell ref="D506:E506"/>
    <mergeCell ref="F506:G506"/>
    <mergeCell ref="D507:E507"/>
    <mergeCell ref="F507:G507"/>
    <mergeCell ref="D520:E520"/>
    <mergeCell ref="F520:G520"/>
    <mergeCell ref="D521:E521"/>
    <mergeCell ref="F521:G521"/>
    <mergeCell ref="D522:E522"/>
    <mergeCell ref="F522:G522"/>
    <mergeCell ref="D517:E517"/>
    <mergeCell ref="F517:G517"/>
    <mergeCell ref="D518:E518"/>
    <mergeCell ref="F518:G518"/>
    <mergeCell ref="D519:E519"/>
    <mergeCell ref="F519:G519"/>
    <mergeCell ref="D514:E514"/>
    <mergeCell ref="F514:G514"/>
    <mergeCell ref="D515:E515"/>
    <mergeCell ref="F515:G515"/>
    <mergeCell ref="D516:E516"/>
    <mergeCell ref="F516:G516"/>
    <mergeCell ref="D529:E529"/>
    <mergeCell ref="F529:G529"/>
    <mergeCell ref="D530:E530"/>
    <mergeCell ref="F530:G530"/>
    <mergeCell ref="D531:E531"/>
    <mergeCell ref="F531:G531"/>
    <mergeCell ref="D526:E526"/>
    <mergeCell ref="F526:G526"/>
    <mergeCell ref="D527:E527"/>
    <mergeCell ref="F527:G527"/>
    <mergeCell ref="D528:E528"/>
    <mergeCell ref="F528:G528"/>
    <mergeCell ref="D523:E523"/>
    <mergeCell ref="F523:G523"/>
    <mergeCell ref="D524:E524"/>
    <mergeCell ref="F524:G524"/>
    <mergeCell ref="D525:E525"/>
    <mergeCell ref="F525:G525"/>
    <mergeCell ref="D538:E538"/>
    <mergeCell ref="F538:G538"/>
    <mergeCell ref="D539:E539"/>
    <mergeCell ref="F539:G539"/>
    <mergeCell ref="D540:E540"/>
    <mergeCell ref="F540:G540"/>
    <mergeCell ref="D535:E535"/>
    <mergeCell ref="F535:G535"/>
    <mergeCell ref="D536:E536"/>
    <mergeCell ref="F536:G536"/>
    <mergeCell ref="D537:E537"/>
    <mergeCell ref="F537:G537"/>
    <mergeCell ref="D532:E532"/>
    <mergeCell ref="F532:G532"/>
    <mergeCell ref="D533:E533"/>
    <mergeCell ref="F533:G533"/>
    <mergeCell ref="D534:E534"/>
    <mergeCell ref="F534:G534"/>
    <mergeCell ref="D547:E547"/>
    <mergeCell ref="F547:G547"/>
    <mergeCell ref="D548:E548"/>
    <mergeCell ref="F548:G548"/>
    <mergeCell ref="D549:E549"/>
    <mergeCell ref="F549:G549"/>
    <mergeCell ref="D544:E544"/>
    <mergeCell ref="F544:G544"/>
    <mergeCell ref="D545:E545"/>
    <mergeCell ref="F545:G545"/>
    <mergeCell ref="D546:E546"/>
    <mergeCell ref="F546:G546"/>
    <mergeCell ref="D541:E541"/>
    <mergeCell ref="F541:G541"/>
    <mergeCell ref="D542:E542"/>
    <mergeCell ref="F542:G542"/>
    <mergeCell ref="D543:E543"/>
    <mergeCell ref="F543:G543"/>
    <mergeCell ref="D556:E556"/>
    <mergeCell ref="F556:G556"/>
    <mergeCell ref="D557:E557"/>
    <mergeCell ref="F557:G557"/>
    <mergeCell ref="D558:E558"/>
    <mergeCell ref="F558:G558"/>
    <mergeCell ref="D553:E553"/>
    <mergeCell ref="F553:G553"/>
    <mergeCell ref="D554:E554"/>
    <mergeCell ref="F554:G554"/>
    <mergeCell ref="D555:E555"/>
    <mergeCell ref="F555:G555"/>
    <mergeCell ref="D550:E550"/>
    <mergeCell ref="F550:G550"/>
    <mergeCell ref="D551:E551"/>
    <mergeCell ref="F551:G551"/>
    <mergeCell ref="D552:E552"/>
    <mergeCell ref="F552:G552"/>
    <mergeCell ref="D565:E565"/>
    <mergeCell ref="F565:G565"/>
    <mergeCell ref="D566:E566"/>
    <mergeCell ref="F566:G566"/>
    <mergeCell ref="D567:E567"/>
    <mergeCell ref="F567:G567"/>
    <mergeCell ref="D562:E562"/>
    <mergeCell ref="F562:G562"/>
    <mergeCell ref="D563:E563"/>
    <mergeCell ref="F563:G563"/>
    <mergeCell ref="D564:E564"/>
    <mergeCell ref="F564:G564"/>
    <mergeCell ref="D559:E559"/>
    <mergeCell ref="F559:G559"/>
    <mergeCell ref="D560:E560"/>
    <mergeCell ref="F560:G560"/>
    <mergeCell ref="D561:E561"/>
    <mergeCell ref="F561:G561"/>
    <mergeCell ref="D574:E574"/>
    <mergeCell ref="F574:G574"/>
    <mergeCell ref="D575:E575"/>
    <mergeCell ref="F575:G575"/>
    <mergeCell ref="D576:E576"/>
    <mergeCell ref="F576:G576"/>
    <mergeCell ref="D571:E571"/>
    <mergeCell ref="F571:G571"/>
    <mergeCell ref="D572:E572"/>
    <mergeCell ref="F572:G572"/>
    <mergeCell ref="D573:E573"/>
    <mergeCell ref="F573:G573"/>
    <mergeCell ref="D568:E568"/>
    <mergeCell ref="F568:G568"/>
    <mergeCell ref="D569:E569"/>
    <mergeCell ref="F569:G569"/>
    <mergeCell ref="D570:E570"/>
    <mergeCell ref="F570:G570"/>
    <mergeCell ref="D583:E583"/>
    <mergeCell ref="F583:G583"/>
    <mergeCell ref="D584:E584"/>
    <mergeCell ref="F584:G584"/>
    <mergeCell ref="D585:E585"/>
    <mergeCell ref="F585:G585"/>
    <mergeCell ref="D580:E580"/>
    <mergeCell ref="F580:G580"/>
    <mergeCell ref="D581:E581"/>
    <mergeCell ref="F581:G581"/>
    <mergeCell ref="D582:E582"/>
    <mergeCell ref="F582:G582"/>
    <mergeCell ref="D577:E577"/>
    <mergeCell ref="F577:G577"/>
    <mergeCell ref="D578:E578"/>
    <mergeCell ref="F578:G578"/>
    <mergeCell ref="D579:E579"/>
    <mergeCell ref="F579:G579"/>
    <mergeCell ref="D592:E592"/>
    <mergeCell ref="F592:G592"/>
    <mergeCell ref="D593:E593"/>
    <mergeCell ref="F593:G593"/>
    <mergeCell ref="D594:E594"/>
    <mergeCell ref="F594:G594"/>
    <mergeCell ref="D589:E589"/>
    <mergeCell ref="F589:G589"/>
    <mergeCell ref="D590:E590"/>
    <mergeCell ref="F590:G590"/>
    <mergeCell ref="D591:E591"/>
    <mergeCell ref="F591:G591"/>
    <mergeCell ref="D586:E586"/>
    <mergeCell ref="F586:G586"/>
    <mergeCell ref="D587:E587"/>
    <mergeCell ref="F587:G587"/>
    <mergeCell ref="D588:E588"/>
    <mergeCell ref="F588:G588"/>
    <mergeCell ref="D601:E601"/>
    <mergeCell ref="F601:G601"/>
    <mergeCell ref="D602:E602"/>
    <mergeCell ref="F602:G602"/>
    <mergeCell ref="D603:E603"/>
    <mergeCell ref="F603:G603"/>
    <mergeCell ref="D598:E598"/>
    <mergeCell ref="F598:G598"/>
    <mergeCell ref="D599:E599"/>
    <mergeCell ref="F599:G599"/>
    <mergeCell ref="D600:E600"/>
    <mergeCell ref="F600:G600"/>
    <mergeCell ref="D595:E595"/>
    <mergeCell ref="F595:G595"/>
    <mergeCell ref="D596:E596"/>
    <mergeCell ref="F596:G596"/>
    <mergeCell ref="D597:E597"/>
    <mergeCell ref="F597:G597"/>
    <mergeCell ref="D610:E610"/>
    <mergeCell ref="F610:G610"/>
    <mergeCell ref="D611:E611"/>
    <mergeCell ref="F611:G611"/>
    <mergeCell ref="D612:E612"/>
    <mergeCell ref="F612:G612"/>
    <mergeCell ref="D607:E607"/>
    <mergeCell ref="F607:G607"/>
    <mergeCell ref="D608:E608"/>
    <mergeCell ref="F608:G608"/>
    <mergeCell ref="D609:E609"/>
    <mergeCell ref="F609:G609"/>
    <mergeCell ref="D604:E604"/>
    <mergeCell ref="F604:G604"/>
    <mergeCell ref="D605:E605"/>
    <mergeCell ref="F605:G605"/>
    <mergeCell ref="D606:E606"/>
    <mergeCell ref="F606:G606"/>
    <mergeCell ref="D619:E619"/>
    <mergeCell ref="F619:G619"/>
    <mergeCell ref="D620:E620"/>
    <mergeCell ref="F620:G620"/>
    <mergeCell ref="D621:E621"/>
    <mergeCell ref="F621:G621"/>
    <mergeCell ref="D616:E616"/>
    <mergeCell ref="F616:G616"/>
    <mergeCell ref="D617:E617"/>
    <mergeCell ref="F617:G617"/>
    <mergeCell ref="D618:E618"/>
    <mergeCell ref="F618:G618"/>
    <mergeCell ref="D613:E613"/>
    <mergeCell ref="F613:G613"/>
    <mergeCell ref="D614:E614"/>
    <mergeCell ref="F614:G614"/>
    <mergeCell ref="D615:E615"/>
    <mergeCell ref="F615:G615"/>
    <mergeCell ref="D628:E628"/>
    <mergeCell ref="F628:G628"/>
    <mergeCell ref="D629:E629"/>
    <mergeCell ref="F629:G629"/>
    <mergeCell ref="D630:E630"/>
    <mergeCell ref="F630:G630"/>
    <mergeCell ref="D625:E625"/>
    <mergeCell ref="F625:G625"/>
    <mergeCell ref="D626:E626"/>
    <mergeCell ref="F626:G626"/>
    <mergeCell ref="D627:E627"/>
    <mergeCell ref="F627:G627"/>
    <mergeCell ref="D622:E622"/>
    <mergeCell ref="F622:G622"/>
    <mergeCell ref="D623:E623"/>
    <mergeCell ref="F623:G623"/>
    <mergeCell ref="D624:E624"/>
    <mergeCell ref="F624:G624"/>
    <mergeCell ref="D637:E637"/>
    <mergeCell ref="F637:G637"/>
    <mergeCell ref="D638:E638"/>
    <mergeCell ref="F638:G638"/>
    <mergeCell ref="D639:E639"/>
    <mergeCell ref="F639:G639"/>
    <mergeCell ref="D634:E634"/>
    <mergeCell ref="F634:G634"/>
    <mergeCell ref="D635:E635"/>
    <mergeCell ref="F635:G635"/>
    <mergeCell ref="D636:E636"/>
    <mergeCell ref="F636:G636"/>
    <mergeCell ref="D631:E631"/>
    <mergeCell ref="F631:G631"/>
    <mergeCell ref="D632:E632"/>
    <mergeCell ref="F632:G632"/>
    <mergeCell ref="D633:E633"/>
    <mergeCell ref="F633:G633"/>
    <mergeCell ref="D646:E646"/>
    <mergeCell ref="F646:G646"/>
    <mergeCell ref="D647:E647"/>
    <mergeCell ref="F647:G647"/>
    <mergeCell ref="D648:E648"/>
    <mergeCell ref="F648:G648"/>
    <mergeCell ref="D643:E643"/>
    <mergeCell ref="F643:G643"/>
    <mergeCell ref="D644:E644"/>
    <mergeCell ref="F644:G644"/>
    <mergeCell ref="D645:E645"/>
    <mergeCell ref="F645:G645"/>
    <mergeCell ref="D640:E640"/>
    <mergeCell ref="F640:G640"/>
    <mergeCell ref="D641:E641"/>
    <mergeCell ref="F641:G641"/>
    <mergeCell ref="D642:E642"/>
    <mergeCell ref="F642:G642"/>
    <mergeCell ref="D655:E655"/>
    <mergeCell ref="F655:G655"/>
    <mergeCell ref="D656:E656"/>
    <mergeCell ref="F656:G656"/>
    <mergeCell ref="D657:E657"/>
    <mergeCell ref="F657:G657"/>
    <mergeCell ref="D652:E652"/>
    <mergeCell ref="F652:G652"/>
    <mergeCell ref="D653:E653"/>
    <mergeCell ref="F653:G653"/>
    <mergeCell ref="D654:E654"/>
    <mergeCell ref="F654:G654"/>
    <mergeCell ref="D649:E649"/>
    <mergeCell ref="F649:G649"/>
    <mergeCell ref="D650:E650"/>
    <mergeCell ref="F650:G650"/>
    <mergeCell ref="D651:E651"/>
    <mergeCell ref="F651:G651"/>
    <mergeCell ref="D664:E664"/>
    <mergeCell ref="F664:G664"/>
    <mergeCell ref="D665:E665"/>
    <mergeCell ref="F665:G665"/>
    <mergeCell ref="D666:E666"/>
    <mergeCell ref="F666:G666"/>
    <mergeCell ref="D661:E661"/>
    <mergeCell ref="F661:G661"/>
    <mergeCell ref="D662:E662"/>
    <mergeCell ref="F662:G662"/>
    <mergeCell ref="D663:E663"/>
    <mergeCell ref="F663:G663"/>
    <mergeCell ref="D658:E658"/>
    <mergeCell ref="F658:G658"/>
    <mergeCell ref="D659:E659"/>
    <mergeCell ref="F659:G659"/>
    <mergeCell ref="D660:E660"/>
    <mergeCell ref="F660:G660"/>
    <mergeCell ref="D673:E673"/>
    <mergeCell ref="F673:G673"/>
    <mergeCell ref="D674:E674"/>
    <mergeCell ref="F674:G674"/>
    <mergeCell ref="D675:E675"/>
    <mergeCell ref="F675:G675"/>
    <mergeCell ref="D670:E670"/>
    <mergeCell ref="F670:G670"/>
    <mergeCell ref="D671:E671"/>
    <mergeCell ref="F671:G671"/>
    <mergeCell ref="D672:E672"/>
    <mergeCell ref="F672:G672"/>
    <mergeCell ref="D667:E667"/>
    <mergeCell ref="F667:G667"/>
    <mergeCell ref="D668:E668"/>
    <mergeCell ref="F668:G668"/>
    <mergeCell ref="D669:E669"/>
    <mergeCell ref="F669:G669"/>
    <mergeCell ref="D682:E682"/>
    <mergeCell ref="F682:G682"/>
    <mergeCell ref="D683:E683"/>
    <mergeCell ref="F683:G683"/>
    <mergeCell ref="D684:E684"/>
    <mergeCell ref="F684:G684"/>
    <mergeCell ref="D679:E679"/>
    <mergeCell ref="F679:G679"/>
    <mergeCell ref="D680:E680"/>
    <mergeCell ref="F680:G680"/>
    <mergeCell ref="D681:E681"/>
    <mergeCell ref="F681:G681"/>
    <mergeCell ref="D676:E676"/>
    <mergeCell ref="F676:G676"/>
    <mergeCell ref="D677:E677"/>
    <mergeCell ref="F677:G677"/>
    <mergeCell ref="D678:E678"/>
    <mergeCell ref="F678:G678"/>
    <mergeCell ref="D691:E691"/>
    <mergeCell ref="F691:G691"/>
    <mergeCell ref="D692:E692"/>
    <mergeCell ref="F692:G692"/>
    <mergeCell ref="D693:E693"/>
    <mergeCell ref="F693:G693"/>
    <mergeCell ref="D688:E688"/>
    <mergeCell ref="F688:G688"/>
    <mergeCell ref="D689:E689"/>
    <mergeCell ref="F689:G689"/>
    <mergeCell ref="D690:E690"/>
    <mergeCell ref="F690:G690"/>
    <mergeCell ref="D685:E685"/>
    <mergeCell ref="F685:G685"/>
    <mergeCell ref="D686:E686"/>
    <mergeCell ref="F686:G686"/>
    <mergeCell ref="D687:E687"/>
    <mergeCell ref="F687:G687"/>
    <mergeCell ref="D700:E700"/>
    <mergeCell ref="F700:G700"/>
    <mergeCell ref="D701:E701"/>
    <mergeCell ref="F701:G701"/>
    <mergeCell ref="D702:E702"/>
    <mergeCell ref="F702:G702"/>
    <mergeCell ref="D697:E697"/>
    <mergeCell ref="F697:G697"/>
    <mergeCell ref="D698:E698"/>
    <mergeCell ref="F698:G698"/>
    <mergeCell ref="D699:E699"/>
    <mergeCell ref="F699:G699"/>
    <mergeCell ref="D694:E694"/>
    <mergeCell ref="F694:G694"/>
    <mergeCell ref="D695:E695"/>
    <mergeCell ref="F695:G695"/>
    <mergeCell ref="D696:E696"/>
    <mergeCell ref="F696:G696"/>
    <mergeCell ref="D709:E709"/>
    <mergeCell ref="F709:G709"/>
    <mergeCell ref="D710:E710"/>
    <mergeCell ref="F710:G710"/>
    <mergeCell ref="D711:E711"/>
    <mergeCell ref="F711:G711"/>
    <mergeCell ref="D706:E706"/>
    <mergeCell ref="F706:G706"/>
    <mergeCell ref="D707:E707"/>
    <mergeCell ref="F707:G707"/>
    <mergeCell ref="D708:E708"/>
    <mergeCell ref="F708:G708"/>
    <mergeCell ref="D703:E703"/>
    <mergeCell ref="F703:G703"/>
    <mergeCell ref="D704:E704"/>
    <mergeCell ref="F704:G704"/>
    <mergeCell ref="D705:E705"/>
    <mergeCell ref="F705:G705"/>
    <mergeCell ref="D718:E718"/>
    <mergeCell ref="F718:G718"/>
    <mergeCell ref="D719:E719"/>
    <mergeCell ref="F719:G719"/>
    <mergeCell ref="D720:E720"/>
    <mergeCell ref="F720:G720"/>
    <mergeCell ref="D715:E715"/>
    <mergeCell ref="F715:G715"/>
    <mergeCell ref="D716:E716"/>
    <mergeCell ref="F716:G716"/>
    <mergeCell ref="D717:E717"/>
    <mergeCell ref="F717:G717"/>
    <mergeCell ref="D712:E712"/>
    <mergeCell ref="F712:G712"/>
    <mergeCell ref="D713:E713"/>
    <mergeCell ref="F713:G713"/>
    <mergeCell ref="D714:E714"/>
    <mergeCell ref="F714:G714"/>
    <mergeCell ref="D727:E727"/>
    <mergeCell ref="F727:G727"/>
    <mergeCell ref="D728:E728"/>
    <mergeCell ref="F728:G728"/>
    <mergeCell ref="D729:E729"/>
    <mergeCell ref="F729:G729"/>
    <mergeCell ref="D724:E724"/>
    <mergeCell ref="F724:G724"/>
    <mergeCell ref="D725:E725"/>
    <mergeCell ref="F725:G725"/>
    <mergeCell ref="D726:E726"/>
    <mergeCell ref="F726:G726"/>
    <mergeCell ref="D721:E721"/>
    <mergeCell ref="F721:G721"/>
    <mergeCell ref="D722:E722"/>
    <mergeCell ref="F722:G722"/>
    <mergeCell ref="D723:E723"/>
    <mergeCell ref="F723:G723"/>
    <mergeCell ref="D736:E736"/>
    <mergeCell ref="F736:G736"/>
    <mergeCell ref="D737:E737"/>
    <mergeCell ref="F737:G737"/>
    <mergeCell ref="D738:E738"/>
    <mergeCell ref="F738:G738"/>
    <mergeCell ref="D733:E733"/>
    <mergeCell ref="F733:G733"/>
    <mergeCell ref="D734:E734"/>
    <mergeCell ref="F734:G734"/>
    <mergeCell ref="D735:E735"/>
    <mergeCell ref="F735:G735"/>
    <mergeCell ref="D730:E730"/>
    <mergeCell ref="F730:G730"/>
    <mergeCell ref="D731:E731"/>
    <mergeCell ref="F731:G731"/>
    <mergeCell ref="D732:E732"/>
    <mergeCell ref="F732:G732"/>
    <mergeCell ref="D745:E745"/>
    <mergeCell ref="F745:G745"/>
    <mergeCell ref="D746:E746"/>
    <mergeCell ref="F746:G746"/>
    <mergeCell ref="D747:E747"/>
    <mergeCell ref="F747:G747"/>
    <mergeCell ref="D742:E742"/>
    <mergeCell ref="F742:G742"/>
    <mergeCell ref="D743:E743"/>
    <mergeCell ref="F743:G743"/>
    <mergeCell ref="D744:E744"/>
    <mergeCell ref="F744:G744"/>
    <mergeCell ref="D739:E739"/>
    <mergeCell ref="F739:G739"/>
    <mergeCell ref="D740:E740"/>
    <mergeCell ref="F740:G740"/>
    <mergeCell ref="D741:E741"/>
    <mergeCell ref="F741:G741"/>
    <mergeCell ref="D754:E754"/>
    <mergeCell ref="F754:G754"/>
    <mergeCell ref="D755:E755"/>
    <mergeCell ref="F755:G755"/>
    <mergeCell ref="D756:E756"/>
    <mergeCell ref="F756:G756"/>
    <mergeCell ref="D751:E751"/>
    <mergeCell ref="F751:G751"/>
    <mergeCell ref="D752:E752"/>
    <mergeCell ref="F752:G752"/>
    <mergeCell ref="D753:E753"/>
    <mergeCell ref="F753:G753"/>
    <mergeCell ref="D748:E748"/>
    <mergeCell ref="F748:G748"/>
    <mergeCell ref="D749:E749"/>
    <mergeCell ref="F749:G749"/>
    <mergeCell ref="D750:E750"/>
    <mergeCell ref="F750:G750"/>
    <mergeCell ref="D763:E763"/>
    <mergeCell ref="F763:G763"/>
    <mergeCell ref="D764:E764"/>
    <mergeCell ref="F764:G764"/>
    <mergeCell ref="D765:E765"/>
    <mergeCell ref="F765:G765"/>
    <mergeCell ref="D760:E760"/>
    <mergeCell ref="F760:G760"/>
    <mergeCell ref="D761:E761"/>
    <mergeCell ref="F761:G761"/>
    <mergeCell ref="D762:E762"/>
    <mergeCell ref="F762:G762"/>
    <mergeCell ref="D757:E757"/>
    <mergeCell ref="F757:G757"/>
    <mergeCell ref="D758:E758"/>
    <mergeCell ref="F758:G758"/>
    <mergeCell ref="D759:E759"/>
    <mergeCell ref="F759:G759"/>
    <mergeCell ref="D772:E772"/>
    <mergeCell ref="F772:G772"/>
    <mergeCell ref="D773:E773"/>
    <mergeCell ref="F773:G773"/>
    <mergeCell ref="D774:E774"/>
    <mergeCell ref="F774:G774"/>
    <mergeCell ref="D769:E769"/>
    <mergeCell ref="F769:G769"/>
    <mergeCell ref="D770:E770"/>
    <mergeCell ref="F770:G770"/>
    <mergeCell ref="D771:E771"/>
    <mergeCell ref="F771:G771"/>
    <mergeCell ref="D766:E766"/>
    <mergeCell ref="F766:G766"/>
    <mergeCell ref="D767:E767"/>
    <mergeCell ref="F767:G767"/>
    <mergeCell ref="D768:E768"/>
    <mergeCell ref="F768:G768"/>
    <mergeCell ref="D781:E781"/>
    <mergeCell ref="F781:G781"/>
    <mergeCell ref="D782:E782"/>
    <mergeCell ref="F782:G782"/>
    <mergeCell ref="D783:E783"/>
    <mergeCell ref="F783:G783"/>
    <mergeCell ref="D778:E778"/>
    <mergeCell ref="F778:G778"/>
    <mergeCell ref="D779:E779"/>
    <mergeCell ref="F779:G779"/>
    <mergeCell ref="D780:E780"/>
    <mergeCell ref="F780:G780"/>
    <mergeCell ref="D775:E775"/>
    <mergeCell ref="F775:G775"/>
    <mergeCell ref="D776:E776"/>
    <mergeCell ref="F776:G776"/>
    <mergeCell ref="D777:E777"/>
    <mergeCell ref="F777:G777"/>
    <mergeCell ref="D790:E790"/>
    <mergeCell ref="F790:G790"/>
    <mergeCell ref="D791:E791"/>
    <mergeCell ref="F791:G791"/>
    <mergeCell ref="D792:E792"/>
    <mergeCell ref="F792:G792"/>
    <mergeCell ref="D787:E787"/>
    <mergeCell ref="F787:G787"/>
    <mergeCell ref="D788:E788"/>
    <mergeCell ref="F788:G788"/>
    <mergeCell ref="D789:E789"/>
    <mergeCell ref="F789:G789"/>
    <mergeCell ref="D784:E784"/>
    <mergeCell ref="F784:G784"/>
    <mergeCell ref="D785:E785"/>
    <mergeCell ref="F785:G785"/>
    <mergeCell ref="D786:E786"/>
    <mergeCell ref="F786:G786"/>
    <mergeCell ref="D799:E799"/>
    <mergeCell ref="F799:G799"/>
    <mergeCell ref="D800:E800"/>
    <mergeCell ref="F800:G800"/>
    <mergeCell ref="D801:E801"/>
    <mergeCell ref="F801:G801"/>
    <mergeCell ref="D796:E796"/>
    <mergeCell ref="F796:G796"/>
    <mergeCell ref="D797:E797"/>
    <mergeCell ref="F797:G797"/>
    <mergeCell ref="D798:E798"/>
    <mergeCell ref="F798:G798"/>
    <mergeCell ref="D793:E793"/>
    <mergeCell ref="F793:G793"/>
    <mergeCell ref="D794:E794"/>
    <mergeCell ref="F794:G794"/>
    <mergeCell ref="D795:E795"/>
    <mergeCell ref="F795:G795"/>
    <mergeCell ref="D808:E808"/>
    <mergeCell ref="F808:G808"/>
    <mergeCell ref="D809:E809"/>
    <mergeCell ref="F809:G809"/>
    <mergeCell ref="D810:E810"/>
    <mergeCell ref="F810:G810"/>
    <mergeCell ref="D805:E805"/>
    <mergeCell ref="F805:G805"/>
    <mergeCell ref="D806:E806"/>
    <mergeCell ref="F806:G806"/>
    <mergeCell ref="D807:E807"/>
    <mergeCell ref="F807:G807"/>
    <mergeCell ref="D802:E802"/>
    <mergeCell ref="F802:G802"/>
    <mergeCell ref="D803:E803"/>
    <mergeCell ref="F803:G803"/>
    <mergeCell ref="D804:E804"/>
    <mergeCell ref="F804:G804"/>
    <mergeCell ref="D817:E817"/>
    <mergeCell ref="F817:G817"/>
    <mergeCell ref="D818:E818"/>
    <mergeCell ref="F818:G818"/>
    <mergeCell ref="D819:E819"/>
    <mergeCell ref="F819:G819"/>
    <mergeCell ref="D814:E814"/>
    <mergeCell ref="F814:G814"/>
    <mergeCell ref="D815:E815"/>
    <mergeCell ref="F815:G815"/>
    <mergeCell ref="D816:E816"/>
    <mergeCell ref="F816:G816"/>
    <mergeCell ref="D811:E811"/>
    <mergeCell ref="F811:G811"/>
    <mergeCell ref="D812:E812"/>
    <mergeCell ref="F812:G812"/>
    <mergeCell ref="D813:E813"/>
    <mergeCell ref="F813:G813"/>
    <mergeCell ref="D826:E826"/>
    <mergeCell ref="F826:G826"/>
    <mergeCell ref="D827:E827"/>
    <mergeCell ref="F827:G827"/>
    <mergeCell ref="D828:E828"/>
    <mergeCell ref="F828:G828"/>
    <mergeCell ref="D823:E823"/>
    <mergeCell ref="F823:G823"/>
    <mergeCell ref="D824:E824"/>
    <mergeCell ref="F824:G824"/>
    <mergeCell ref="D825:E825"/>
    <mergeCell ref="F825:G825"/>
    <mergeCell ref="D820:E820"/>
    <mergeCell ref="F820:G820"/>
    <mergeCell ref="D821:E821"/>
    <mergeCell ref="F821:G821"/>
    <mergeCell ref="D822:E822"/>
    <mergeCell ref="F822:G822"/>
    <mergeCell ref="D835:E835"/>
    <mergeCell ref="F835:G835"/>
    <mergeCell ref="D836:E836"/>
    <mergeCell ref="F836:G836"/>
    <mergeCell ref="D837:E837"/>
    <mergeCell ref="F837:G837"/>
    <mergeCell ref="D832:E832"/>
    <mergeCell ref="F832:G832"/>
    <mergeCell ref="D833:E833"/>
    <mergeCell ref="F833:G833"/>
    <mergeCell ref="D834:E834"/>
    <mergeCell ref="F834:G834"/>
    <mergeCell ref="D829:E829"/>
    <mergeCell ref="F829:G829"/>
    <mergeCell ref="D830:E830"/>
    <mergeCell ref="F830:G830"/>
    <mergeCell ref="D831:E831"/>
    <mergeCell ref="F831:G831"/>
    <mergeCell ref="D844:E844"/>
    <mergeCell ref="F844:G844"/>
    <mergeCell ref="D845:E845"/>
    <mergeCell ref="F845:G845"/>
    <mergeCell ref="D846:E846"/>
    <mergeCell ref="F846:G846"/>
    <mergeCell ref="D841:E841"/>
    <mergeCell ref="F841:G841"/>
    <mergeCell ref="D842:E842"/>
    <mergeCell ref="F842:G842"/>
    <mergeCell ref="D843:E843"/>
    <mergeCell ref="F843:G843"/>
    <mergeCell ref="D838:E838"/>
    <mergeCell ref="F838:G838"/>
    <mergeCell ref="D839:E839"/>
    <mergeCell ref="F839:G839"/>
    <mergeCell ref="D840:E840"/>
    <mergeCell ref="F840:G840"/>
    <mergeCell ref="D853:E853"/>
    <mergeCell ref="F853:G853"/>
    <mergeCell ref="D854:E854"/>
    <mergeCell ref="F854:G854"/>
    <mergeCell ref="D855:E855"/>
    <mergeCell ref="F855:G855"/>
    <mergeCell ref="D850:E850"/>
    <mergeCell ref="F850:G850"/>
    <mergeCell ref="D851:E851"/>
    <mergeCell ref="F851:G851"/>
    <mergeCell ref="D852:E852"/>
    <mergeCell ref="F852:G852"/>
    <mergeCell ref="D847:E847"/>
    <mergeCell ref="F847:G847"/>
    <mergeCell ref="D848:E848"/>
    <mergeCell ref="F848:G848"/>
    <mergeCell ref="D849:E849"/>
    <mergeCell ref="F849:G849"/>
    <mergeCell ref="D862:E862"/>
    <mergeCell ref="F862:G862"/>
    <mergeCell ref="D863:E863"/>
    <mergeCell ref="F863:G863"/>
    <mergeCell ref="D864:E864"/>
    <mergeCell ref="F864:G864"/>
    <mergeCell ref="D859:E859"/>
    <mergeCell ref="F859:G859"/>
    <mergeCell ref="D860:E860"/>
    <mergeCell ref="F860:G860"/>
    <mergeCell ref="D861:E861"/>
    <mergeCell ref="F861:G861"/>
    <mergeCell ref="D856:E856"/>
    <mergeCell ref="F856:G856"/>
    <mergeCell ref="D857:E857"/>
    <mergeCell ref="F857:G857"/>
    <mergeCell ref="D858:E858"/>
    <mergeCell ref="F858:G858"/>
    <mergeCell ref="D871:E871"/>
    <mergeCell ref="F871:G871"/>
    <mergeCell ref="D872:E872"/>
    <mergeCell ref="F872:G872"/>
    <mergeCell ref="D873:E873"/>
    <mergeCell ref="F873:G873"/>
    <mergeCell ref="D868:E868"/>
    <mergeCell ref="F868:G868"/>
    <mergeCell ref="D869:E869"/>
    <mergeCell ref="F869:G869"/>
    <mergeCell ref="D870:E870"/>
    <mergeCell ref="F870:G870"/>
    <mergeCell ref="D865:E865"/>
    <mergeCell ref="F865:G865"/>
    <mergeCell ref="D866:E866"/>
    <mergeCell ref="F866:G866"/>
    <mergeCell ref="D867:E867"/>
    <mergeCell ref="F867:G867"/>
    <mergeCell ref="D880:E880"/>
    <mergeCell ref="F880:G880"/>
    <mergeCell ref="D881:E881"/>
    <mergeCell ref="F881:G881"/>
    <mergeCell ref="D882:E882"/>
    <mergeCell ref="F882:G882"/>
    <mergeCell ref="D877:E877"/>
    <mergeCell ref="F877:G877"/>
    <mergeCell ref="D878:E878"/>
    <mergeCell ref="F878:G878"/>
    <mergeCell ref="D879:E879"/>
    <mergeCell ref="F879:G879"/>
    <mergeCell ref="D874:E874"/>
    <mergeCell ref="F874:G874"/>
    <mergeCell ref="D875:E875"/>
    <mergeCell ref="F875:G875"/>
    <mergeCell ref="D876:E876"/>
    <mergeCell ref="F876:G876"/>
    <mergeCell ref="D889:E889"/>
    <mergeCell ref="F889:G889"/>
    <mergeCell ref="D890:E890"/>
    <mergeCell ref="F890:G890"/>
    <mergeCell ref="D891:E891"/>
    <mergeCell ref="F891:G891"/>
    <mergeCell ref="D886:E886"/>
    <mergeCell ref="F886:G886"/>
    <mergeCell ref="D887:E887"/>
    <mergeCell ref="F887:G887"/>
    <mergeCell ref="D888:E888"/>
    <mergeCell ref="F888:G888"/>
    <mergeCell ref="D883:E883"/>
    <mergeCell ref="F883:G883"/>
    <mergeCell ref="D884:E884"/>
    <mergeCell ref="F884:G884"/>
    <mergeCell ref="D885:E885"/>
    <mergeCell ref="F885:G885"/>
    <mergeCell ref="D898:E898"/>
    <mergeCell ref="F898:G898"/>
    <mergeCell ref="D899:E899"/>
    <mergeCell ref="F899:G899"/>
    <mergeCell ref="D900:E900"/>
    <mergeCell ref="F900:G900"/>
    <mergeCell ref="D895:E895"/>
    <mergeCell ref="F895:G895"/>
    <mergeCell ref="D896:E896"/>
    <mergeCell ref="F896:G896"/>
    <mergeCell ref="D897:E897"/>
    <mergeCell ref="F897:G897"/>
    <mergeCell ref="D892:E892"/>
    <mergeCell ref="F892:G892"/>
    <mergeCell ref="D893:E893"/>
    <mergeCell ref="F893:G893"/>
    <mergeCell ref="D894:E894"/>
    <mergeCell ref="F894:G894"/>
    <mergeCell ref="D907:E907"/>
    <mergeCell ref="F907:G907"/>
    <mergeCell ref="D908:E908"/>
    <mergeCell ref="F908:G908"/>
    <mergeCell ref="D909:E909"/>
    <mergeCell ref="F909:G909"/>
    <mergeCell ref="D904:E904"/>
    <mergeCell ref="F904:G904"/>
    <mergeCell ref="D905:E905"/>
    <mergeCell ref="F905:G905"/>
    <mergeCell ref="D906:E906"/>
    <mergeCell ref="F906:G906"/>
    <mergeCell ref="D901:E901"/>
    <mergeCell ref="F901:G901"/>
    <mergeCell ref="D902:E902"/>
    <mergeCell ref="F902:G902"/>
    <mergeCell ref="D903:E903"/>
    <mergeCell ref="F903:G903"/>
    <mergeCell ref="D916:E916"/>
    <mergeCell ref="F916:G916"/>
    <mergeCell ref="D917:E917"/>
    <mergeCell ref="F917:G917"/>
    <mergeCell ref="D918:E918"/>
    <mergeCell ref="F918:G918"/>
    <mergeCell ref="D913:E913"/>
    <mergeCell ref="F913:G913"/>
    <mergeCell ref="D914:E914"/>
    <mergeCell ref="F914:G914"/>
    <mergeCell ref="D915:E915"/>
    <mergeCell ref="F915:G915"/>
    <mergeCell ref="D910:E910"/>
    <mergeCell ref="F910:G910"/>
    <mergeCell ref="D911:E911"/>
    <mergeCell ref="F911:G911"/>
    <mergeCell ref="D912:E912"/>
    <mergeCell ref="F912:G912"/>
    <mergeCell ref="D925:E925"/>
    <mergeCell ref="F925:G925"/>
    <mergeCell ref="D926:E926"/>
    <mergeCell ref="F926:G926"/>
    <mergeCell ref="D927:E927"/>
    <mergeCell ref="F927:G927"/>
    <mergeCell ref="D922:E922"/>
    <mergeCell ref="F922:G922"/>
    <mergeCell ref="D923:E923"/>
    <mergeCell ref="F923:G923"/>
    <mergeCell ref="D924:E924"/>
    <mergeCell ref="F924:G924"/>
    <mergeCell ref="D919:E919"/>
    <mergeCell ref="F919:G919"/>
    <mergeCell ref="D920:E920"/>
    <mergeCell ref="F920:G920"/>
    <mergeCell ref="D921:E921"/>
    <mergeCell ref="F921:G921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48"/>
  <sheetViews>
    <sheetView showGridLines="0" workbookViewId="0">
      <selection activeCell="Q1" sqref="Q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7.44140625" bestFit="1" customWidth="1"/>
    <col min="15" max="15" width="3.109375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2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34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3">
        <v>2023</v>
      </c>
      <c r="C11" s="4" t="s">
        <v>16</v>
      </c>
      <c r="D11" s="1079" t="s">
        <v>34</v>
      </c>
      <c r="E11" s="1080"/>
      <c r="F11" s="1079" t="s">
        <v>35</v>
      </c>
      <c r="G11" s="1080"/>
      <c r="H11" s="4" t="s">
        <v>18</v>
      </c>
      <c r="I11" s="4" t="s">
        <v>19</v>
      </c>
      <c r="J11" s="4" t="s">
        <v>20</v>
      </c>
      <c r="K11" s="5">
        <v>700</v>
      </c>
      <c r="L11" s="6">
        <v>625729</v>
      </c>
      <c r="M11" s="7">
        <v>44</v>
      </c>
      <c r="N11" s="8">
        <v>437979500</v>
      </c>
    </row>
    <row r="12" spans="2:17" ht="39.6">
      <c r="B12" s="3">
        <v>2023</v>
      </c>
      <c r="C12" s="4" t="s">
        <v>16</v>
      </c>
      <c r="D12" s="1079" t="s">
        <v>34</v>
      </c>
      <c r="E12" s="1080"/>
      <c r="F12" s="1079" t="s">
        <v>35</v>
      </c>
      <c r="G12" s="1080"/>
      <c r="H12" s="4" t="s">
        <v>22</v>
      </c>
      <c r="I12" s="4" t="s">
        <v>19</v>
      </c>
      <c r="J12" s="4" t="s">
        <v>20</v>
      </c>
      <c r="K12" s="5">
        <v>700</v>
      </c>
      <c r="L12" s="6">
        <v>534</v>
      </c>
      <c r="M12" s="7">
        <v>0</v>
      </c>
      <c r="N12" s="8">
        <v>373800</v>
      </c>
    </row>
    <row r="13" spans="2:17" ht="26.4">
      <c r="B13" s="3">
        <v>2023</v>
      </c>
      <c r="C13" s="4" t="s">
        <v>16</v>
      </c>
      <c r="D13" s="1079" t="s">
        <v>34</v>
      </c>
      <c r="E13" s="1080"/>
      <c r="F13" s="1079" t="s">
        <v>35</v>
      </c>
      <c r="G13" s="1080"/>
      <c r="H13" s="4" t="s">
        <v>23</v>
      </c>
      <c r="I13" s="4" t="s">
        <v>19</v>
      </c>
      <c r="J13" s="4" t="s">
        <v>20</v>
      </c>
      <c r="K13" s="5">
        <v>1400</v>
      </c>
      <c r="L13" s="6">
        <v>9267</v>
      </c>
      <c r="M13" s="7">
        <v>0</v>
      </c>
      <c r="N13" s="8">
        <v>12973800</v>
      </c>
    </row>
    <row r="14" spans="2:17" ht="26.4">
      <c r="B14" s="3">
        <v>2023</v>
      </c>
      <c r="C14" s="4" t="s">
        <v>16</v>
      </c>
      <c r="D14" s="1079" t="s">
        <v>34</v>
      </c>
      <c r="E14" s="1080"/>
      <c r="F14" s="1079" t="s">
        <v>35</v>
      </c>
      <c r="G14" s="1080"/>
      <c r="H14" s="4" t="s">
        <v>24</v>
      </c>
      <c r="I14" s="4" t="s">
        <v>19</v>
      </c>
      <c r="J14" s="4" t="s">
        <v>20</v>
      </c>
      <c r="K14" s="5">
        <v>2500</v>
      </c>
      <c r="L14" s="6">
        <v>121</v>
      </c>
      <c r="M14" s="7">
        <v>0</v>
      </c>
      <c r="N14" s="8">
        <v>302500</v>
      </c>
    </row>
    <row r="15" spans="2:17" ht="26.4">
      <c r="B15" s="3">
        <v>2023</v>
      </c>
      <c r="C15" s="4" t="s">
        <v>16</v>
      </c>
      <c r="D15" s="1079" t="s">
        <v>34</v>
      </c>
      <c r="E15" s="1080"/>
      <c r="F15" s="1079" t="s">
        <v>35</v>
      </c>
      <c r="G15" s="1080"/>
      <c r="H15" s="4" t="s">
        <v>25</v>
      </c>
      <c r="I15" s="4" t="s">
        <v>19</v>
      </c>
      <c r="J15" s="4" t="s">
        <v>20</v>
      </c>
      <c r="K15" s="5">
        <v>1400</v>
      </c>
      <c r="L15" s="6">
        <v>8570</v>
      </c>
      <c r="M15" s="7">
        <v>2</v>
      </c>
      <c r="N15" s="8">
        <v>11995200</v>
      </c>
    </row>
    <row r="16" spans="2:17" ht="26.4">
      <c r="B16" s="3">
        <v>2023</v>
      </c>
      <c r="C16" s="4" t="s">
        <v>16</v>
      </c>
      <c r="D16" s="1079" t="s">
        <v>34</v>
      </c>
      <c r="E16" s="1080"/>
      <c r="F16" s="1079" t="s">
        <v>35</v>
      </c>
      <c r="G16" s="1080"/>
      <c r="H16" s="4" t="s">
        <v>26</v>
      </c>
      <c r="I16" s="4" t="s">
        <v>19</v>
      </c>
      <c r="J16" s="4" t="s">
        <v>20</v>
      </c>
      <c r="K16" s="5">
        <v>2500</v>
      </c>
      <c r="L16" s="6">
        <v>6127</v>
      </c>
      <c r="M16" s="7">
        <v>0</v>
      </c>
      <c r="N16" s="8">
        <v>15317500</v>
      </c>
    </row>
    <row r="17" spans="2:14" ht="26.4">
      <c r="B17" s="3">
        <v>2023</v>
      </c>
      <c r="C17" s="4" t="s">
        <v>16</v>
      </c>
      <c r="D17" s="1079" t="s">
        <v>34</v>
      </c>
      <c r="E17" s="1080"/>
      <c r="F17" s="1079" t="s">
        <v>35</v>
      </c>
      <c r="G17" s="1080"/>
      <c r="H17" s="4" t="s">
        <v>27</v>
      </c>
      <c r="I17" s="4" t="s">
        <v>19</v>
      </c>
      <c r="J17" s="4" t="s">
        <v>20</v>
      </c>
      <c r="K17" s="5">
        <v>200</v>
      </c>
      <c r="L17" s="6">
        <v>11715</v>
      </c>
      <c r="M17" s="7">
        <v>1</v>
      </c>
      <c r="N17" s="8">
        <v>2342800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662063</v>
      </c>
      <c r="M18" s="13">
        <v>47</v>
      </c>
      <c r="N18" s="14">
        <v>481285100</v>
      </c>
    </row>
    <row r="19" spans="2:14" ht="26.4">
      <c r="B19" s="3">
        <v>2023</v>
      </c>
      <c r="C19" s="4" t="s">
        <v>16</v>
      </c>
      <c r="D19" s="1079" t="s">
        <v>34</v>
      </c>
      <c r="E19" s="1080"/>
      <c r="F19" s="1079" t="s">
        <v>36</v>
      </c>
      <c r="G19" s="1080"/>
      <c r="H19" s="4" t="s">
        <v>18</v>
      </c>
      <c r="I19" s="4" t="s">
        <v>19</v>
      </c>
      <c r="J19" s="4" t="s">
        <v>20</v>
      </c>
      <c r="K19" s="5">
        <v>1500</v>
      </c>
      <c r="L19" s="6">
        <v>85749</v>
      </c>
      <c r="M19" s="7">
        <v>604</v>
      </c>
      <c r="N19" s="8">
        <v>127717500</v>
      </c>
    </row>
    <row r="20" spans="2:14" ht="26.4">
      <c r="B20" s="3">
        <v>2023</v>
      </c>
      <c r="C20" s="4" t="s">
        <v>16</v>
      </c>
      <c r="D20" s="1079" t="s">
        <v>34</v>
      </c>
      <c r="E20" s="1080"/>
      <c r="F20" s="1079" t="s">
        <v>36</v>
      </c>
      <c r="G20" s="1080"/>
      <c r="H20" s="4" t="s">
        <v>18</v>
      </c>
      <c r="I20" s="4" t="s">
        <v>37</v>
      </c>
      <c r="J20" s="4" t="s">
        <v>38</v>
      </c>
      <c r="K20" s="5">
        <v>2200</v>
      </c>
      <c r="L20" s="6">
        <v>5612</v>
      </c>
      <c r="M20" s="7">
        <v>9</v>
      </c>
      <c r="N20" s="8">
        <v>12326600</v>
      </c>
    </row>
    <row r="21" spans="2:14" ht="39.6">
      <c r="B21" s="3">
        <v>2023</v>
      </c>
      <c r="C21" s="4" t="s">
        <v>16</v>
      </c>
      <c r="D21" s="1079" t="s">
        <v>34</v>
      </c>
      <c r="E21" s="1080"/>
      <c r="F21" s="1079" t="s">
        <v>36</v>
      </c>
      <c r="G21" s="1080"/>
      <c r="H21" s="4" t="s">
        <v>22</v>
      </c>
      <c r="I21" s="4" t="s">
        <v>19</v>
      </c>
      <c r="J21" s="4" t="s">
        <v>20</v>
      </c>
      <c r="K21" s="5">
        <v>1500</v>
      </c>
      <c r="L21" s="6">
        <v>174</v>
      </c>
      <c r="M21" s="7">
        <v>1</v>
      </c>
      <c r="N21" s="8">
        <v>259500</v>
      </c>
    </row>
    <row r="22" spans="2:14" ht="39.6">
      <c r="B22" s="3">
        <v>2023</v>
      </c>
      <c r="C22" s="4" t="s">
        <v>16</v>
      </c>
      <c r="D22" s="1079" t="s">
        <v>34</v>
      </c>
      <c r="E22" s="1080"/>
      <c r="F22" s="1079" t="s">
        <v>36</v>
      </c>
      <c r="G22" s="1080"/>
      <c r="H22" s="4" t="s">
        <v>22</v>
      </c>
      <c r="I22" s="4" t="s">
        <v>37</v>
      </c>
      <c r="J22" s="4" t="s">
        <v>38</v>
      </c>
      <c r="K22" s="5">
        <v>2200</v>
      </c>
      <c r="L22" s="6">
        <v>13</v>
      </c>
      <c r="M22" s="7">
        <v>0</v>
      </c>
      <c r="N22" s="8">
        <v>28600</v>
      </c>
    </row>
    <row r="23" spans="2:14" ht="26.4">
      <c r="B23" s="3">
        <v>2023</v>
      </c>
      <c r="C23" s="4" t="s">
        <v>16</v>
      </c>
      <c r="D23" s="1079" t="s">
        <v>34</v>
      </c>
      <c r="E23" s="1080"/>
      <c r="F23" s="1079" t="s">
        <v>36</v>
      </c>
      <c r="G23" s="1080"/>
      <c r="H23" s="4" t="s">
        <v>23</v>
      </c>
      <c r="I23" s="4" t="s">
        <v>19</v>
      </c>
      <c r="J23" s="4" t="s">
        <v>20</v>
      </c>
      <c r="K23" s="5">
        <v>2900</v>
      </c>
      <c r="L23" s="6">
        <v>925</v>
      </c>
      <c r="M23" s="7">
        <v>2</v>
      </c>
      <c r="N23" s="8">
        <v>2676700</v>
      </c>
    </row>
    <row r="24" spans="2:14" ht="26.4">
      <c r="B24" s="3">
        <v>2023</v>
      </c>
      <c r="C24" s="4" t="s">
        <v>16</v>
      </c>
      <c r="D24" s="1079" t="s">
        <v>34</v>
      </c>
      <c r="E24" s="1080"/>
      <c r="F24" s="1079" t="s">
        <v>36</v>
      </c>
      <c r="G24" s="1080"/>
      <c r="H24" s="4" t="s">
        <v>23</v>
      </c>
      <c r="I24" s="4" t="s">
        <v>37</v>
      </c>
      <c r="J24" s="4" t="s">
        <v>38</v>
      </c>
      <c r="K24" s="5">
        <v>5800</v>
      </c>
      <c r="L24" s="6">
        <v>60</v>
      </c>
      <c r="M24" s="7">
        <v>1</v>
      </c>
      <c r="N24" s="8">
        <v>342200</v>
      </c>
    </row>
    <row r="25" spans="2:14" ht="26.4">
      <c r="B25" s="3">
        <v>2023</v>
      </c>
      <c r="C25" s="4" t="s">
        <v>16</v>
      </c>
      <c r="D25" s="1079" t="s">
        <v>34</v>
      </c>
      <c r="E25" s="1080"/>
      <c r="F25" s="1079" t="s">
        <v>36</v>
      </c>
      <c r="G25" s="1080"/>
      <c r="H25" s="4" t="s">
        <v>24</v>
      </c>
      <c r="I25" s="4" t="s">
        <v>19</v>
      </c>
      <c r="J25" s="4" t="s">
        <v>20</v>
      </c>
      <c r="K25" s="5">
        <v>5100</v>
      </c>
      <c r="L25" s="6">
        <v>3</v>
      </c>
      <c r="M25" s="7">
        <v>0</v>
      </c>
      <c r="N25" s="8">
        <v>15300</v>
      </c>
    </row>
    <row r="26" spans="2:14" ht="26.4">
      <c r="B26" s="3">
        <v>2023</v>
      </c>
      <c r="C26" s="4" t="s">
        <v>16</v>
      </c>
      <c r="D26" s="1079" t="s">
        <v>34</v>
      </c>
      <c r="E26" s="1080"/>
      <c r="F26" s="1079" t="s">
        <v>36</v>
      </c>
      <c r="G26" s="1080"/>
      <c r="H26" s="4" t="s">
        <v>24</v>
      </c>
      <c r="I26" s="4" t="s">
        <v>37</v>
      </c>
      <c r="J26" s="4" t="s">
        <v>38</v>
      </c>
      <c r="K26" s="5">
        <v>10200</v>
      </c>
      <c r="L26" s="10">
        <v>0</v>
      </c>
      <c r="M26" s="7">
        <v>0</v>
      </c>
      <c r="N26" s="11">
        <v>0</v>
      </c>
    </row>
    <row r="27" spans="2:14" ht="26.4">
      <c r="B27" s="3">
        <v>2023</v>
      </c>
      <c r="C27" s="4" t="s">
        <v>16</v>
      </c>
      <c r="D27" s="1079" t="s">
        <v>34</v>
      </c>
      <c r="E27" s="1080"/>
      <c r="F27" s="1079" t="s">
        <v>36</v>
      </c>
      <c r="G27" s="1080"/>
      <c r="H27" s="4" t="s">
        <v>25</v>
      </c>
      <c r="I27" s="4" t="s">
        <v>19</v>
      </c>
      <c r="J27" s="4" t="s">
        <v>20</v>
      </c>
      <c r="K27" s="5">
        <v>2900</v>
      </c>
      <c r="L27" s="6">
        <v>4745</v>
      </c>
      <c r="M27" s="7">
        <v>24</v>
      </c>
      <c r="N27" s="8">
        <v>13690900</v>
      </c>
    </row>
    <row r="28" spans="2:14" ht="26.4">
      <c r="B28" s="3">
        <v>2023</v>
      </c>
      <c r="C28" s="4" t="s">
        <v>16</v>
      </c>
      <c r="D28" s="1079" t="s">
        <v>34</v>
      </c>
      <c r="E28" s="1080"/>
      <c r="F28" s="1079" t="s">
        <v>36</v>
      </c>
      <c r="G28" s="1080"/>
      <c r="H28" s="4" t="s">
        <v>25</v>
      </c>
      <c r="I28" s="4" t="s">
        <v>37</v>
      </c>
      <c r="J28" s="4" t="s">
        <v>38</v>
      </c>
      <c r="K28" s="5">
        <v>5800</v>
      </c>
      <c r="L28" s="6">
        <v>126</v>
      </c>
      <c r="M28" s="7">
        <v>2</v>
      </c>
      <c r="N28" s="8">
        <v>719200</v>
      </c>
    </row>
    <row r="29" spans="2:14" ht="26.4">
      <c r="B29" s="3">
        <v>2023</v>
      </c>
      <c r="C29" s="4" t="s">
        <v>16</v>
      </c>
      <c r="D29" s="1079" t="s">
        <v>34</v>
      </c>
      <c r="E29" s="1080"/>
      <c r="F29" s="1079" t="s">
        <v>36</v>
      </c>
      <c r="G29" s="1080"/>
      <c r="H29" s="4" t="s">
        <v>26</v>
      </c>
      <c r="I29" s="4" t="s">
        <v>19</v>
      </c>
      <c r="J29" s="4" t="s">
        <v>20</v>
      </c>
      <c r="K29" s="5">
        <v>5100</v>
      </c>
      <c r="L29" s="6">
        <v>1697</v>
      </c>
      <c r="M29" s="7">
        <v>1</v>
      </c>
      <c r="N29" s="8">
        <v>8649600</v>
      </c>
    </row>
    <row r="30" spans="2:14" ht="26.4">
      <c r="B30" s="3">
        <v>2023</v>
      </c>
      <c r="C30" s="4" t="s">
        <v>16</v>
      </c>
      <c r="D30" s="1079" t="s">
        <v>34</v>
      </c>
      <c r="E30" s="1080"/>
      <c r="F30" s="1079" t="s">
        <v>36</v>
      </c>
      <c r="G30" s="1080"/>
      <c r="H30" s="4" t="s">
        <v>26</v>
      </c>
      <c r="I30" s="4" t="s">
        <v>37</v>
      </c>
      <c r="J30" s="4" t="s">
        <v>38</v>
      </c>
      <c r="K30" s="5">
        <v>10200</v>
      </c>
      <c r="L30" s="6">
        <v>42</v>
      </c>
      <c r="M30" s="7">
        <v>0</v>
      </c>
      <c r="N30" s="8">
        <v>428400</v>
      </c>
    </row>
    <row r="31" spans="2:14" ht="26.4">
      <c r="B31" s="3">
        <v>2023</v>
      </c>
      <c r="C31" s="4" t="s">
        <v>16</v>
      </c>
      <c r="D31" s="1079" t="s">
        <v>34</v>
      </c>
      <c r="E31" s="1080"/>
      <c r="F31" s="1079" t="s">
        <v>36</v>
      </c>
      <c r="G31" s="1080"/>
      <c r="H31" s="4" t="s">
        <v>27</v>
      </c>
      <c r="I31" s="4" t="s">
        <v>19</v>
      </c>
      <c r="J31" s="4" t="s">
        <v>20</v>
      </c>
      <c r="K31" s="5">
        <v>400</v>
      </c>
      <c r="L31" s="6">
        <v>835</v>
      </c>
      <c r="M31" s="7">
        <v>1</v>
      </c>
      <c r="N31" s="8">
        <v>333600</v>
      </c>
    </row>
    <row r="32" spans="2:14" ht="26.4">
      <c r="B32" s="3">
        <v>2023</v>
      </c>
      <c r="C32" s="4" t="s">
        <v>16</v>
      </c>
      <c r="D32" s="1079" t="s">
        <v>34</v>
      </c>
      <c r="E32" s="1080"/>
      <c r="F32" s="1079" t="s">
        <v>36</v>
      </c>
      <c r="G32" s="1080"/>
      <c r="H32" s="4" t="s">
        <v>27</v>
      </c>
      <c r="I32" s="4" t="s">
        <v>37</v>
      </c>
      <c r="J32" s="4" t="s">
        <v>38</v>
      </c>
      <c r="K32" s="5">
        <v>900</v>
      </c>
      <c r="L32" s="6">
        <v>51</v>
      </c>
      <c r="M32" s="7">
        <v>0</v>
      </c>
      <c r="N32" s="8">
        <v>45900</v>
      </c>
    </row>
    <row r="33" spans="2:14">
      <c r="B33" s="12" t="s">
        <v>28</v>
      </c>
      <c r="C33" s="12" t="s">
        <v>28</v>
      </c>
      <c r="D33" s="1083" t="s">
        <v>28</v>
      </c>
      <c r="E33" s="1080"/>
      <c r="F33" s="1083" t="s">
        <v>29</v>
      </c>
      <c r="G33" s="1080"/>
      <c r="H33" s="12" t="s">
        <v>28</v>
      </c>
      <c r="I33" s="12" t="s">
        <v>28</v>
      </c>
      <c r="J33" s="12" t="s">
        <v>28</v>
      </c>
      <c r="K33" s="12" t="s">
        <v>28</v>
      </c>
      <c r="L33" s="13">
        <v>100032</v>
      </c>
      <c r="M33" s="13">
        <v>645</v>
      </c>
      <c r="N33" s="14">
        <v>167234000</v>
      </c>
    </row>
    <row r="34" spans="2:14" ht="26.4">
      <c r="B34" s="3">
        <v>2023</v>
      </c>
      <c r="C34" s="4" t="s">
        <v>16</v>
      </c>
      <c r="D34" s="1079" t="s">
        <v>34</v>
      </c>
      <c r="E34" s="1080"/>
      <c r="F34" s="1079" t="s">
        <v>39</v>
      </c>
      <c r="G34" s="1080"/>
      <c r="H34" s="4" t="s">
        <v>18</v>
      </c>
      <c r="I34" s="4" t="s">
        <v>19</v>
      </c>
      <c r="J34" s="4" t="s">
        <v>20</v>
      </c>
      <c r="K34" s="5">
        <v>1800</v>
      </c>
      <c r="L34" s="6">
        <v>74820</v>
      </c>
      <c r="M34" s="7">
        <v>673</v>
      </c>
      <c r="N34" s="8">
        <v>133464600</v>
      </c>
    </row>
    <row r="35" spans="2:14" ht="26.4">
      <c r="B35" s="3">
        <v>2023</v>
      </c>
      <c r="C35" s="4" t="s">
        <v>16</v>
      </c>
      <c r="D35" s="1079" t="s">
        <v>34</v>
      </c>
      <c r="E35" s="1080"/>
      <c r="F35" s="1079" t="s">
        <v>39</v>
      </c>
      <c r="G35" s="1080"/>
      <c r="H35" s="4" t="s">
        <v>18</v>
      </c>
      <c r="I35" s="4" t="s">
        <v>37</v>
      </c>
      <c r="J35" s="4" t="s">
        <v>38</v>
      </c>
      <c r="K35" s="5">
        <v>2600</v>
      </c>
      <c r="L35" s="6">
        <v>6131</v>
      </c>
      <c r="M35" s="7">
        <v>25</v>
      </c>
      <c r="N35" s="8">
        <v>15875600</v>
      </c>
    </row>
    <row r="36" spans="2:14" ht="39.6">
      <c r="B36" s="3">
        <v>2023</v>
      </c>
      <c r="C36" s="4" t="s">
        <v>16</v>
      </c>
      <c r="D36" s="1079" t="s">
        <v>34</v>
      </c>
      <c r="E36" s="1080"/>
      <c r="F36" s="1079" t="s">
        <v>39</v>
      </c>
      <c r="G36" s="1080"/>
      <c r="H36" s="4" t="s">
        <v>22</v>
      </c>
      <c r="I36" s="4" t="s">
        <v>19</v>
      </c>
      <c r="J36" s="4" t="s">
        <v>20</v>
      </c>
      <c r="K36" s="5">
        <v>1800</v>
      </c>
      <c r="L36" s="6">
        <v>268</v>
      </c>
      <c r="M36" s="7">
        <v>0</v>
      </c>
      <c r="N36" s="8">
        <v>482400</v>
      </c>
    </row>
    <row r="37" spans="2:14" ht="39.6">
      <c r="B37" s="3">
        <v>2023</v>
      </c>
      <c r="C37" s="4" t="s">
        <v>16</v>
      </c>
      <c r="D37" s="1079" t="s">
        <v>34</v>
      </c>
      <c r="E37" s="1080"/>
      <c r="F37" s="1079" t="s">
        <v>39</v>
      </c>
      <c r="G37" s="1080"/>
      <c r="H37" s="4" t="s">
        <v>22</v>
      </c>
      <c r="I37" s="4" t="s">
        <v>37</v>
      </c>
      <c r="J37" s="4" t="s">
        <v>38</v>
      </c>
      <c r="K37" s="5">
        <v>2600</v>
      </c>
      <c r="L37" s="6">
        <v>17</v>
      </c>
      <c r="M37" s="7">
        <v>0</v>
      </c>
      <c r="N37" s="8">
        <v>44200</v>
      </c>
    </row>
    <row r="38" spans="2:14" ht="26.4">
      <c r="B38" s="3">
        <v>2023</v>
      </c>
      <c r="C38" s="4" t="s">
        <v>16</v>
      </c>
      <c r="D38" s="1079" t="s">
        <v>34</v>
      </c>
      <c r="E38" s="1080"/>
      <c r="F38" s="1079" t="s">
        <v>39</v>
      </c>
      <c r="G38" s="1080"/>
      <c r="H38" s="4" t="s">
        <v>23</v>
      </c>
      <c r="I38" s="4" t="s">
        <v>19</v>
      </c>
      <c r="J38" s="4" t="s">
        <v>20</v>
      </c>
      <c r="K38" s="5">
        <v>3500</v>
      </c>
      <c r="L38" s="6">
        <v>671</v>
      </c>
      <c r="M38" s="7">
        <v>13</v>
      </c>
      <c r="N38" s="8">
        <v>2303000</v>
      </c>
    </row>
    <row r="39" spans="2:14" ht="26.4">
      <c r="B39" s="3">
        <v>2023</v>
      </c>
      <c r="C39" s="4" t="s">
        <v>16</v>
      </c>
      <c r="D39" s="1079" t="s">
        <v>34</v>
      </c>
      <c r="E39" s="1080"/>
      <c r="F39" s="1079" t="s">
        <v>39</v>
      </c>
      <c r="G39" s="1080"/>
      <c r="H39" s="4" t="s">
        <v>23</v>
      </c>
      <c r="I39" s="4" t="s">
        <v>37</v>
      </c>
      <c r="J39" s="4" t="s">
        <v>38</v>
      </c>
      <c r="K39" s="5">
        <v>7000</v>
      </c>
      <c r="L39" s="6">
        <v>25</v>
      </c>
      <c r="M39" s="7">
        <v>0</v>
      </c>
      <c r="N39" s="8">
        <v>175000</v>
      </c>
    </row>
    <row r="40" spans="2:14" ht="26.4">
      <c r="B40" s="3">
        <v>2023</v>
      </c>
      <c r="C40" s="4" t="s">
        <v>16</v>
      </c>
      <c r="D40" s="1079" t="s">
        <v>34</v>
      </c>
      <c r="E40" s="1080"/>
      <c r="F40" s="1079" t="s">
        <v>39</v>
      </c>
      <c r="G40" s="1080"/>
      <c r="H40" s="4" t="s">
        <v>24</v>
      </c>
      <c r="I40" s="4" t="s">
        <v>19</v>
      </c>
      <c r="J40" s="4" t="s">
        <v>20</v>
      </c>
      <c r="K40" s="5">
        <v>6100</v>
      </c>
      <c r="L40" s="6">
        <v>7</v>
      </c>
      <c r="M40" s="7">
        <v>0</v>
      </c>
      <c r="N40" s="8">
        <v>42700</v>
      </c>
    </row>
    <row r="41" spans="2:14" ht="26.4">
      <c r="B41" s="3">
        <v>2023</v>
      </c>
      <c r="C41" s="4" t="s">
        <v>16</v>
      </c>
      <c r="D41" s="1079" t="s">
        <v>34</v>
      </c>
      <c r="E41" s="1080"/>
      <c r="F41" s="1079" t="s">
        <v>39</v>
      </c>
      <c r="G41" s="1080"/>
      <c r="H41" s="4" t="s">
        <v>24</v>
      </c>
      <c r="I41" s="4" t="s">
        <v>37</v>
      </c>
      <c r="J41" s="4" t="s">
        <v>38</v>
      </c>
      <c r="K41" s="5">
        <v>12300</v>
      </c>
      <c r="L41" s="6">
        <v>1</v>
      </c>
      <c r="M41" s="7">
        <v>0</v>
      </c>
      <c r="N41" s="8">
        <v>12300</v>
      </c>
    </row>
    <row r="42" spans="2:14" ht="26.4">
      <c r="B42" s="3">
        <v>2023</v>
      </c>
      <c r="C42" s="4" t="s">
        <v>16</v>
      </c>
      <c r="D42" s="1079" t="s">
        <v>34</v>
      </c>
      <c r="E42" s="1080"/>
      <c r="F42" s="1079" t="s">
        <v>39</v>
      </c>
      <c r="G42" s="1080"/>
      <c r="H42" s="4" t="s">
        <v>25</v>
      </c>
      <c r="I42" s="4" t="s">
        <v>19</v>
      </c>
      <c r="J42" s="4" t="s">
        <v>20</v>
      </c>
      <c r="K42" s="5">
        <v>3500</v>
      </c>
      <c r="L42" s="6">
        <v>5152</v>
      </c>
      <c r="M42" s="7">
        <v>62</v>
      </c>
      <c r="N42" s="8">
        <v>17815000</v>
      </c>
    </row>
    <row r="43" spans="2:14" ht="26.4">
      <c r="B43" s="3">
        <v>2023</v>
      </c>
      <c r="C43" s="4" t="s">
        <v>16</v>
      </c>
      <c r="D43" s="1079" t="s">
        <v>34</v>
      </c>
      <c r="E43" s="1080"/>
      <c r="F43" s="1079" t="s">
        <v>39</v>
      </c>
      <c r="G43" s="1080"/>
      <c r="H43" s="4" t="s">
        <v>25</v>
      </c>
      <c r="I43" s="4" t="s">
        <v>37</v>
      </c>
      <c r="J43" s="4" t="s">
        <v>38</v>
      </c>
      <c r="K43" s="5">
        <v>7000</v>
      </c>
      <c r="L43" s="6">
        <v>127</v>
      </c>
      <c r="M43" s="7">
        <v>0</v>
      </c>
      <c r="N43" s="8">
        <v>889000</v>
      </c>
    </row>
    <row r="44" spans="2:14" ht="26.4">
      <c r="B44" s="3">
        <v>2023</v>
      </c>
      <c r="C44" s="4" t="s">
        <v>16</v>
      </c>
      <c r="D44" s="1079" t="s">
        <v>34</v>
      </c>
      <c r="E44" s="1080"/>
      <c r="F44" s="1079" t="s">
        <v>39</v>
      </c>
      <c r="G44" s="1080"/>
      <c r="H44" s="4" t="s">
        <v>26</v>
      </c>
      <c r="I44" s="4" t="s">
        <v>19</v>
      </c>
      <c r="J44" s="4" t="s">
        <v>20</v>
      </c>
      <c r="K44" s="5">
        <v>6100</v>
      </c>
      <c r="L44" s="6">
        <v>2687</v>
      </c>
      <c r="M44" s="7">
        <v>0</v>
      </c>
      <c r="N44" s="8">
        <v>16390700</v>
      </c>
    </row>
    <row r="45" spans="2:14" ht="26.4">
      <c r="B45" s="3">
        <v>2023</v>
      </c>
      <c r="C45" s="4" t="s">
        <v>16</v>
      </c>
      <c r="D45" s="1079" t="s">
        <v>34</v>
      </c>
      <c r="E45" s="1080"/>
      <c r="F45" s="1079" t="s">
        <v>39</v>
      </c>
      <c r="G45" s="1080"/>
      <c r="H45" s="4" t="s">
        <v>26</v>
      </c>
      <c r="I45" s="4" t="s">
        <v>37</v>
      </c>
      <c r="J45" s="4" t="s">
        <v>38</v>
      </c>
      <c r="K45" s="5">
        <v>12300</v>
      </c>
      <c r="L45" s="6">
        <v>43</v>
      </c>
      <c r="M45" s="7">
        <v>0</v>
      </c>
      <c r="N45" s="8">
        <v>528900</v>
      </c>
    </row>
    <row r="46" spans="2:14" ht="26.4">
      <c r="B46" s="3">
        <v>2023</v>
      </c>
      <c r="C46" s="4" t="s">
        <v>16</v>
      </c>
      <c r="D46" s="1079" t="s">
        <v>34</v>
      </c>
      <c r="E46" s="1080"/>
      <c r="F46" s="1079" t="s">
        <v>39</v>
      </c>
      <c r="G46" s="1080"/>
      <c r="H46" s="4" t="s">
        <v>27</v>
      </c>
      <c r="I46" s="4" t="s">
        <v>19</v>
      </c>
      <c r="J46" s="4" t="s">
        <v>20</v>
      </c>
      <c r="K46" s="5">
        <v>500</v>
      </c>
      <c r="L46" s="6">
        <v>679</v>
      </c>
      <c r="M46" s="7">
        <v>2</v>
      </c>
      <c r="N46" s="8">
        <v>338500</v>
      </c>
    </row>
    <row r="47" spans="2:14" ht="26.4">
      <c r="B47" s="3">
        <v>2023</v>
      </c>
      <c r="C47" s="4" t="s">
        <v>16</v>
      </c>
      <c r="D47" s="1079" t="s">
        <v>34</v>
      </c>
      <c r="E47" s="1080"/>
      <c r="F47" s="1079" t="s">
        <v>39</v>
      </c>
      <c r="G47" s="1080"/>
      <c r="H47" s="4" t="s">
        <v>27</v>
      </c>
      <c r="I47" s="4" t="s">
        <v>37</v>
      </c>
      <c r="J47" s="4" t="s">
        <v>38</v>
      </c>
      <c r="K47" s="5">
        <v>1100</v>
      </c>
      <c r="L47" s="6">
        <v>58</v>
      </c>
      <c r="M47" s="7">
        <v>0</v>
      </c>
      <c r="N47" s="8">
        <v>63800</v>
      </c>
    </row>
    <row r="48" spans="2:14">
      <c r="B48" s="12" t="s">
        <v>28</v>
      </c>
      <c r="C48" s="12" t="s">
        <v>28</v>
      </c>
      <c r="D48" s="1083" t="s">
        <v>28</v>
      </c>
      <c r="E48" s="1080"/>
      <c r="F48" s="1083" t="s">
        <v>29</v>
      </c>
      <c r="G48" s="1080"/>
      <c r="H48" s="12" t="s">
        <v>28</v>
      </c>
      <c r="I48" s="12" t="s">
        <v>28</v>
      </c>
      <c r="J48" s="12" t="s">
        <v>28</v>
      </c>
      <c r="K48" s="12" t="s">
        <v>28</v>
      </c>
      <c r="L48" s="13">
        <v>90686</v>
      </c>
      <c r="M48" s="13">
        <v>775</v>
      </c>
      <c r="N48" s="14">
        <v>188425700</v>
      </c>
    </row>
    <row r="49" spans="2:14" ht="26.4">
      <c r="B49" s="3">
        <v>2023</v>
      </c>
      <c r="C49" s="4" t="s">
        <v>16</v>
      </c>
      <c r="D49" s="1079" t="s">
        <v>34</v>
      </c>
      <c r="E49" s="1080"/>
      <c r="F49" s="1079" t="s">
        <v>40</v>
      </c>
      <c r="G49" s="1080"/>
      <c r="H49" s="4" t="s">
        <v>18</v>
      </c>
      <c r="I49" s="4" t="s">
        <v>19</v>
      </c>
      <c r="J49" s="4" t="s">
        <v>20</v>
      </c>
      <c r="K49" s="5">
        <v>800</v>
      </c>
      <c r="L49" s="6">
        <v>656171</v>
      </c>
      <c r="M49" s="7">
        <v>283</v>
      </c>
      <c r="N49" s="8">
        <v>524710400</v>
      </c>
    </row>
    <row r="50" spans="2:14" ht="39.6">
      <c r="B50" s="3">
        <v>2023</v>
      </c>
      <c r="C50" s="4" t="s">
        <v>16</v>
      </c>
      <c r="D50" s="1079" t="s">
        <v>34</v>
      </c>
      <c r="E50" s="1080"/>
      <c r="F50" s="1079" t="s">
        <v>40</v>
      </c>
      <c r="G50" s="1080"/>
      <c r="H50" s="4" t="s">
        <v>22</v>
      </c>
      <c r="I50" s="4" t="s">
        <v>19</v>
      </c>
      <c r="J50" s="4" t="s">
        <v>20</v>
      </c>
      <c r="K50" s="5">
        <v>800</v>
      </c>
      <c r="L50" s="6">
        <v>814</v>
      </c>
      <c r="M50" s="7">
        <v>0</v>
      </c>
      <c r="N50" s="8">
        <v>651200</v>
      </c>
    </row>
    <row r="51" spans="2:14" ht="26.4">
      <c r="B51" s="3">
        <v>2023</v>
      </c>
      <c r="C51" s="4" t="s">
        <v>16</v>
      </c>
      <c r="D51" s="1079" t="s">
        <v>34</v>
      </c>
      <c r="E51" s="1080"/>
      <c r="F51" s="1079" t="s">
        <v>40</v>
      </c>
      <c r="G51" s="1080"/>
      <c r="H51" s="4" t="s">
        <v>23</v>
      </c>
      <c r="I51" s="4" t="s">
        <v>19</v>
      </c>
      <c r="J51" s="4" t="s">
        <v>20</v>
      </c>
      <c r="K51" s="5">
        <v>1600</v>
      </c>
      <c r="L51" s="6">
        <v>20850</v>
      </c>
      <c r="M51" s="7">
        <v>2</v>
      </c>
      <c r="N51" s="8">
        <v>33356800</v>
      </c>
    </row>
    <row r="52" spans="2:14" ht="26.4">
      <c r="B52" s="3">
        <v>2023</v>
      </c>
      <c r="C52" s="4" t="s">
        <v>16</v>
      </c>
      <c r="D52" s="1079" t="s">
        <v>34</v>
      </c>
      <c r="E52" s="1080"/>
      <c r="F52" s="1079" t="s">
        <v>40</v>
      </c>
      <c r="G52" s="1080"/>
      <c r="H52" s="4" t="s">
        <v>24</v>
      </c>
      <c r="I52" s="4" t="s">
        <v>19</v>
      </c>
      <c r="J52" s="4" t="s">
        <v>20</v>
      </c>
      <c r="K52" s="5">
        <v>2900</v>
      </c>
      <c r="L52" s="6">
        <v>51</v>
      </c>
      <c r="M52" s="7">
        <v>0</v>
      </c>
      <c r="N52" s="8">
        <v>147900</v>
      </c>
    </row>
    <row r="53" spans="2:14" ht="26.4">
      <c r="B53" s="3">
        <v>2023</v>
      </c>
      <c r="C53" s="4" t="s">
        <v>16</v>
      </c>
      <c r="D53" s="1079" t="s">
        <v>34</v>
      </c>
      <c r="E53" s="1080"/>
      <c r="F53" s="1079" t="s">
        <v>40</v>
      </c>
      <c r="G53" s="1080"/>
      <c r="H53" s="4" t="s">
        <v>25</v>
      </c>
      <c r="I53" s="4" t="s">
        <v>19</v>
      </c>
      <c r="J53" s="4" t="s">
        <v>20</v>
      </c>
      <c r="K53" s="5">
        <v>1600</v>
      </c>
      <c r="L53" s="6">
        <v>13685</v>
      </c>
      <c r="M53" s="7">
        <v>9</v>
      </c>
      <c r="N53" s="8">
        <v>21881600</v>
      </c>
    </row>
    <row r="54" spans="2:14" ht="26.4">
      <c r="B54" s="3">
        <v>2023</v>
      </c>
      <c r="C54" s="4" t="s">
        <v>16</v>
      </c>
      <c r="D54" s="1079" t="s">
        <v>34</v>
      </c>
      <c r="E54" s="1080"/>
      <c r="F54" s="1079" t="s">
        <v>40</v>
      </c>
      <c r="G54" s="1080"/>
      <c r="H54" s="4" t="s">
        <v>26</v>
      </c>
      <c r="I54" s="4" t="s">
        <v>19</v>
      </c>
      <c r="J54" s="4" t="s">
        <v>20</v>
      </c>
      <c r="K54" s="5">
        <v>2900</v>
      </c>
      <c r="L54" s="6">
        <v>8632</v>
      </c>
      <c r="M54" s="7">
        <v>0</v>
      </c>
      <c r="N54" s="8">
        <v>25032800</v>
      </c>
    </row>
    <row r="55" spans="2:14" ht="26.4">
      <c r="B55" s="3">
        <v>2023</v>
      </c>
      <c r="C55" s="4" t="s">
        <v>16</v>
      </c>
      <c r="D55" s="1079" t="s">
        <v>34</v>
      </c>
      <c r="E55" s="1080"/>
      <c r="F55" s="1079" t="s">
        <v>40</v>
      </c>
      <c r="G55" s="1080"/>
      <c r="H55" s="4" t="s">
        <v>27</v>
      </c>
      <c r="I55" s="4" t="s">
        <v>19</v>
      </c>
      <c r="J55" s="4" t="s">
        <v>20</v>
      </c>
      <c r="K55" s="5">
        <v>200</v>
      </c>
      <c r="L55" s="6">
        <v>9342</v>
      </c>
      <c r="M55" s="7">
        <v>1</v>
      </c>
      <c r="N55" s="8">
        <v>1868200</v>
      </c>
    </row>
    <row r="56" spans="2:14">
      <c r="B56" s="12" t="s">
        <v>28</v>
      </c>
      <c r="C56" s="12" t="s">
        <v>28</v>
      </c>
      <c r="D56" s="1083" t="s">
        <v>28</v>
      </c>
      <c r="E56" s="1080"/>
      <c r="F56" s="1083" t="s">
        <v>29</v>
      </c>
      <c r="G56" s="1080"/>
      <c r="H56" s="12" t="s">
        <v>28</v>
      </c>
      <c r="I56" s="12" t="s">
        <v>28</v>
      </c>
      <c r="J56" s="12" t="s">
        <v>28</v>
      </c>
      <c r="K56" s="12" t="s">
        <v>28</v>
      </c>
      <c r="L56" s="13">
        <v>709545</v>
      </c>
      <c r="M56" s="13">
        <v>295</v>
      </c>
      <c r="N56" s="14">
        <v>607648900</v>
      </c>
    </row>
    <row r="57" spans="2:14" ht="26.4">
      <c r="B57" s="3">
        <v>2023</v>
      </c>
      <c r="C57" s="4" t="s">
        <v>16</v>
      </c>
      <c r="D57" s="1079" t="s">
        <v>34</v>
      </c>
      <c r="E57" s="1080"/>
      <c r="F57" s="1079" t="s">
        <v>41</v>
      </c>
      <c r="G57" s="1080"/>
      <c r="H57" s="4" t="s">
        <v>18</v>
      </c>
      <c r="I57" s="4" t="s">
        <v>19</v>
      </c>
      <c r="J57" s="4" t="s">
        <v>20</v>
      </c>
      <c r="K57" s="5">
        <v>3300</v>
      </c>
      <c r="L57" s="6">
        <v>538429</v>
      </c>
      <c r="M57" s="7">
        <v>66</v>
      </c>
      <c r="N57" s="8">
        <v>1776597900</v>
      </c>
    </row>
    <row r="58" spans="2:14" ht="26.4">
      <c r="B58" s="3">
        <v>2023</v>
      </c>
      <c r="C58" s="4" t="s">
        <v>16</v>
      </c>
      <c r="D58" s="1079" t="s">
        <v>34</v>
      </c>
      <c r="E58" s="1080"/>
      <c r="F58" s="1079" t="s">
        <v>41</v>
      </c>
      <c r="G58" s="1080"/>
      <c r="H58" s="4" t="s">
        <v>18</v>
      </c>
      <c r="I58" s="4" t="s">
        <v>37</v>
      </c>
      <c r="J58" s="4" t="s">
        <v>38</v>
      </c>
      <c r="K58" s="5">
        <v>4900</v>
      </c>
      <c r="L58" s="6">
        <v>73416</v>
      </c>
      <c r="M58" s="7">
        <v>3</v>
      </c>
      <c r="N58" s="8">
        <v>359723700</v>
      </c>
    </row>
    <row r="59" spans="2:14" ht="39.6">
      <c r="B59" s="3">
        <v>2023</v>
      </c>
      <c r="C59" s="4" t="s">
        <v>16</v>
      </c>
      <c r="D59" s="1079" t="s">
        <v>34</v>
      </c>
      <c r="E59" s="1080"/>
      <c r="F59" s="1079" t="s">
        <v>41</v>
      </c>
      <c r="G59" s="1080"/>
      <c r="H59" s="4" t="s">
        <v>22</v>
      </c>
      <c r="I59" s="4" t="s">
        <v>19</v>
      </c>
      <c r="J59" s="4" t="s">
        <v>20</v>
      </c>
      <c r="K59" s="5">
        <v>3300</v>
      </c>
      <c r="L59" s="6">
        <v>1257</v>
      </c>
      <c r="M59" s="7">
        <v>0</v>
      </c>
      <c r="N59" s="8">
        <v>4148100</v>
      </c>
    </row>
    <row r="60" spans="2:14" ht="39.6">
      <c r="B60" s="3">
        <v>2023</v>
      </c>
      <c r="C60" s="4" t="s">
        <v>16</v>
      </c>
      <c r="D60" s="1079" t="s">
        <v>34</v>
      </c>
      <c r="E60" s="1080"/>
      <c r="F60" s="1079" t="s">
        <v>41</v>
      </c>
      <c r="G60" s="1080"/>
      <c r="H60" s="4" t="s">
        <v>22</v>
      </c>
      <c r="I60" s="4" t="s">
        <v>37</v>
      </c>
      <c r="J60" s="4" t="s">
        <v>38</v>
      </c>
      <c r="K60" s="5">
        <v>4900</v>
      </c>
      <c r="L60" s="6">
        <v>118</v>
      </c>
      <c r="M60" s="7">
        <v>0</v>
      </c>
      <c r="N60" s="8">
        <v>578200</v>
      </c>
    </row>
    <row r="61" spans="2:14" ht="26.4">
      <c r="B61" s="3">
        <v>2023</v>
      </c>
      <c r="C61" s="4" t="s">
        <v>16</v>
      </c>
      <c r="D61" s="1079" t="s">
        <v>34</v>
      </c>
      <c r="E61" s="1080"/>
      <c r="F61" s="1079" t="s">
        <v>41</v>
      </c>
      <c r="G61" s="1080"/>
      <c r="H61" s="4" t="s">
        <v>23</v>
      </c>
      <c r="I61" s="4" t="s">
        <v>19</v>
      </c>
      <c r="J61" s="4" t="s">
        <v>20</v>
      </c>
      <c r="K61" s="5">
        <v>6500</v>
      </c>
      <c r="L61" s="6">
        <v>15090</v>
      </c>
      <c r="M61" s="7">
        <v>0</v>
      </c>
      <c r="N61" s="8">
        <v>98085000</v>
      </c>
    </row>
    <row r="62" spans="2:14" ht="26.4">
      <c r="B62" s="3">
        <v>2023</v>
      </c>
      <c r="C62" s="4" t="s">
        <v>16</v>
      </c>
      <c r="D62" s="1079" t="s">
        <v>34</v>
      </c>
      <c r="E62" s="1080"/>
      <c r="F62" s="1079" t="s">
        <v>41</v>
      </c>
      <c r="G62" s="1080"/>
      <c r="H62" s="4" t="s">
        <v>23</v>
      </c>
      <c r="I62" s="4" t="s">
        <v>37</v>
      </c>
      <c r="J62" s="4" t="s">
        <v>38</v>
      </c>
      <c r="K62" s="5">
        <v>13100</v>
      </c>
      <c r="L62" s="6">
        <v>965</v>
      </c>
      <c r="M62" s="7">
        <v>0</v>
      </c>
      <c r="N62" s="8">
        <v>12641500</v>
      </c>
    </row>
    <row r="63" spans="2:14" ht="26.4">
      <c r="B63" s="3">
        <v>2023</v>
      </c>
      <c r="C63" s="4" t="s">
        <v>16</v>
      </c>
      <c r="D63" s="1079" t="s">
        <v>34</v>
      </c>
      <c r="E63" s="1080"/>
      <c r="F63" s="1079" t="s">
        <v>41</v>
      </c>
      <c r="G63" s="1080"/>
      <c r="H63" s="4" t="s">
        <v>24</v>
      </c>
      <c r="I63" s="4" t="s">
        <v>19</v>
      </c>
      <c r="J63" s="4" t="s">
        <v>20</v>
      </c>
      <c r="K63" s="5">
        <v>11500</v>
      </c>
      <c r="L63" s="6">
        <v>990</v>
      </c>
      <c r="M63" s="7">
        <v>0</v>
      </c>
      <c r="N63" s="8">
        <v>11385000</v>
      </c>
    </row>
    <row r="64" spans="2:14" ht="26.4">
      <c r="B64" s="3">
        <v>2023</v>
      </c>
      <c r="C64" s="4" t="s">
        <v>16</v>
      </c>
      <c r="D64" s="1079" t="s">
        <v>34</v>
      </c>
      <c r="E64" s="1080"/>
      <c r="F64" s="1079" t="s">
        <v>41</v>
      </c>
      <c r="G64" s="1080"/>
      <c r="H64" s="4" t="s">
        <v>24</v>
      </c>
      <c r="I64" s="4" t="s">
        <v>37</v>
      </c>
      <c r="J64" s="4" t="s">
        <v>38</v>
      </c>
      <c r="K64" s="5">
        <v>22900</v>
      </c>
      <c r="L64" s="6">
        <v>124</v>
      </c>
      <c r="M64" s="7">
        <v>0</v>
      </c>
      <c r="N64" s="8">
        <v>2839600</v>
      </c>
    </row>
    <row r="65" spans="2:14" ht="26.4">
      <c r="B65" s="3">
        <v>2023</v>
      </c>
      <c r="C65" s="4" t="s">
        <v>16</v>
      </c>
      <c r="D65" s="1079" t="s">
        <v>34</v>
      </c>
      <c r="E65" s="1080"/>
      <c r="F65" s="1079" t="s">
        <v>41</v>
      </c>
      <c r="G65" s="1080"/>
      <c r="H65" s="4" t="s">
        <v>25</v>
      </c>
      <c r="I65" s="4" t="s">
        <v>19</v>
      </c>
      <c r="J65" s="4" t="s">
        <v>20</v>
      </c>
      <c r="K65" s="5">
        <v>6500</v>
      </c>
      <c r="L65" s="6">
        <v>19852</v>
      </c>
      <c r="M65" s="7">
        <v>6</v>
      </c>
      <c r="N65" s="8">
        <v>128999000</v>
      </c>
    </row>
    <row r="66" spans="2:14" ht="26.4">
      <c r="B66" s="3">
        <v>2023</v>
      </c>
      <c r="C66" s="4" t="s">
        <v>16</v>
      </c>
      <c r="D66" s="1079" t="s">
        <v>34</v>
      </c>
      <c r="E66" s="1080"/>
      <c r="F66" s="1079" t="s">
        <v>41</v>
      </c>
      <c r="G66" s="1080"/>
      <c r="H66" s="4" t="s">
        <v>25</v>
      </c>
      <c r="I66" s="4" t="s">
        <v>37</v>
      </c>
      <c r="J66" s="4" t="s">
        <v>38</v>
      </c>
      <c r="K66" s="5">
        <v>13100</v>
      </c>
      <c r="L66" s="6">
        <v>421</v>
      </c>
      <c r="M66" s="7">
        <v>0</v>
      </c>
      <c r="N66" s="8">
        <v>5515100</v>
      </c>
    </row>
    <row r="67" spans="2:14" ht="26.4">
      <c r="B67" s="3">
        <v>2023</v>
      </c>
      <c r="C67" s="4" t="s">
        <v>16</v>
      </c>
      <c r="D67" s="1079" t="s">
        <v>34</v>
      </c>
      <c r="E67" s="1080"/>
      <c r="F67" s="1079" t="s">
        <v>41</v>
      </c>
      <c r="G67" s="1080"/>
      <c r="H67" s="4" t="s">
        <v>26</v>
      </c>
      <c r="I67" s="4" t="s">
        <v>19</v>
      </c>
      <c r="J67" s="4" t="s">
        <v>20</v>
      </c>
      <c r="K67" s="5">
        <v>11500</v>
      </c>
      <c r="L67" s="6">
        <v>56922</v>
      </c>
      <c r="M67" s="7">
        <v>2</v>
      </c>
      <c r="N67" s="8">
        <v>654580000</v>
      </c>
    </row>
    <row r="68" spans="2:14" ht="26.4">
      <c r="B68" s="3">
        <v>2023</v>
      </c>
      <c r="C68" s="4" t="s">
        <v>16</v>
      </c>
      <c r="D68" s="1079" t="s">
        <v>34</v>
      </c>
      <c r="E68" s="1080"/>
      <c r="F68" s="1079" t="s">
        <v>41</v>
      </c>
      <c r="G68" s="1080"/>
      <c r="H68" s="4" t="s">
        <v>26</v>
      </c>
      <c r="I68" s="4" t="s">
        <v>37</v>
      </c>
      <c r="J68" s="4" t="s">
        <v>38</v>
      </c>
      <c r="K68" s="5">
        <v>22900</v>
      </c>
      <c r="L68" s="6">
        <v>1260</v>
      </c>
      <c r="M68" s="7">
        <v>0</v>
      </c>
      <c r="N68" s="8">
        <v>28854000</v>
      </c>
    </row>
    <row r="69" spans="2:14" ht="26.4">
      <c r="B69" s="3">
        <v>2023</v>
      </c>
      <c r="C69" s="4" t="s">
        <v>16</v>
      </c>
      <c r="D69" s="1079" t="s">
        <v>34</v>
      </c>
      <c r="E69" s="1080"/>
      <c r="F69" s="1079" t="s">
        <v>41</v>
      </c>
      <c r="G69" s="1080"/>
      <c r="H69" s="4" t="s">
        <v>27</v>
      </c>
      <c r="I69" s="4" t="s">
        <v>19</v>
      </c>
      <c r="J69" s="4" t="s">
        <v>20</v>
      </c>
      <c r="K69" s="5">
        <v>1000</v>
      </c>
      <c r="L69" s="6">
        <v>3200</v>
      </c>
      <c r="M69" s="7">
        <v>0</v>
      </c>
      <c r="N69" s="8">
        <v>3200000</v>
      </c>
    </row>
    <row r="70" spans="2:14" ht="26.4">
      <c r="B70" s="3">
        <v>2023</v>
      </c>
      <c r="C70" s="4" t="s">
        <v>16</v>
      </c>
      <c r="D70" s="1079" t="s">
        <v>34</v>
      </c>
      <c r="E70" s="1080"/>
      <c r="F70" s="1079" t="s">
        <v>41</v>
      </c>
      <c r="G70" s="1080"/>
      <c r="H70" s="4" t="s">
        <v>27</v>
      </c>
      <c r="I70" s="4" t="s">
        <v>37</v>
      </c>
      <c r="J70" s="4" t="s">
        <v>38</v>
      </c>
      <c r="K70" s="5">
        <v>2000</v>
      </c>
      <c r="L70" s="6">
        <v>682</v>
      </c>
      <c r="M70" s="7">
        <v>0</v>
      </c>
      <c r="N70" s="8">
        <v>1364000</v>
      </c>
    </row>
    <row r="71" spans="2:14">
      <c r="B71" s="12" t="s">
        <v>28</v>
      </c>
      <c r="C71" s="12" t="s">
        <v>28</v>
      </c>
      <c r="D71" s="1083" t="s">
        <v>28</v>
      </c>
      <c r="E71" s="1080"/>
      <c r="F71" s="1083" t="s">
        <v>29</v>
      </c>
      <c r="G71" s="1080"/>
      <c r="H71" s="12" t="s">
        <v>28</v>
      </c>
      <c r="I71" s="12" t="s">
        <v>28</v>
      </c>
      <c r="J71" s="12" t="s">
        <v>28</v>
      </c>
      <c r="K71" s="12" t="s">
        <v>28</v>
      </c>
      <c r="L71" s="13">
        <v>712726</v>
      </c>
      <c r="M71" s="13">
        <v>77</v>
      </c>
      <c r="N71" s="14">
        <v>3088511100</v>
      </c>
    </row>
    <row r="72" spans="2:14" ht="26.4">
      <c r="B72" s="3">
        <v>2023</v>
      </c>
      <c r="C72" s="4" t="s">
        <v>16</v>
      </c>
      <c r="D72" s="1079" t="s">
        <v>34</v>
      </c>
      <c r="E72" s="1080"/>
      <c r="F72" s="1079" t="s">
        <v>42</v>
      </c>
      <c r="G72" s="1080"/>
      <c r="H72" s="4" t="s">
        <v>18</v>
      </c>
      <c r="I72" s="4" t="s">
        <v>19</v>
      </c>
      <c r="J72" s="4" t="s">
        <v>20</v>
      </c>
      <c r="K72" s="5">
        <v>2100</v>
      </c>
      <c r="L72" s="6">
        <v>240172</v>
      </c>
      <c r="M72" s="7">
        <v>1533</v>
      </c>
      <c r="N72" s="8">
        <v>501141900</v>
      </c>
    </row>
    <row r="73" spans="2:14" ht="26.4">
      <c r="B73" s="3">
        <v>2023</v>
      </c>
      <c r="C73" s="4" t="s">
        <v>16</v>
      </c>
      <c r="D73" s="1079" t="s">
        <v>34</v>
      </c>
      <c r="E73" s="1080"/>
      <c r="F73" s="1079" t="s">
        <v>42</v>
      </c>
      <c r="G73" s="1080"/>
      <c r="H73" s="4" t="s">
        <v>18</v>
      </c>
      <c r="I73" s="4" t="s">
        <v>37</v>
      </c>
      <c r="J73" s="4" t="s">
        <v>38</v>
      </c>
      <c r="K73" s="5">
        <v>3200</v>
      </c>
      <c r="L73" s="6">
        <v>14554</v>
      </c>
      <c r="M73" s="7">
        <v>40</v>
      </c>
      <c r="N73" s="8">
        <v>46444800</v>
      </c>
    </row>
    <row r="74" spans="2:14" ht="39.6">
      <c r="B74" s="3">
        <v>2023</v>
      </c>
      <c r="C74" s="4" t="s">
        <v>16</v>
      </c>
      <c r="D74" s="1079" t="s">
        <v>34</v>
      </c>
      <c r="E74" s="1080"/>
      <c r="F74" s="1079" t="s">
        <v>42</v>
      </c>
      <c r="G74" s="1080"/>
      <c r="H74" s="4" t="s">
        <v>22</v>
      </c>
      <c r="I74" s="4" t="s">
        <v>19</v>
      </c>
      <c r="J74" s="4" t="s">
        <v>20</v>
      </c>
      <c r="K74" s="5">
        <v>2100</v>
      </c>
      <c r="L74" s="6">
        <v>792</v>
      </c>
      <c r="M74" s="7">
        <v>8</v>
      </c>
      <c r="N74" s="8">
        <v>1646400</v>
      </c>
    </row>
    <row r="75" spans="2:14" ht="39.6">
      <c r="B75" s="3">
        <v>2023</v>
      </c>
      <c r="C75" s="4" t="s">
        <v>16</v>
      </c>
      <c r="D75" s="1079" t="s">
        <v>34</v>
      </c>
      <c r="E75" s="1080"/>
      <c r="F75" s="1079" t="s">
        <v>42</v>
      </c>
      <c r="G75" s="1080"/>
      <c r="H75" s="4" t="s">
        <v>22</v>
      </c>
      <c r="I75" s="4" t="s">
        <v>37</v>
      </c>
      <c r="J75" s="4" t="s">
        <v>38</v>
      </c>
      <c r="K75" s="5">
        <v>3200</v>
      </c>
      <c r="L75" s="6">
        <v>57</v>
      </c>
      <c r="M75" s="7">
        <v>0</v>
      </c>
      <c r="N75" s="8">
        <v>182400</v>
      </c>
    </row>
    <row r="76" spans="2:14" ht="26.4">
      <c r="B76" s="3">
        <v>2023</v>
      </c>
      <c r="C76" s="4" t="s">
        <v>16</v>
      </c>
      <c r="D76" s="1079" t="s">
        <v>34</v>
      </c>
      <c r="E76" s="1080"/>
      <c r="F76" s="1079" t="s">
        <v>42</v>
      </c>
      <c r="G76" s="1080"/>
      <c r="H76" s="4" t="s">
        <v>23</v>
      </c>
      <c r="I76" s="4" t="s">
        <v>19</v>
      </c>
      <c r="J76" s="4" t="s">
        <v>20</v>
      </c>
      <c r="K76" s="5">
        <v>4200</v>
      </c>
      <c r="L76" s="6">
        <v>8601</v>
      </c>
      <c r="M76" s="7">
        <v>4</v>
      </c>
      <c r="N76" s="8">
        <v>36107400</v>
      </c>
    </row>
    <row r="77" spans="2:14" ht="26.4">
      <c r="B77" s="3">
        <v>2023</v>
      </c>
      <c r="C77" s="4" t="s">
        <v>16</v>
      </c>
      <c r="D77" s="1079" t="s">
        <v>34</v>
      </c>
      <c r="E77" s="1080"/>
      <c r="F77" s="1079" t="s">
        <v>42</v>
      </c>
      <c r="G77" s="1080"/>
      <c r="H77" s="4" t="s">
        <v>23</v>
      </c>
      <c r="I77" s="4" t="s">
        <v>37</v>
      </c>
      <c r="J77" s="4" t="s">
        <v>38</v>
      </c>
      <c r="K77" s="5">
        <v>8400</v>
      </c>
      <c r="L77" s="6">
        <v>367</v>
      </c>
      <c r="M77" s="7">
        <v>0</v>
      </c>
      <c r="N77" s="8">
        <v>3082800</v>
      </c>
    </row>
    <row r="78" spans="2:14" ht="26.4">
      <c r="B78" s="3">
        <v>2023</v>
      </c>
      <c r="C78" s="4" t="s">
        <v>16</v>
      </c>
      <c r="D78" s="1079" t="s">
        <v>34</v>
      </c>
      <c r="E78" s="1080"/>
      <c r="F78" s="1079" t="s">
        <v>42</v>
      </c>
      <c r="G78" s="1080"/>
      <c r="H78" s="4" t="s">
        <v>24</v>
      </c>
      <c r="I78" s="4" t="s">
        <v>19</v>
      </c>
      <c r="J78" s="4" t="s">
        <v>20</v>
      </c>
      <c r="K78" s="5">
        <v>7400</v>
      </c>
      <c r="L78" s="6">
        <v>118</v>
      </c>
      <c r="M78" s="7">
        <v>3</v>
      </c>
      <c r="N78" s="8">
        <v>851000</v>
      </c>
    </row>
    <row r="79" spans="2:14" ht="26.4">
      <c r="B79" s="3">
        <v>2023</v>
      </c>
      <c r="C79" s="4" t="s">
        <v>16</v>
      </c>
      <c r="D79" s="1079" t="s">
        <v>34</v>
      </c>
      <c r="E79" s="1080"/>
      <c r="F79" s="1079" t="s">
        <v>42</v>
      </c>
      <c r="G79" s="1080"/>
      <c r="H79" s="4" t="s">
        <v>24</v>
      </c>
      <c r="I79" s="4" t="s">
        <v>37</v>
      </c>
      <c r="J79" s="4" t="s">
        <v>38</v>
      </c>
      <c r="K79" s="5">
        <v>14700</v>
      </c>
      <c r="L79" s="10">
        <v>0</v>
      </c>
      <c r="M79" s="7">
        <v>0</v>
      </c>
      <c r="N79" s="11">
        <v>0</v>
      </c>
    </row>
    <row r="80" spans="2:14" ht="26.4">
      <c r="B80" s="3">
        <v>2023</v>
      </c>
      <c r="C80" s="4" t="s">
        <v>16</v>
      </c>
      <c r="D80" s="1079" t="s">
        <v>34</v>
      </c>
      <c r="E80" s="1080"/>
      <c r="F80" s="1079" t="s">
        <v>42</v>
      </c>
      <c r="G80" s="1080"/>
      <c r="H80" s="4" t="s">
        <v>25</v>
      </c>
      <c r="I80" s="4" t="s">
        <v>19</v>
      </c>
      <c r="J80" s="4" t="s">
        <v>20</v>
      </c>
      <c r="K80" s="5">
        <v>4200</v>
      </c>
      <c r="L80" s="6">
        <v>17195</v>
      </c>
      <c r="M80" s="7">
        <v>40</v>
      </c>
      <c r="N80" s="8">
        <v>72051000</v>
      </c>
    </row>
    <row r="81" spans="2:14" ht="26.4">
      <c r="B81" s="3">
        <v>2023</v>
      </c>
      <c r="C81" s="4" t="s">
        <v>16</v>
      </c>
      <c r="D81" s="1079" t="s">
        <v>34</v>
      </c>
      <c r="E81" s="1080"/>
      <c r="F81" s="1079" t="s">
        <v>42</v>
      </c>
      <c r="G81" s="1080"/>
      <c r="H81" s="4" t="s">
        <v>25</v>
      </c>
      <c r="I81" s="4" t="s">
        <v>37</v>
      </c>
      <c r="J81" s="4" t="s">
        <v>38</v>
      </c>
      <c r="K81" s="5">
        <v>8400</v>
      </c>
      <c r="L81" s="6">
        <v>414</v>
      </c>
      <c r="M81" s="7">
        <v>1</v>
      </c>
      <c r="N81" s="8">
        <v>3469200</v>
      </c>
    </row>
    <row r="82" spans="2:14" ht="26.4">
      <c r="B82" s="3">
        <v>2023</v>
      </c>
      <c r="C82" s="4" t="s">
        <v>16</v>
      </c>
      <c r="D82" s="1079" t="s">
        <v>34</v>
      </c>
      <c r="E82" s="1080"/>
      <c r="F82" s="1079" t="s">
        <v>42</v>
      </c>
      <c r="G82" s="1080"/>
      <c r="H82" s="4" t="s">
        <v>26</v>
      </c>
      <c r="I82" s="4" t="s">
        <v>19</v>
      </c>
      <c r="J82" s="4" t="s">
        <v>20</v>
      </c>
      <c r="K82" s="5">
        <v>7400</v>
      </c>
      <c r="L82" s="6">
        <v>6985</v>
      </c>
      <c r="M82" s="7">
        <v>10</v>
      </c>
      <c r="N82" s="8">
        <v>51615000</v>
      </c>
    </row>
    <row r="83" spans="2:14" ht="26.4">
      <c r="B83" s="3">
        <v>2023</v>
      </c>
      <c r="C83" s="4" t="s">
        <v>16</v>
      </c>
      <c r="D83" s="1079" t="s">
        <v>34</v>
      </c>
      <c r="E83" s="1080"/>
      <c r="F83" s="1079" t="s">
        <v>42</v>
      </c>
      <c r="G83" s="1080"/>
      <c r="H83" s="4" t="s">
        <v>26</v>
      </c>
      <c r="I83" s="4" t="s">
        <v>37</v>
      </c>
      <c r="J83" s="4" t="s">
        <v>38</v>
      </c>
      <c r="K83" s="5">
        <v>14700</v>
      </c>
      <c r="L83" s="6">
        <v>136</v>
      </c>
      <c r="M83" s="7">
        <v>0</v>
      </c>
      <c r="N83" s="8">
        <v>1999200</v>
      </c>
    </row>
    <row r="84" spans="2:14" ht="26.4">
      <c r="B84" s="3">
        <v>2023</v>
      </c>
      <c r="C84" s="4" t="s">
        <v>16</v>
      </c>
      <c r="D84" s="1079" t="s">
        <v>34</v>
      </c>
      <c r="E84" s="1080"/>
      <c r="F84" s="1079" t="s">
        <v>42</v>
      </c>
      <c r="G84" s="1080"/>
      <c r="H84" s="4" t="s">
        <v>27</v>
      </c>
      <c r="I84" s="4" t="s">
        <v>19</v>
      </c>
      <c r="J84" s="4" t="s">
        <v>20</v>
      </c>
      <c r="K84" s="5">
        <v>600</v>
      </c>
      <c r="L84" s="6">
        <v>2004</v>
      </c>
      <c r="M84" s="7">
        <v>14</v>
      </c>
      <c r="N84" s="8">
        <v>1194000</v>
      </c>
    </row>
    <row r="85" spans="2:14" ht="26.4">
      <c r="B85" s="3">
        <v>2023</v>
      </c>
      <c r="C85" s="4" t="s">
        <v>16</v>
      </c>
      <c r="D85" s="1079" t="s">
        <v>34</v>
      </c>
      <c r="E85" s="1080"/>
      <c r="F85" s="1079" t="s">
        <v>42</v>
      </c>
      <c r="G85" s="1080"/>
      <c r="H85" s="4" t="s">
        <v>27</v>
      </c>
      <c r="I85" s="4" t="s">
        <v>37</v>
      </c>
      <c r="J85" s="4" t="s">
        <v>38</v>
      </c>
      <c r="K85" s="5">
        <v>1300</v>
      </c>
      <c r="L85" s="6">
        <v>145</v>
      </c>
      <c r="M85" s="7">
        <v>0</v>
      </c>
      <c r="N85" s="8">
        <v>188500</v>
      </c>
    </row>
    <row r="86" spans="2:14">
      <c r="B86" s="12" t="s">
        <v>28</v>
      </c>
      <c r="C86" s="12" t="s">
        <v>28</v>
      </c>
      <c r="D86" s="1083" t="s">
        <v>28</v>
      </c>
      <c r="E86" s="1080"/>
      <c r="F86" s="1083" t="s">
        <v>29</v>
      </c>
      <c r="G86" s="1080"/>
      <c r="H86" s="12" t="s">
        <v>28</v>
      </c>
      <c r="I86" s="12" t="s">
        <v>28</v>
      </c>
      <c r="J86" s="12" t="s">
        <v>28</v>
      </c>
      <c r="K86" s="12" t="s">
        <v>28</v>
      </c>
      <c r="L86" s="13">
        <v>291540</v>
      </c>
      <c r="M86" s="13">
        <v>1653</v>
      </c>
      <c r="N86" s="14">
        <v>719973600</v>
      </c>
    </row>
    <row r="87" spans="2:14" ht="26.4">
      <c r="B87" s="3">
        <v>2023</v>
      </c>
      <c r="C87" s="4" t="s">
        <v>16</v>
      </c>
      <c r="D87" s="1079" t="s">
        <v>34</v>
      </c>
      <c r="E87" s="1080"/>
      <c r="F87" s="1079" t="s">
        <v>43</v>
      </c>
      <c r="G87" s="1080"/>
      <c r="H87" s="4" t="s">
        <v>18</v>
      </c>
      <c r="I87" s="4" t="s">
        <v>19</v>
      </c>
      <c r="J87" s="4" t="s">
        <v>20</v>
      </c>
      <c r="K87" s="5">
        <v>1200</v>
      </c>
      <c r="L87" s="6">
        <v>76074</v>
      </c>
      <c r="M87" s="7">
        <v>156</v>
      </c>
      <c r="N87" s="8">
        <v>91101600</v>
      </c>
    </row>
    <row r="88" spans="2:14" ht="26.4">
      <c r="B88" s="3">
        <v>2023</v>
      </c>
      <c r="C88" s="4" t="s">
        <v>16</v>
      </c>
      <c r="D88" s="1079" t="s">
        <v>34</v>
      </c>
      <c r="E88" s="1080"/>
      <c r="F88" s="1079" t="s">
        <v>43</v>
      </c>
      <c r="G88" s="1080"/>
      <c r="H88" s="4" t="s">
        <v>18</v>
      </c>
      <c r="I88" s="4" t="s">
        <v>37</v>
      </c>
      <c r="J88" s="4" t="s">
        <v>38</v>
      </c>
      <c r="K88" s="5">
        <v>1800</v>
      </c>
      <c r="L88" s="6">
        <v>4931</v>
      </c>
      <c r="M88" s="7">
        <v>6</v>
      </c>
      <c r="N88" s="8">
        <v>8865000</v>
      </c>
    </row>
    <row r="89" spans="2:14" ht="39.6">
      <c r="B89" s="3">
        <v>2023</v>
      </c>
      <c r="C89" s="4" t="s">
        <v>16</v>
      </c>
      <c r="D89" s="1079" t="s">
        <v>34</v>
      </c>
      <c r="E89" s="1080"/>
      <c r="F89" s="1079" t="s">
        <v>43</v>
      </c>
      <c r="G89" s="1080"/>
      <c r="H89" s="4" t="s">
        <v>22</v>
      </c>
      <c r="I89" s="4" t="s">
        <v>19</v>
      </c>
      <c r="J89" s="4" t="s">
        <v>20</v>
      </c>
      <c r="K89" s="5">
        <v>1200</v>
      </c>
      <c r="L89" s="6">
        <v>155</v>
      </c>
      <c r="M89" s="7">
        <v>1</v>
      </c>
      <c r="N89" s="8">
        <v>184800</v>
      </c>
    </row>
    <row r="90" spans="2:14" ht="39.6">
      <c r="B90" s="3">
        <v>2023</v>
      </c>
      <c r="C90" s="4" t="s">
        <v>16</v>
      </c>
      <c r="D90" s="1079" t="s">
        <v>34</v>
      </c>
      <c r="E90" s="1080"/>
      <c r="F90" s="1079" t="s">
        <v>43</v>
      </c>
      <c r="G90" s="1080"/>
      <c r="H90" s="4" t="s">
        <v>22</v>
      </c>
      <c r="I90" s="4" t="s">
        <v>37</v>
      </c>
      <c r="J90" s="4" t="s">
        <v>38</v>
      </c>
      <c r="K90" s="5">
        <v>1800</v>
      </c>
      <c r="L90" s="6">
        <v>5</v>
      </c>
      <c r="M90" s="7">
        <v>0</v>
      </c>
      <c r="N90" s="8">
        <v>9000</v>
      </c>
    </row>
    <row r="91" spans="2:14" ht="26.4">
      <c r="B91" s="3">
        <v>2023</v>
      </c>
      <c r="C91" s="4" t="s">
        <v>16</v>
      </c>
      <c r="D91" s="1079" t="s">
        <v>34</v>
      </c>
      <c r="E91" s="1080"/>
      <c r="F91" s="1079" t="s">
        <v>43</v>
      </c>
      <c r="G91" s="1080"/>
      <c r="H91" s="4" t="s">
        <v>23</v>
      </c>
      <c r="I91" s="4" t="s">
        <v>19</v>
      </c>
      <c r="J91" s="4" t="s">
        <v>20</v>
      </c>
      <c r="K91" s="5">
        <v>2300</v>
      </c>
      <c r="L91" s="6">
        <v>620</v>
      </c>
      <c r="M91" s="7">
        <v>0</v>
      </c>
      <c r="N91" s="8">
        <v>1426000</v>
      </c>
    </row>
    <row r="92" spans="2:14" ht="26.4">
      <c r="B92" s="3">
        <v>2023</v>
      </c>
      <c r="C92" s="4" t="s">
        <v>16</v>
      </c>
      <c r="D92" s="1079" t="s">
        <v>34</v>
      </c>
      <c r="E92" s="1080"/>
      <c r="F92" s="1079" t="s">
        <v>43</v>
      </c>
      <c r="G92" s="1080"/>
      <c r="H92" s="4" t="s">
        <v>23</v>
      </c>
      <c r="I92" s="4" t="s">
        <v>37</v>
      </c>
      <c r="J92" s="4" t="s">
        <v>38</v>
      </c>
      <c r="K92" s="5">
        <v>4700</v>
      </c>
      <c r="L92" s="6">
        <v>21</v>
      </c>
      <c r="M92" s="7">
        <v>0</v>
      </c>
      <c r="N92" s="8">
        <v>98700</v>
      </c>
    </row>
    <row r="93" spans="2:14" ht="26.4">
      <c r="B93" s="3">
        <v>2023</v>
      </c>
      <c r="C93" s="4" t="s">
        <v>16</v>
      </c>
      <c r="D93" s="1079" t="s">
        <v>34</v>
      </c>
      <c r="E93" s="1080"/>
      <c r="F93" s="1079" t="s">
        <v>43</v>
      </c>
      <c r="G93" s="1080"/>
      <c r="H93" s="4" t="s">
        <v>24</v>
      </c>
      <c r="I93" s="4" t="s">
        <v>19</v>
      </c>
      <c r="J93" s="4" t="s">
        <v>20</v>
      </c>
      <c r="K93" s="5">
        <v>4100</v>
      </c>
      <c r="L93" s="6">
        <v>9</v>
      </c>
      <c r="M93" s="7">
        <v>1</v>
      </c>
      <c r="N93" s="8">
        <v>32800</v>
      </c>
    </row>
    <row r="94" spans="2:14" ht="26.4">
      <c r="B94" s="3">
        <v>2023</v>
      </c>
      <c r="C94" s="4" t="s">
        <v>16</v>
      </c>
      <c r="D94" s="1079" t="s">
        <v>34</v>
      </c>
      <c r="E94" s="1080"/>
      <c r="F94" s="1079" t="s">
        <v>43</v>
      </c>
      <c r="G94" s="1080"/>
      <c r="H94" s="4" t="s">
        <v>24</v>
      </c>
      <c r="I94" s="4" t="s">
        <v>37</v>
      </c>
      <c r="J94" s="4" t="s">
        <v>38</v>
      </c>
      <c r="K94" s="5">
        <v>8200</v>
      </c>
      <c r="L94" s="10">
        <v>0</v>
      </c>
      <c r="M94" s="7">
        <v>0</v>
      </c>
      <c r="N94" s="11">
        <v>0</v>
      </c>
    </row>
    <row r="95" spans="2:14" ht="26.4">
      <c r="B95" s="3">
        <v>2023</v>
      </c>
      <c r="C95" s="4" t="s">
        <v>16</v>
      </c>
      <c r="D95" s="1079" t="s">
        <v>34</v>
      </c>
      <c r="E95" s="1080"/>
      <c r="F95" s="1079" t="s">
        <v>43</v>
      </c>
      <c r="G95" s="1080"/>
      <c r="H95" s="4" t="s">
        <v>25</v>
      </c>
      <c r="I95" s="4" t="s">
        <v>19</v>
      </c>
      <c r="J95" s="4" t="s">
        <v>20</v>
      </c>
      <c r="K95" s="5">
        <v>2300</v>
      </c>
      <c r="L95" s="6">
        <v>4608</v>
      </c>
      <c r="M95" s="7">
        <v>14</v>
      </c>
      <c r="N95" s="8">
        <v>10566200</v>
      </c>
    </row>
    <row r="96" spans="2:14" ht="26.4">
      <c r="B96" s="3">
        <v>2023</v>
      </c>
      <c r="C96" s="4" t="s">
        <v>16</v>
      </c>
      <c r="D96" s="1079" t="s">
        <v>34</v>
      </c>
      <c r="E96" s="1080"/>
      <c r="F96" s="1079" t="s">
        <v>43</v>
      </c>
      <c r="G96" s="1080"/>
      <c r="H96" s="4" t="s">
        <v>25</v>
      </c>
      <c r="I96" s="4" t="s">
        <v>37</v>
      </c>
      <c r="J96" s="4" t="s">
        <v>38</v>
      </c>
      <c r="K96" s="5">
        <v>4700</v>
      </c>
      <c r="L96" s="6">
        <v>115</v>
      </c>
      <c r="M96" s="7">
        <v>0</v>
      </c>
      <c r="N96" s="8">
        <v>540500</v>
      </c>
    </row>
    <row r="97" spans="2:14" ht="26.4">
      <c r="B97" s="3">
        <v>2023</v>
      </c>
      <c r="C97" s="4" t="s">
        <v>16</v>
      </c>
      <c r="D97" s="1079" t="s">
        <v>34</v>
      </c>
      <c r="E97" s="1080"/>
      <c r="F97" s="1079" t="s">
        <v>43</v>
      </c>
      <c r="G97" s="1080"/>
      <c r="H97" s="4" t="s">
        <v>26</v>
      </c>
      <c r="I97" s="4" t="s">
        <v>19</v>
      </c>
      <c r="J97" s="4" t="s">
        <v>20</v>
      </c>
      <c r="K97" s="5">
        <v>4100</v>
      </c>
      <c r="L97" s="6">
        <v>6919</v>
      </c>
      <c r="M97" s="7">
        <v>1</v>
      </c>
      <c r="N97" s="8">
        <v>28363800</v>
      </c>
    </row>
    <row r="98" spans="2:14" ht="26.4">
      <c r="B98" s="3">
        <v>2023</v>
      </c>
      <c r="C98" s="4" t="s">
        <v>16</v>
      </c>
      <c r="D98" s="1079" t="s">
        <v>34</v>
      </c>
      <c r="E98" s="1080"/>
      <c r="F98" s="1079" t="s">
        <v>43</v>
      </c>
      <c r="G98" s="1080"/>
      <c r="H98" s="4" t="s">
        <v>26</v>
      </c>
      <c r="I98" s="4" t="s">
        <v>37</v>
      </c>
      <c r="J98" s="4" t="s">
        <v>38</v>
      </c>
      <c r="K98" s="5">
        <v>8200</v>
      </c>
      <c r="L98" s="6">
        <v>134</v>
      </c>
      <c r="M98" s="7">
        <v>0</v>
      </c>
      <c r="N98" s="8">
        <v>1098800</v>
      </c>
    </row>
    <row r="99" spans="2:14" ht="26.4">
      <c r="B99" s="3">
        <v>2023</v>
      </c>
      <c r="C99" s="4" t="s">
        <v>16</v>
      </c>
      <c r="D99" s="1079" t="s">
        <v>34</v>
      </c>
      <c r="E99" s="1080"/>
      <c r="F99" s="1079" t="s">
        <v>43</v>
      </c>
      <c r="G99" s="1080"/>
      <c r="H99" s="4" t="s">
        <v>27</v>
      </c>
      <c r="I99" s="4" t="s">
        <v>19</v>
      </c>
      <c r="J99" s="4" t="s">
        <v>20</v>
      </c>
      <c r="K99" s="5">
        <v>400</v>
      </c>
      <c r="L99" s="6">
        <v>553</v>
      </c>
      <c r="M99" s="7">
        <v>1</v>
      </c>
      <c r="N99" s="8">
        <v>220800</v>
      </c>
    </row>
    <row r="100" spans="2:14" ht="26.4">
      <c r="B100" s="3">
        <v>2023</v>
      </c>
      <c r="C100" s="4" t="s">
        <v>16</v>
      </c>
      <c r="D100" s="1079" t="s">
        <v>34</v>
      </c>
      <c r="E100" s="1080"/>
      <c r="F100" s="1079" t="s">
        <v>43</v>
      </c>
      <c r="G100" s="1080"/>
      <c r="H100" s="4" t="s">
        <v>27</v>
      </c>
      <c r="I100" s="4" t="s">
        <v>37</v>
      </c>
      <c r="J100" s="4" t="s">
        <v>38</v>
      </c>
      <c r="K100" s="5">
        <v>700</v>
      </c>
      <c r="L100" s="6">
        <v>65</v>
      </c>
      <c r="M100" s="7">
        <v>0</v>
      </c>
      <c r="N100" s="8">
        <v>45500</v>
      </c>
    </row>
    <row r="101" spans="2:14">
      <c r="B101" s="12" t="s">
        <v>28</v>
      </c>
      <c r="C101" s="12" t="s">
        <v>28</v>
      </c>
      <c r="D101" s="1083" t="s">
        <v>28</v>
      </c>
      <c r="E101" s="1080"/>
      <c r="F101" s="1083" t="s">
        <v>29</v>
      </c>
      <c r="G101" s="1080"/>
      <c r="H101" s="12" t="s">
        <v>28</v>
      </c>
      <c r="I101" s="12" t="s">
        <v>28</v>
      </c>
      <c r="J101" s="12" t="s">
        <v>28</v>
      </c>
      <c r="K101" s="12" t="s">
        <v>28</v>
      </c>
      <c r="L101" s="13">
        <v>94209</v>
      </c>
      <c r="M101" s="13">
        <v>180</v>
      </c>
      <c r="N101" s="14">
        <v>142553500</v>
      </c>
    </row>
    <row r="102" spans="2:14" ht="26.4">
      <c r="B102" s="3">
        <v>2023</v>
      </c>
      <c r="C102" s="4" t="s">
        <v>16</v>
      </c>
      <c r="D102" s="1079" t="s">
        <v>34</v>
      </c>
      <c r="E102" s="1080"/>
      <c r="F102" s="1079" t="s">
        <v>44</v>
      </c>
      <c r="G102" s="1080"/>
      <c r="H102" s="4" t="s">
        <v>18</v>
      </c>
      <c r="I102" s="4" t="s">
        <v>19</v>
      </c>
      <c r="J102" s="4" t="s">
        <v>20</v>
      </c>
      <c r="K102" s="5">
        <v>800</v>
      </c>
      <c r="L102" s="6">
        <v>453322</v>
      </c>
      <c r="M102" s="7">
        <v>84</v>
      </c>
      <c r="N102" s="8">
        <v>362590400</v>
      </c>
    </row>
    <row r="103" spans="2:14" ht="39.6">
      <c r="B103" s="3">
        <v>2023</v>
      </c>
      <c r="C103" s="4" t="s">
        <v>16</v>
      </c>
      <c r="D103" s="1079" t="s">
        <v>34</v>
      </c>
      <c r="E103" s="1080"/>
      <c r="F103" s="1079" t="s">
        <v>44</v>
      </c>
      <c r="G103" s="1080"/>
      <c r="H103" s="4" t="s">
        <v>22</v>
      </c>
      <c r="I103" s="4" t="s">
        <v>19</v>
      </c>
      <c r="J103" s="4" t="s">
        <v>20</v>
      </c>
      <c r="K103" s="5">
        <v>800</v>
      </c>
      <c r="L103" s="6">
        <v>249</v>
      </c>
      <c r="M103" s="7">
        <v>0</v>
      </c>
      <c r="N103" s="8">
        <v>199200</v>
      </c>
    </row>
    <row r="104" spans="2:14" ht="26.4">
      <c r="B104" s="3">
        <v>2023</v>
      </c>
      <c r="C104" s="4" t="s">
        <v>16</v>
      </c>
      <c r="D104" s="1079" t="s">
        <v>34</v>
      </c>
      <c r="E104" s="1080"/>
      <c r="F104" s="1079" t="s">
        <v>44</v>
      </c>
      <c r="G104" s="1080"/>
      <c r="H104" s="4" t="s">
        <v>23</v>
      </c>
      <c r="I104" s="4" t="s">
        <v>19</v>
      </c>
      <c r="J104" s="4" t="s">
        <v>20</v>
      </c>
      <c r="K104" s="5">
        <v>1600</v>
      </c>
      <c r="L104" s="6">
        <v>4613</v>
      </c>
      <c r="M104" s="7">
        <v>0</v>
      </c>
      <c r="N104" s="8">
        <v>7380800</v>
      </c>
    </row>
    <row r="105" spans="2:14" ht="26.4">
      <c r="B105" s="3">
        <v>2023</v>
      </c>
      <c r="C105" s="4" t="s">
        <v>16</v>
      </c>
      <c r="D105" s="1079" t="s">
        <v>34</v>
      </c>
      <c r="E105" s="1080"/>
      <c r="F105" s="1079" t="s">
        <v>44</v>
      </c>
      <c r="G105" s="1080"/>
      <c r="H105" s="4" t="s">
        <v>24</v>
      </c>
      <c r="I105" s="4" t="s">
        <v>19</v>
      </c>
      <c r="J105" s="4" t="s">
        <v>20</v>
      </c>
      <c r="K105" s="5">
        <v>2900</v>
      </c>
      <c r="L105" s="6">
        <v>47</v>
      </c>
      <c r="M105" s="7">
        <v>0</v>
      </c>
      <c r="N105" s="8">
        <v>136300</v>
      </c>
    </row>
    <row r="106" spans="2:14" ht="26.4">
      <c r="B106" s="3">
        <v>2023</v>
      </c>
      <c r="C106" s="4" t="s">
        <v>16</v>
      </c>
      <c r="D106" s="1079" t="s">
        <v>34</v>
      </c>
      <c r="E106" s="1080"/>
      <c r="F106" s="1079" t="s">
        <v>44</v>
      </c>
      <c r="G106" s="1080"/>
      <c r="H106" s="4" t="s">
        <v>25</v>
      </c>
      <c r="I106" s="4" t="s">
        <v>19</v>
      </c>
      <c r="J106" s="4" t="s">
        <v>20</v>
      </c>
      <c r="K106" s="5">
        <v>1600</v>
      </c>
      <c r="L106" s="6">
        <v>10046</v>
      </c>
      <c r="M106" s="7">
        <v>15</v>
      </c>
      <c r="N106" s="8">
        <v>16049600</v>
      </c>
    </row>
    <row r="107" spans="2:14" ht="26.4">
      <c r="B107" s="3">
        <v>2023</v>
      </c>
      <c r="C107" s="4" t="s">
        <v>16</v>
      </c>
      <c r="D107" s="1079" t="s">
        <v>34</v>
      </c>
      <c r="E107" s="1080"/>
      <c r="F107" s="1079" t="s">
        <v>44</v>
      </c>
      <c r="G107" s="1080"/>
      <c r="H107" s="4" t="s">
        <v>26</v>
      </c>
      <c r="I107" s="4" t="s">
        <v>19</v>
      </c>
      <c r="J107" s="4" t="s">
        <v>20</v>
      </c>
      <c r="K107" s="5">
        <v>2900</v>
      </c>
      <c r="L107" s="6">
        <v>5747</v>
      </c>
      <c r="M107" s="7">
        <v>0</v>
      </c>
      <c r="N107" s="8">
        <v>16666300</v>
      </c>
    </row>
    <row r="108" spans="2:14" ht="26.4">
      <c r="B108" s="3">
        <v>2023</v>
      </c>
      <c r="C108" s="4" t="s">
        <v>16</v>
      </c>
      <c r="D108" s="1079" t="s">
        <v>34</v>
      </c>
      <c r="E108" s="1080"/>
      <c r="F108" s="1079" t="s">
        <v>44</v>
      </c>
      <c r="G108" s="1080"/>
      <c r="H108" s="4" t="s">
        <v>27</v>
      </c>
      <c r="I108" s="4" t="s">
        <v>19</v>
      </c>
      <c r="J108" s="4" t="s">
        <v>20</v>
      </c>
      <c r="K108" s="5">
        <v>200</v>
      </c>
      <c r="L108" s="6">
        <v>6313</v>
      </c>
      <c r="M108" s="7">
        <v>0</v>
      </c>
      <c r="N108" s="8">
        <v>1262600</v>
      </c>
    </row>
    <row r="109" spans="2:14">
      <c r="B109" s="12" t="s">
        <v>28</v>
      </c>
      <c r="C109" s="12" t="s">
        <v>28</v>
      </c>
      <c r="D109" s="1083" t="s">
        <v>28</v>
      </c>
      <c r="E109" s="1080"/>
      <c r="F109" s="1083" t="s">
        <v>29</v>
      </c>
      <c r="G109" s="1080"/>
      <c r="H109" s="12" t="s">
        <v>28</v>
      </c>
      <c r="I109" s="12" t="s">
        <v>28</v>
      </c>
      <c r="J109" s="12" t="s">
        <v>28</v>
      </c>
      <c r="K109" s="12" t="s">
        <v>28</v>
      </c>
      <c r="L109" s="13">
        <v>480337</v>
      </c>
      <c r="M109" s="13">
        <v>99</v>
      </c>
      <c r="N109" s="14">
        <v>404285200</v>
      </c>
    </row>
    <row r="110" spans="2:14" ht="26.4">
      <c r="B110" s="3">
        <v>2023</v>
      </c>
      <c r="C110" s="4" t="s">
        <v>16</v>
      </c>
      <c r="D110" s="1079" t="s">
        <v>34</v>
      </c>
      <c r="E110" s="1080"/>
      <c r="F110" s="1079" t="s">
        <v>45</v>
      </c>
      <c r="G110" s="1080"/>
      <c r="H110" s="4" t="s">
        <v>18</v>
      </c>
      <c r="I110" s="4" t="s">
        <v>19</v>
      </c>
      <c r="J110" s="4" t="s">
        <v>20</v>
      </c>
      <c r="K110" s="5">
        <v>2100</v>
      </c>
      <c r="L110" s="6">
        <v>62526</v>
      </c>
      <c r="M110" s="7">
        <v>163</v>
      </c>
      <c r="N110" s="8">
        <v>130962300</v>
      </c>
    </row>
    <row r="111" spans="2:14" ht="26.4">
      <c r="B111" s="3">
        <v>2023</v>
      </c>
      <c r="C111" s="4" t="s">
        <v>16</v>
      </c>
      <c r="D111" s="1079" t="s">
        <v>34</v>
      </c>
      <c r="E111" s="1080"/>
      <c r="F111" s="1079" t="s">
        <v>45</v>
      </c>
      <c r="G111" s="1080"/>
      <c r="H111" s="4" t="s">
        <v>18</v>
      </c>
      <c r="I111" s="4" t="s">
        <v>37</v>
      </c>
      <c r="J111" s="4" t="s">
        <v>38</v>
      </c>
      <c r="K111" s="5">
        <v>3200</v>
      </c>
      <c r="L111" s="6">
        <v>4936</v>
      </c>
      <c r="M111" s="7">
        <v>7</v>
      </c>
      <c r="N111" s="8">
        <v>15772800</v>
      </c>
    </row>
    <row r="112" spans="2:14" ht="39.6">
      <c r="B112" s="3">
        <v>2023</v>
      </c>
      <c r="C112" s="4" t="s">
        <v>16</v>
      </c>
      <c r="D112" s="1079" t="s">
        <v>34</v>
      </c>
      <c r="E112" s="1080"/>
      <c r="F112" s="1079" t="s">
        <v>45</v>
      </c>
      <c r="G112" s="1080"/>
      <c r="H112" s="4" t="s">
        <v>22</v>
      </c>
      <c r="I112" s="4" t="s">
        <v>19</v>
      </c>
      <c r="J112" s="4" t="s">
        <v>20</v>
      </c>
      <c r="K112" s="5">
        <v>2100</v>
      </c>
      <c r="L112" s="6">
        <v>198</v>
      </c>
      <c r="M112" s="7">
        <v>1</v>
      </c>
      <c r="N112" s="8">
        <v>413700</v>
      </c>
    </row>
    <row r="113" spans="2:14" ht="39.6">
      <c r="B113" s="3">
        <v>2023</v>
      </c>
      <c r="C113" s="4" t="s">
        <v>16</v>
      </c>
      <c r="D113" s="1079" t="s">
        <v>34</v>
      </c>
      <c r="E113" s="1080"/>
      <c r="F113" s="1079" t="s">
        <v>45</v>
      </c>
      <c r="G113" s="1080"/>
      <c r="H113" s="4" t="s">
        <v>22</v>
      </c>
      <c r="I113" s="4" t="s">
        <v>37</v>
      </c>
      <c r="J113" s="4" t="s">
        <v>38</v>
      </c>
      <c r="K113" s="5">
        <v>3200</v>
      </c>
      <c r="L113" s="6">
        <v>20</v>
      </c>
      <c r="M113" s="7">
        <v>0</v>
      </c>
      <c r="N113" s="8">
        <v>64000</v>
      </c>
    </row>
    <row r="114" spans="2:14" ht="26.4">
      <c r="B114" s="3">
        <v>2023</v>
      </c>
      <c r="C114" s="4" t="s">
        <v>16</v>
      </c>
      <c r="D114" s="1079" t="s">
        <v>34</v>
      </c>
      <c r="E114" s="1080"/>
      <c r="F114" s="1079" t="s">
        <v>45</v>
      </c>
      <c r="G114" s="1080"/>
      <c r="H114" s="4" t="s">
        <v>23</v>
      </c>
      <c r="I114" s="4" t="s">
        <v>19</v>
      </c>
      <c r="J114" s="4" t="s">
        <v>20</v>
      </c>
      <c r="K114" s="5">
        <v>4200</v>
      </c>
      <c r="L114" s="6">
        <v>328</v>
      </c>
      <c r="M114" s="7">
        <v>1</v>
      </c>
      <c r="N114" s="8">
        <v>1373400</v>
      </c>
    </row>
    <row r="115" spans="2:14" ht="26.4">
      <c r="B115" s="3">
        <v>2023</v>
      </c>
      <c r="C115" s="4" t="s">
        <v>16</v>
      </c>
      <c r="D115" s="1079" t="s">
        <v>34</v>
      </c>
      <c r="E115" s="1080"/>
      <c r="F115" s="1079" t="s">
        <v>45</v>
      </c>
      <c r="G115" s="1080"/>
      <c r="H115" s="4" t="s">
        <v>23</v>
      </c>
      <c r="I115" s="4" t="s">
        <v>37</v>
      </c>
      <c r="J115" s="4" t="s">
        <v>38</v>
      </c>
      <c r="K115" s="5">
        <v>8400</v>
      </c>
      <c r="L115" s="6">
        <v>12</v>
      </c>
      <c r="M115" s="7">
        <v>0</v>
      </c>
      <c r="N115" s="8">
        <v>100800</v>
      </c>
    </row>
    <row r="116" spans="2:14" ht="26.4">
      <c r="B116" s="3">
        <v>2023</v>
      </c>
      <c r="C116" s="4" t="s">
        <v>16</v>
      </c>
      <c r="D116" s="1079" t="s">
        <v>34</v>
      </c>
      <c r="E116" s="1080"/>
      <c r="F116" s="1079" t="s">
        <v>45</v>
      </c>
      <c r="G116" s="1080"/>
      <c r="H116" s="4" t="s">
        <v>24</v>
      </c>
      <c r="I116" s="4" t="s">
        <v>19</v>
      </c>
      <c r="J116" s="4" t="s">
        <v>20</v>
      </c>
      <c r="K116" s="5">
        <v>7400</v>
      </c>
      <c r="L116" s="10">
        <v>0</v>
      </c>
      <c r="M116" s="7">
        <v>0</v>
      </c>
      <c r="N116" s="11">
        <v>0</v>
      </c>
    </row>
    <row r="117" spans="2:14" ht="26.4">
      <c r="B117" s="3">
        <v>2023</v>
      </c>
      <c r="C117" s="4" t="s">
        <v>16</v>
      </c>
      <c r="D117" s="1079" t="s">
        <v>34</v>
      </c>
      <c r="E117" s="1080"/>
      <c r="F117" s="1079" t="s">
        <v>45</v>
      </c>
      <c r="G117" s="1080"/>
      <c r="H117" s="4" t="s">
        <v>24</v>
      </c>
      <c r="I117" s="4" t="s">
        <v>37</v>
      </c>
      <c r="J117" s="4" t="s">
        <v>38</v>
      </c>
      <c r="K117" s="5">
        <v>14700</v>
      </c>
      <c r="L117" s="6">
        <v>1</v>
      </c>
      <c r="M117" s="7">
        <v>1</v>
      </c>
      <c r="N117" s="11">
        <v>0</v>
      </c>
    </row>
    <row r="118" spans="2:14" ht="26.4">
      <c r="B118" s="3">
        <v>2023</v>
      </c>
      <c r="C118" s="4" t="s">
        <v>16</v>
      </c>
      <c r="D118" s="1079" t="s">
        <v>34</v>
      </c>
      <c r="E118" s="1080"/>
      <c r="F118" s="1079" t="s">
        <v>45</v>
      </c>
      <c r="G118" s="1080"/>
      <c r="H118" s="4" t="s">
        <v>25</v>
      </c>
      <c r="I118" s="4" t="s">
        <v>19</v>
      </c>
      <c r="J118" s="4" t="s">
        <v>20</v>
      </c>
      <c r="K118" s="5">
        <v>4200</v>
      </c>
      <c r="L118" s="6">
        <v>3116</v>
      </c>
      <c r="M118" s="7">
        <v>9</v>
      </c>
      <c r="N118" s="8">
        <v>13049400</v>
      </c>
    </row>
    <row r="119" spans="2:14" ht="26.4">
      <c r="B119" s="3">
        <v>2023</v>
      </c>
      <c r="C119" s="4" t="s">
        <v>16</v>
      </c>
      <c r="D119" s="1079" t="s">
        <v>34</v>
      </c>
      <c r="E119" s="1080"/>
      <c r="F119" s="1079" t="s">
        <v>45</v>
      </c>
      <c r="G119" s="1080"/>
      <c r="H119" s="4" t="s">
        <v>25</v>
      </c>
      <c r="I119" s="4" t="s">
        <v>37</v>
      </c>
      <c r="J119" s="4" t="s">
        <v>38</v>
      </c>
      <c r="K119" s="5">
        <v>8400</v>
      </c>
      <c r="L119" s="6">
        <v>69</v>
      </c>
      <c r="M119" s="7">
        <v>1</v>
      </c>
      <c r="N119" s="8">
        <v>571200</v>
      </c>
    </row>
    <row r="120" spans="2:14" ht="26.4">
      <c r="B120" s="3">
        <v>2023</v>
      </c>
      <c r="C120" s="4" t="s">
        <v>16</v>
      </c>
      <c r="D120" s="1079" t="s">
        <v>34</v>
      </c>
      <c r="E120" s="1080"/>
      <c r="F120" s="1079" t="s">
        <v>45</v>
      </c>
      <c r="G120" s="1080"/>
      <c r="H120" s="4" t="s">
        <v>26</v>
      </c>
      <c r="I120" s="4" t="s">
        <v>19</v>
      </c>
      <c r="J120" s="4" t="s">
        <v>20</v>
      </c>
      <c r="K120" s="5">
        <v>7400</v>
      </c>
      <c r="L120" s="6">
        <v>885</v>
      </c>
      <c r="M120" s="7">
        <v>0</v>
      </c>
      <c r="N120" s="8">
        <v>6549000</v>
      </c>
    </row>
    <row r="121" spans="2:14" ht="26.4">
      <c r="B121" s="3">
        <v>2023</v>
      </c>
      <c r="C121" s="4" t="s">
        <v>16</v>
      </c>
      <c r="D121" s="1079" t="s">
        <v>34</v>
      </c>
      <c r="E121" s="1080"/>
      <c r="F121" s="1079" t="s">
        <v>45</v>
      </c>
      <c r="G121" s="1080"/>
      <c r="H121" s="4" t="s">
        <v>26</v>
      </c>
      <c r="I121" s="4" t="s">
        <v>37</v>
      </c>
      <c r="J121" s="4" t="s">
        <v>38</v>
      </c>
      <c r="K121" s="5">
        <v>14700</v>
      </c>
      <c r="L121" s="6">
        <v>3</v>
      </c>
      <c r="M121" s="7">
        <v>0</v>
      </c>
      <c r="N121" s="8">
        <v>44100</v>
      </c>
    </row>
    <row r="122" spans="2:14" ht="26.4">
      <c r="B122" s="3">
        <v>2023</v>
      </c>
      <c r="C122" s="4" t="s">
        <v>16</v>
      </c>
      <c r="D122" s="1079" t="s">
        <v>34</v>
      </c>
      <c r="E122" s="1080"/>
      <c r="F122" s="1079" t="s">
        <v>45</v>
      </c>
      <c r="G122" s="1080"/>
      <c r="H122" s="4" t="s">
        <v>27</v>
      </c>
      <c r="I122" s="4" t="s">
        <v>19</v>
      </c>
      <c r="J122" s="4" t="s">
        <v>20</v>
      </c>
      <c r="K122" s="5">
        <v>600</v>
      </c>
      <c r="L122" s="6">
        <v>572</v>
      </c>
      <c r="M122" s="7">
        <v>5</v>
      </c>
      <c r="N122" s="8">
        <v>340200</v>
      </c>
    </row>
    <row r="123" spans="2:14" ht="26.4">
      <c r="B123" s="3">
        <v>2023</v>
      </c>
      <c r="C123" s="4" t="s">
        <v>16</v>
      </c>
      <c r="D123" s="1079" t="s">
        <v>34</v>
      </c>
      <c r="E123" s="1080"/>
      <c r="F123" s="1079" t="s">
        <v>45</v>
      </c>
      <c r="G123" s="1080"/>
      <c r="H123" s="4" t="s">
        <v>27</v>
      </c>
      <c r="I123" s="4" t="s">
        <v>37</v>
      </c>
      <c r="J123" s="4" t="s">
        <v>38</v>
      </c>
      <c r="K123" s="5">
        <v>1300</v>
      </c>
      <c r="L123" s="6">
        <v>73</v>
      </c>
      <c r="M123" s="7">
        <v>1</v>
      </c>
      <c r="N123" s="8">
        <v>93600</v>
      </c>
    </row>
    <row r="124" spans="2:14">
      <c r="B124" s="12" t="s">
        <v>28</v>
      </c>
      <c r="C124" s="12" t="s">
        <v>28</v>
      </c>
      <c r="D124" s="1083" t="s">
        <v>28</v>
      </c>
      <c r="E124" s="1080"/>
      <c r="F124" s="1083" t="s">
        <v>29</v>
      </c>
      <c r="G124" s="1080"/>
      <c r="H124" s="12" t="s">
        <v>28</v>
      </c>
      <c r="I124" s="12" t="s">
        <v>28</v>
      </c>
      <c r="J124" s="12" t="s">
        <v>28</v>
      </c>
      <c r="K124" s="12" t="s">
        <v>28</v>
      </c>
      <c r="L124" s="13">
        <v>72739</v>
      </c>
      <c r="M124" s="13">
        <v>189</v>
      </c>
      <c r="N124" s="14">
        <v>169334500</v>
      </c>
    </row>
    <row r="125" spans="2:14" ht="26.4">
      <c r="B125" s="3">
        <v>2023</v>
      </c>
      <c r="C125" s="4" t="s">
        <v>16</v>
      </c>
      <c r="D125" s="1079" t="s">
        <v>34</v>
      </c>
      <c r="E125" s="1080"/>
      <c r="F125" s="1079" t="s">
        <v>46</v>
      </c>
      <c r="G125" s="1080"/>
      <c r="H125" s="4" t="s">
        <v>18</v>
      </c>
      <c r="I125" s="4" t="s">
        <v>19</v>
      </c>
      <c r="J125" s="4" t="s">
        <v>20</v>
      </c>
      <c r="K125" s="5">
        <v>1200</v>
      </c>
      <c r="L125" s="6">
        <v>53501</v>
      </c>
      <c r="M125" s="7">
        <v>148</v>
      </c>
      <c r="N125" s="8">
        <v>64023600</v>
      </c>
    </row>
    <row r="126" spans="2:14" ht="26.4">
      <c r="B126" s="3">
        <v>2023</v>
      </c>
      <c r="C126" s="4" t="s">
        <v>16</v>
      </c>
      <c r="D126" s="1079" t="s">
        <v>34</v>
      </c>
      <c r="E126" s="1080"/>
      <c r="F126" s="1079" t="s">
        <v>46</v>
      </c>
      <c r="G126" s="1080"/>
      <c r="H126" s="4" t="s">
        <v>18</v>
      </c>
      <c r="I126" s="4" t="s">
        <v>37</v>
      </c>
      <c r="J126" s="4" t="s">
        <v>38</v>
      </c>
      <c r="K126" s="5">
        <v>1800</v>
      </c>
      <c r="L126" s="6">
        <v>4009</v>
      </c>
      <c r="M126" s="7">
        <v>4</v>
      </c>
      <c r="N126" s="8">
        <v>7209000</v>
      </c>
    </row>
    <row r="127" spans="2:14" ht="39.6">
      <c r="B127" s="3">
        <v>2023</v>
      </c>
      <c r="C127" s="4" t="s">
        <v>16</v>
      </c>
      <c r="D127" s="1079" t="s">
        <v>34</v>
      </c>
      <c r="E127" s="1080"/>
      <c r="F127" s="1079" t="s">
        <v>46</v>
      </c>
      <c r="G127" s="1080"/>
      <c r="H127" s="4" t="s">
        <v>22</v>
      </c>
      <c r="I127" s="4" t="s">
        <v>19</v>
      </c>
      <c r="J127" s="4" t="s">
        <v>20</v>
      </c>
      <c r="K127" s="5">
        <v>1200</v>
      </c>
      <c r="L127" s="6">
        <v>140</v>
      </c>
      <c r="M127" s="7">
        <v>0</v>
      </c>
      <c r="N127" s="8">
        <v>168000</v>
      </c>
    </row>
    <row r="128" spans="2:14" ht="39.6">
      <c r="B128" s="3">
        <v>2023</v>
      </c>
      <c r="C128" s="4" t="s">
        <v>16</v>
      </c>
      <c r="D128" s="1079" t="s">
        <v>34</v>
      </c>
      <c r="E128" s="1080"/>
      <c r="F128" s="1079" t="s">
        <v>46</v>
      </c>
      <c r="G128" s="1080"/>
      <c r="H128" s="4" t="s">
        <v>22</v>
      </c>
      <c r="I128" s="4" t="s">
        <v>37</v>
      </c>
      <c r="J128" s="4" t="s">
        <v>38</v>
      </c>
      <c r="K128" s="5">
        <v>1800</v>
      </c>
      <c r="L128" s="6">
        <v>17</v>
      </c>
      <c r="M128" s="7">
        <v>0</v>
      </c>
      <c r="N128" s="8">
        <v>30600</v>
      </c>
    </row>
    <row r="129" spans="2:14" ht="26.4">
      <c r="B129" s="3">
        <v>2023</v>
      </c>
      <c r="C129" s="4" t="s">
        <v>16</v>
      </c>
      <c r="D129" s="1079" t="s">
        <v>34</v>
      </c>
      <c r="E129" s="1080"/>
      <c r="F129" s="1079" t="s">
        <v>46</v>
      </c>
      <c r="G129" s="1080"/>
      <c r="H129" s="4" t="s">
        <v>23</v>
      </c>
      <c r="I129" s="4" t="s">
        <v>19</v>
      </c>
      <c r="J129" s="4" t="s">
        <v>20</v>
      </c>
      <c r="K129" s="5">
        <v>2300</v>
      </c>
      <c r="L129" s="6">
        <v>2700</v>
      </c>
      <c r="M129" s="7">
        <v>1</v>
      </c>
      <c r="N129" s="8">
        <v>6207700</v>
      </c>
    </row>
    <row r="130" spans="2:14" ht="26.4">
      <c r="B130" s="3">
        <v>2023</v>
      </c>
      <c r="C130" s="4" t="s">
        <v>16</v>
      </c>
      <c r="D130" s="1079" t="s">
        <v>34</v>
      </c>
      <c r="E130" s="1080"/>
      <c r="F130" s="1079" t="s">
        <v>46</v>
      </c>
      <c r="G130" s="1080"/>
      <c r="H130" s="4" t="s">
        <v>23</v>
      </c>
      <c r="I130" s="4" t="s">
        <v>37</v>
      </c>
      <c r="J130" s="4" t="s">
        <v>38</v>
      </c>
      <c r="K130" s="5">
        <v>4700</v>
      </c>
      <c r="L130" s="6">
        <v>106</v>
      </c>
      <c r="M130" s="7">
        <v>0</v>
      </c>
      <c r="N130" s="8">
        <v>498200</v>
      </c>
    </row>
    <row r="131" spans="2:14" ht="26.4">
      <c r="B131" s="3">
        <v>2023</v>
      </c>
      <c r="C131" s="4" t="s">
        <v>16</v>
      </c>
      <c r="D131" s="1079" t="s">
        <v>34</v>
      </c>
      <c r="E131" s="1080"/>
      <c r="F131" s="1079" t="s">
        <v>46</v>
      </c>
      <c r="G131" s="1080"/>
      <c r="H131" s="4" t="s">
        <v>24</v>
      </c>
      <c r="I131" s="4" t="s">
        <v>19</v>
      </c>
      <c r="J131" s="4" t="s">
        <v>20</v>
      </c>
      <c r="K131" s="5">
        <v>4100</v>
      </c>
      <c r="L131" s="6">
        <v>1</v>
      </c>
      <c r="M131" s="7">
        <v>0</v>
      </c>
      <c r="N131" s="8">
        <v>4100</v>
      </c>
    </row>
    <row r="132" spans="2:14" ht="26.4">
      <c r="B132" s="3">
        <v>2023</v>
      </c>
      <c r="C132" s="4" t="s">
        <v>16</v>
      </c>
      <c r="D132" s="1079" t="s">
        <v>34</v>
      </c>
      <c r="E132" s="1080"/>
      <c r="F132" s="1079" t="s">
        <v>46</v>
      </c>
      <c r="G132" s="1080"/>
      <c r="H132" s="4" t="s">
        <v>24</v>
      </c>
      <c r="I132" s="4" t="s">
        <v>37</v>
      </c>
      <c r="J132" s="4" t="s">
        <v>38</v>
      </c>
      <c r="K132" s="5">
        <v>8200</v>
      </c>
      <c r="L132" s="10">
        <v>0</v>
      </c>
      <c r="M132" s="7">
        <v>0</v>
      </c>
      <c r="N132" s="11">
        <v>0</v>
      </c>
    </row>
    <row r="133" spans="2:14" ht="26.4">
      <c r="B133" s="3">
        <v>2023</v>
      </c>
      <c r="C133" s="4" t="s">
        <v>16</v>
      </c>
      <c r="D133" s="1079" t="s">
        <v>34</v>
      </c>
      <c r="E133" s="1080"/>
      <c r="F133" s="1079" t="s">
        <v>46</v>
      </c>
      <c r="G133" s="1080"/>
      <c r="H133" s="4" t="s">
        <v>25</v>
      </c>
      <c r="I133" s="4" t="s">
        <v>19</v>
      </c>
      <c r="J133" s="4" t="s">
        <v>20</v>
      </c>
      <c r="K133" s="5">
        <v>2300</v>
      </c>
      <c r="L133" s="6">
        <v>3846</v>
      </c>
      <c r="M133" s="7">
        <v>6</v>
      </c>
      <c r="N133" s="8">
        <v>8832000</v>
      </c>
    </row>
    <row r="134" spans="2:14" ht="26.4">
      <c r="B134" s="3">
        <v>2023</v>
      </c>
      <c r="C134" s="4" t="s">
        <v>16</v>
      </c>
      <c r="D134" s="1079" t="s">
        <v>34</v>
      </c>
      <c r="E134" s="1080"/>
      <c r="F134" s="1079" t="s">
        <v>46</v>
      </c>
      <c r="G134" s="1080"/>
      <c r="H134" s="4" t="s">
        <v>25</v>
      </c>
      <c r="I134" s="4" t="s">
        <v>37</v>
      </c>
      <c r="J134" s="4" t="s">
        <v>38</v>
      </c>
      <c r="K134" s="5">
        <v>4700</v>
      </c>
      <c r="L134" s="6">
        <v>123</v>
      </c>
      <c r="M134" s="7">
        <v>1</v>
      </c>
      <c r="N134" s="8">
        <v>573400</v>
      </c>
    </row>
    <row r="135" spans="2:14" ht="26.4">
      <c r="B135" s="3">
        <v>2023</v>
      </c>
      <c r="C135" s="4" t="s">
        <v>16</v>
      </c>
      <c r="D135" s="1079" t="s">
        <v>34</v>
      </c>
      <c r="E135" s="1080"/>
      <c r="F135" s="1079" t="s">
        <v>46</v>
      </c>
      <c r="G135" s="1080"/>
      <c r="H135" s="4" t="s">
        <v>26</v>
      </c>
      <c r="I135" s="4" t="s">
        <v>19</v>
      </c>
      <c r="J135" s="4" t="s">
        <v>20</v>
      </c>
      <c r="K135" s="5">
        <v>4100</v>
      </c>
      <c r="L135" s="6">
        <v>5227</v>
      </c>
      <c r="M135" s="7">
        <v>0</v>
      </c>
      <c r="N135" s="8">
        <v>21430700</v>
      </c>
    </row>
    <row r="136" spans="2:14" ht="26.4">
      <c r="B136" s="3">
        <v>2023</v>
      </c>
      <c r="C136" s="4" t="s">
        <v>16</v>
      </c>
      <c r="D136" s="1079" t="s">
        <v>34</v>
      </c>
      <c r="E136" s="1080"/>
      <c r="F136" s="1079" t="s">
        <v>46</v>
      </c>
      <c r="G136" s="1080"/>
      <c r="H136" s="4" t="s">
        <v>26</v>
      </c>
      <c r="I136" s="4" t="s">
        <v>37</v>
      </c>
      <c r="J136" s="4" t="s">
        <v>38</v>
      </c>
      <c r="K136" s="5">
        <v>8200</v>
      </c>
      <c r="L136" s="6">
        <v>60</v>
      </c>
      <c r="M136" s="7">
        <v>0</v>
      </c>
      <c r="N136" s="8">
        <v>492000</v>
      </c>
    </row>
    <row r="137" spans="2:14" ht="26.4">
      <c r="B137" s="3">
        <v>2023</v>
      </c>
      <c r="C137" s="4" t="s">
        <v>16</v>
      </c>
      <c r="D137" s="1079" t="s">
        <v>34</v>
      </c>
      <c r="E137" s="1080"/>
      <c r="F137" s="1079" t="s">
        <v>46</v>
      </c>
      <c r="G137" s="1080"/>
      <c r="H137" s="4" t="s">
        <v>27</v>
      </c>
      <c r="I137" s="4" t="s">
        <v>19</v>
      </c>
      <c r="J137" s="4" t="s">
        <v>20</v>
      </c>
      <c r="K137" s="5">
        <v>400</v>
      </c>
      <c r="L137" s="6">
        <v>364</v>
      </c>
      <c r="M137" s="7">
        <v>0</v>
      </c>
      <c r="N137" s="8">
        <v>145600</v>
      </c>
    </row>
    <row r="138" spans="2:14" ht="26.4">
      <c r="B138" s="3">
        <v>2023</v>
      </c>
      <c r="C138" s="4" t="s">
        <v>16</v>
      </c>
      <c r="D138" s="1079" t="s">
        <v>34</v>
      </c>
      <c r="E138" s="1080"/>
      <c r="F138" s="1079" t="s">
        <v>46</v>
      </c>
      <c r="G138" s="1080"/>
      <c r="H138" s="4" t="s">
        <v>27</v>
      </c>
      <c r="I138" s="4" t="s">
        <v>37</v>
      </c>
      <c r="J138" s="4" t="s">
        <v>38</v>
      </c>
      <c r="K138" s="5">
        <v>700</v>
      </c>
      <c r="L138" s="6">
        <v>31</v>
      </c>
      <c r="M138" s="7">
        <v>0</v>
      </c>
      <c r="N138" s="8">
        <v>21700</v>
      </c>
    </row>
    <row r="139" spans="2:14">
      <c r="B139" s="12" t="s">
        <v>28</v>
      </c>
      <c r="C139" s="12" t="s">
        <v>28</v>
      </c>
      <c r="D139" s="1083" t="s">
        <v>28</v>
      </c>
      <c r="E139" s="1080"/>
      <c r="F139" s="1083" t="s">
        <v>29</v>
      </c>
      <c r="G139" s="1080"/>
      <c r="H139" s="12" t="s">
        <v>28</v>
      </c>
      <c r="I139" s="12" t="s">
        <v>28</v>
      </c>
      <c r="J139" s="12" t="s">
        <v>28</v>
      </c>
      <c r="K139" s="12" t="s">
        <v>28</v>
      </c>
      <c r="L139" s="13">
        <v>70125</v>
      </c>
      <c r="M139" s="13">
        <v>160</v>
      </c>
      <c r="N139" s="14">
        <v>109636600</v>
      </c>
    </row>
    <row r="140" spans="2:14" ht="26.4">
      <c r="B140" s="3">
        <v>2023</v>
      </c>
      <c r="C140" s="4" t="s">
        <v>16</v>
      </c>
      <c r="D140" s="1079" t="s">
        <v>34</v>
      </c>
      <c r="E140" s="1080"/>
      <c r="F140" s="1079" t="s">
        <v>47</v>
      </c>
      <c r="G140" s="1080"/>
      <c r="H140" s="4" t="s">
        <v>18</v>
      </c>
      <c r="I140" s="4" t="s">
        <v>19</v>
      </c>
      <c r="J140" s="4" t="s">
        <v>20</v>
      </c>
      <c r="K140" s="5">
        <v>700</v>
      </c>
      <c r="L140" s="6">
        <v>620138</v>
      </c>
      <c r="M140" s="7">
        <v>31</v>
      </c>
      <c r="N140" s="8">
        <v>434074900</v>
      </c>
    </row>
    <row r="141" spans="2:14" ht="39.6">
      <c r="B141" s="3">
        <v>2023</v>
      </c>
      <c r="C141" s="4" t="s">
        <v>16</v>
      </c>
      <c r="D141" s="1079" t="s">
        <v>34</v>
      </c>
      <c r="E141" s="1080"/>
      <c r="F141" s="1079" t="s">
        <v>47</v>
      </c>
      <c r="G141" s="1080"/>
      <c r="H141" s="4" t="s">
        <v>22</v>
      </c>
      <c r="I141" s="4" t="s">
        <v>19</v>
      </c>
      <c r="J141" s="4" t="s">
        <v>20</v>
      </c>
      <c r="K141" s="5">
        <v>700</v>
      </c>
      <c r="L141" s="6">
        <v>705</v>
      </c>
      <c r="M141" s="7">
        <v>2</v>
      </c>
      <c r="N141" s="8">
        <v>492100</v>
      </c>
    </row>
    <row r="142" spans="2:14" ht="26.4">
      <c r="B142" s="3">
        <v>2023</v>
      </c>
      <c r="C142" s="4" t="s">
        <v>16</v>
      </c>
      <c r="D142" s="1079" t="s">
        <v>34</v>
      </c>
      <c r="E142" s="1080"/>
      <c r="F142" s="1079" t="s">
        <v>47</v>
      </c>
      <c r="G142" s="1080"/>
      <c r="H142" s="4" t="s">
        <v>23</v>
      </c>
      <c r="I142" s="4" t="s">
        <v>19</v>
      </c>
      <c r="J142" s="4" t="s">
        <v>20</v>
      </c>
      <c r="K142" s="5">
        <v>1400</v>
      </c>
      <c r="L142" s="6">
        <v>15508</v>
      </c>
      <c r="M142" s="7">
        <v>0</v>
      </c>
      <c r="N142" s="8">
        <v>21711200</v>
      </c>
    </row>
    <row r="143" spans="2:14" ht="26.4">
      <c r="B143" s="3">
        <v>2023</v>
      </c>
      <c r="C143" s="4" t="s">
        <v>16</v>
      </c>
      <c r="D143" s="1079" t="s">
        <v>34</v>
      </c>
      <c r="E143" s="1080"/>
      <c r="F143" s="1079" t="s">
        <v>47</v>
      </c>
      <c r="G143" s="1080"/>
      <c r="H143" s="4" t="s">
        <v>24</v>
      </c>
      <c r="I143" s="4" t="s">
        <v>19</v>
      </c>
      <c r="J143" s="4" t="s">
        <v>20</v>
      </c>
      <c r="K143" s="5">
        <v>2500</v>
      </c>
      <c r="L143" s="6">
        <v>875</v>
      </c>
      <c r="M143" s="7">
        <v>0</v>
      </c>
      <c r="N143" s="8">
        <v>2187500</v>
      </c>
    </row>
    <row r="144" spans="2:14" ht="26.4">
      <c r="B144" s="3">
        <v>2023</v>
      </c>
      <c r="C144" s="4" t="s">
        <v>16</v>
      </c>
      <c r="D144" s="1079" t="s">
        <v>34</v>
      </c>
      <c r="E144" s="1080"/>
      <c r="F144" s="1079" t="s">
        <v>47</v>
      </c>
      <c r="G144" s="1080"/>
      <c r="H144" s="4" t="s">
        <v>25</v>
      </c>
      <c r="I144" s="4" t="s">
        <v>19</v>
      </c>
      <c r="J144" s="4" t="s">
        <v>20</v>
      </c>
      <c r="K144" s="5">
        <v>1400</v>
      </c>
      <c r="L144" s="6">
        <v>12500</v>
      </c>
      <c r="M144" s="7">
        <v>2</v>
      </c>
      <c r="N144" s="8">
        <v>17497200</v>
      </c>
    </row>
    <row r="145" spans="2:14" ht="26.4">
      <c r="B145" s="3">
        <v>2023</v>
      </c>
      <c r="C145" s="4" t="s">
        <v>16</v>
      </c>
      <c r="D145" s="1079" t="s">
        <v>34</v>
      </c>
      <c r="E145" s="1080"/>
      <c r="F145" s="1079" t="s">
        <v>47</v>
      </c>
      <c r="G145" s="1080"/>
      <c r="H145" s="4" t="s">
        <v>26</v>
      </c>
      <c r="I145" s="4" t="s">
        <v>19</v>
      </c>
      <c r="J145" s="4" t="s">
        <v>20</v>
      </c>
      <c r="K145" s="5">
        <v>2500</v>
      </c>
      <c r="L145" s="6">
        <v>5793</v>
      </c>
      <c r="M145" s="7">
        <v>0</v>
      </c>
      <c r="N145" s="8">
        <v>14482500</v>
      </c>
    </row>
    <row r="146" spans="2:14" ht="26.4">
      <c r="B146" s="3">
        <v>2023</v>
      </c>
      <c r="C146" s="4" t="s">
        <v>16</v>
      </c>
      <c r="D146" s="1079" t="s">
        <v>34</v>
      </c>
      <c r="E146" s="1080"/>
      <c r="F146" s="1079" t="s">
        <v>47</v>
      </c>
      <c r="G146" s="1080"/>
      <c r="H146" s="4" t="s">
        <v>27</v>
      </c>
      <c r="I146" s="4" t="s">
        <v>19</v>
      </c>
      <c r="J146" s="4" t="s">
        <v>20</v>
      </c>
      <c r="K146" s="5">
        <v>200</v>
      </c>
      <c r="L146" s="6">
        <v>11766</v>
      </c>
      <c r="M146" s="7">
        <v>1</v>
      </c>
      <c r="N146" s="8">
        <v>2353000</v>
      </c>
    </row>
    <row r="147" spans="2:14">
      <c r="B147" s="12" t="s">
        <v>28</v>
      </c>
      <c r="C147" s="12" t="s">
        <v>28</v>
      </c>
      <c r="D147" s="1083" t="s">
        <v>28</v>
      </c>
      <c r="E147" s="1080"/>
      <c r="F147" s="1083" t="s">
        <v>29</v>
      </c>
      <c r="G147" s="1080"/>
      <c r="H147" s="12" t="s">
        <v>28</v>
      </c>
      <c r="I147" s="12" t="s">
        <v>28</v>
      </c>
      <c r="J147" s="12" t="s">
        <v>28</v>
      </c>
      <c r="K147" s="12" t="s">
        <v>28</v>
      </c>
      <c r="L147" s="13">
        <v>667285</v>
      </c>
      <c r="M147" s="13">
        <v>36</v>
      </c>
      <c r="N147" s="14">
        <v>492798400</v>
      </c>
    </row>
    <row r="148" spans="2:14" ht="26.4">
      <c r="B148" s="3">
        <v>2023</v>
      </c>
      <c r="C148" s="4" t="s">
        <v>16</v>
      </c>
      <c r="D148" s="1079" t="s">
        <v>34</v>
      </c>
      <c r="E148" s="1080"/>
      <c r="F148" s="1079" t="s">
        <v>48</v>
      </c>
      <c r="G148" s="1080"/>
      <c r="H148" s="4" t="s">
        <v>18</v>
      </c>
      <c r="I148" s="4" t="s">
        <v>19</v>
      </c>
      <c r="J148" s="4" t="s">
        <v>20</v>
      </c>
      <c r="K148" s="5">
        <v>1500</v>
      </c>
      <c r="L148" s="6">
        <v>357546</v>
      </c>
      <c r="M148" s="7">
        <v>53</v>
      </c>
      <c r="N148" s="8">
        <v>536239500</v>
      </c>
    </row>
    <row r="149" spans="2:14" ht="26.4">
      <c r="B149" s="3">
        <v>2023</v>
      </c>
      <c r="C149" s="4" t="s">
        <v>16</v>
      </c>
      <c r="D149" s="1079" t="s">
        <v>34</v>
      </c>
      <c r="E149" s="1080"/>
      <c r="F149" s="1079" t="s">
        <v>48</v>
      </c>
      <c r="G149" s="1080"/>
      <c r="H149" s="4" t="s">
        <v>18</v>
      </c>
      <c r="I149" s="4" t="s">
        <v>37</v>
      </c>
      <c r="J149" s="4" t="s">
        <v>38</v>
      </c>
      <c r="K149" s="5">
        <v>2200</v>
      </c>
      <c r="L149" s="6">
        <v>27723</v>
      </c>
      <c r="M149" s="7">
        <v>3</v>
      </c>
      <c r="N149" s="8">
        <v>60984000</v>
      </c>
    </row>
    <row r="150" spans="2:14" ht="39.6">
      <c r="B150" s="3">
        <v>2023</v>
      </c>
      <c r="C150" s="4" t="s">
        <v>16</v>
      </c>
      <c r="D150" s="1079" t="s">
        <v>34</v>
      </c>
      <c r="E150" s="1080"/>
      <c r="F150" s="1079" t="s">
        <v>48</v>
      </c>
      <c r="G150" s="1080"/>
      <c r="H150" s="4" t="s">
        <v>22</v>
      </c>
      <c r="I150" s="4" t="s">
        <v>19</v>
      </c>
      <c r="J150" s="4" t="s">
        <v>20</v>
      </c>
      <c r="K150" s="5">
        <v>1500</v>
      </c>
      <c r="L150" s="6">
        <v>558</v>
      </c>
      <c r="M150" s="7">
        <v>0</v>
      </c>
      <c r="N150" s="8">
        <v>837000</v>
      </c>
    </row>
    <row r="151" spans="2:14" ht="39.6">
      <c r="B151" s="3">
        <v>2023</v>
      </c>
      <c r="C151" s="4" t="s">
        <v>16</v>
      </c>
      <c r="D151" s="1079" t="s">
        <v>34</v>
      </c>
      <c r="E151" s="1080"/>
      <c r="F151" s="1079" t="s">
        <v>48</v>
      </c>
      <c r="G151" s="1080"/>
      <c r="H151" s="4" t="s">
        <v>22</v>
      </c>
      <c r="I151" s="4" t="s">
        <v>37</v>
      </c>
      <c r="J151" s="4" t="s">
        <v>38</v>
      </c>
      <c r="K151" s="5">
        <v>2200</v>
      </c>
      <c r="L151" s="6">
        <v>30</v>
      </c>
      <c r="M151" s="7">
        <v>0</v>
      </c>
      <c r="N151" s="8">
        <v>66000</v>
      </c>
    </row>
    <row r="152" spans="2:14" ht="26.4">
      <c r="B152" s="3">
        <v>2023</v>
      </c>
      <c r="C152" s="4" t="s">
        <v>16</v>
      </c>
      <c r="D152" s="1079" t="s">
        <v>34</v>
      </c>
      <c r="E152" s="1080"/>
      <c r="F152" s="1079" t="s">
        <v>48</v>
      </c>
      <c r="G152" s="1080"/>
      <c r="H152" s="4" t="s">
        <v>23</v>
      </c>
      <c r="I152" s="4" t="s">
        <v>19</v>
      </c>
      <c r="J152" s="4" t="s">
        <v>20</v>
      </c>
      <c r="K152" s="5">
        <v>2900</v>
      </c>
      <c r="L152" s="6">
        <v>9749</v>
      </c>
      <c r="M152" s="7">
        <v>0</v>
      </c>
      <c r="N152" s="8">
        <v>28272100</v>
      </c>
    </row>
    <row r="153" spans="2:14" ht="26.4">
      <c r="B153" s="3">
        <v>2023</v>
      </c>
      <c r="C153" s="4" t="s">
        <v>16</v>
      </c>
      <c r="D153" s="1079" t="s">
        <v>34</v>
      </c>
      <c r="E153" s="1080"/>
      <c r="F153" s="1079" t="s">
        <v>48</v>
      </c>
      <c r="G153" s="1080"/>
      <c r="H153" s="4" t="s">
        <v>23</v>
      </c>
      <c r="I153" s="4" t="s">
        <v>37</v>
      </c>
      <c r="J153" s="4" t="s">
        <v>38</v>
      </c>
      <c r="K153" s="5">
        <v>5800</v>
      </c>
      <c r="L153" s="6">
        <v>324</v>
      </c>
      <c r="M153" s="7">
        <v>0</v>
      </c>
      <c r="N153" s="8">
        <v>1879200</v>
      </c>
    </row>
    <row r="154" spans="2:14" ht="26.4">
      <c r="B154" s="3">
        <v>2023</v>
      </c>
      <c r="C154" s="4" t="s">
        <v>16</v>
      </c>
      <c r="D154" s="1079" t="s">
        <v>34</v>
      </c>
      <c r="E154" s="1080"/>
      <c r="F154" s="1079" t="s">
        <v>48</v>
      </c>
      <c r="G154" s="1080"/>
      <c r="H154" s="4" t="s">
        <v>24</v>
      </c>
      <c r="I154" s="4" t="s">
        <v>19</v>
      </c>
      <c r="J154" s="4" t="s">
        <v>20</v>
      </c>
      <c r="K154" s="5">
        <v>5100</v>
      </c>
      <c r="L154" s="6">
        <v>63</v>
      </c>
      <c r="M154" s="7">
        <v>0</v>
      </c>
      <c r="N154" s="8">
        <v>321300</v>
      </c>
    </row>
    <row r="155" spans="2:14" ht="26.4">
      <c r="B155" s="3">
        <v>2023</v>
      </c>
      <c r="C155" s="4" t="s">
        <v>16</v>
      </c>
      <c r="D155" s="1079" t="s">
        <v>34</v>
      </c>
      <c r="E155" s="1080"/>
      <c r="F155" s="1079" t="s">
        <v>48</v>
      </c>
      <c r="G155" s="1080"/>
      <c r="H155" s="4" t="s">
        <v>24</v>
      </c>
      <c r="I155" s="4" t="s">
        <v>37</v>
      </c>
      <c r="J155" s="4" t="s">
        <v>38</v>
      </c>
      <c r="K155" s="5">
        <v>10200</v>
      </c>
      <c r="L155" s="6">
        <v>2</v>
      </c>
      <c r="M155" s="7">
        <v>0</v>
      </c>
      <c r="N155" s="8">
        <v>20400</v>
      </c>
    </row>
    <row r="156" spans="2:14" ht="26.4">
      <c r="B156" s="3">
        <v>2023</v>
      </c>
      <c r="C156" s="4" t="s">
        <v>16</v>
      </c>
      <c r="D156" s="1079" t="s">
        <v>34</v>
      </c>
      <c r="E156" s="1080"/>
      <c r="F156" s="1079" t="s">
        <v>48</v>
      </c>
      <c r="G156" s="1080"/>
      <c r="H156" s="4" t="s">
        <v>25</v>
      </c>
      <c r="I156" s="4" t="s">
        <v>19</v>
      </c>
      <c r="J156" s="4" t="s">
        <v>20</v>
      </c>
      <c r="K156" s="5">
        <v>2900</v>
      </c>
      <c r="L156" s="6">
        <v>8037</v>
      </c>
      <c r="M156" s="7">
        <v>11</v>
      </c>
      <c r="N156" s="8">
        <v>23275400</v>
      </c>
    </row>
    <row r="157" spans="2:14" ht="26.4">
      <c r="B157" s="3">
        <v>2023</v>
      </c>
      <c r="C157" s="4" t="s">
        <v>16</v>
      </c>
      <c r="D157" s="1079" t="s">
        <v>34</v>
      </c>
      <c r="E157" s="1080"/>
      <c r="F157" s="1079" t="s">
        <v>48</v>
      </c>
      <c r="G157" s="1080"/>
      <c r="H157" s="4" t="s">
        <v>25</v>
      </c>
      <c r="I157" s="4" t="s">
        <v>37</v>
      </c>
      <c r="J157" s="4" t="s">
        <v>38</v>
      </c>
      <c r="K157" s="5">
        <v>5800</v>
      </c>
      <c r="L157" s="6">
        <v>219</v>
      </c>
      <c r="M157" s="7">
        <v>0</v>
      </c>
      <c r="N157" s="8">
        <v>1270200</v>
      </c>
    </row>
    <row r="158" spans="2:14" ht="26.4">
      <c r="B158" s="3">
        <v>2023</v>
      </c>
      <c r="C158" s="4" t="s">
        <v>16</v>
      </c>
      <c r="D158" s="1079" t="s">
        <v>34</v>
      </c>
      <c r="E158" s="1080"/>
      <c r="F158" s="1079" t="s">
        <v>48</v>
      </c>
      <c r="G158" s="1080"/>
      <c r="H158" s="4" t="s">
        <v>26</v>
      </c>
      <c r="I158" s="4" t="s">
        <v>19</v>
      </c>
      <c r="J158" s="4" t="s">
        <v>20</v>
      </c>
      <c r="K158" s="5">
        <v>5100</v>
      </c>
      <c r="L158" s="6">
        <v>9158</v>
      </c>
      <c r="M158" s="7">
        <v>0</v>
      </c>
      <c r="N158" s="8">
        <v>46705800</v>
      </c>
    </row>
    <row r="159" spans="2:14" ht="26.4">
      <c r="B159" s="3">
        <v>2023</v>
      </c>
      <c r="C159" s="4" t="s">
        <v>16</v>
      </c>
      <c r="D159" s="1079" t="s">
        <v>34</v>
      </c>
      <c r="E159" s="1080"/>
      <c r="F159" s="1079" t="s">
        <v>48</v>
      </c>
      <c r="G159" s="1080"/>
      <c r="H159" s="4" t="s">
        <v>26</v>
      </c>
      <c r="I159" s="4" t="s">
        <v>37</v>
      </c>
      <c r="J159" s="4" t="s">
        <v>38</v>
      </c>
      <c r="K159" s="5">
        <v>10200</v>
      </c>
      <c r="L159" s="6">
        <v>251</v>
      </c>
      <c r="M159" s="7">
        <v>0</v>
      </c>
      <c r="N159" s="8">
        <v>2560200</v>
      </c>
    </row>
    <row r="160" spans="2:14" ht="26.4">
      <c r="B160" s="3">
        <v>2023</v>
      </c>
      <c r="C160" s="4" t="s">
        <v>16</v>
      </c>
      <c r="D160" s="1079" t="s">
        <v>34</v>
      </c>
      <c r="E160" s="1080"/>
      <c r="F160" s="1079" t="s">
        <v>48</v>
      </c>
      <c r="G160" s="1080"/>
      <c r="H160" s="4" t="s">
        <v>27</v>
      </c>
      <c r="I160" s="4" t="s">
        <v>19</v>
      </c>
      <c r="J160" s="4" t="s">
        <v>20</v>
      </c>
      <c r="K160" s="5">
        <v>400</v>
      </c>
      <c r="L160" s="6">
        <v>3351</v>
      </c>
      <c r="M160" s="7">
        <v>1</v>
      </c>
      <c r="N160" s="8">
        <v>1340000</v>
      </c>
    </row>
    <row r="161" spans="2:14" ht="26.4">
      <c r="B161" s="3">
        <v>2023</v>
      </c>
      <c r="C161" s="4" t="s">
        <v>16</v>
      </c>
      <c r="D161" s="1079" t="s">
        <v>34</v>
      </c>
      <c r="E161" s="1080"/>
      <c r="F161" s="1079" t="s">
        <v>48</v>
      </c>
      <c r="G161" s="1080"/>
      <c r="H161" s="4" t="s">
        <v>27</v>
      </c>
      <c r="I161" s="4" t="s">
        <v>37</v>
      </c>
      <c r="J161" s="4" t="s">
        <v>38</v>
      </c>
      <c r="K161" s="5">
        <v>900</v>
      </c>
      <c r="L161" s="6">
        <v>234</v>
      </c>
      <c r="M161" s="7">
        <v>0</v>
      </c>
      <c r="N161" s="8">
        <v>210600</v>
      </c>
    </row>
    <row r="162" spans="2:14">
      <c r="B162" s="12" t="s">
        <v>28</v>
      </c>
      <c r="C162" s="12" t="s">
        <v>28</v>
      </c>
      <c r="D162" s="1083" t="s">
        <v>28</v>
      </c>
      <c r="E162" s="1080"/>
      <c r="F162" s="1083" t="s">
        <v>29</v>
      </c>
      <c r="G162" s="1080"/>
      <c r="H162" s="12" t="s">
        <v>28</v>
      </c>
      <c r="I162" s="12" t="s">
        <v>28</v>
      </c>
      <c r="J162" s="12" t="s">
        <v>28</v>
      </c>
      <c r="K162" s="12" t="s">
        <v>28</v>
      </c>
      <c r="L162" s="13">
        <v>417245</v>
      </c>
      <c r="M162" s="13">
        <v>68</v>
      </c>
      <c r="N162" s="14">
        <v>703981700</v>
      </c>
    </row>
    <row r="163" spans="2:14" ht="26.4">
      <c r="B163" s="3">
        <v>2023</v>
      </c>
      <c r="C163" s="4" t="s">
        <v>16</v>
      </c>
      <c r="D163" s="1079" t="s">
        <v>34</v>
      </c>
      <c r="E163" s="1080"/>
      <c r="F163" s="1079" t="s">
        <v>49</v>
      </c>
      <c r="G163" s="1080"/>
      <c r="H163" s="4" t="s">
        <v>18</v>
      </c>
      <c r="I163" s="4" t="s">
        <v>19</v>
      </c>
      <c r="J163" s="4" t="s">
        <v>20</v>
      </c>
      <c r="K163" s="9" t="s">
        <v>50</v>
      </c>
      <c r="L163" s="6">
        <v>178885</v>
      </c>
      <c r="M163" s="9"/>
      <c r="N163" s="4"/>
    </row>
    <row r="164" spans="2:14" ht="26.4">
      <c r="B164" s="3">
        <v>2023</v>
      </c>
      <c r="C164" s="4" t="s">
        <v>16</v>
      </c>
      <c r="D164" s="1079" t="s">
        <v>34</v>
      </c>
      <c r="E164" s="1080"/>
      <c r="F164" s="1079" t="s">
        <v>49</v>
      </c>
      <c r="G164" s="1080"/>
      <c r="H164" s="4" t="s">
        <v>18</v>
      </c>
      <c r="I164" s="4" t="s">
        <v>37</v>
      </c>
      <c r="J164" s="4" t="s">
        <v>38</v>
      </c>
      <c r="K164" s="9" t="s">
        <v>50</v>
      </c>
      <c r="L164" s="6">
        <v>23012</v>
      </c>
      <c r="M164" s="9"/>
      <c r="N164" s="4"/>
    </row>
    <row r="165" spans="2:14" ht="39.6">
      <c r="B165" s="3">
        <v>2023</v>
      </c>
      <c r="C165" s="4" t="s">
        <v>16</v>
      </c>
      <c r="D165" s="1079" t="s">
        <v>34</v>
      </c>
      <c r="E165" s="1080"/>
      <c r="F165" s="1079" t="s">
        <v>49</v>
      </c>
      <c r="G165" s="1080"/>
      <c r="H165" s="4" t="s">
        <v>22</v>
      </c>
      <c r="I165" s="4" t="s">
        <v>19</v>
      </c>
      <c r="J165" s="4" t="s">
        <v>20</v>
      </c>
      <c r="K165" s="9" t="s">
        <v>50</v>
      </c>
      <c r="L165" s="6">
        <v>1580</v>
      </c>
      <c r="M165" s="9"/>
      <c r="N165" s="4"/>
    </row>
    <row r="166" spans="2:14" ht="39.6">
      <c r="B166" s="3">
        <v>2023</v>
      </c>
      <c r="C166" s="4" t="s">
        <v>16</v>
      </c>
      <c r="D166" s="1079" t="s">
        <v>34</v>
      </c>
      <c r="E166" s="1080"/>
      <c r="F166" s="1079" t="s">
        <v>49</v>
      </c>
      <c r="G166" s="1080"/>
      <c r="H166" s="4" t="s">
        <v>22</v>
      </c>
      <c r="I166" s="4" t="s">
        <v>37</v>
      </c>
      <c r="J166" s="4" t="s">
        <v>38</v>
      </c>
      <c r="K166" s="9" t="s">
        <v>50</v>
      </c>
      <c r="L166" s="6">
        <v>169</v>
      </c>
      <c r="M166" s="9"/>
      <c r="N166" s="4"/>
    </row>
    <row r="167" spans="2:14" ht="26.4">
      <c r="B167" s="3">
        <v>2023</v>
      </c>
      <c r="C167" s="4" t="s">
        <v>16</v>
      </c>
      <c r="D167" s="1079" t="s">
        <v>34</v>
      </c>
      <c r="E167" s="1080"/>
      <c r="F167" s="1079" t="s">
        <v>49</v>
      </c>
      <c r="G167" s="1080"/>
      <c r="H167" s="4" t="s">
        <v>23</v>
      </c>
      <c r="I167" s="4" t="s">
        <v>19</v>
      </c>
      <c r="J167" s="4" t="s">
        <v>20</v>
      </c>
      <c r="K167" s="9" t="s">
        <v>50</v>
      </c>
      <c r="L167" s="6">
        <v>581</v>
      </c>
      <c r="M167" s="9"/>
      <c r="N167" s="4"/>
    </row>
    <row r="168" spans="2:14" ht="26.4">
      <c r="B168" s="3">
        <v>2023</v>
      </c>
      <c r="C168" s="4" t="s">
        <v>16</v>
      </c>
      <c r="D168" s="1079" t="s">
        <v>34</v>
      </c>
      <c r="E168" s="1080"/>
      <c r="F168" s="1079" t="s">
        <v>49</v>
      </c>
      <c r="G168" s="1080"/>
      <c r="H168" s="4" t="s">
        <v>23</v>
      </c>
      <c r="I168" s="4" t="s">
        <v>37</v>
      </c>
      <c r="J168" s="4" t="s">
        <v>38</v>
      </c>
      <c r="K168" s="9" t="s">
        <v>50</v>
      </c>
      <c r="L168" s="6">
        <v>70</v>
      </c>
      <c r="M168" s="9"/>
      <c r="N168" s="4"/>
    </row>
    <row r="169" spans="2:14" ht="26.4">
      <c r="B169" s="3">
        <v>2023</v>
      </c>
      <c r="C169" s="4" t="s">
        <v>16</v>
      </c>
      <c r="D169" s="1079" t="s">
        <v>34</v>
      </c>
      <c r="E169" s="1080"/>
      <c r="F169" s="1079" t="s">
        <v>49</v>
      </c>
      <c r="G169" s="1080"/>
      <c r="H169" s="4" t="s">
        <v>24</v>
      </c>
      <c r="I169" s="4" t="s">
        <v>19</v>
      </c>
      <c r="J169" s="4" t="s">
        <v>20</v>
      </c>
      <c r="K169" s="9" t="s">
        <v>50</v>
      </c>
      <c r="L169" s="6">
        <v>685</v>
      </c>
      <c r="M169" s="9"/>
      <c r="N169" s="4"/>
    </row>
    <row r="170" spans="2:14" ht="26.4">
      <c r="B170" s="3">
        <v>2023</v>
      </c>
      <c r="C170" s="4" t="s">
        <v>16</v>
      </c>
      <c r="D170" s="1079" t="s">
        <v>34</v>
      </c>
      <c r="E170" s="1080"/>
      <c r="F170" s="1079" t="s">
        <v>49</v>
      </c>
      <c r="G170" s="1080"/>
      <c r="H170" s="4" t="s">
        <v>24</v>
      </c>
      <c r="I170" s="4" t="s">
        <v>37</v>
      </c>
      <c r="J170" s="4" t="s">
        <v>38</v>
      </c>
      <c r="K170" s="9" t="s">
        <v>50</v>
      </c>
      <c r="L170" s="6">
        <v>87</v>
      </c>
      <c r="M170" s="9"/>
      <c r="N170" s="4"/>
    </row>
    <row r="171" spans="2:14" ht="26.4">
      <c r="B171" s="3">
        <v>2023</v>
      </c>
      <c r="C171" s="4" t="s">
        <v>16</v>
      </c>
      <c r="D171" s="1079" t="s">
        <v>34</v>
      </c>
      <c r="E171" s="1080"/>
      <c r="F171" s="1079" t="s">
        <v>49</v>
      </c>
      <c r="G171" s="1080"/>
      <c r="H171" s="4" t="s">
        <v>25</v>
      </c>
      <c r="I171" s="4" t="s">
        <v>19</v>
      </c>
      <c r="J171" s="4" t="s">
        <v>20</v>
      </c>
      <c r="K171" s="9" t="s">
        <v>50</v>
      </c>
      <c r="L171" s="6">
        <v>9784</v>
      </c>
      <c r="M171" s="9"/>
      <c r="N171" s="4"/>
    </row>
    <row r="172" spans="2:14" ht="26.4">
      <c r="B172" s="3">
        <v>2023</v>
      </c>
      <c r="C172" s="4" t="s">
        <v>16</v>
      </c>
      <c r="D172" s="1079" t="s">
        <v>34</v>
      </c>
      <c r="E172" s="1080"/>
      <c r="F172" s="1079" t="s">
        <v>49</v>
      </c>
      <c r="G172" s="1080"/>
      <c r="H172" s="4" t="s">
        <v>25</v>
      </c>
      <c r="I172" s="4" t="s">
        <v>37</v>
      </c>
      <c r="J172" s="4" t="s">
        <v>38</v>
      </c>
      <c r="K172" s="9" t="s">
        <v>50</v>
      </c>
      <c r="L172" s="6">
        <v>321</v>
      </c>
      <c r="M172" s="9"/>
      <c r="N172" s="4"/>
    </row>
    <row r="173" spans="2:14" ht="26.4">
      <c r="B173" s="3">
        <v>2023</v>
      </c>
      <c r="C173" s="4" t="s">
        <v>16</v>
      </c>
      <c r="D173" s="1079" t="s">
        <v>34</v>
      </c>
      <c r="E173" s="1080"/>
      <c r="F173" s="1079" t="s">
        <v>49</v>
      </c>
      <c r="G173" s="1080"/>
      <c r="H173" s="4" t="s">
        <v>26</v>
      </c>
      <c r="I173" s="4" t="s">
        <v>19</v>
      </c>
      <c r="J173" s="4" t="s">
        <v>20</v>
      </c>
      <c r="K173" s="9" t="s">
        <v>50</v>
      </c>
      <c r="L173" s="6">
        <v>4189</v>
      </c>
      <c r="M173" s="9"/>
      <c r="N173" s="4"/>
    </row>
    <row r="174" spans="2:14" ht="26.4">
      <c r="B174" s="3">
        <v>2023</v>
      </c>
      <c r="C174" s="4" t="s">
        <v>16</v>
      </c>
      <c r="D174" s="1079" t="s">
        <v>34</v>
      </c>
      <c r="E174" s="1080"/>
      <c r="F174" s="1079" t="s">
        <v>49</v>
      </c>
      <c r="G174" s="1080"/>
      <c r="H174" s="4" t="s">
        <v>26</v>
      </c>
      <c r="I174" s="4" t="s">
        <v>37</v>
      </c>
      <c r="J174" s="4" t="s">
        <v>38</v>
      </c>
      <c r="K174" s="9" t="s">
        <v>50</v>
      </c>
      <c r="L174" s="6">
        <v>77</v>
      </c>
      <c r="M174" s="9"/>
      <c r="N174" s="4"/>
    </row>
    <row r="175" spans="2:14" ht="26.4">
      <c r="B175" s="3">
        <v>2023</v>
      </c>
      <c r="C175" s="4" t="s">
        <v>16</v>
      </c>
      <c r="D175" s="1079" t="s">
        <v>34</v>
      </c>
      <c r="E175" s="1080"/>
      <c r="F175" s="1079" t="s">
        <v>49</v>
      </c>
      <c r="G175" s="1080"/>
      <c r="H175" s="4" t="s">
        <v>27</v>
      </c>
      <c r="I175" s="4" t="s">
        <v>19</v>
      </c>
      <c r="J175" s="4" t="s">
        <v>20</v>
      </c>
      <c r="K175" s="9" t="s">
        <v>50</v>
      </c>
      <c r="L175" s="6">
        <v>1934</v>
      </c>
      <c r="M175" s="9"/>
      <c r="N175" s="4"/>
    </row>
    <row r="176" spans="2:14" ht="26.4">
      <c r="B176" s="3">
        <v>2023</v>
      </c>
      <c r="C176" s="4" t="s">
        <v>16</v>
      </c>
      <c r="D176" s="1079" t="s">
        <v>34</v>
      </c>
      <c r="E176" s="1080"/>
      <c r="F176" s="1079" t="s">
        <v>49</v>
      </c>
      <c r="G176" s="1080"/>
      <c r="H176" s="4" t="s">
        <v>27</v>
      </c>
      <c r="I176" s="4" t="s">
        <v>37</v>
      </c>
      <c r="J176" s="4" t="s">
        <v>38</v>
      </c>
      <c r="K176" s="9" t="s">
        <v>50</v>
      </c>
      <c r="L176" s="6">
        <v>413</v>
      </c>
      <c r="M176" s="9"/>
      <c r="N176" s="4"/>
    </row>
    <row r="177" spans="2:14">
      <c r="B177" s="12" t="s">
        <v>28</v>
      </c>
      <c r="C177" s="12" t="s">
        <v>28</v>
      </c>
      <c r="D177" s="1083" t="s">
        <v>28</v>
      </c>
      <c r="E177" s="1080"/>
      <c r="F177" s="1083" t="s">
        <v>29</v>
      </c>
      <c r="G177" s="1080"/>
      <c r="H177" s="12" t="s">
        <v>28</v>
      </c>
      <c r="I177" s="12" t="s">
        <v>28</v>
      </c>
      <c r="J177" s="12" t="s">
        <v>28</v>
      </c>
      <c r="K177" s="12" t="s">
        <v>28</v>
      </c>
      <c r="L177" s="13">
        <v>221787</v>
      </c>
      <c r="M177" s="12"/>
      <c r="N177" s="12"/>
    </row>
    <row r="178" spans="2:14">
      <c r="B178" s="15" t="s">
        <v>28</v>
      </c>
      <c r="C178" s="15" t="s">
        <v>29</v>
      </c>
      <c r="D178" s="1084" t="s">
        <v>28</v>
      </c>
      <c r="E178" s="1080"/>
      <c r="F178" s="1084" t="s">
        <v>28</v>
      </c>
      <c r="G178" s="1080"/>
      <c r="H178" s="15" t="s">
        <v>28</v>
      </c>
      <c r="I178" s="15" t="s">
        <v>28</v>
      </c>
      <c r="J178" s="15" t="s">
        <v>28</v>
      </c>
      <c r="K178" s="15" t="s">
        <v>28</v>
      </c>
      <c r="L178" s="16">
        <v>4590319</v>
      </c>
      <c r="M178" s="16">
        <v>4224</v>
      </c>
      <c r="N178" s="17">
        <v>7275668300</v>
      </c>
    </row>
    <row r="179" spans="2:14" ht="26.4">
      <c r="B179" s="3">
        <v>2023</v>
      </c>
      <c r="C179" s="4" t="s">
        <v>32</v>
      </c>
      <c r="D179" s="1079" t="s">
        <v>34</v>
      </c>
      <c r="E179" s="1080"/>
      <c r="F179" s="1079" t="s">
        <v>35</v>
      </c>
      <c r="G179" s="1080"/>
      <c r="H179" s="4" t="s">
        <v>18</v>
      </c>
      <c r="I179" s="4" t="s">
        <v>19</v>
      </c>
      <c r="J179" s="4" t="s">
        <v>33</v>
      </c>
      <c r="K179" s="5">
        <v>700</v>
      </c>
      <c r="L179" s="6">
        <v>540759</v>
      </c>
      <c r="M179" s="7">
        <v>53</v>
      </c>
      <c r="N179" s="8">
        <v>378494200</v>
      </c>
    </row>
    <row r="180" spans="2:14" ht="39.6">
      <c r="B180" s="3">
        <v>2023</v>
      </c>
      <c r="C180" s="4" t="s">
        <v>32</v>
      </c>
      <c r="D180" s="1079" t="s">
        <v>34</v>
      </c>
      <c r="E180" s="1080"/>
      <c r="F180" s="1079" t="s">
        <v>35</v>
      </c>
      <c r="G180" s="1080"/>
      <c r="H180" s="4" t="s">
        <v>22</v>
      </c>
      <c r="I180" s="4" t="s">
        <v>19</v>
      </c>
      <c r="J180" s="4" t="s">
        <v>33</v>
      </c>
      <c r="K180" s="5">
        <v>700</v>
      </c>
      <c r="L180" s="6">
        <v>435</v>
      </c>
      <c r="M180" s="9"/>
      <c r="N180" s="8">
        <v>304500</v>
      </c>
    </row>
    <row r="181" spans="2:14" ht="26.4">
      <c r="B181" s="3">
        <v>2023</v>
      </c>
      <c r="C181" s="4" t="s">
        <v>32</v>
      </c>
      <c r="D181" s="1079" t="s">
        <v>34</v>
      </c>
      <c r="E181" s="1080"/>
      <c r="F181" s="1079" t="s">
        <v>35</v>
      </c>
      <c r="G181" s="1080"/>
      <c r="H181" s="4" t="s">
        <v>23</v>
      </c>
      <c r="I181" s="4" t="s">
        <v>19</v>
      </c>
      <c r="J181" s="4" t="s">
        <v>33</v>
      </c>
      <c r="K181" s="5">
        <v>1400</v>
      </c>
      <c r="L181" s="6">
        <v>8002</v>
      </c>
      <c r="M181" s="9"/>
      <c r="N181" s="8">
        <v>11202800</v>
      </c>
    </row>
    <row r="182" spans="2:14" ht="26.4">
      <c r="B182" s="3">
        <v>2023</v>
      </c>
      <c r="C182" s="4" t="s">
        <v>32</v>
      </c>
      <c r="D182" s="1079" t="s">
        <v>34</v>
      </c>
      <c r="E182" s="1080"/>
      <c r="F182" s="1079" t="s">
        <v>35</v>
      </c>
      <c r="G182" s="1080"/>
      <c r="H182" s="4" t="s">
        <v>24</v>
      </c>
      <c r="I182" s="4" t="s">
        <v>19</v>
      </c>
      <c r="J182" s="4" t="s">
        <v>33</v>
      </c>
      <c r="K182" s="5">
        <v>2500</v>
      </c>
      <c r="L182" s="6">
        <v>87</v>
      </c>
      <c r="M182" s="9"/>
      <c r="N182" s="8">
        <v>217500</v>
      </c>
    </row>
    <row r="183" spans="2:14" ht="26.4">
      <c r="B183" s="3">
        <v>2023</v>
      </c>
      <c r="C183" s="4" t="s">
        <v>32</v>
      </c>
      <c r="D183" s="1079" t="s">
        <v>34</v>
      </c>
      <c r="E183" s="1080"/>
      <c r="F183" s="1079" t="s">
        <v>35</v>
      </c>
      <c r="G183" s="1080"/>
      <c r="H183" s="4" t="s">
        <v>25</v>
      </c>
      <c r="I183" s="4" t="s">
        <v>19</v>
      </c>
      <c r="J183" s="4" t="s">
        <v>33</v>
      </c>
      <c r="K183" s="5">
        <v>1400</v>
      </c>
      <c r="L183" s="6">
        <v>8068</v>
      </c>
      <c r="M183" s="9"/>
      <c r="N183" s="8">
        <v>11295200</v>
      </c>
    </row>
    <row r="184" spans="2:14" ht="26.4">
      <c r="B184" s="3">
        <v>2023</v>
      </c>
      <c r="C184" s="4" t="s">
        <v>32</v>
      </c>
      <c r="D184" s="1079" t="s">
        <v>34</v>
      </c>
      <c r="E184" s="1080"/>
      <c r="F184" s="1079" t="s">
        <v>35</v>
      </c>
      <c r="G184" s="1080"/>
      <c r="H184" s="4" t="s">
        <v>26</v>
      </c>
      <c r="I184" s="4" t="s">
        <v>19</v>
      </c>
      <c r="J184" s="4" t="s">
        <v>33</v>
      </c>
      <c r="K184" s="5">
        <v>2500</v>
      </c>
      <c r="L184" s="6">
        <v>5666</v>
      </c>
      <c r="M184" s="9"/>
      <c r="N184" s="8">
        <v>14165000</v>
      </c>
    </row>
    <row r="185" spans="2:14" ht="26.4">
      <c r="B185" s="3">
        <v>2023</v>
      </c>
      <c r="C185" s="4" t="s">
        <v>32</v>
      </c>
      <c r="D185" s="1079" t="s">
        <v>34</v>
      </c>
      <c r="E185" s="1080"/>
      <c r="F185" s="1079" t="s">
        <v>35</v>
      </c>
      <c r="G185" s="1080"/>
      <c r="H185" s="4" t="s">
        <v>27</v>
      </c>
      <c r="I185" s="4" t="s">
        <v>19</v>
      </c>
      <c r="J185" s="4" t="s">
        <v>33</v>
      </c>
      <c r="K185" s="5">
        <v>200</v>
      </c>
      <c r="L185" s="6">
        <v>10800</v>
      </c>
      <c r="M185" s="7">
        <v>1</v>
      </c>
      <c r="N185" s="8">
        <v>2159800</v>
      </c>
    </row>
    <row r="186" spans="2:14">
      <c r="B186" s="12" t="s">
        <v>28</v>
      </c>
      <c r="C186" s="12" t="s">
        <v>28</v>
      </c>
      <c r="D186" s="1083" t="s">
        <v>28</v>
      </c>
      <c r="E186" s="1080"/>
      <c r="F186" s="1083" t="s">
        <v>29</v>
      </c>
      <c r="G186" s="1080"/>
      <c r="H186" s="12" t="s">
        <v>28</v>
      </c>
      <c r="I186" s="12" t="s">
        <v>28</v>
      </c>
      <c r="J186" s="12" t="s">
        <v>28</v>
      </c>
      <c r="K186" s="12" t="s">
        <v>28</v>
      </c>
      <c r="L186" s="13">
        <v>573817</v>
      </c>
      <c r="M186" s="13">
        <v>54</v>
      </c>
      <c r="N186" s="14">
        <v>417839000</v>
      </c>
    </row>
    <row r="187" spans="2:14" ht="26.4">
      <c r="B187" s="3">
        <v>2023</v>
      </c>
      <c r="C187" s="4" t="s">
        <v>32</v>
      </c>
      <c r="D187" s="1079" t="s">
        <v>34</v>
      </c>
      <c r="E187" s="1080"/>
      <c r="F187" s="1079" t="s">
        <v>36</v>
      </c>
      <c r="G187" s="1080"/>
      <c r="H187" s="4" t="s">
        <v>18</v>
      </c>
      <c r="I187" s="4" t="s">
        <v>19</v>
      </c>
      <c r="J187" s="4" t="s">
        <v>33</v>
      </c>
      <c r="K187" s="5">
        <v>1500</v>
      </c>
      <c r="L187" s="6">
        <v>74239</v>
      </c>
      <c r="M187" s="7">
        <v>427</v>
      </c>
      <c r="N187" s="8">
        <v>110718000</v>
      </c>
    </row>
    <row r="188" spans="2:14" ht="26.4">
      <c r="B188" s="3">
        <v>2023</v>
      </c>
      <c r="C188" s="4" t="s">
        <v>32</v>
      </c>
      <c r="D188" s="1079" t="s">
        <v>34</v>
      </c>
      <c r="E188" s="1080"/>
      <c r="F188" s="1079" t="s">
        <v>36</v>
      </c>
      <c r="G188" s="1080"/>
      <c r="H188" s="4" t="s">
        <v>18</v>
      </c>
      <c r="I188" s="4" t="s">
        <v>37</v>
      </c>
      <c r="J188" s="4" t="s">
        <v>51</v>
      </c>
      <c r="K188" s="5">
        <v>2200</v>
      </c>
      <c r="L188" s="6">
        <v>4834</v>
      </c>
      <c r="M188" s="7">
        <v>13</v>
      </c>
      <c r="N188" s="8">
        <v>10606200</v>
      </c>
    </row>
    <row r="189" spans="2:14" ht="39.6">
      <c r="B189" s="3">
        <v>2023</v>
      </c>
      <c r="C189" s="4" t="s">
        <v>32</v>
      </c>
      <c r="D189" s="1079" t="s">
        <v>34</v>
      </c>
      <c r="E189" s="1080"/>
      <c r="F189" s="1079" t="s">
        <v>36</v>
      </c>
      <c r="G189" s="1080"/>
      <c r="H189" s="4" t="s">
        <v>22</v>
      </c>
      <c r="I189" s="4" t="s">
        <v>19</v>
      </c>
      <c r="J189" s="4" t="s">
        <v>33</v>
      </c>
      <c r="K189" s="5">
        <v>1500</v>
      </c>
      <c r="L189" s="6">
        <v>142</v>
      </c>
      <c r="M189" s="7">
        <v>1</v>
      </c>
      <c r="N189" s="8">
        <v>211500</v>
      </c>
    </row>
    <row r="190" spans="2:14" ht="39.6">
      <c r="B190" s="3">
        <v>2023</v>
      </c>
      <c r="C190" s="4" t="s">
        <v>32</v>
      </c>
      <c r="D190" s="1079" t="s">
        <v>34</v>
      </c>
      <c r="E190" s="1080"/>
      <c r="F190" s="1079" t="s">
        <v>36</v>
      </c>
      <c r="G190" s="1080"/>
      <c r="H190" s="4" t="s">
        <v>22</v>
      </c>
      <c r="I190" s="4" t="s">
        <v>37</v>
      </c>
      <c r="J190" s="4" t="s">
        <v>51</v>
      </c>
      <c r="K190" s="5">
        <v>2200</v>
      </c>
      <c r="L190" s="6">
        <v>13</v>
      </c>
      <c r="M190" s="9"/>
      <c r="N190" s="8">
        <v>28600</v>
      </c>
    </row>
    <row r="191" spans="2:14" ht="26.4">
      <c r="B191" s="3">
        <v>2023</v>
      </c>
      <c r="C191" s="4" t="s">
        <v>32</v>
      </c>
      <c r="D191" s="1079" t="s">
        <v>34</v>
      </c>
      <c r="E191" s="1080"/>
      <c r="F191" s="1079" t="s">
        <v>36</v>
      </c>
      <c r="G191" s="1080"/>
      <c r="H191" s="4" t="s">
        <v>23</v>
      </c>
      <c r="I191" s="4" t="s">
        <v>19</v>
      </c>
      <c r="J191" s="4" t="s">
        <v>33</v>
      </c>
      <c r="K191" s="5">
        <v>2900</v>
      </c>
      <c r="L191" s="6">
        <v>817</v>
      </c>
      <c r="M191" s="7">
        <v>2</v>
      </c>
      <c r="N191" s="8">
        <v>2363500</v>
      </c>
    </row>
    <row r="192" spans="2:14" ht="26.4">
      <c r="B192" s="3">
        <v>2023</v>
      </c>
      <c r="C192" s="4" t="s">
        <v>32</v>
      </c>
      <c r="D192" s="1079" t="s">
        <v>34</v>
      </c>
      <c r="E192" s="1080"/>
      <c r="F192" s="1079" t="s">
        <v>36</v>
      </c>
      <c r="G192" s="1080"/>
      <c r="H192" s="4" t="s">
        <v>23</v>
      </c>
      <c r="I192" s="4" t="s">
        <v>37</v>
      </c>
      <c r="J192" s="4" t="s">
        <v>51</v>
      </c>
      <c r="K192" s="5">
        <v>5800</v>
      </c>
      <c r="L192" s="6">
        <v>60</v>
      </c>
      <c r="M192" s="9"/>
      <c r="N192" s="8">
        <v>348000</v>
      </c>
    </row>
    <row r="193" spans="2:14" ht="26.4">
      <c r="B193" s="3">
        <v>2023</v>
      </c>
      <c r="C193" s="4" t="s">
        <v>32</v>
      </c>
      <c r="D193" s="1079" t="s">
        <v>34</v>
      </c>
      <c r="E193" s="1080"/>
      <c r="F193" s="1079" t="s">
        <v>36</v>
      </c>
      <c r="G193" s="1080"/>
      <c r="H193" s="4" t="s">
        <v>24</v>
      </c>
      <c r="I193" s="4" t="s">
        <v>19</v>
      </c>
      <c r="J193" s="4" t="s">
        <v>33</v>
      </c>
      <c r="K193" s="5">
        <v>5100</v>
      </c>
      <c r="L193" s="6">
        <v>6</v>
      </c>
      <c r="M193" s="9"/>
      <c r="N193" s="8">
        <v>30600</v>
      </c>
    </row>
    <row r="194" spans="2:14" ht="26.4">
      <c r="B194" s="3">
        <v>2023</v>
      </c>
      <c r="C194" s="4" t="s">
        <v>32</v>
      </c>
      <c r="D194" s="1079" t="s">
        <v>34</v>
      </c>
      <c r="E194" s="1080"/>
      <c r="F194" s="1079" t="s">
        <v>36</v>
      </c>
      <c r="G194" s="1080"/>
      <c r="H194" s="4" t="s">
        <v>24</v>
      </c>
      <c r="I194" s="4" t="s">
        <v>37</v>
      </c>
      <c r="J194" s="4" t="s">
        <v>51</v>
      </c>
      <c r="K194" s="5">
        <v>10200</v>
      </c>
      <c r="L194" s="6">
        <v>1</v>
      </c>
      <c r="M194" s="9"/>
      <c r="N194" s="8">
        <v>10200</v>
      </c>
    </row>
    <row r="195" spans="2:14" ht="26.4">
      <c r="B195" s="3">
        <v>2023</v>
      </c>
      <c r="C195" s="4" t="s">
        <v>32</v>
      </c>
      <c r="D195" s="1079" t="s">
        <v>34</v>
      </c>
      <c r="E195" s="1080"/>
      <c r="F195" s="1079" t="s">
        <v>36</v>
      </c>
      <c r="G195" s="1080"/>
      <c r="H195" s="4" t="s">
        <v>25</v>
      </c>
      <c r="I195" s="4" t="s">
        <v>19</v>
      </c>
      <c r="J195" s="4" t="s">
        <v>33</v>
      </c>
      <c r="K195" s="5">
        <v>2900</v>
      </c>
      <c r="L195" s="6">
        <v>4344</v>
      </c>
      <c r="M195" s="7">
        <v>16</v>
      </c>
      <c r="N195" s="8">
        <v>12551200</v>
      </c>
    </row>
    <row r="196" spans="2:14" ht="26.4">
      <c r="B196" s="3">
        <v>2023</v>
      </c>
      <c r="C196" s="4" t="s">
        <v>32</v>
      </c>
      <c r="D196" s="1079" t="s">
        <v>34</v>
      </c>
      <c r="E196" s="1080"/>
      <c r="F196" s="1079" t="s">
        <v>36</v>
      </c>
      <c r="G196" s="1080"/>
      <c r="H196" s="4" t="s">
        <v>25</v>
      </c>
      <c r="I196" s="4" t="s">
        <v>37</v>
      </c>
      <c r="J196" s="4" t="s">
        <v>51</v>
      </c>
      <c r="K196" s="5">
        <v>5800</v>
      </c>
      <c r="L196" s="6">
        <v>117</v>
      </c>
      <c r="M196" s="9"/>
      <c r="N196" s="8">
        <v>678600</v>
      </c>
    </row>
    <row r="197" spans="2:14" ht="26.4">
      <c r="B197" s="3">
        <v>2023</v>
      </c>
      <c r="C197" s="4" t="s">
        <v>32</v>
      </c>
      <c r="D197" s="1079" t="s">
        <v>34</v>
      </c>
      <c r="E197" s="1080"/>
      <c r="F197" s="1079" t="s">
        <v>36</v>
      </c>
      <c r="G197" s="1080"/>
      <c r="H197" s="4" t="s">
        <v>26</v>
      </c>
      <c r="I197" s="4" t="s">
        <v>19</v>
      </c>
      <c r="J197" s="4" t="s">
        <v>33</v>
      </c>
      <c r="K197" s="5">
        <v>5100</v>
      </c>
      <c r="L197" s="6">
        <v>1603</v>
      </c>
      <c r="M197" s="7">
        <v>6</v>
      </c>
      <c r="N197" s="8">
        <v>8144700</v>
      </c>
    </row>
    <row r="198" spans="2:14" ht="26.4">
      <c r="B198" s="3">
        <v>2023</v>
      </c>
      <c r="C198" s="4" t="s">
        <v>32</v>
      </c>
      <c r="D198" s="1079" t="s">
        <v>34</v>
      </c>
      <c r="E198" s="1080"/>
      <c r="F198" s="1079" t="s">
        <v>36</v>
      </c>
      <c r="G198" s="1080"/>
      <c r="H198" s="4" t="s">
        <v>26</v>
      </c>
      <c r="I198" s="4" t="s">
        <v>37</v>
      </c>
      <c r="J198" s="4" t="s">
        <v>51</v>
      </c>
      <c r="K198" s="5">
        <v>10200</v>
      </c>
      <c r="L198" s="6">
        <v>27</v>
      </c>
      <c r="M198" s="9"/>
      <c r="N198" s="8">
        <v>275400</v>
      </c>
    </row>
    <row r="199" spans="2:14" ht="26.4">
      <c r="B199" s="3">
        <v>2023</v>
      </c>
      <c r="C199" s="4" t="s">
        <v>32</v>
      </c>
      <c r="D199" s="1079" t="s">
        <v>34</v>
      </c>
      <c r="E199" s="1080"/>
      <c r="F199" s="1079" t="s">
        <v>36</v>
      </c>
      <c r="G199" s="1080"/>
      <c r="H199" s="4" t="s">
        <v>27</v>
      </c>
      <c r="I199" s="4" t="s">
        <v>19</v>
      </c>
      <c r="J199" s="4" t="s">
        <v>33</v>
      </c>
      <c r="K199" s="5">
        <v>400</v>
      </c>
      <c r="L199" s="6">
        <v>747</v>
      </c>
      <c r="M199" s="7">
        <v>1</v>
      </c>
      <c r="N199" s="8">
        <v>298400</v>
      </c>
    </row>
    <row r="200" spans="2:14" ht="26.4">
      <c r="B200" s="3">
        <v>2023</v>
      </c>
      <c r="C200" s="4" t="s">
        <v>32</v>
      </c>
      <c r="D200" s="1079" t="s">
        <v>34</v>
      </c>
      <c r="E200" s="1080"/>
      <c r="F200" s="1079" t="s">
        <v>36</v>
      </c>
      <c r="G200" s="1080"/>
      <c r="H200" s="4" t="s">
        <v>27</v>
      </c>
      <c r="I200" s="4" t="s">
        <v>37</v>
      </c>
      <c r="J200" s="4" t="s">
        <v>51</v>
      </c>
      <c r="K200" s="5">
        <v>900</v>
      </c>
      <c r="L200" s="6">
        <v>47</v>
      </c>
      <c r="M200" s="9"/>
      <c r="N200" s="8">
        <v>42300</v>
      </c>
    </row>
    <row r="201" spans="2:14">
      <c r="B201" s="12" t="s">
        <v>28</v>
      </c>
      <c r="C201" s="12" t="s">
        <v>28</v>
      </c>
      <c r="D201" s="1083" t="s">
        <v>28</v>
      </c>
      <c r="E201" s="1080"/>
      <c r="F201" s="1083" t="s">
        <v>29</v>
      </c>
      <c r="G201" s="1080"/>
      <c r="H201" s="12" t="s">
        <v>28</v>
      </c>
      <c r="I201" s="12" t="s">
        <v>28</v>
      </c>
      <c r="J201" s="12" t="s">
        <v>28</v>
      </c>
      <c r="K201" s="12" t="s">
        <v>28</v>
      </c>
      <c r="L201" s="13">
        <v>86997</v>
      </c>
      <c r="M201" s="13">
        <v>466</v>
      </c>
      <c r="N201" s="14">
        <v>146307200</v>
      </c>
    </row>
    <row r="202" spans="2:14" ht="26.4">
      <c r="B202" s="3">
        <v>2023</v>
      </c>
      <c r="C202" s="4" t="s">
        <v>32</v>
      </c>
      <c r="D202" s="1079" t="s">
        <v>34</v>
      </c>
      <c r="E202" s="1080"/>
      <c r="F202" s="1079" t="s">
        <v>39</v>
      </c>
      <c r="G202" s="1080"/>
      <c r="H202" s="4" t="s">
        <v>18</v>
      </c>
      <c r="I202" s="4" t="s">
        <v>19</v>
      </c>
      <c r="J202" s="4" t="s">
        <v>33</v>
      </c>
      <c r="K202" s="5">
        <v>1800</v>
      </c>
      <c r="L202" s="6">
        <v>63660</v>
      </c>
      <c r="M202" s="7">
        <v>522</v>
      </c>
      <c r="N202" s="8">
        <v>113648400</v>
      </c>
    </row>
    <row r="203" spans="2:14" ht="26.4">
      <c r="B203" s="3">
        <v>2023</v>
      </c>
      <c r="C203" s="4" t="s">
        <v>32</v>
      </c>
      <c r="D203" s="1079" t="s">
        <v>34</v>
      </c>
      <c r="E203" s="1080"/>
      <c r="F203" s="1079" t="s">
        <v>39</v>
      </c>
      <c r="G203" s="1080"/>
      <c r="H203" s="4" t="s">
        <v>18</v>
      </c>
      <c r="I203" s="4" t="s">
        <v>37</v>
      </c>
      <c r="J203" s="4" t="s">
        <v>51</v>
      </c>
      <c r="K203" s="5">
        <v>2600</v>
      </c>
      <c r="L203" s="6">
        <v>4598</v>
      </c>
      <c r="M203" s="7">
        <v>15</v>
      </c>
      <c r="N203" s="8">
        <v>11915800</v>
      </c>
    </row>
    <row r="204" spans="2:14" ht="39.6">
      <c r="B204" s="3">
        <v>2023</v>
      </c>
      <c r="C204" s="4" t="s">
        <v>32</v>
      </c>
      <c r="D204" s="1079" t="s">
        <v>34</v>
      </c>
      <c r="E204" s="1080"/>
      <c r="F204" s="1079" t="s">
        <v>39</v>
      </c>
      <c r="G204" s="1080"/>
      <c r="H204" s="4" t="s">
        <v>22</v>
      </c>
      <c r="I204" s="4" t="s">
        <v>19</v>
      </c>
      <c r="J204" s="4" t="s">
        <v>33</v>
      </c>
      <c r="K204" s="5">
        <v>1800</v>
      </c>
      <c r="L204" s="6">
        <v>270</v>
      </c>
      <c r="M204" s="7">
        <v>4</v>
      </c>
      <c r="N204" s="8">
        <v>478800</v>
      </c>
    </row>
    <row r="205" spans="2:14" ht="39.6">
      <c r="B205" s="3">
        <v>2023</v>
      </c>
      <c r="C205" s="4" t="s">
        <v>32</v>
      </c>
      <c r="D205" s="1079" t="s">
        <v>34</v>
      </c>
      <c r="E205" s="1080"/>
      <c r="F205" s="1079" t="s">
        <v>39</v>
      </c>
      <c r="G205" s="1080"/>
      <c r="H205" s="4" t="s">
        <v>22</v>
      </c>
      <c r="I205" s="4" t="s">
        <v>37</v>
      </c>
      <c r="J205" s="4" t="s">
        <v>51</v>
      </c>
      <c r="K205" s="5">
        <v>2600</v>
      </c>
      <c r="L205" s="6">
        <v>15</v>
      </c>
      <c r="M205" s="9"/>
      <c r="N205" s="8">
        <v>39000</v>
      </c>
    </row>
    <row r="206" spans="2:14" ht="26.4">
      <c r="B206" s="3">
        <v>2023</v>
      </c>
      <c r="C206" s="4" t="s">
        <v>32</v>
      </c>
      <c r="D206" s="1079" t="s">
        <v>34</v>
      </c>
      <c r="E206" s="1080"/>
      <c r="F206" s="1079" t="s">
        <v>39</v>
      </c>
      <c r="G206" s="1080"/>
      <c r="H206" s="4" t="s">
        <v>23</v>
      </c>
      <c r="I206" s="4" t="s">
        <v>19</v>
      </c>
      <c r="J206" s="4" t="s">
        <v>33</v>
      </c>
      <c r="K206" s="5">
        <v>3500</v>
      </c>
      <c r="L206" s="6">
        <v>596</v>
      </c>
      <c r="M206" s="7">
        <v>7</v>
      </c>
      <c r="N206" s="8">
        <v>2061500</v>
      </c>
    </row>
    <row r="207" spans="2:14" ht="26.4">
      <c r="B207" s="3">
        <v>2023</v>
      </c>
      <c r="C207" s="4" t="s">
        <v>32</v>
      </c>
      <c r="D207" s="1079" t="s">
        <v>34</v>
      </c>
      <c r="E207" s="1080"/>
      <c r="F207" s="1079" t="s">
        <v>39</v>
      </c>
      <c r="G207" s="1080"/>
      <c r="H207" s="4" t="s">
        <v>23</v>
      </c>
      <c r="I207" s="4" t="s">
        <v>37</v>
      </c>
      <c r="J207" s="4" t="s">
        <v>51</v>
      </c>
      <c r="K207" s="5">
        <v>7000</v>
      </c>
      <c r="L207" s="6">
        <v>14</v>
      </c>
      <c r="M207" s="7">
        <v>1</v>
      </c>
      <c r="N207" s="8">
        <v>91000</v>
      </c>
    </row>
    <row r="208" spans="2:14" ht="26.4">
      <c r="B208" s="3">
        <v>2023</v>
      </c>
      <c r="C208" s="4" t="s">
        <v>32</v>
      </c>
      <c r="D208" s="1079" t="s">
        <v>34</v>
      </c>
      <c r="E208" s="1080"/>
      <c r="F208" s="1079" t="s">
        <v>39</v>
      </c>
      <c r="G208" s="1080"/>
      <c r="H208" s="4" t="s">
        <v>24</v>
      </c>
      <c r="I208" s="4" t="s">
        <v>19</v>
      </c>
      <c r="J208" s="4" t="s">
        <v>33</v>
      </c>
      <c r="K208" s="5">
        <v>6100</v>
      </c>
      <c r="L208" s="6">
        <v>2</v>
      </c>
      <c r="M208" s="9"/>
      <c r="N208" s="8">
        <v>12200</v>
      </c>
    </row>
    <row r="209" spans="2:14" ht="26.4">
      <c r="B209" s="3">
        <v>2023</v>
      </c>
      <c r="C209" s="4" t="s">
        <v>32</v>
      </c>
      <c r="D209" s="1079" t="s">
        <v>34</v>
      </c>
      <c r="E209" s="1080"/>
      <c r="F209" s="1079" t="s">
        <v>39</v>
      </c>
      <c r="G209" s="1080"/>
      <c r="H209" s="4" t="s">
        <v>24</v>
      </c>
      <c r="I209" s="4" t="s">
        <v>37</v>
      </c>
      <c r="J209" s="4" t="s">
        <v>51</v>
      </c>
      <c r="K209" s="5">
        <v>12300</v>
      </c>
      <c r="L209" s="6">
        <v>1</v>
      </c>
      <c r="M209" s="9"/>
      <c r="N209" s="8">
        <v>12300</v>
      </c>
    </row>
    <row r="210" spans="2:14" ht="26.4">
      <c r="B210" s="3">
        <v>2023</v>
      </c>
      <c r="C210" s="4" t="s">
        <v>32</v>
      </c>
      <c r="D210" s="1079" t="s">
        <v>34</v>
      </c>
      <c r="E210" s="1080"/>
      <c r="F210" s="1079" t="s">
        <v>39</v>
      </c>
      <c r="G210" s="1080"/>
      <c r="H210" s="4" t="s">
        <v>25</v>
      </c>
      <c r="I210" s="4" t="s">
        <v>19</v>
      </c>
      <c r="J210" s="4" t="s">
        <v>33</v>
      </c>
      <c r="K210" s="5">
        <v>3500</v>
      </c>
      <c r="L210" s="6">
        <v>4721</v>
      </c>
      <c r="M210" s="7">
        <v>34</v>
      </c>
      <c r="N210" s="8">
        <v>16404500</v>
      </c>
    </row>
    <row r="211" spans="2:14" ht="26.4">
      <c r="B211" s="3">
        <v>2023</v>
      </c>
      <c r="C211" s="4" t="s">
        <v>32</v>
      </c>
      <c r="D211" s="1079" t="s">
        <v>34</v>
      </c>
      <c r="E211" s="1080"/>
      <c r="F211" s="1079" t="s">
        <v>39</v>
      </c>
      <c r="G211" s="1080"/>
      <c r="H211" s="4" t="s">
        <v>25</v>
      </c>
      <c r="I211" s="4" t="s">
        <v>37</v>
      </c>
      <c r="J211" s="4" t="s">
        <v>51</v>
      </c>
      <c r="K211" s="5">
        <v>7000</v>
      </c>
      <c r="L211" s="6">
        <v>115</v>
      </c>
      <c r="M211" s="7">
        <v>7</v>
      </c>
      <c r="N211" s="8">
        <v>756000</v>
      </c>
    </row>
    <row r="212" spans="2:14" ht="26.4">
      <c r="B212" s="3">
        <v>2023</v>
      </c>
      <c r="C212" s="4" t="s">
        <v>32</v>
      </c>
      <c r="D212" s="1079" t="s">
        <v>34</v>
      </c>
      <c r="E212" s="1080"/>
      <c r="F212" s="1079" t="s">
        <v>39</v>
      </c>
      <c r="G212" s="1080"/>
      <c r="H212" s="4" t="s">
        <v>26</v>
      </c>
      <c r="I212" s="4" t="s">
        <v>19</v>
      </c>
      <c r="J212" s="4" t="s">
        <v>33</v>
      </c>
      <c r="K212" s="5">
        <v>6100</v>
      </c>
      <c r="L212" s="6">
        <v>2560</v>
      </c>
      <c r="M212" s="7">
        <v>9</v>
      </c>
      <c r="N212" s="8">
        <v>15561100</v>
      </c>
    </row>
    <row r="213" spans="2:14" ht="26.4">
      <c r="B213" s="3">
        <v>2023</v>
      </c>
      <c r="C213" s="4" t="s">
        <v>32</v>
      </c>
      <c r="D213" s="1079" t="s">
        <v>34</v>
      </c>
      <c r="E213" s="1080"/>
      <c r="F213" s="1079" t="s">
        <v>39</v>
      </c>
      <c r="G213" s="1080"/>
      <c r="H213" s="4" t="s">
        <v>26</v>
      </c>
      <c r="I213" s="4" t="s">
        <v>37</v>
      </c>
      <c r="J213" s="4" t="s">
        <v>51</v>
      </c>
      <c r="K213" s="5">
        <v>12300</v>
      </c>
      <c r="L213" s="6">
        <v>22</v>
      </c>
      <c r="M213" s="9"/>
      <c r="N213" s="8">
        <v>270600</v>
      </c>
    </row>
    <row r="214" spans="2:14" ht="26.4">
      <c r="B214" s="3">
        <v>2023</v>
      </c>
      <c r="C214" s="4" t="s">
        <v>32</v>
      </c>
      <c r="D214" s="1079" t="s">
        <v>34</v>
      </c>
      <c r="E214" s="1080"/>
      <c r="F214" s="1079" t="s">
        <v>39</v>
      </c>
      <c r="G214" s="1080"/>
      <c r="H214" s="4" t="s">
        <v>27</v>
      </c>
      <c r="I214" s="4" t="s">
        <v>19</v>
      </c>
      <c r="J214" s="4" t="s">
        <v>33</v>
      </c>
      <c r="K214" s="5">
        <v>500</v>
      </c>
      <c r="L214" s="6">
        <v>431</v>
      </c>
      <c r="M214" s="7">
        <v>9</v>
      </c>
      <c r="N214" s="8">
        <v>211000</v>
      </c>
    </row>
    <row r="215" spans="2:14" ht="26.4">
      <c r="B215" s="3">
        <v>2023</v>
      </c>
      <c r="C215" s="4" t="s">
        <v>32</v>
      </c>
      <c r="D215" s="1079" t="s">
        <v>34</v>
      </c>
      <c r="E215" s="1080"/>
      <c r="F215" s="1079" t="s">
        <v>39</v>
      </c>
      <c r="G215" s="1080"/>
      <c r="H215" s="4" t="s">
        <v>27</v>
      </c>
      <c r="I215" s="4" t="s">
        <v>37</v>
      </c>
      <c r="J215" s="4" t="s">
        <v>51</v>
      </c>
      <c r="K215" s="5">
        <v>1100</v>
      </c>
      <c r="L215" s="6">
        <v>35</v>
      </c>
      <c r="M215" s="9"/>
      <c r="N215" s="8">
        <v>38500</v>
      </c>
    </row>
    <row r="216" spans="2:14">
      <c r="B216" s="12" t="s">
        <v>28</v>
      </c>
      <c r="C216" s="12" t="s">
        <v>28</v>
      </c>
      <c r="D216" s="1083" t="s">
        <v>28</v>
      </c>
      <c r="E216" s="1080"/>
      <c r="F216" s="1083" t="s">
        <v>29</v>
      </c>
      <c r="G216" s="1080"/>
      <c r="H216" s="12" t="s">
        <v>28</v>
      </c>
      <c r="I216" s="12" t="s">
        <v>28</v>
      </c>
      <c r="J216" s="12" t="s">
        <v>28</v>
      </c>
      <c r="K216" s="12" t="s">
        <v>28</v>
      </c>
      <c r="L216" s="13">
        <v>77040</v>
      </c>
      <c r="M216" s="13">
        <v>608</v>
      </c>
      <c r="N216" s="14">
        <v>161500700</v>
      </c>
    </row>
    <row r="217" spans="2:14" ht="26.4">
      <c r="B217" s="3">
        <v>2023</v>
      </c>
      <c r="C217" s="4" t="s">
        <v>32</v>
      </c>
      <c r="D217" s="1079" t="s">
        <v>34</v>
      </c>
      <c r="E217" s="1080"/>
      <c r="F217" s="1079" t="s">
        <v>40</v>
      </c>
      <c r="G217" s="1080"/>
      <c r="H217" s="4" t="s">
        <v>18</v>
      </c>
      <c r="I217" s="4" t="s">
        <v>19</v>
      </c>
      <c r="J217" s="4" t="s">
        <v>33</v>
      </c>
      <c r="K217" s="5">
        <v>800</v>
      </c>
      <c r="L217" s="6">
        <v>572910</v>
      </c>
      <c r="M217" s="7">
        <v>247</v>
      </c>
      <c r="N217" s="8">
        <v>458130400</v>
      </c>
    </row>
    <row r="218" spans="2:14" ht="39.6">
      <c r="B218" s="3">
        <v>2023</v>
      </c>
      <c r="C218" s="4" t="s">
        <v>32</v>
      </c>
      <c r="D218" s="1079" t="s">
        <v>34</v>
      </c>
      <c r="E218" s="1080"/>
      <c r="F218" s="1079" t="s">
        <v>40</v>
      </c>
      <c r="G218" s="1080"/>
      <c r="H218" s="4" t="s">
        <v>22</v>
      </c>
      <c r="I218" s="4" t="s">
        <v>19</v>
      </c>
      <c r="J218" s="4" t="s">
        <v>33</v>
      </c>
      <c r="K218" s="5">
        <v>800</v>
      </c>
      <c r="L218" s="6">
        <v>679</v>
      </c>
      <c r="M218" s="7">
        <v>1</v>
      </c>
      <c r="N218" s="8">
        <v>542400</v>
      </c>
    </row>
    <row r="219" spans="2:14" ht="26.4">
      <c r="B219" s="3">
        <v>2023</v>
      </c>
      <c r="C219" s="4" t="s">
        <v>32</v>
      </c>
      <c r="D219" s="1079" t="s">
        <v>34</v>
      </c>
      <c r="E219" s="1080"/>
      <c r="F219" s="1079" t="s">
        <v>40</v>
      </c>
      <c r="G219" s="1080"/>
      <c r="H219" s="4" t="s">
        <v>23</v>
      </c>
      <c r="I219" s="4" t="s">
        <v>19</v>
      </c>
      <c r="J219" s="4" t="s">
        <v>33</v>
      </c>
      <c r="K219" s="5">
        <v>1600</v>
      </c>
      <c r="L219" s="6">
        <v>19340</v>
      </c>
      <c r="M219" s="9"/>
      <c r="N219" s="8">
        <v>30944000</v>
      </c>
    </row>
    <row r="220" spans="2:14" ht="26.4">
      <c r="B220" s="3">
        <v>2023</v>
      </c>
      <c r="C220" s="4" t="s">
        <v>32</v>
      </c>
      <c r="D220" s="1079" t="s">
        <v>34</v>
      </c>
      <c r="E220" s="1080"/>
      <c r="F220" s="1079" t="s">
        <v>40</v>
      </c>
      <c r="G220" s="1080"/>
      <c r="H220" s="4" t="s">
        <v>24</v>
      </c>
      <c r="I220" s="4" t="s">
        <v>19</v>
      </c>
      <c r="J220" s="4" t="s">
        <v>33</v>
      </c>
      <c r="K220" s="5">
        <v>2900</v>
      </c>
      <c r="L220" s="6">
        <v>36</v>
      </c>
      <c r="M220" s="7">
        <v>1</v>
      </c>
      <c r="N220" s="8">
        <v>101500</v>
      </c>
    </row>
    <row r="221" spans="2:14" ht="26.4">
      <c r="B221" s="3">
        <v>2023</v>
      </c>
      <c r="C221" s="4" t="s">
        <v>32</v>
      </c>
      <c r="D221" s="1079" t="s">
        <v>34</v>
      </c>
      <c r="E221" s="1080"/>
      <c r="F221" s="1079" t="s">
        <v>40</v>
      </c>
      <c r="G221" s="1080"/>
      <c r="H221" s="4" t="s">
        <v>25</v>
      </c>
      <c r="I221" s="4" t="s">
        <v>19</v>
      </c>
      <c r="J221" s="4" t="s">
        <v>33</v>
      </c>
      <c r="K221" s="5">
        <v>1600</v>
      </c>
      <c r="L221" s="6">
        <v>12264</v>
      </c>
      <c r="M221" s="7">
        <v>5</v>
      </c>
      <c r="N221" s="8">
        <v>19614400</v>
      </c>
    </row>
    <row r="222" spans="2:14" ht="26.4">
      <c r="B222" s="3">
        <v>2023</v>
      </c>
      <c r="C222" s="4" t="s">
        <v>32</v>
      </c>
      <c r="D222" s="1079" t="s">
        <v>34</v>
      </c>
      <c r="E222" s="1080"/>
      <c r="F222" s="1079" t="s">
        <v>40</v>
      </c>
      <c r="G222" s="1080"/>
      <c r="H222" s="4" t="s">
        <v>26</v>
      </c>
      <c r="I222" s="4" t="s">
        <v>19</v>
      </c>
      <c r="J222" s="4" t="s">
        <v>33</v>
      </c>
      <c r="K222" s="5">
        <v>2900</v>
      </c>
      <c r="L222" s="6">
        <v>7980</v>
      </c>
      <c r="M222" s="7">
        <v>1</v>
      </c>
      <c r="N222" s="8">
        <v>23139100</v>
      </c>
    </row>
    <row r="223" spans="2:14" ht="26.4">
      <c r="B223" s="3">
        <v>2023</v>
      </c>
      <c r="C223" s="4" t="s">
        <v>32</v>
      </c>
      <c r="D223" s="1079" t="s">
        <v>34</v>
      </c>
      <c r="E223" s="1080"/>
      <c r="F223" s="1079" t="s">
        <v>40</v>
      </c>
      <c r="G223" s="1080"/>
      <c r="H223" s="4" t="s">
        <v>27</v>
      </c>
      <c r="I223" s="4" t="s">
        <v>19</v>
      </c>
      <c r="J223" s="4" t="s">
        <v>33</v>
      </c>
      <c r="K223" s="5">
        <v>200</v>
      </c>
      <c r="L223" s="6">
        <v>7947</v>
      </c>
      <c r="M223" s="9"/>
      <c r="N223" s="8">
        <v>1589400</v>
      </c>
    </row>
    <row r="224" spans="2:14">
      <c r="B224" s="12" t="s">
        <v>28</v>
      </c>
      <c r="C224" s="12" t="s">
        <v>28</v>
      </c>
      <c r="D224" s="1083" t="s">
        <v>28</v>
      </c>
      <c r="E224" s="1080"/>
      <c r="F224" s="1083" t="s">
        <v>29</v>
      </c>
      <c r="G224" s="1080"/>
      <c r="H224" s="12" t="s">
        <v>28</v>
      </c>
      <c r="I224" s="12" t="s">
        <v>28</v>
      </c>
      <c r="J224" s="12" t="s">
        <v>28</v>
      </c>
      <c r="K224" s="12" t="s">
        <v>28</v>
      </c>
      <c r="L224" s="13">
        <v>621156</v>
      </c>
      <c r="M224" s="13">
        <v>255</v>
      </c>
      <c r="N224" s="14">
        <v>534061200</v>
      </c>
    </row>
    <row r="225" spans="2:14" ht="26.4">
      <c r="B225" s="3">
        <v>2023</v>
      </c>
      <c r="C225" s="4" t="s">
        <v>32</v>
      </c>
      <c r="D225" s="1079" t="s">
        <v>34</v>
      </c>
      <c r="E225" s="1080"/>
      <c r="F225" s="1079" t="s">
        <v>41</v>
      </c>
      <c r="G225" s="1080"/>
      <c r="H225" s="4" t="s">
        <v>18</v>
      </c>
      <c r="I225" s="4" t="s">
        <v>19</v>
      </c>
      <c r="J225" s="4" t="s">
        <v>33</v>
      </c>
      <c r="K225" s="5">
        <v>3300</v>
      </c>
      <c r="L225" s="6">
        <v>519464</v>
      </c>
      <c r="M225" s="7">
        <v>61</v>
      </c>
      <c r="N225" s="8">
        <v>1714029900</v>
      </c>
    </row>
    <row r="226" spans="2:14" ht="26.4">
      <c r="B226" s="3">
        <v>2023</v>
      </c>
      <c r="C226" s="4" t="s">
        <v>32</v>
      </c>
      <c r="D226" s="1079" t="s">
        <v>34</v>
      </c>
      <c r="E226" s="1080"/>
      <c r="F226" s="1079" t="s">
        <v>41</v>
      </c>
      <c r="G226" s="1080"/>
      <c r="H226" s="4" t="s">
        <v>18</v>
      </c>
      <c r="I226" s="4" t="s">
        <v>37</v>
      </c>
      <c r="J226" s="4" t="s">
        <v>51</v>
      </c>
      <c r="K226" s="5">
        <v>4900</v>
      </c>
      <c r="L226" s="6">
        <v>64288</v>
      </c>
      <c r="M226" s="7">
        <v>5</v>
      </c>
      <c r="N226" s="8">
        <v>314986700</v>
      </c>
    </row>
    <row r="227" spans="2:14" ht="39.6">
      <c r="B227" s="3">
        <v>2023</v>
      </c>
      <c r="C227" s="4" t="s">
        <v>32</v>
      </c>
      <c r="D227" s="1079" t="s">
        <v>34</v>
      </c>
      <c r="E227" s="1080"/>
      <c r="F227" s="1079" t="s">
        <v>41</v>
      </c>
      <c r="G227" s="1080"/>
      <c r="H227" s="4" t="s">
        <v>22</v>
      </c>
      <c r="I227" s="4" t="s">
        <v>19</v>
      </c>
      <c r="J227" s="4" t="s">
        <v>33</v>
      </c>
      <c r="K227" s="5">
        <v>3300</v>
      </c>
      <c r="L227" s="6">
        <v>1189</v>
      </c>
      <c r="M227" s="7">
        <v>1</v>
      </c>
      <c r="N227" s="8">
        <v>3920400</v>
      </c>
    </row>
    <row r="228" spans="2:14" ht="39.6">
      <c r="B228" s="3">
        <v>2023</v>
      </c>
      <c r="C228" s="4" t="s">
        <v>32</v>
      </c>
      <c r="D228" s="1079" t="s">
        <v>34</v>
      </c>
      <c r="E228" s="1080"/>
      <c r="F228" s="1079" t="s">
        <v>41</v>
      </c>
      <c r="G228" s="1080"/>
      <c r="H228" s="4" t="s">
        <v>22</v>
      </c>
      <c r="I228" s="4" t="s">
        <v>37</v>
      </c>
      <c r="J228" s="4" t="s">
        <v>51</v>
      </c>
      <c r="K228" s="5">
        <v>4900</v>
      </c>
      <c r="L228" s="6">
        <v>92</v>
      </c>
      <c r="M228" s="9"/>
      <c r="N228" s="8">
        <v>450800</v>
      </c>
    </row>
    <row r="229" spans="2:14" ht="26.4">
      <c r="B229" s="3">
        <v>2023</v>
      </c>
      <c r="C229" s="4" t="s">
        <v>32</v>
      </c>
      <c r="D229" s="1079" t="s">
        <v>34</v>
      </c>
      <c r="E229" s="1080"/>
      <c r="F229" s="1079" t="s">
        <v>41</v>
      </c>
      <c r="G229" s="1080"/>
      <c r="H229" s="4" t="s">
        <v>23</v>
      </c>
      <c r="I229" s="4" t="s">
        <v>19</v>
      </c>
      <c r="J229" s="4" t="s">
        <v>33</v>
      </c>
      <c r="K229" s="5">
        <v>6500</v>
      </c>
      <c r="L229" s="6">
        <v>14866</v>
      </c>
      <c r="M229" s="9"/>
      <c r="N229" s="8">
        <v>96629000</v>
      </c>
    </row>
    <row r="230" spans="2:14" ht="26.4">
      <c r="B230" s="3">
        <v>2023</v>
      </c>
      <c r="C230" s="4" t="s">
        <v>32</v>
      </c>
      <c r="D230" s="1079" t="s">
        <v>34</v>
      </c>
      <c r="E230" s="1080"/>
      <c r="F230" s="1079" t="s">
        <v>41</v>
      </c>
      <c r="G230" s="1080"/>
      <c r="H230" s="4" t="s">
        <v>23</v>
      </c>
      <c r="I230" s="4" t="s">
        <v>37</v>
      </c>
      <c r="J230" s="4" t="s">
        <v>51</v>
      </c>
      <c r="K230" s="5">
        <v>13100</v>
      </c>
      <c r="L230" s="6">
        <v>935</v>
      </c>
      <c r="M230" s="9"/>
      <c r="N230" s="8">
        <v>12248500</v>
      </c>
    </row>
    <row r="231" spans="2:14" ht="26.4">
      <c r="B231" s="3">
        <v>2023</v>
      </c>
      <c r="C231" s="4" t="s">
        <v>32</v>
      </c>
      <c r="D231" s="1079" t="s">
        <v>34</v>
      </c>
      <c r="E231" s="1080"/>
      <c r="F231" s="1079" t="s">
        <v>41</v>
      </c>
      <c r="G231" s="1080"/>
      <c r="H231" s="4" t="s">
        <v>24</v>
      </c>
      <c r="I231" s="4" t="s">
        <v>19</v>
      </c>
      <c r="J231" s="4" t="s">
        <v>33</v>
      </c>
      <c r="K231" s="5">
        <v>11500</v>
      </c>
      <c r="L231" s="6">
        <v>920</v>
      </c>
      <c r="M231" s="9"/>
      <c r="N231" s="8">
        <v>10580000</v>
      </c>
    </row>
    <row r="232" spans="2:14" ht="26.4">
      <c r="B232" s="3">
        <v>2023</v>
      </c>
      <c r="C232" s="4" t="s">
        <v>32</v>
      </c>
      <c r="D232" s="1079" t="s">
        <v>34</v>
      </c>
      <c r="E232" s="1080"/>
      <c r="F232" s="1079" t="s">
        <v>41</v>
      </c>
      <c r="G232" s="1080"/>
      <c r="H232" s="4" t="s">
        <v>24</v>
      </c>
      <c r="I232" s="4" t="s">
        <v>37</v>
      </c>
      <c r="J232" s="4" t="s">
        <v>51</v>
      </c>
      <c r="K232" s="5">
        <v>22900</v>
      </c>
      <c r="L232" s="6">
        <v>90</v>
      </c>
      <c r="M232" s="9"/>
      <c r="N232" s="8">
        <v>2061000</v>
      </c>
    </row>
    <row r="233" spans="2:14" ht="26.4">
      <c r="B233" s="3">
        <v>2023</v>
      </c>
      <c r="C233" s="4" t="s">
        <v>32</v>
      </c>
      <c r="D233" s="1079" t="s">
        <v>34</v>
      </c>
      <c r="E233" s="1080"/>
      <c r="F233" s="1079" t="s">
        <v>41</v>
      </c>
      <c r="G233" s="1080"/>
      <c r="H233" s="4" t="s">
        <v>25</v>
      </c>
      <c r="I233" s="4" t="s">
        <v>19</v>
      </c>
      <c r="J233" s="4" t="s">
        <v>33</v>
      </c>
      <c r="K233" s="5">
        <v>6500</v>
      </c>
      <c r="L233" s="6">
        <v>19614</v>
      </c>
      <c r="M233" s="7">
        <v>1</v>
      </c>
      <c r="N233" s="8">
        <v>127484500</v>
      </c>
    </row>
    <row r="234" spans="2:14" ht="26.4">
      <c r="B234" s="3">
        <v>2023</v>
      </c>
      <c r="C234" s="4" t="s">
        <v>32</v>
      </c>
      <c r="D234" s="1079" t="s">
        <v>34</v>
      </c>
      <c r="E234" s="1080"/>
      <c r="F234" s="1079" t="s">
        <v>41</v>
      </c>
      <c r="G234" s="1080"/>
      <c r="H234" s="4" t="s">
        <v>25</v>
      </c>
      <c r="I234" s="4" t="s">
        <v>37</v>
      </c>
      <c r="J234" s="4" t="s">
        <v>51</v>
      </c>
      <c r="K234" s="5">
        <v>13100</v>
      </c>
      <c r="L234" s="6">
        <v>314</v>
      </c>
      <c r="M234" s="9"/>
      <c r="N234" s="8">
        <v>4113400</v>
      </c>
    </row>
    <row r="235" spans="2:14" ht="26.4">
      <c r="B235" s="3">
        <v>2023</v>
      </c>
      <c r="C235" s="4" t="s">
        <v>32</v>
      </c>
      <c r="D235" s="1079" t="s">
        <v>34</v>
      </c>
      <c r="E235" s="1080"/>
      <c r="F235" s="1079" t="s">
        <v>41</v>
      </c>
      <c r="G235" s="1080"/>
      <c r="H235" s="4" t="s">
        <v>26</v>
      </c>
      <c r="I235" s="4" t="s">
        <v>19</v>
      </c>
      <c r="J235" s="4" t="s">
        <v>33</v>
      </c>
      <c r="K235" s="5">
        <v>11500</v>
      </c>
      <c r="L235" s="6">
        <v>51363</v>
      </c>
      <c r="M235" s="7">
        <v>3</v>
      </c>
      <c r="N235" s="8">
        <v>590640000</v>
      </c>
    </row>
    <row r="236" spans="2:14" ht="26.4">
      <c r="B236" s="3">
        <v>2023</v>
      </c>
      <c r="C236" s="4" t="s">
        <v>32</v>
      </c>
      <c r="D236" s="1079" t="s">
        <v>34</v>
      </c>
      <c r="E236" s="1080"/>
      <c r="F236" s="1079" t="s">
        <v>41</v>
      </c>
      <c r="G236" s="1080"/>
      <c r="H236" s="4" t="s">
        <v>26</v>
      </c>
      <c r="I236" s="4" t="s">
        <v>37</v>
      </c>
      <c r="J236" s="4" t="s">
        <v>51</v>
      </c>
      <c r="K236" s="5">
        <v>22900</v>
      </c>
      <c r="L236" s="6">
        <v>1186</v>
      </c>
      <c r="M236" s="9"/>
      <c r="N236" s="8">
        <v>27159400</v>
      </c>
    </row>
    <row r="237" spans="2:14" ht="26.4">
      <c r="B237" s="3">
        <v>2023</v>
      </c>
      <c r="C237" s="4" t="s">
        <v>32</v>
      </c>
      <c r="D237" s="1079" t="s">
        <v>34</v>
      </c>
      <c r="E237" s="1080"/>
      <c r="F237" s="1079" t="s">
        <v>41</v>
      </c>
      <c r="G237" s="1080"/>
      <c r="H237" s="4" t="s">
        <v>27</v>
      </c>
      <c r="I237" s="4" t="s">
        <v>19</v>
      </c>
      <c r="J237" s="4" t="s">
        <v>33</v>
      </c>
      <c r="K237" s="5">
        <v>1000</v>
      </c>
      <c r="L237" s="6">
        <v>2876</v>
      </c>
      <c r="M237" s="9"/>
      <c r="N237" s="8">
        <v>2876000</v>
      </c>
    </row>
    <row r="238" spans="2:14" ht="26.4">
      <c r="B238" s="3">
        <v>2023</v>
      </c>
      <c r="C238" s="4" t="s">
        <v>32</v>
      </c>
      <c r="D238" s="1079" t="s">
        <v>34</v>
      </c>
      <c r="E238" s="1080"/>
      <c r="F238" s="1079" t="s">
        <v>41</v>
      </c>
      <c r="G238" s="1080"/>
      <c r="H238" s="4" t="s">
        <v>27</v>
      </c>
      <c r="I238" s="4" t="s">
        <v>37</v>
      </c>
      <c r="J238" s="4" t="s">
        <v>51</v>
      </c>
      <c r="K238" s="5">
        <v>2000</v>
      </c>
      <c r="L238" s="6">
        <v>537</v>
      </c>
      <c r="M238" s="9"/>
      <c r="N238" s="8">
        <v>1074000</v>
      </c>
    </row>
    <row r="239" spans="2:14">
      <c r="B239" s="12" t="s">
        <v>28</v>
      </c>
      <c r="C239" s="12" t="s">
        <v>28</v>
      </c>
      <c r="D239" s="1083" t="s">
        <v>28</v>
      </c>
      <c r="E239" s="1080"/>
      <c r="F239" s="1083" t="s">
        <v>29</v>
      </c>
      <c r="G239" s="1080"/>
      <c r="H239" s="12" t="s">
        <v>28</v>
      </c>
      <c r="I239" s="12" t="s">
        <v>28</v>
      </c>
      <c r="J239" s="12" t="s">
        <v>28</v>
      </c>
      <c r="K239" s="12" t="s">
        <v>28</v>
      </c>
      <c r="L239" s="13">
        <v>677734</v>
      </c>
      <c r="M239" s="13">
        <v>71</v>
      </c>
      <c r="N239" s="14">
        <v>2908253600</v>
      </c>
    </row>
    <row r="240" spans="2:14" ht="26.4">
      <c r="B240" s="3">
        <v>2023</v>
      </c>
      <c r="C240" s="4" t="s">
        <v>32</v>
      </c>
      <c r="D240" s="1079" t="s">
        <v>34</v>
      </c>
      <c r="E240" s="1080"/>
      <c r="F240" s="1079" t="s">
        <v>42</v>
      </c>
      <c r="G240" s="1080"/>
      <c r="H240" s="4" t="s">
        <v>18</v>
      </c>
      <c r="I240" s="4" t="s">
        <v>19</v>
      </c>
      <c r="J240" s="4" t="s">
        <v>33</v>
      </c>
      <c r="K240" s="5">
        <v>2100</v>
      </c>
      <c r="L240" s="6">
        <v>212131</v>
      </c>
      <c r="M240" s="7">
        <v>1206</v>
      </c>
      <c r="N240" s="8">
        <v>442942500</v>
      </c>
    </row>
    <row r="241" spans="2:14" ht="26.4">
      <c r="B241" s="3">
        <v>2023</v>
      </c>
      <c r="C241" s="4" t="s">
        <v>32</v>
      </c>
      <c r="D241" s="1079" t="s">
        <v>34</v>
      </c>
      <c r="E241" s="1080"/>
      <c r="F241" s="1079" t="s">
        <v>42</v>
      </c>
      <c r="G241" s="1080"/>
      <c r="H241" s="4" t="s">
        <v>18</v>
      </c>
      <c r="I241" s="4" t="s">
        <v>37</v>
      </c>
      <c r="J241" s="4" t="s">
        <v>51</v>
      </c>
      <c r="K241" s="5">
        <v>3200</v>
      </c>
      <c r="L241" s="6">
        <v>12398</v>
      </c>
      <c r="M241" s="7">
        <v>45</v>
      </c>
      <c r="N241" s="8">
        <v>39529600</v>
      </c>
    </row>
    <row r="242" spans="2:14" ht="39.6">
      <c r="B242" s="3">
        <v>2023</v>
      </c>
      <c r="C242" s="4" t="s">
        <v>32</v>
      </c>
      <c r="D242" s="1079" t="s">
        <v>34</v>
      </c>
      <c r="E242" s="1080"/>
      <c r="F242" s="1079" t="s">
        <v>42</v>
      </c>
      <c r="G242" s="1080"/>
      <c r="H242" s="4" t="s">
        <v>22</v>
      </c>
      <c r="I242" s="4" t="s">
        <v>19</v>
      </c>
      <c r="J242" s="4" t="s">
        <v>33</v>
      </c>
      <c r="K242" s="5">
        <v>2100</v>
      </c>
      <c r="L242" s="6">
        <v>723</v>
      </c>
      <c r="M242" s="9"/>
      <c r="N242" s="8">
        <v>1518300</v>
      </c>
    </row>
    <row r="243" spans="2:14" ht="39.6">
      <c r="B243" s="3">
        <v>2023</v>
      </c>
      <c r="C243" s="4" t="s">
        <v>32</v>
      </c>
      <c r="D243" s="1079" t="s">
        <v>34</v>
      </c>
      <c r="E243" s="1080"/>
      <c r="F243" s="1079" t="s">
        <v>42</v>
      </c>
      <c r="G243" s="1080"/>
      <c r="H243" s="4" t="s">
        <v>22</v>
      </c>
      <c r="I243" s="4" t="s">
        <v>37</v>
      </c>
      <c r="J243" s="4" t="s">
        <v>51</v>
      </c>
      <c r="K243" s="5">
        <v>3200</v>
      </c>
      <c r="L243" s="6">
        <v>58</v>
      </c>
      <c r="M243" s="7">
        <v>1</v>
      </c>
      <c r="N243" s="8">
        <v>182400</v>
      </c>
    </row>
    <row r="244" spans="2:14" ht="26.4">
      <c r="B244" s="3">
        <v>2023</v>
      </c>
      <c r="C244" s="4" t="s">
        <v>32</v>
      </c>
      <c r="D244" s="1079" t="s">
        <v>34</v>
      </c>
      <c r="E244" s="1080"/>
      <c r="F244" s="1079" t="s">
        <v>42</v>
      </c>
      <c r="G244" s="1080"/>
      <c r="H244" s="4" t="s">
        <v>23</v>
      </c>
      <c r="I244" s="4" t="s">
        <v>19</v>
      </c>
      <c r="J244" s="4" t="s">
        <v>33</v>
      </c>
      <c r="K244" s="5">
        <v>4200</v>
      </c>
      <c r="L244" s="6">
        <v>7801</v>
      </c>
      <c r="M244" s="7">
        <v>1</v>
      </c>
      <c r="N244" s="8">
        <v>32760000</v>
      </c>
    </row>
    <row r="245" spans="2:14" ht="26.4">
      <c r="B245" s="3">
        <v>2023</v>
      </c>
      <c r="C245" s="4" t="s">
        <v>32</v>
      </c>
      <c r="D245" s="1079" t="s">
        <v>34</v>
      </c>
      <c r="E245" s="1080"/>
      <c r="F245" s="1079" t="s">
        <v>42</v>
      </c>
      <c r="G245" s="1080"/>
      <c r="H245" s="4" t="s">
        <v>23</v>
      </c>
      <c r="I245" s="4" t="s">
        <v>37</v>
      </c>
      <c r="J245" s="4" t="s">
        <v>51</v>
      </c>
      <c r="K245" s="5">
        <v>8400</v>
      </c>
      <c r="L245" s="6">
        <v>344</v>
      </c>
      <c r="M245" s="7">
        <v>1</v>
      </c>
      <c r="N245" s="8">
        <v>2881200</v>
      </c>
    </row>
    <row r="246" spans="2:14" ht="26.4">
      <c r="B246" s="3">
        <v>2023</v>
      </c>
      <c r="C246" s="4" t="s">
        <v>32</v>
      </c>
      <c r="D246" s="1079" t="s">
        <v>34</v>
      </c>
      <c r="E246" s="1080"/>
      <c r="F246" s="1079" t="s">
        <v>42</v>
      </c>
      <c r="G246" s="1080"/>
      <c r="H246" s="4" t="s">
        <v>24</v>
      </c>
      <c r="I246" s="4" t="s">
        <v>19</v>
      </c>
      <c r="J246" s="4" t="s">
        <v>33</v>
      </c>
      <c r="K246" s="5">
        <v>7400</v>
      </c>
      <c r="L246" s="6">
        <v>76</v>
      </c>
      <c r="M246" s="7">
        <v>5</v>
      </c>
      <c r="N246" s="8">
        <v>525400</v>
      </c>
    </row>
    <row r="247" spans="2:14" ht="26.4">
      <c r="B247" s="3">
        <v>2023</v>
      </c>
      <c r="C247" s="4" t="s">
        <v>32</v>
      </c>
      <c r="D247" s="1079" t="s">
        <v>34</v>
      </c>
      <c r="E247" s="1080"/>
      <c r="F247" s="1079" t="s">
        <v>42</v>
      </c>
      <c r="G247" s="1080"/>
      <c r="H247" s="4" t="s">
        <v>24</v>
      </c>
      <c r="I247" s="4" t="s">
        <v>37</v>
      </c>
      <c r="J247" s="4" t="s">
        <v>51</v>
      </c>
      <c r="K247" s="5">
        <v>14700</v>
      </c>
      <c r="L247" s="6">
        <v>1</v>
      </c>
      <c r="M247" s="9"/>
      <c r="N247" s="8">
        <v>14700</v>
      </c>
    </row>
    <row r="248" spans="2:14" ht="26.4">
      <c r="B248" s="3">
        <v>2023</v>
      </c>
      <c r="C248" s="4" t="s">
        <v>32</v>
      </c>
      <c r="D248" s="1079" t="s">
        <v>34</v>
      </c>
      <c r="E248" s="1080"/>
      <c r="F248" s="1079" t="s">
        <v>42</v>
      </c>
      <c r="G248" s="1080"/>
      <c r="H248" s="4" t="s">
        <v>25</v>
      </c>
      <c r="I248" s="4" t="s">
        <v>19</v>
      </c>
      <c r="J248" s="4" t="s">
        <v>33</v>
      </c>
      <c r="K248" s="5">
        <v>4200</v>
      </c>
      <c r="L248" s="6">
        <v>15655</v>
      </c>
      <c r="M248" s="7">
        <v>38</v>
      </c>
      <c r="N248" s="8">
        <v>65591400</v>
      </c>
    </row>
    <row r="249" spans="2:14" ht="26.4">
      <c r="B249" s="3">
        <v>2023</v>
      </c>
      <c r="C249" s="4" t="s">
        <v>32</v>
      </c>
      <c r="D249" s="1079" t="s">
        <v>34</v>
      </c>
      <c r="E249" s="1080"/>
      <c r="F249" s="1079" t="s">
        <v>42</v>
      </c>
      <c r="G249" s="1080"/>
      <c r="H249" s="4" t="s">
        <v>25</v>
      </c>
      <c r="I249" s="4" t="s">
        <v>37</v>
      </c>
      <c r="J249" s="4" t="s">
        <v>51</v>
      </c>
      <c r="K249" s="5">
        <v>8400</v>
      </c>
      <c r="L249" s="6">
        <v>358</v>
      </c>
      <c r="M249" s="7">
        <v>1</v>
      </c>
      <c r="N249" s="8">
        <v>2998800</v>
      </c>
    </row>
    <row r="250" spans="2:14" ht="26.4">
      <c r="B250" s="3">
        <v>2023</v>
      </c>
      <c r="C250" s="4" t="s">
        <v>32</v>
      </c>
      <c r="D250" s="1079" t="s">
        <v>34</v>
      </c>
      <c r="E250" s="1080"/>
      <c r="F250" s="1079" t="s">
        <v>42</v>
      </c>
      <c r="G250" s="1080"/>
      <c r="H250" s="4" t="s">
        <v>26</v>
      </c>
      <c r="I250" s="4" t="s">
        <v>19</v>
      </c>
      <c r="J250" s="4" t="s">
        <v>33</v>
      </c>
      <c r="K250" s="5">
        <v>7400</v>
      </c>
      <c r="L250" s="6">
        <v>6810</v>
      </c>
      <c r="M250" s="7">
        <v>4</v>
      </c>
      <c r="N250" s="8">
        <v>50364400</v>
      </c>
    </row>
    <row r="251" spans="2:14" ht="26.4">
      <c r="B251" s="3">
        <v>2023</v>
      </c>
      <c r="C251" s="4" t="s">
        <v>32</v>
      </c>
      <c r="D251" s="1079" t="s">
        <v>34</v>
      </c>
      <c r="E251" s="1080"/>
      <c r="F251" s="1079" t="s">
        <v>42</v>
      </c>
      <c r="G251" s="1080"/>
      <c r="H251" s="4" t="s">
        <v>26</v>
      </c>
      <c r="I251" s="4" t="s">
        <v>37</v>
      </c>
      <c r="J251" s="4" t="s">
        <v>51</v>
      </c>
      <c r="K251" s="5">
        <v>14700</v>
      </c>
      <c r="L251" s="6">
        <v>138</v>
      </c>
      <c r="M251" s="9"/>
      <c r="N251" s="8">
        <v>2028600</v>
      </c>
    </row>
    <row r="252" spans="2:14" ht="26.4">
      <c r="B252" s="3">
        <v>2023</v>
      </c>
      <c r="C252" s="4" t="s">
        <v>32</v>
      </c>
      <c r="D252" s="1079" t="s">
        <v>34</v>
      </c>
      <c r="E252" s="1080"/>
      <c r="F252" s="1079" t="s">
        <v>42</v>
      </c>
      <c r="G252" s="1080"/>
      <c r="H252" s="4" t="s">
        <v>27</v>
      </c>
      <c r="I252" s="4" t="s">
        <v>19</v>
      </c>
      <c r="J252" s="4" t="s">
        <v>33</v>
      </c>
      <c r="K252" s="5">
        <v>600</v>
      </c>
      <c r="L252" s="6">
        <v>1813</v>
      </c>
      <c r="M252" s="7">
        <v>15</v>
      </c>
      <c r="N252" s="8">
        <v>1078800</v>
      </c>
    </row>
    <row r="253" spans="2:14" ht="26.4">
      <c r="B253" s="3">
        <v>2023</v>
      </c>
      <c r="C253" s="4" t="s">
        <v>32</v>
      </c>
      <c r="D253" s="1079" t="s">
        <v>34</v>
      </c>
      <c r="E253" s="1080"/>
      <c r="F253" s="1079" t="s">
        <v>42</v>
      </c>
      <c r="G253" s="1080"/>
      <c r="H253" s="4" t="s">
        <v>27</v>
      </c>
      <c r="I253" s="4" t="s">
        <v>37</v>
      </c>
      <c r="J253" s="4" t="s">
        <v>51</v>
      </c>
      <c r="K253" s="5">
        <v>1300</v>
      </c>
      <c r="L253" s="6">
        <v>131</v>
      </c>
      <c r="M253" s="7">
        <v>2</v>
      </c>
      <c r="N253" s="8">
        <v>167700</v>
      </c>
    </row>
    <row r="254" spans="2:14">
      <c r="B254" s="12" t="s">
        <v>28</v>
      </c>
      <c r="C254" s="12" t="s">
        <v>28</v>
      </c>
      <c r="D254" s="1083" t="s">
        <v>28</v>
      </c>
      <c r="E254" s="1080"/>
      <c r="F254" s="1083" t="s">
        <v>29</v>
      </c>
      <c r="G254" s="1080"/>
      <c r="H254" s="12" t="s">
        <v>28</v>
      </c>
      <c r="I254" s="12" t="s">
        <v>28</v>
      </c>
      <c r="J254" s="12" t="s">
        <v>28</v>
      </c>
      <c r="K254" s="12" t="s">
        <v>28</v>
      </c>
      <c r="L254" s="13">
        <v>258437</v>
      </c>
      <c r="M254" s="13">
        <v>1319</v>
      </c>
      <c r="N254" s="14">
        <v>642583800</v>
      </c>
    </row>
    <row r="255" spans="2:14" ht="26.4">
      <c r="B255" s="3">
        <v>2023</v>
      </c>
      <c r="C255" s="4" t="s">
        <v>32</v>
      </c>
      <c r="D255" s="1079" t="s">
        <v>34</v>
      </c>
      <c r="E255" s="1080"/>
      <c r="F255" s="1079" t="s">
        <v>43</v>
      </c>
      <c r="G255" s="1080"/>
      <c r="H255" s="4" t="s">
        <v>18</v>
      </c>
      <c r="I255" s="4" t="s">
        <v>19</v>
      </c>
      <c r="J255" s="4" t="s">
        <v>33</v>
      </c>
      <c r="K255" s="5">
        <v>1200</v>
      </c>
      <c r="L255" s="6">
        <v>72287</v>
      </c>
      <c r="M255" s="7">
        <v>124</v>
      </c>
      <c r="N255" s="8">
        <v>86595600</v>
      </c>
    </row>
    <row r="256" spans="2:14" ht="26.4">
      <c r="B256" s="3">
        <v>2023</v>
      </c>
      <c r="C256" s="4" t="s">
        <v>32</v>
      </c>
      <c r="D256" s="1079" t="s">
        <v>34</v>
      </c>
      <c r="E256" s="1080"/>
      <c r="F256" s="1079" t="s">
        <v>43</v>
      </c>
      <c r="G256" s="1080"/>
      <c r="H256" s="4" t="s">
        <v>18</v>
      </c>
      <c r="I256" s="4" t="s">
        <v>37</v>
      </c>
      <c r="J256" s="4" t="s">
        <v>51</v>
      </c>
      <c r="K256" s="5">
        <v>1800</v>
      </c>
      <c r="L256" s="6">
        <v>4764</v>
      </c>
      <c r="M256" s="7">
        <v>5</v>
      </c>
      <c r="N256" s="8">
        <v>8566200</v>
      </c>
    </row>
    <row r="257" spans="2:14" ht="39.6">
      <c r="B257" s="3">
        <v>2023</v>
      </c>
      <c r="C257" s="4" t="s">
        <v>32</v>
      </c>
      <c r="D257" s="1079" t="s">
        <v>34</v>
      </c>
      <c r="E257" s="1080"/>
      <c r="F257" s="1079" t="s">
        <v>43</v>
      </c>
      <c r="G257" s="1080"/>
      <c r="H257" s="4" t="s">
        <v>22</v>
      </c>
      <c r="I257" s="4" t="s">
        <v>19</v>
      </c>
      <c r="J257" s="4" t="s">
        <v>33</v>
      </c>
      <c r="K257" s="5">
        <v>1200</v>
      </c>
      <c r="L257" s="6">
        <v>136</v>
      </c>
      <c r="M257" s="7">
        <v>1</v>
      </c>
      <c r="N257" s="8">
        <v>162000</v>
      </c>
    </row>
    <row r="258" spans="2:14" ht="39.6">
      <c r="B258" s="3">
        <v>2023</v>
      </c>
      <c r="C258" s="4" t="s">
        <v>32</v>
      </c>
      <c r="D258" s="1079" t="s">
        <v>34</v>
      </c>
      <c r="E258" s="1080"/>
      <c r="F258" s="1079" t="s">
        <v>43</v>
      </c>
      <c r="G258" s="1080"/>
      <c r="H258" s="4" t="s">
        <v>22</v>
      </c>
      <c r="I258" s="4" t="s">
        <v>37</v>
      </c>
      <c r="J258" s="4" t="s">
        <v>51</v>
      </c>
      <c r="K258" s="5">
        <v>1800</v>
      </c>
      <c r="L258" s="6">
        <v>10</v>
      </c>
      <c r="M258" s="9"/>
      <c r="N258" s="8">
        <v>18000</v>
      </c>
    </row>
    <row r="259" spans="2:14" ht="26.4">
      <c r="B259" s="3">
        <v>2023</v>
      </c>
      <c r="C259" s="4" t="s">
        <v>32</v>
      </c>
      <c r="D259" s="1079" t="s">
        <v>34</v>
      </c>
      <c r="E259" s="1080"/>
      <c r="F259" s="1079" t="s">
        <v>43</v>
      </c>
      <c r="G259" s="1080"/>
      <c r="H259" s="4" t="s">
        <v>23</v>
      </c>
      <c r="I259" s="4" t="s">
        <v>19</v>
      </c>
      <c r="J259" s="4" t="s">
        <v>33</v>
      </c>
      <c r="K259" s="5">
        <v>2300</v>
      </c>
      <c r="L259" s="6">
        <v>631</v>
      </c>
      <c r="M259" s="9"/>
      <c r="N259" s="8">
        <v>1451300</v>
      </c>
    </row>
    <row r="260" spans="2:14" ht="26.4">
      <c r="B260" s="3">
        <v>2023</v>
      </c>
      <c r="C260" s="4" t="s">
        <v>32</v>
      </c>
      <c r="D260" s="1079" t="s">
        <v>34</v>
      </c>
      <c r="E260" s="1080"/>
      <c r="F260" s="1079" t="s">
        <v>43</v>
      </c>
      <c r="G260" s="1080"/>
      <c r="H260" s="4" t="s">
        <v>23</v>
      </c>
      <c r="I260" s="4" t="s">
        <v>37</v>
      </c>
      <c r="J260" s="4" t="s">
        <v>51</v>
      </c>
      <c r="K260" s="5">
        <v>4700</v>
      </c>
      <c r="L260" s="6">
        <v>34</v>
      </c>
      <c r="M260" s="9"/>
      <c r="N260" s="8">
        <v>159800</v>
      </c>
    </row>
    <row r="261" spans="2:14" ht="26.4">
      <c r="B261" s="3">
        <v>2023</v>
      </c>
      <c r="C261" s="4" t="s">
        <v>32</v>
      </c>
      <c r="D261" s="1079" t="s">
        <v>34</v>
      </c>
      <c r="E261" s="1080"/>
      <c r="F261" s="1079" t="s">
        <v>43</v>
      </c>
      <c r="G261" s="1080"/>
      <c r="H261" s="4" t="s">
        <v>24</v>
      </c>
      <c r="I261" s="4" t="s">
        <v>19</v>
      </c>
      <c r="J261" s="4" t="s">
        <v>33</v>
      </c>
      <c r="K261" s="5">
        <v>4100</v>
      </c>
      <c r="L261" s="6">
        <v>8</v>
      </c>
      <c r="M261" s="7">
        <v>2</v>
      </c>
      <c r="N261" s="8">
        <v>24600</v>
      </c>
    </row>
    <row r="262" spans="2:14" ht="26.4">
      <c r="B262" s="3">
        <v>2023</v>
      </c>
      <c r="C262" s="4" t="s">
        <v>32</v>
      </c>
      <c r="D262" s="1079" t="s">
        <v>34</v>
      </c>
      <c r="E262" s="1080"/>
      <c r="F262" s="1079" t="s">
        <v>43</v>
      </c>
      <c r="G262" s="1080"/>
      <c r="H262" s="4" t="s">
        <v>24</v>
      </c>
      <c r="I262" s="4" t="s">
        <v>37</v>
      </c>
      <c r="J262" s="4" t="s">
        <v>51</v>
      </c>
      <c r="K262" s="5">
        <v>8200</v>
      </c>
      <c r="L262" s="10">
        <v>0</v>
      </c>
      <c r="M262" s="9"/>
      <c r="N262" s="11">
        <v>0</v>
      </c>
    </row>
    <row r="263" spans="2:14" ht="26.4">
      <c r="B263" s="3">
        <v>2023</v>
      </c>
      <c r="C263" s="4" t="s">
        <v>32</v>
      </c>
      <c r="D263" s="1079" t="s">
        <v>34</v>
      </c>
      <c r="E263" s="1080"/>
      <c r="F263" s="1079" t="s">
        <v>43</v>
      </c>
      <c r="G263" s="1080"/>
      <c r="H263" s="4" t="s">
        <v>25</v>
      </c>
      <c r="I263" s="4" t="s">
        <v>19</v>
      </c>
      <c r="J263" s="4" t="s">
        <v>33</v>
      </c>
      <c r="K263" s="5">
        <v>2300</v>
      </c>
      <c r="L263" s="6">
        <v>4592</v>
      </c>
      <c r="M263" s="7">
        <v>10</v>
      </c>
      <c r="N263" s="8">
        <v>10538600</v>
      </c>
    </row>
    <row r="264" spans="2:14" ht="26.4">
      <c r="B264" s="3">
        <v>2023</v>
      </c>
      <c r="C264" s="4" t="s">
        <v>32</v>
      </c>
      <c r="D264" s="1079" t="s">
        <v>34</v>
      </c>
      <c r="E264" s="1080"/>
      <c r="F264" s="1079" t="s">
        <v>43</v>
      </c>
      <c r="G264" s="1080"/>
      <c r="H264" s="4" t="s">
        <v>25</v>
      </c>
      <c r="I264" s="4" t="s">
        <v>37</v>
      </c>
      <c r="J264" s="4" t="s">
        <v>51</v>
      </c>
      <c r="K264" s="5">
        <v>4700</v>
      </c>
      <c r="L264" s="6">
        <v>124</v>
      </c>
      <c r="M264" s="9"/>
      <c r="N264" s="8">
        <v>582800</v>
      </c>
    </row>
    <row r="265" spans="2:14" ht="26.4">
      <c r="B265" s="3">
        <v>2023</v>
      </c>
      <c r="C265" s="4" t="s">
        <v>32</v>
      </c>
      <c r="D265" s="1079" t="s">
        <v>34</v>
      </c>
      <c r="E265" s="1080"/>
      <c r="F265" s="1079" t="s">
        <v>43</v>
      </c>
      <c r="G265" s="1080"/>
      <c r="H265" s="4" t="s">
        <v>26</v>
      </c>
      <c r="I265" s="4" t="s">
        <v>19</v>
      </c>
      <c r="J265" s="4" t="s">
        <v>33</v>
      </c>
      <c r="K265" s="5">
        <v>4100</v>
      </c>
      <c r="L265" s="6">
        <v>7866</v>
      </c>
      <c r="M265" s="7">
        <v>2</v>
      </c>
      <c r="N265" s="8">
        <v>32242400</v>
      </c>
    </row>
    <row r="266" spans="2:14" ht="26.4">
      <c r="B266" s="3">
        <v>2023</v>
      </c>
      <c r="C266" s="4" t="s">
        <v>32</v>
      </c>
      <c r="D266" s="1079" t="s">
        <v>34</v>
      </c>
      <c r="E266" s="1080"/>
      <c r="F266" s="1079" t="s">
        <v>43</v>
      </c>
      <c r="G266" s="1080"/>
      <c r="H266" s="4" t="s">
        <v>26</v>
      </c>
      <c r="I266" s="4" t="s">
        <v>37</v>
      </c>
      <c r="J266" s="4" t="s">
        <v>51</v>
      </c>
      <c r="K266" s="5">
        <v>8200</v>
      </c>
      <c r="L266" s="6">
        <v>119</v>
      </c>
      <c r="M266" s="9"/>
      <c r="N266" s="8">
        <v>975800</v>
      </c>
    </row>
    <row r="267" spans="2:14" ht="26.4">
      <c r="B267" s="3">
        <v>2023</v>
      </c>
      <c r="C267" s="4" t="s">
        <v>32</v>
      </c>
      <c r="D267" s="1079" t="s">
        <v>34</v>
      </c>
      <c r="E267" s="1080"/>
      <c r="F267" s="1079" t="s">
        <v>43</v>
      </c>
      <c r="G267" s="1080"/>
      <c r="H267" s="4" t="s">
        <v>27</v>
      </c>
      <c r="I267" s="4" t="s">
        <v>19</v>
      </c>
      <c r="J267" s="4" t="s">
        <v>33</v>
      </c>
      <c r="K267" s="5">
        <v>400</v>
      </c>
      <c r="L267" s="6">
        <v>523</v>
      </c>
      <c r="M267" s="7">
        <v>3</v>
      </c>
      <c r="N267" s="8">
        <v>208000</v>
      </c>
    </row>
    <row r="268" spans="2:14" ht="26.4">
      <c r="B268" s="3">
        <v>2023</v>
      </c>
      <c r="C268" s="4" t="s">
        <v>32</v>
      </c>
      <c r="D268" s="1079" t="s">
        <v>34</v>
      </c>
      <c r="E268" s="1080"/>
      <c r="F268" s="1079" t="s">
        <v>43</v>
      </c>
      <c r="G268" s="1080"/>
      <c r="H268" s="4" t="s">
        <v>27</v>
      </c>
      <c r="I268" s="4" t="s">
        <v>37</v>
      </c>
      <c r="J268" s="4" t="s">
        <v>51</v>
      </c>
      <c r="K268" s="5">
        <v>700</v>
      </c>
      <c r="L268" s="6">
        <v>45</v>
      </c>
      <c r="M268" s="7">
        <v>1</v>
      </c>
      <c r="N268" s="8">
        <v>30800</v>
      </c>
    </row>
    <row r="269" spans="2:14">
      <c r="B269" s="12" t="s">
        <v>28</v>
      </c>
      <c r="C269" s="12" t="s">
        <v>28</v>
      </c>
      <c r="D269" s="1083" t="s">
        <v>28</v>
      </c>
      <c r="E269" s="1080"/>
      <c r="F269" s="1083" t="s">
        <v>29</v>
      </c>
      <c r="G269" s="1080"/>
      <c r="H269" s="12" t="s">
        <v>28</v>
      </c>
      <c r="I269" s="12" t="s">
        <v>28</v>
      </c>
      <c r="J269" s="12" t="s">
        <v>28</v>
      </c>
      <c r="K269" s="12" t="s">
        <v>28</v>
      </c>
      <c r="L269" s="13">
        <v>91139</v>
      </c>
      <c r="M269" s="13">
        <v>148</v>
      </c>
      <c r="N269" s="14">
        <v>141555900</v>
      </c>
    </row>
    <row r="270" spans="2:14" ht="26.4">
      <c r="B270" s="3">
        <v>2023</v>
      </c>
      <c r="C270" s="4" t="s">
        <v>32</v>
      </c>
      <c r="D270" s="1079" t="s">
        <v>34</v>
      </c>
      <c r="E270" s="1080"/>
      <c r="F270" s="1079" t="s">
        <v>44</v>
      </c>
      <c r="G270" s="1080"/>
      <c r="H270" s="4" t="s">
        <v>18</v>
      </c>
      <c r="I270" s="4" t="s">
        <v>19</v>
      </c>
      <c r="J270" s="4" t="s">
        <v>33</v>
      </c>
      <c r="K270" s="5">
        <v>800</v>
      </c>
      <c r="L270" s="6">
        <v>381563</v>
      </c>
      <c r="M270" s="7">
        <v>64</v>
      </c>
      <c r="N270" s="8">
        <v>305199200</v>
      </c>
    </row>
    <row r="271" spans="2:14" ht="39.6">
      <c r="B271" s="3">
        <v>2023</v>
      </c>
      <c r="C271" s="4" t="s">
        <v>32</v>
      </c>
      <c r="D271" s="1079" t="s">
        <v>34</v>
      </c>
      <c r="E271" s="1080"/>
      <c r="F271" s="1079" t="s">
        <v>44</v>
      </c>
      <c r="G271" s="1080"/>
      <c r="H271" s="4" t="s">
        <v>22</v>
      </c>
      <c r="I271" s="4" t="s">
        <v>19</v>
      </c>
      <c r="J271" s="4" t="s">
        <v>33</v>
      </c>
      <c r="K271" s="5">
        <v>800</v>
      </c>
      <c r="L271" s="6">
        <v>209</v>
      </c>
      <c r="M271" s="9"/>
      <c r="N271" s="8">
        <v>167200</v>
      </c>
    </row>
    <row r="272" spans="2:14" ht="26.4">
      <c r="B272" s="3">
        <v>2023</v>
      </c>
      <c r="C272" s="4" t="s">
        <v>32</v>
      </c>
      <c r="D272" s="1079" t="s">
        <v>34</v>
      </c>
      <c r="E272" s="1080"/>
      <c r="F272" s="1079" t="s">
        <v>44</v>
      </c>
      <c r="G272" s="1080"/>
      <c r="H272" s="4" t="s">
        <v>23</v>
      </c>
      <c r="I272" s="4" t="s">
        <v>19</v>
      </c>
      <c r="J272" s="4" t="s">
        <v>33</v>
      </c>
      <c r="K272" s="5">
        <v>1600</v>
      </c>
      <c r="L272" s="6">
        <v>4205</v>
      </c>
      <c r="M272" s="7">
        <v>1</v>
      </c>
      <c r="N272" s="8">
        <v>6726400</v>
      </c>
    </row>
    <row r="273" spans="2:14" ht="26.4">
      <c r="B273" s="3">
        <v>2023</v>
      </c>
      <c r="C273" s="4" t="s">
        <v>32</v>
      </c>
      <c r="D273" s="1079" t="s">
        <v>34</v>
      </c>
      <c r="E273" s="1080"/>
      <c r="F273" s="1079" t="s">
        <v>44</v>
      </c>
      <c r="G273" s="1080"/>
      <c r="H273" s="4" t="s">
        <v>24</v>
      </c>
      <c r="I273" s="4" t="s">
        <v>19</v>
      </c>
      <c r="J273" s="4" t="s">
        <v>33</v>
      </c>
      <c r="K273" s="5">
        <v>2900</v>
      </c>
      <c r="L273" s="6">
        <v>40</v>
      </c>
      <c r="M273" s="9"/>
      <c r="N273" s="8">
        <v>116000</v>
      </c>
    </row>
    <row r="274" spans="2:14" ht="26.4">
      <c r="B274" s="3">
        <v>2023</v>
      </c>
      <c r="C274" s="4" t="s">
        <v>32</v>
      </c>
      <c r="D274" s="1079" t="s">
        <v>34</v>
      </c>
      <c r="E274" s="1080"/>
      <c r="F274" s="1079" t="s">
        <v>44</v>
      </c>
      <c r="G274" s="1080"/>
      <c r="H274" s="4" t="s">
        <v>25</v>
      </c>
      <c r="I274" s="4" t="s">
        <v>19</v>
      </c>
      <c r="J274" s="4" t="s">
        <v>33</v>
      </c>
      <c r="K274" s="5">
        <v>1600</v>
      </c>
      <c r="L274" s="6">
        <v>7496</v>
      </c>
      <c r="M274" s="7">
        <v>12</v>
      </c>
      <c r="N274" s="8">
        <v>11974400</v>
      </c>
    </row>
    <row r="275" spans="2:14" ht="26.4">
      <c r="B275" s="3">
        <v>2023</v>
      </c>
      <c r="C275" s="4" t="s">
        <v>32</v>
      </c>
      <c r="D275" s="1079" t="s">
        <v>34</v>
      </c>
      <c r="E275" s="1080"/>
      <c r="F275" s="1079" t="s">
        <v>44</v>
      </c>
      <c r="G275" s="1080"/>
      <c r="H275" s="4" t="s">
        <v>26</v>
      </c>
      <c r="I275" s="4" t="s">
        <v>19</v>
      </c>
      <c r="J275" s="4" t="s">
        <v>33</v>
      </c>
      <c r="K275" s="5">
        <v>2900</v>
      </c>
      <c r="L275" s="6">
        <v>4252</v>
      </c>
      <c r="M275" s="9"/>
      <c r="N275" s="8">
        <v>12330800</v>
      </c>
    </row>
    <row r="276" spans="2:14" ht="26.4">
      <c r="B276" s="3">
        <v>2023</v>
      </c>
      <c r="C276" s="4" t="s">
        <v>32</v>
      </c>
      <c r="D276" s="1079" t="s">
        <v>34</v>
      </c>
      <c r="E276" s="1080"/>
      <c r="F276" s="1079" t="s">
        <v>44</v>
      </c>
      <c r="G276" s="1080"/>
      <c r="H276" s="4" t="s">
        <v>27</v>
      </c>
      <c r="I276" s="4" t="s">
        <v>19</v>
      </c>
      <c r="J276" s="4" t="s">
        <v>33</v>
      </c>
      <c r="K276" s="5">
        <v>200</v>
      </c>
      <c r="L276" s="6">
        <v>5404</v>
      </c>
      <c r="M276" s="9"/>
      <c r="N276" s="8">
        <v>1080800</v>
      </c>
    </row>
    <row r="277" spans="2:14">
      <c r="B277" s="12" t="s">
        <v>28</v>
      </c>
      <c r="C277" s="12" t="s">
        <v>28</v>
      </c>
      <c r="D277" s="1083" t="s">
        <v>28</v>
      </c>
      <c r="E277" s="1080"/>
      <c r="F277" s="1083" t="s">
        <v>29</v>
      </c>
      <c r="G277" s="1080"/>
      <c r="H277" s="12" t="s">
        <v>28</v>
      </c>
      <c r="I277" s="12" t="s">
        <v>28</v>
      </c>
      <c r="J277" s="12" t="s">
        <v>28</v>
      </c>
      <c r="K277" s="12" t="s">
        <v>28</v>
      </c>
      <c r="L277" s="13">
        <v>403169</v>
      </c>
      <c r="M277" s="13">
        <v>77</v>
      </c>
      <c r="N277" s="14">
        <v>337594800</v>
      </c>
    </row>
    <row r="278" spans="2:14" ht="26.4">
      <c r="B278" s="3">
        <v>2023</v>
      </c>
      <c r="C278" s="4" t="s">
        <v>32</v>
      </c>
      <c r="D278" s="1079" t="s">
        <v>34</v>
      </c>
      <c r="E278" s="1080"/>
      <c r="F278" s="1079" t="s">
        <v>45</v>
      </c>
      <c r="G278" s="1080"/>
      <c r="H278" s="4" t="s">
        <v>18</v>
      </c>
      <c r="I278" s="4" t="s">
        <v>19</v>
      </c>
      <c r="J278" s="4" t="s">
        <v>33</v>
      </c>
      <c r="K278" s="5">
        <v>2100</v>
      </c>
      <c r="L278" s="6">
        <v>55548</v>
      </c>
      <c r="M278" s="7">
        <v>112</v>
      </c>
      <c r="N278" s="8">
        <v>116415600</v>
      </c>
    </row>
    <row r="279" spans="2:14" ht="26.4">
      <c r="B279" s="3">
        <v>2023</v>
      </c>
      <c r="C279" s="4" t="s">
        <v>32</v>
      </c>
      <c r="D279" s="1079" t="s">
        <v>34</v>
      </c>
      <c r="E279" s="1080"/>
      <c r="F279" s="1079" t="s">
        <v>45</v>
      </c>
      <c r="G279" s="1080"/>
      <c r="H279" s="4" t="s">
        <v>18</v>
      </c>
      <c r="I279" s="4" t="s">
        <v>37</v>
      </c>
      <c r="J279" s="4" t="s">
        <v>51</v>
      </c>
      <c r="K279" s="5">
        <v>3200</v>
      </c>
      <c r="L279" s="6">
        <v>4088</v>
      </c>
      <c r="M279" s="7">
        <v>4</v>
      </c>
      <c r="N279" s="8">
        <v>13068800</v>
      </c>
    </row>
    <row r="280" spans="2:14" ht="39.6">
      <c r="B280" s="3">
        <v>2023</v>
      </c>
      <c r="C280" s="4" t="s">
        <v>32</v>
      </c>
      <c r="D280" s="1079" t="s">
        <v>34</v>
      </c>
      <c r="E280" s="1080"/>
      <c r="F280" s="1079" t="s">
        <v>45</v>
      </c>
      <c r="G280" s="1080"/>
      <c r="H280" s="4" t="s">
        <v>22</v>
      </c>
      <c r="I280" s="4" t="s">
        <v>19</v>
      </c>
      <c r="J280" s="4" t="s">
        <v>33</v>
      </c>
      <c r="K280" s="5">
        <v>2100</v>
      </c>
      <c r="L280" s="6">
        <v>181</v>
      </c>
      <c r="M280" s="9"/>
      <c r="N280" s="8">
        <v>380100</v>
      </c>
    </row>
    <row r="281" spans="2:14" ht="39.6">
      <c r="B281" s="3">
        <v>2023</v>
      </c>
      <c r="C281" s="4" t="s">
        <v>32</v>
      </c>
      <c r="D281" s="1079" t="s">
        <v>34</v>
      </c>
      <c r="E281" s="1080"/>
      <c r="F281" s="1079" t="s">
        <v>45</v>
      </c>
      <c r="G281" s="1080"/>
      <c r="H281" s="4" t="s">
        <v>22</v>
      </c>
      <c r="I281" s="4" t="s">
        <v>37</v>
      </c>
      <c r="J281" s="4" t="s">
        <v>51</v>
      </c>
      <c r="K281" s="5">
        <v>3200</v>
      </c>
      <c r="L281" s="6">
        <v>11</v>
      </c>
      <c r="M281" s="9"/>
      <c r="N281" s="8">
        <v>35200</v>
      </c>
    </row>
    <row r="282" spans="2:14" ht="26.4">
      <c r="B282" s="3">
        <v>2023</v>
      </c>
      <c r="C282" s="4" t="s">
        <v>32</v>
      </c>
      <c r="D282" s="1079" t="s">
        <v>34</v>
      </c>
      <c r="E282" s="1080"/>
      <c r="F282" s="1079" t="s">
        <v>45</v>
      </c>
      <c r="G282" s="1080"/>
      <c r="H282" s="4" t="s">
        <v>23</v>
      </c>
      <c r="I282" s="4" t="s">
        <v>19</v>
      </c>
      <c r="J282" s="4" t="s">
        <v>33</v>
      </c>
      <c r="K282" s="5">
        <v>4200</v>
      </c>
      <c r="L282" s="6">
        <v>251</v>
      </c>
      <c r="M282" s="9"/>
      <c r="N282" s="8">
        <v>1054200</v>
      </c>
    </row>
    <row r="283" spans="2:14" ht="26.4">
      <c r="B283" s="3">
        <v>2023</v>
      </c>
      <c r="C283" s="4" t="s">
        <v>32</v>
      </c>
      <c r="D283" s="1079" t="s">
        <v>34</v>
      </c>
      <c r="E283" s="1080"/>
      <c r="F283" s="1079" t="s">
        <v>45</v>
      </c>
      <c r="G283" s="1080"/>
      <c r="H283" s="4" t="s">
        <v>23</v>
      </c>
      <c r="I283" s="4" t="s">
        <v>37</v>
      </c>
      <c r="J283" s="4" t="s">
        <v>51</v>
      </c>
      <c r="K283" s="5">
        <v>8400</v>
      </c>
      <c r="L283" s="6">
        <v>10</v>
      </c>
      <c r="M283" s="9"/>
      <c r="N283" s="8">
        <v>84000</v>
      </c>
    </row>
    <row r="284" spans="2:14" ht="26.4">
      <c r="B284" s="3">
        <v>2023</v>
      </c>
      <c r="C284" s="4" t="s">
        <v>32</v>
      </c>
      <c r="D284" s="1079" t="s">
        <v>34</v>
      </c>
      <c r="E284" s="1080"/>
      <c r="F284" s="1079" t="s">
        <v>45</v>
      </c>
      <c r="G284" s="1080"/>
      <c r="H284" s="4" t="s">
        <v>24</v>
      </c>
      <c r="I284" s="4" t="s">
        <v>19</v>
      </c>
      <c r="J284" s="4" t="s">
        <v>33</v>
      </c>
      <c r="K284" s="5">
        <v>7400</v>
      </c>
      <c r="L284" s="6">
        <v>9</v>
      </c>
      <c r="M284" s="9"/>
      <c r="N284" s="8">
        <v>66600</v>
      </c>
    </row>
    <row r="285" spans="2:14" ht="26.4">
      <c r="B285" s="3">
        <v>2023</v>
      </c>
      <c r="C285" s="4" t="s">
        <v>32</v>
      </c>
      <c r="D285" s="1079" t="s">
        <v>34</v>
      </c>
      <c r="E285" s="1080"/>
      <c r="F285" s="1079" t="s">
        <v>45</v>
      </c>
      <c r="G285" s="1080"/>
      <c r="H285" s="4" t="s">
        <v>24</v>
      </c>
      <c r="I285" s="4" t="s">
        <v>37</v>
      </c>
      <c r="J285" s="4" t="s">
        <v>51</v>
      </c>
      <c r="K285" s="5">
        <v>14700</v>
      </c>
      <c r="L285" s="6">
        <v>1</v>
      </c>
      <c r="M285" s="9"/>
      <c r="N285" s="8">
        <v>14700</v>
      </c>
    </row>
    <row r="286" spans="2:14" ht="26.4">
      <c r="B286" s="3">
        <v>2023</v>
      </c>
      <c r="C286" s="4" t="s">
        <v>32</v>
      </c>
      <c r="D286" s="1079" t="s">
        <v>34</v>
      </c>
      <c r="E286" s="1080"/>
      <c r="F286" s="1079" t="s">
        <v>45</v>
      </c>
      <c r="G286" s="1080"/>
      <c r="H286" s="4" t="s">
        <v>25</v>
      </c>
      <c r="I286" s="4" t="s">
        <v>19</v>
      </c>
      <c r="J286" s="4" t="s">
        <v>33</v>
      </c>
      <c r="K286" s="5">
        <v>4200</v>
      </c>
      <c r="L286" s="6">
        <v>2554</v>
      </c>
      <c r="M286" s="7">
        <v>5</v>
      </c>
      <c r="N286" s="8">
        <v>10705800</v>
      </c>
    </row>
    <row r="287" spans="2:14" ht="26.4">
      <c r="B287" s="3">
        <v>2023</v>
      </c>
      <c r="C287" s="4" t="s">
        <v>32</v>
      </c>
      <c r="D287" s="1079" t="s">
        <v>34</v>
      </c>
      <c r="E287" s="1080"/>
      <c r="F287" s="1079" t="s">
        <v>45</v>
      </c>
      <c r="G287" s="1080"/>
      <c r="H287" s="4" t="s">
        <v>25</v>
      </c>
      <c r="I287" s="4" t="s">
        <v>37</v>
      </c>
      <c r="J287" s="4" t="s">
        <v>51</v>
      </c>
      <c r="K287" s="5">
        <v>8400</v>
      </c>
      <c r="L287" s="6">
        <v>49</v>
      </c>
      <c r="M287" s="9"/>
      <c r="N287" s="8">
        <v>411600</v>
      </c>
    </row>
    <row r="288" spans="2:14" ht="26.4">
      <c r="B288" s="3">
        <v>2023</v>
      </c>
      <c r="C288" s="4" t="s">
        <v>32</v>
      </c>
      <c r="D288" s="1079" t="s">
        <v>34</v>
      </c>
      <c r="E288" s="1080"/>
      <c r="F288" s="1079" t="s">
        <v>45</v>
      </c>
      <c r="G288" s="1080"/>
      <c r="H288" s="4" t="s">
        <v>26</v>
      </c>
      <c r="I288" s="4" t="s">
        <v>19</v>
      </c>
      <c r="J288" s="4" t="s">
        <v>33</v>
      </c>
      <c r="K288" s="5">
        <v>7400</v>
      </c>
      <c r="L288" s="6">
        <v>699</v>
      </c>
      <c r="M288" s="9"/>
      <c r="N288" s="8">
        <v>5172600</v>
      </c>
    </row>
    <row r="289" spans="2:14" ht="26.4">
      <c r="B289" s="3">
        <v>2023</v>
      </c>
      <c r="C289" s="4" t="s">
        <v>32</v>
      </c>
      <c r="D289" s="1079" t="s">
        <v>34</v>
      </c>
      <c r="E289" s="1080"/>
      <c r="F289" s="1079" t="s">
        <v>45</v>
      </c>
      <c r="G289" s="1080"/>
      <c r="H289" s="4" t="s">
        <v>26</v>
      </c>
      <c r="I289" s="4" t="s">
        <v>37</v>
      </c>
      <c r="J289" s="4" t="s">
        <v>51</v>
      </c>
      <c r="K289" s="5">
        <v>14700</v>
      </c>
      <c r="L289" s="6">
        <v>14</v>
      </c>
      <c r="M289" s="9"/>
      <c r="N289" s="8">
        <v>205800</v>
      </c>
    </row>
    <row r="290" spans="2:14" ht="26.4">
      <c r="B290" s="3">
        <v>2023</v>
      </c>
      <c r="C290" s="4" t="s">
        <v>32</v>
      </c>
      <c r="D290" s="1079" t="s">
        <v>34</v>
      </c>
      <c r="E290" s="1080"/>
      <c r="F290" s="1079" t="s">
        <v>45</v>
      </c>
      <c r="G290" s="1080"/>
      <c r="H290" s="4" t="s">
        <v>27</v>
      </c>
      <c r="I290" s="4" t="s">
        <v>19</v>
      </c>
      <c r="J290" s="4" t="s">
        <v>33</v>
      </c>
      <c r="K290" s="5">
        <v>600</v>
      </c>
      <c r="L290" s="6">
        <v>557</v>
      </c>
      <c r="M290" s="7">
        <v>2</v>
      </c>
      <c r="N290" s="8">
        <v>333000</v>
      </c>
    </row>
    <row r="291" spans="2:14" ht="26.4">
      <c r="B291" s="3">
        <v>2023</v>
      </c>
      <c r="C291" s="4" t="s">
        <v>32</v>
      </c>
      <c r="D291" s="1079" t="s">
        <v>34</v>
      </c>
      <c r="E291" s="1080"/>
      <c r="F291" s="1079" t="s">
        <v>45</v>
      </c>
      <c r="G291" s="1080"/>
      <c r="H291" s="4" t="s">
        <v>27</v>
      </c>
      <c r="I291" s="4" t="s">
        <v>37</v>
      </c>
      <c r="J291" s="4" t="s">
        <v>51</v>
      </c>
      <c r="K291" s="5">
        <v>1300</v>
      </c>
      <c r="L291" s="6">
        <v>95</v>
      </c>
      <c r="M291" s="9"/>
      <c r="N291" s="8">
        <v>123500</v>
      </c>
    </row>
    <row r="292" spans="2:14">
      <c r="B292" s="12" t="s">
        <v>28</v>
      </c>
      <c r="C292" s="12" t="s">
        <v>28</v>
      </c>
      <c r="D292" s="1083" t="s">
        <v>28</v>
      </c>
      <c r="E292" s="1080"/>
      <c r="F292" s="1083" t="s">
        <v>29</v>
      </c>
      <c r="G292" s="1080"/>
      <c r="H292" s="12" t="s">
        <v>28</v>
      </c>
      <c r="I292" s="12" t="s">
        <v>28</v>
      </c>
      <c r="J292" s="12" t="s">
        <v>28</v>
      </c>
      <c r="K292" s="12" t="s">
        <v>28</v>
      </c>
      <c r="L292" s="13">
        <v>64067</v>
      </c>
      <c r="M292" s="13">
        <v>123</v>
      </c>
      <c r="N292" s="14">
        <v>148071500</v>
      </c>
    </row>
    <row r="293" spans="2:14" ht="26.4">
      <c r="B293" s="3">
        <v>2023</v>
      </c>
      <c r="C293" s="4" t="s">
        <v>32</v>
      </c>
      <c r="D293" s="1079" t="s">
        <v>34</v>
      </c>
      <c r="E293" s="1080"/>
      <c r="F293" s="1079" t="s">
        <v>46</v>
      </c>
      <c r="G293" s="1080"/>
      <c r="H293" s="4" t="s">
        <v>18</v>
      </c>
      <c r="I293" s="4" t="s">
        <v>19</v>
      </c>
      <c r="J293" s="4" t="s">
        <v>33</v>
      </c>
      <c r="K293" s="5">
        <v>1200</v>
      </c>
      <c r="L293" s="6">
        <v>45280</v>
      </c>
      <c r="M293" s="7">
        <v>141</v>
      </c>
      <c r="N293" s="8">
        <v>54166800</v>
      </c>
    </row>
    <row r="294" spans="2:14" ht="26.4">
      <c r="B294" s="3">
        <v>2023</v>
      </c>
      <c r="C294" s="4" t="s">
        <v>32</v>
      </c>
      <c r="D294" s="1079" t="s">
        <v>34</v>
      </c>
      <c r="E294" s="1080"/>
      <c r="F294" s="1079" t="s">
        <v>46</v>
      </c>
      <c r="G294" s="1080"/>
      <c r="H294" s="4" t="s">
        <v>18</v>
      </c>
      <c r="I294" s="4" t="s">
        <v>37</v>
      </c>
      <c r="J294" s="4" t="s">
        <v>51</v>
      </c>
      <c r="K294" s="5">
        <v>1800</v>
      </c>
      <c r="L294" s="6">
        <v>3179</v>
      </c>
      <c r="M294" s="7">
        <v>10</v>
      </c>
      <c r="N294" s="8">
        <v>5704200</v>
      </c>
    </row>
    <row r="295" spans="2:14" ht="39.6">
      <c r="B295" s="3">
        <v>2023</v>
      </c>
      <c r="C295" s="4" t="s">
        <v>32</v>
      </c>
      <c r="D295" s="1079" t="s">
        <v>34</v>
      </c>
      <c r="E295" s="1080"/>
      <c r="F295" s="1079" t="s">
        <v>46</v>
      </c>
      <c r="G295" s="1080"/>
      <c r="H295" s="4" t="s">
        <v>22</v>
      </c>
      <c r="I295" s="4" t="s">
        <v>19</v>
      </c>
      <c r="J295" s="4" t="s">
        <v>33</v>
      </c>
      <c r="K295" s="5">
        <v>1200</v>
      </c>
      <c r="L295" s="6">
        <v>114</v>
      </c>
      <c r="M295" s="9"/>
      <c r="N295" s="8">
        <v>136800</v>
      </c>
    </row>
    <row r="296" spans="2:14" ht="39.6">
      <c r="B296" s="3">
        <v>2023</v>
      </c>
      <c r="C296" s="4" t="s">
        <v>32</v>
      </c>
      <c r="D296" s="1079" t="s">
        <v>34</v>
      </c>
      <c r="E296" s="1080"/>
      <c r="F296" s="1079" t="s">
        <v>46</v>
      </c>
      <c r="G296" s="1080"/>
      <c r="H296" s="4" t="s">
        <v>22</v>
      </c>
      <c r="I296" s="4" t="s">
        <v>37</v>
      </c>
      <c r="J296" s="4" t="s">
        <v>51</v>
      </c>
      <c r="K296" s="5">
        <v>1800</v>
      </c>
      <c r="L296" s="6">
        <v>7</v>
      </c>
      <c r="M296" s="9"/>
      <c r="N296" s="8">
        <v>12600</v>
      </c>
    </row>
    <row r="297" spans="2:14" ht="26.4">
      <c r="B297" s="3">
        <v>2023</v>
      </c>
      <c r="C297" s="4" t="s">
        <v>32</v>
      </c>
      <c r="D297" s="1079" t="s">
        <v>34</v>
      </c>
      <c r="E297" s="1080"/>
      <c r="F297" s="1079" t="s">
        <v>46</v>
      </c>
      <c r="G297" s="1080"/>
      <c r="H297" s="4" t="s">
        <v>23</v>
      </c>
      <c r="I297" s="4" t="s">
        <v>19</v>
      </c>
      <c r="J297" s="4" t="s">
        <v>33</v>
      </c>
      <c r="K297" s="5">
        <v>2300</v>
      </c>
      <c r="L297" s="6">
        <v>2328</v>
      </c>
      <c r="M297" s="9"/>
      <c r="N297" s="8">
        <v>5354400</v>
      </c>
    </row>
    <row r="298" spans="2:14" ht="26.4">
      <c r="B298" s="3">
        <v>2023</v>
      </c>
      <c r="C298" s="4" t="s">
        <v>32</v>
      </c>
      <c r="D298" s="1079" t="s">
        <v>34</v>
      </c>
      <c r="E298" s="1080"/>
      <c r="F298" s="1079" t="s">
        <v>46</v>
      </c>
      <c r="G298" s="1080"/>
      <c r="H298" s="4" t="s">
        <v>23</v>
      </c>
      <c r="I298" s="4" t="s">
        <v>37</v>
      </c>
      <c r="J298" s="4" t="s">
        <v>51</v>
      </c>
      <c r="K298" s="5">
        <v>4700</v>
      </c>
      <c r="L298" s="6">
        <v>94</v>
      </c>
      <c r="M298" s="9"/>
      <c r="N298" s="8">
        <v>441800</v>
      </c>
    </row>
    <row r="299" spans="2:14" ht="26.4">
      <c r="B299" s="3">
        <v>2023</v>
      </c>
      <c r="C299" s="4" t="s">
        <v>32</v>
      </c>
      <c r="D299" s="1079" t="s">
        <v>34</v>
      </c>
      <c r="E299" s="1080"/>
      <c r="F299" s="1079" t="s">
        <v>46</v>
      </c>
      <c r="G299" s="1080"/>
      <c r="H299" s="4" t="s">
        <v>24</v>
      </c>
      <c r="I299" s="4" t="s">
        <v>19</v>
      </c>
      <c r="J299" s="4" t="s">
        <v>33</v>
      </c>
      <c r="K299" s="5">
        <v>4100</v>
      </c>
      <c r="L299" s="6">
        <v>5</v>
      </c>
      <c r="M299" s="9"/>
      <c r="N299" s="8">
        <v>20500</v>
      </c>
    </row>
    <row r="300" spans="2:14" ht="26.4">
      <c r="B300" s="3">
        <v>2023</v>
      </c>
      <c r="C300" s="4" t="s">
        <v>32</v>
      </c>
      <c r="D300" s="1079" t="s">
        <v>34</v>
      </c>
      <c r="E300" s="1080"/>
      <c r="F300" s="1079" t="s">
        <v>46</v>
      </c>
      <c r="G300" s="1080"/>
      <c r="H300" s="4" t="s">
        <v>24</v>
      </c>
      <c r="I300" s="4" t="s">
        <v>37</v>
      </c>
      <c r="J300" s="4" t="s">
        <v>51</v>
      </c>
      <c r="K300" s="5">
        <v>8200</v>
      </c>
      <c r="L300" s="6">
        <v>1</v>
      </c>
      <c r="M300" s="9"/>
      <c r="N300" s="8">
        <v>8200</v>
      </c>
    </row>
    <row r="301" spans="2:14" ht="26.4">
      <c r="B301" s="3">
        <v>2023</v>
      </c>
      <c r="C301" s="4" t="s">
        <v>32</v>
      </c>
      <c r="D301" s="1079" t="s">
        <v>34</v>
      </c>
      <c r="E301" s="1080"/>
      <c r="F301" s="1079" t="s">
        <v>46</v>
      </c>
      <c r="G301" s="1080"/>
      <c r="H301" s="4" t="s">
        <v>25</v>
      </c>
      <c r="I301" s="4" t="s">
        <v>19</v>
      </c>
      <c r="J301" s="4" t="s">
        <v>33</v>
      </c>
      <c r="K301" s="5">
        <v>2300</v>
      </c>
      <c r="L301" s="6">
        <v>3480</v>
      </c>
      <c r="M301" s="7">
        <v>5</v>
      </c>
      <c r="N301" s="8">
        <v>7992500</v>
      </c>
    </row>
    <row r="302" spans="2:14" ht="26.4">
      <c r="B302" s="3">
        <v>2023</v>
      </c>
      <c r="C302" s="4" t="s">
        <v>32</v>
      </c>
      <c r="D302" s="1079" t="s">
        <v>34</v>
      </c>
      <c r="E302" s="1080"/>
      <c r="F302" s="1079" t="s">
        <v>46</v>
      </c>
      <c r="G302" s="1080"/>
      <c r="H302" s="4" t="s">
        <v>25</v>
      </c>
      <c r="I302" s="4" t="s">
        <v>37</v>
      </c>
      <c r="J302" s="4" t="s">
        <v>51</v>
      </c>
      <c r="K302" s="5">
        <v>4700</v>
      </c>
      <c r="L302" s="6">
        <v>97</v>
      </c>
      <c r="M302" s="7">
        <v>4</v>
      </c>
      <c r="N302" s="8">
        <v>437100</v>
      </c>
    </row>
    <row r="303" spans="2:14" ht="26.4">
      <c r="B303" s="3">
        <v>2023</v>
      </c>
      <c r="C303" s="4" t="s">
        <v>32</v>
      </c>
      <c r="D303" s="1079" t="s">
        <v>34</v>
      </c>
      <c r="E303" s="1080"/>
      <c r="F303" s="1079" t="s">
        <v>46</v>
      </c>
      <c r="G303" s="1080"/>
      <c r="H303" s="4" t="s">
        <v>26</v>
      </c>
      <c r="I303" s="4" t="s">
        <v>19</v>
      </c>
      <c r="J303" s="4" t="s">
        <v>33</v>
      </c>
      <c r="K303" s="5">
        <v>4100</v>
      </c>
      <c r="L303" s="6">
        <v>5233</v>
      </c>
      <c r="M303" s="9"/>
      <c r="N303" s="8">
        <v>21455300</v>
      </c>
    </row>
    <row r="304" spans="2:14" ht="26.4">
      <c r="B304" s="3">
        <v>2023</v>
      </c>
      <c r="C304" s="4" t="s">
        <v>32</v>
      </c>
      <c r="D304" s="1079" t="s">
        <v>34</v>
      </c>
      <c r="E304" s="1080"/>
      <c r="F304" s="1079" t="s">
        <v>46</v>
      </c>
      <c r="G304" s="1080"/>
      <c r="H304" s="4" t="s">
        <v>26</v>
      </c>
      <c r="I304" s="4" t="s">
        <v>37</v>
      </c>
      <c r="J304" s="4" t="s">
        <v>51</v>
      </c>
      <c r="K304" s="5">
        <v>8200</v>
      </c>
      <c r="L304" s="6">
        <v>87</v>
      </c>
      <c r="M304" s="9"/>
      <c r="N304" s="8">
        <v>713400</v>
      </c>
    </row>
    <row r="305" spans="2:14" ht="26.4">
      <c r="B305" s="3">
        <v>2023</v>
      </c>
      <c r="C305" s="4" t="s">
        <v>32</v>
      </c>
      <c r="D305" s="1079" t="s">
        <v>34</v>
      </c>
      <c r="E305" s="1080"/>
      <c r="F305" s="1079" t="s">
        <v>46</v>
      </c>
      <c r="G305" s="1080"/>
      <c r="H305" s="4" t="s">
        <v>27</v>
      </c>
      <c r="I305" s="4" t="s">
        <v>19</v>
      </c>
      <c r="J305" s="4" t="s">
        <v>33</v>
      </c>
      <c r="K305" s="5">
        <v>400</v>
      </c>
      <c r="L305" s="6">
        <v>283</v>
      </c>
      <c r="M305" s="7">
        <v>14</v>
      </c>
      <c r="N305" s="8">
        <v>107600</v>
      </c>
    </row>
    <row r="306" spans="2:14" ht="26.4">
      <c r="B306" s="3">
        <v>2023</v>
      </c>
      <c r="C306" s="4" t="s">
        <v>32</v>
      </c>
      <c r="D306" s="1079" t="s">
        <v>34</v>
      </c>
      <c r="E306" s="1080"/>
      <c r="F306" s="1079" t="s">
        <v>46</v>
      </c>
      <c r="G306" s="1080"/>
      <c r="H306" s="4" t="s">
        <v>27</v>
      </c>
      <c r="I306" s="4" t="s">
        <v>37</v>
      </c>
      <c r="J306" s="4" t="s">
        <v>51</v>
      </c>
      <c r="K306" s="5">
        <v>700</v>
      </c>
      <c r="L306" s="6">
        <v>23</v>
      </c>
      <c r="M306" s="9"/>
      <c r="N306" s="8">
        <v>16100</v>
      </c>
    </row>
    <row r="307" spans="2:14">
      <c r="B307" s="12" t="s">
        <v>28</v>
      </c>
      <c r="C307" s="12" t="s">
        <v>28</v>
      </c>
      <c r="D307" s="1083" t="s">
        <v>28</v>
      </c>
      <c r="E307" s="1080"/>
      <c r="F307" s="1083" t="s">
        <v>29</v>
      </c>
      <c r="G307" s="1080"/>
      <c r="H307" s="12" t="s">
        <v>28</v>
      </c>
      <c r="I307" s="12" t="s">
        <v>28</v>
      </c>
      <c r="J307" s="12" t="s">
        <v>28</v>
      </c>
      <c r="K307" s="12" t="s">
        <v>28</v>
      </c>
      <c r="L307" s="13">
        <v>60211</v>
      </c>
      <c r="M307" s="13">
        <v>174</v>
      </c>
      <c r="N307" s="14">
        <v>96567300</v>
      </c>
    </row>
    <row r="308" spans="2:14" ht="26.4">
      <c r="B308" s="3">
        <v>2023</v>
      </c>
      <c r="C308" s="4" t="s">
        <v>32</v>
      </c>
      <c r="D308" s="1079" t="s">
        <v>34</v>
      </c>
      <c r="E308" s="1080"/>
      <c r="F308" s="1079" t="s">
        <v>47</v>
      </c>
      <c r="G308" s="1080"/>
      <c r="H308" s="4" t="s">
        <v>18</v>
      </c>
      <c r="I308" s="4" t="s">
        <v>19</v>
      </c>
      <c r="J308" s="4" t="s">
        <v>33</v>
      </c>
      <c r="K308" s="5">
        <v>700</v>
      </c>
      <c r="L308" s="6">
        <v>538079</v>
      </c>
      <c r="M308" s="7">
        <v>25</v>
      </c>
      <c r="N308" s="8">
        <v>376637800</v>
      </c>
    </row>
    <row r="309" spans="2:14" ht="39.6">
      <c r="B309" s="3">
        <v>2023</v>
      </c>
      <c r="C309" s="4" t="s">
        <v>32</v>
      </c>
      <c r="D309" s="1079" t="s">
        <v>34</v>
      </c>
      <c r="E309" s="1080"/>
      <c r="F309" s="1079" t="s">
        <v>47</v>
      </c>
      <c r="G309" s="1080"/>
      <c r="H309" s="4" t="s">
        <v>22</v>
      </c>
      <c r="I309" s="4" t="s">
        <v>19</v>
      </c>
      <c r="J309" s="4" t="s">
        <v>33</v>
      </c>
      <c r="K309" s="5">
        <v>700</v>
      </c>
      <c r="L309" s="6">
        <v>739</v>
      </c>
      <c r="M309" s="9"/>
      <c r="N309" s="8">
        <v>517300</v>
      </c>
    </row>
    <row r="310" spans="2:14" ht="26.4">
      <c r="B310" s="3">
        <v>2023</v>
      </c>
      <c r="C310" s="4" t="s">
        <v>32</v>
      </c>
      <c r="D310" s="1079" t="s">
        <v>34</v>
      </c>
      <c r="E310" s="1080"/>
      <c r="F310" s="1079" t="s">
        <v>47</v>
      </c>
      <c r="G310" s="1080"/>
      <c r="H310" s="4" t="s">
        <v>23</v>
      </c>
      <c r="I310" s="4" t="s">
        <v>19</v>
      </c>
      <c r="J310" s="4" t="s">
        <v>33</v>
      </c>
      <c r="K310" s="5">
        <v>1400</v>
      </c>
      <c r="L310" s="6">
        <v>14522</v>
      </c>
      <c r="M310" s="9"/>
      <c r="N310" s="8">
        <v>20330800</v>
      </c>
    </row>
    <row r="311" spans="2:14" ht="26.4">
      <c r="B311" s="3">
        <v>2023</v>
      </c>
      <c r="C311" s="4" t="s">
        <v>32</v>
      </c>
      <c r="D311" s="1079" t="s">
        <v>34</v>
      </c>
      <c r="E311" s="1080"/>
      <c r="F311" s="1079" t="s">
        <v>47</v>
      </c>
      <c r="G311" s="1080"/>
      <c r="H311" s="4" t="s">
        <v>24</v>
      </c>
      <c r="I311" s="4" t="s">
        <v>19</v>
      </c>
      <c r="J311" s="4" t="s">
        <v>33</v>
      </c>
      <c r="K311" s="5">
        <v>2500</v>
      </c>
      <c r="L311" s="6">
        <v>1186</v>
      </c>
      <c r="M311" s="9"/>
      <c r="N311" s="8">
        <v>2965000</v>
      </c>
    </row>
    <row r="312" spans="2:14" ht="26.4">
      <c r="B312" s="3">
        <v>2023</v>
      </c>
      <c r="C312" s="4" t="s">
        <v>32</v>
      </c>
      <c r="D312" s="1079" t="s">
        <v>34</v>
      </c>
      <c r="E312" s="1080"/>
      <c r="F312" s="1079" t="s">
        <v>47</v>
      </c>
      <c r="G312" s="1080"/>
      <c r="H312" s="4" t="s">
        <v>25</v>
      </c>
      <c r="I312" s="4" t="s">
        <v>19</v>
      </c>
      <c r="J312" s="4" t="s">
        <v>33</v>
      </c>
      <c r="K312" s="5">
        <v>1400</v>
      </c>
      <c r="L312" s="6">
        <v>11345</v>
      </c>
      <c r="M312" s="7">
        <v>3</v>
      </c>
      <c r="N312" s="8">
        <v>15878800</v>
      </c>
    </row>
    <row r="313" spans="2:14" ht="26.4">
      <c r="B313" s="3">
        <v>2023</v>
      </c>
      <c r="C313" s="4" t="s">
        <v>32</v>
      </c>
      <c r="D313" s="1079" t="s">
        <v>34</v>
      </c>
      <c r="E313" s="1080"/>
      <c r="F313" s="1079" t="s">
        <v>47</v>
      </c>
      <c r="G313" s="1080"/>
      <c r="H313" s="4" t="s">
        <v>26</v>
      </c>
      <c r="I313" s="4" t="s">
        <v>19</v>
      </c>
      <c r="J313" s="4" t="s">
        <v>33</v>
      </c>
      <c r="K313" s="5">
        <v>2500</v>
      </c>
      <c r="L313" s="6">
        <v>7786</v>
      </c>
      <c r="M313" s="9"/>
      <c r="N313" s="8">
        <v>19465000</v>
      </c>
    </row>
    <row r="314" spans="2:14" ht="26.4">
      <c r="B314" s="3">
        <v>2023</v>
      </c>
      <c r="C314" s="4" t="s">
        <v>32</v>
      </c>
      <c r="D314" s="1079" t="s">
        <v>34</v>
      </c>
      <c r="E314" s="1080"/>
      <c r="F314" s="1079" t="s">
        <v>47</v>
      </c>
      <c r="G314" s="1080"/>
      <c r="H314" s="4" t="s">
        <v>27</v>
      </c>
      <c r="I314" s="4" t="s">
        <v>19</v>
      </c>
      <c r="J314" s="4" t="s">
        <v>33</v>
      </c>
      <c r="K314" s="5">
        <v>200</v>
      </c>
      <c r="L314" s="6">
        <v>11245</v>
      </c>
      <c r="M314" s="9"/>
      <c r="N314" s="8">
        <v>2249000</v>
      </c>
    </row>
    <row r="315" spans="2:14">
      <c r="B315" s="12" t="s">
        <v>28</v>
      </c>
      <c r="C315" s="12" t="s">
        <v>28</v>
      </c>
      <c r="D315" s="1083" t="s">
        <v>28</v>
      </c>
      <c r="E315" s="1080"/>
      <c r="F315" s="1083" t="s">
        <v>29</v>
      </c>
      <c r="G315" s="1080"/>
      <c r="H315" s="12" t="s">
        <v>28</v>
      </c>
      <c r="I315" s="12" t="s">
        <v>28</v>
      </c>
      <c r="J315" s="12" t="s">
        <v>28</v>
      </c>
      <c r="K315" s="12" t="s">
        <v>28</v>
      </c>
      <c r="L315" s="13">
        <v>584902</v>
      </c>
      <c r="M315" s="13">
        <v>28</v>
      </c>
      <c r="N315" s="14">
        <v>438043700</v>
      </c>
    </row>
    <row r="316" spans="2:14" ht="26.4">
      <c r="B316" s="3">
        <v>2023</v>
      </c>
      <c r="C316" s="4" t="s">
        <v>32</v>
      </c>
      <c r="D316" s="1079" t="s">
        <v>34</v>
      </c>
      <c r="E316" s="1080"/>
      <c r="F316" s="1079" t="s">
        <v>48</v>
      </c>
      <c r="G316" s="1080"/>
      <c r="H316" s="4" t="s">
        <v>18</v>
      </c>
      <c r="I316" s="4" t="s">
        <v>19</v>
      </c>
      <c r="J316" s="4" t="s">
        <v>33</v>
      </c>
      <c r="K316" s="5">
        <v>1500</v>
      </c>
      <c r="L316" s="6">
        <v>307315</v>
      </c>
      <c r="M316" s="7">
        <v>63</v>
      </c>
      <c r="N316" s="8">
        <v>460878000</v>
      </c>
    </row>
    <row r="317" spans="2:14" ht="26.4">
      <c r="B317" s="3">
        <v>2023</v>
      </c>
      <c r="C317" s="4" t="s">
        <v>32</v>
      </c>
      <c r="D317" s="1079" t="s">
        <v>34</v>
      </c>
      <c r="E317" s="1080"/>
      <c r="F317" s="1079" t="s">
        <v>48</v>
      </c>
      <c r="G317" s="1080"/>
      <c r="H317" s="4" t="s">
        <v>18</v>
      </c>
      <c r="I317" s="4" t="s">
        <v>37</v>
      </c>
      <c r="J317" s="4" t="s">
        <v>51</v>
      </c>
      <c r="K317" s="5">
        <v>2200</v>
      </c>
      <c r="L317" s="6">
        <v>23571</v>
      </c>
      <c r="M317" s="7">
        <v>3</v>
      </c>
      <c r="N317" s="8">
        <v>51849600</v>
      </c>
    </row>
    <row r="318" spans="2:14" ht="39.6">
      <c r="B318" s="3">
        <v>2023</v>
      </c>
      <c r="C318" s="4" t="s">
        <v>32</v>
      </c>
      <c r="D318" s="1079" t="s">
        <v>34</v>
      </c>
      <c r="E318" s="1080"/>
      <c r="F318" s="1079" t="s">
        <v>48</v>
      </c>
      <c r="G318" s="1080"/>
      <c r="H318" s="4" t="s">
        <v>22</v>
      </c>
      <c r="I318" s="4" t="s">
        <v>19</v>
      </c>
      <c r="J318" s="4" t="s">
        <v>33</v>
      </c>
      <c r="K318" s="5">
        <v>1500</v>
      </c>
      <c r="L318" s="6">
        <v>423</v>
      </c>
      <c r="M318" s="9"/>
      <c r="N318" s="8">
        <v>634500</v>
      </c>
    </row>
    <row r="319" spans="2:14" ht="39.6">
      <c r="B319" s="3">
        <v>2023</v>
      </c>
      <c r="C319" s="4" t="s">
        <v>32</v>
      </c>
      <c r="D319" s="1079" t="s">
        <v>34</v>
      </c>
      <c r="E319" s="1080"/>
      <c r="F319" s="1079" t="s">
        <v>48</v>
      </c>
      <c r="G319" s="1080"/>
      <c r="H319" s="4" t="s">
        <v>22</v>
      </c>
      <c r="I319" s="4" t="s">
        <v>37</v>
      </c>
      <c r="J319" s="4" t="s">
        <v>51</v>
      </c>
      <c r="K319" s="5">
        <v>2200</v>
      </c>
      <c r="L319" s="6">
        <v>20</v>
      </c>
      <c r="M319" s="9"/>
      <c r="N319" s="8">
        <v>44000</v>
      </c>
    </row>
    <row r="320" spans="2:14" ht="26.4">
      <c r="B320" s="3">
        <v>2023</v>
      </c>
      <c r="C320" s="4" t="s">
        <v>32</v>
      </c>
      <c r="D320" s="1079" t="s">
        <v>34</v>
      </c>
      <c r="E320" s="1080"/>
      <c r="F320" s="1079" t="s">
        <v>48</v>
      </c>
      <c r="G320" s="1080"/>
      <c r="H320" s="4" t="s">
        <v>23</v>
      </c>
      <c r="I320" s="4" t="s">
        <v>19</v>
      </c>
      <c r="J320" s="4" t="s">
        <v>33</v>
      </c>
      <c r="K320" s="5">
        <v>2900</v>
      </c>
      <c r="L320" s="6">
        <v>8560</v>
      </c>
      <c r="M320" s="9"/>
      <c r="N320" s="8">
        <v>24824000</v>
      </c>
    </row>
    <row r="321" spans="2:14" ht="26.4">
      <c r="B321" s="3">
        <v>2023</v>
      </c>
      <c r="C321" s="4" t="s">
        <v>32</v>
      </c>
      <c r="D321" s="1079" t="s">
        <v>34</v>
      </c>
      <c r="E321" s="1080"/>
      <c r="F321" s="1079" t="s">
        <v>48</v>
      </c>
      <c r="G321" s="1080"/>
      <c r="H321" s="4" t="s">
        <v>23</v>
      </c>
      <c r="I321" s="4" t="s">
        <v>37</v>
      </c>
      <c r="J321" s="4" t="s">
        <v>51</v>
      </c>
      <c r="K321" s="5">
        <v>5800</v>
      </c>
      <c r="L321" s="6">
        <v>282</v>
      </c>
      <c r="M321" s="9"/>
      <c r="N321" s="8">
        <v>1635600</v>
      </c>
    </row>
    <row r="322" spans="2:14" ht="26.4">
      <c r="B322" s="3">
        <v>2023</v>
      </c>
      <c r="C322" s="4" t="s">
        <v>32</v>
      </c>
      <c r="D322" s="1079" t="s">
        <v>34</v>
      </c>
      <c r="E322" s="1080"/>
      <c r="F322" s="1079" t="s">
        <v>48</v>
      </c>
      <c r="G322" s="1080"/>
      <c r="H322" s="4" t="s">
        <v>24</v>
      </c>
      <c r="I322" s="4" t="s">
        <v>19</v>
      </c>
      <c r="J322" s="4" t="s">
        <v>33</v>
      </c>
      <c r="K322" s="5">
        <v>5100</v>
      </c>
      <c r="L322" s="6">
        <v>50</v>
      </c>
      <c r="M322" s="9"/>
      <c r="N322" s="8">
        <v>255000</v>
      </c>
    </row>
    <row r="323" spans="2:14" ht="26.4">
      <c r="B323" s="3">
        <v>2023</v>
      </c>
      <c r="C323" s="4" t="s">
        <v>32</v>
      </c>
      <c r="D323" s="1079" t="s">
        <v>34</v>
      </c>
      <c r="E323" s="1080"/>
      <c r="F323" s="1079" t="s">
        <v>48</v>
      </c>
      <c r="G323" s="1080"/>
      <c r="H323" s="4" t="s">
        <v>24</v>
      </c>
      <c r="I323" s="4" t="s">
        <v>37</v>
      </c>
      <c r="J323" s="4" t="s">
        <v>51</v>
      </c>
      <c r="K323" s="5">
        <v>10200</v>
      </c>
      <c r="L323" s="6">
        <v>4</v>
      </c>
      <c r="M323" s="9"/>
      <c r="N323" s="8">
        <v>40800</v>
      </c>
    </row>
    <row r="324" spans="2:14" ht="26.4">
      <c r="B324" s="3">
        <v>2023</v>
      </c>
      <c r="C324" s="4" t="s">
        <v>32</v>
      </c>
      <c r="D324" s="1079" t="s">
        <v>34</v>
      </c>
      <c r="E324" s="1080"/>
      <c r="F324" s="1079" t="s">
        <v>48</v>
      </c>
      <c r="G324" s="1080"/>
      <c r="H324" s="4" t="s">
        <v>25</v>
      </c>
      <c r="I324" s="4" t="s">
        <v>19</v>
      </c>
      <c r="J324" s="4" t="s">
        <v>33</v>
      </c>
      <c r="K324" s="5">
        <v>2900</v>
      </c>
      <c r="L324" s="6">
        <v>7870</v>
      </c>
      <c r="M324" s="7">
        <v>1</v>
      </c>
      <c r="N324" s="8">
        <v>22820100</v>
      </c>
    </row>
    <row r="325" spans="2:14" ht="26.4">
      <c r="B325" s="3">
        <v>2023</v>
      </c>
      <c r="C325" s="4" t="s">
        <v>32</v>
      </c>
      <c r="D325" s="1079" t="s">
        <v>34</v>
      </c>
      <c r="E325" s="1080"/>
      <c r="F325" s="1079" t="s">
        <v>48</v>
      </c>
      <c r="G325" s="1080"/>
      <c r="H325" s="4" t="s">
        <v>25</v>
      </c>
      <c r="I325" s="4" t="s">
        <v>37</v>
      </c>
      <c r="J325" s="4" t="s">
        <v>51</v>
      </c>
      <c r="K325" s="5">
        <v>5800</v>
      </c>
      <c r="L325" s="6">
        <v>217</v>
      </c>
      <c r="M325" s="9"/>
      <c r="N325" s="8">
        <v>1258600</v>
      </c>
    </row>
    <row r="326" spans="2:14" ht="26.4">
      <c r="B326" s="3">
        <v>2023</v>
      </c>
      <c r="C326" s="4" t="s">
        <v>32</v>
      </c>
      <c r="D326" s="1079" t="s">
        <v>34</v>
      </c>
      <c r="E326" s="1080"/>
      <c r="F326" s="1079" t="s">
        <v>48</v>
      </c>
      <c r="G326" s="1080"/>
      <c r="H326" s="4" t="s">
        <v>26</v>
      </c>
      <c r="I326" s="4" t="s">
        <v>19</v>
      </c>
      <c r="J326" s="4" t="s">
        <v>33</v>
      </c>
      <c r="K326" s="5">
        <v>5100</v>
      </c>
      <c r="L326" s="6">
        <v>8373</v>
      </c>
      <c r="M326" s="9"/>
      <c r="N326" s="8">
        <v>42702300</v>
      </c>
    </row>
    <row r="327" spans="2:14" ht="26.4">
      <c r="B327" s="3">
        <v>2023</v>
      </c>
      <c r="C327" s="4" t="s">
        <v>32</v>
      </c>
      <c r="D327" s="1079" t="s">
        <v>34</v>
      </c>
      <c r="E327" s="1080"/>
      <c r="F327" s="1079" t="s">
        <v>48</v>
      </c>
      <c r="G327" s="1080"/>
      <c r="H327" s="4" t="s">
        <v>26</v>
      </c>
      <c r="I327" s="4" t="s">
        <v>37</v>
      </c>
      <c r="J327" s="4" t="s">
        <v>51</v>
      </c>
      <c r="K327" s="5">
        <v>10200</v>
      </c>
      <c r="L327" s="6">
        <v>251</v>
      </c>
      <c r="M327" s="9"/>
      <c r="N327" s="8">
        <v>2560200</v>
      </c>
    </row>
    <row r="328" spans="2:14" ht="26.4">
      <c r="B328" s="3">
        <v>2023</v>
      </c>
      <c r="C328" s="4" t="s">
        <v>32</v>
      </c>
      <c r="D328" s="1079" t="s">
        <v>34</v>
      </c>
      <c r="E328" s="1080"/>
      <c r="F328" s="1079" t="s">
        <v>48</v>
      </c>
      <c r="G328" s="1080"/>
      <c r="H328" s="4" t="s">
        <v>27</v>
      </c>
      <c r="I328" s="4" t="s">
        <v>19</v>
      </c>
      <c r="J328" s="4" t="s">
        <v>33</v>
      </c>
      <c r="K328" s="5">
        <v>400</v>
      </c>
      <c r="L328" s="6">
        <v>2958</v>
      </c>
      <c r="M328" s="9"/>
      <c r="N328" s="8">
        <v>1183200</v>
      </c>
    </row>
    <row r="329" spans="2:14" ht="26.4">
      <c r="B329" s="3">
        <v>2023</v>
      </c>
      <c r="C329" s="4" t="s">
        <v>32</v>
      </c>
      <c r="D329" s="1079" t="s">
        <v>34</v>
      </c>
      <c r="E329" s="1080"/>
      <c r="F329" s="1079" t="s">
        <v>48</v>
      </c>
      <c r="G329" s="1080"/>
      <c r="H329" s="4" t="s">
        <v>27</v>
      </c>
      <c r="I329" s="4" t="s">
        <v>37</v>
      </c>
      <c r="J329" s="4" t="s">
        <v>51</v>
      </c>
      <c r="K329" s="5">
        <v>900</v>
      </c>
      <c r="L329" s="6">
        <v>173</v>
      </c>
      <c r="M329" s="9"/>
      <c r="N329" s="8">
        <v>155700</v>
      </c>
    </row>
    <row r="330" spans="2:14">
      <c r="B330" s="12" t="s">
        <v>28</v>
      </c>
      <c r="C330" s="12" t="s">
        <v>28</v>
      </c>
      <c r="D330" s="1083" t="s">
        <v>28</v>
      </c>
      <c r="E330" s="1080"/>
      <c r="F330" s="1083" t="s">
        <v>29</v>
      </c>
      <c r="G330" s="1080"/>
      <c r="H330" s="12" t="s">
        <v>28</v>
      </c>
      <c r="I330" s="12" t="s">
        <v>28</v>
      </c>
      <c r="J330" s="12" t="s">
        <v>28</v>
      </c>
      <c r="K330" s="12" t="s">
        <v>28</v>
      </c>
      <c r="L330" s="13">
        <v>360067</v>
      </c>
      <c r="M330" s="13">
        <v>67</v>
      </c>
      <c r="N330" s="14">
        <v>610841600</v>
      </c>
    </row>
    <row r="331" spans="2:14" ht="26.4">
      <c r="B331" s="3">
        <v>2023</v>
      </c>
      <c r="C331" s="4" t="s">
        <v>32</v>
      </c>
      <c r="D331" s="1079" t="s">
        <v>34</v>
      </c>
      <c r="E331" s="1080"/>
      <c r="F331" s="1079" t="s">
        <v>49</v>
      </c>
      <c r="G331" s="1080"/>
      <c r="H331" s="4" t="s">
        <v>18</v>
      </c>
      <c r="I331" s="4" t="s">
        <v>19</v>
      </c>
      <c r="J331" s="4" t="s">
        <v>33</v>
      </c>
      <c r="K331" s="9" t="s">
        <v>50</v>
      </c>
      <c r="L331" s="6">
        <v>171751</v>
      </c>
      <c r="M331" s="9"/>
      <c r="N331" s="4"/>
    </row>
    <row r="332" spans="2:14" ht="26.4">
      <c r="B332" s="3">
        <v>2023</v>
      </c>
      <c r="C332" s="4" t="s">
        <v>32</v>
      </c>
      <c r="D332" s="1079" t="s">
        <v>34</v>
      </c>
      <c r="E332" s="1080"/>
      <c r="F332" s="1079" t="s">
        <v>49</v>
      </c>
      <c r="G332" s="1080"/>
      <c r="H332" s="4" t="s">
        <v>18</v>
      </c>
      <c r="I332" s="4" t="s">
        <v>37</v>
      </c>
      <c r="J332" s="4" t="s">
        <v>51</v>
      </c>
      <c r="K332" s="9" t="s">
        <v>50</v>
      </c>
      <c r="L332" s="6">
        <v>19608</v>
      </c>
      <c r="M332" s="9"/>
      <c r="N332" s="4"/>
    </row>
    <row r="333" spans="2:14" ht="39.6">
      <c r="B333" s="3">
        <v>2023</v>
      </c>
      <c r="C333" s="4" t="s">
        <v>32</v>
      </c>
      <c r="D333" s="1079" t="s">
        <v>34</v>
      </c>
      <c r="E333" s="1080"/>
      <c r="F333" s="1079" t="s">
        <v>49</v>
      </c>
      <c r="G333" s="1080"/>
      <c r="H333" s="4" t="s">
        <v>22</v>
      </c>
      <c r="I333" s="4" t="s">
        <v>19</v>
      </c>
      <c r="J333" s="4" t="s">
        <v>33</v>
      </c>
      <c r="K333" s="9" t="s">
        <v>50</v>
      </c>
      <c r="L333" s="6">
        <v>1386</v>
      </c>
      <c r="M333" s="9"/>
      <c r="N333" s="4"/>
    </row>
    <row r="334" spans="2:14" ht="39.6">
      <c r="B334" s="3">
        <v>2023</v>
      </c>
      <c r="C334" s="4" t="s">
        <v>32</v>
      </c>
      <c r="D334" s="1079" t="s">
        <v>34</v>
      </c>
      <c r="E334" s="1080"/>
      <c r="F334" s="1079" t="s">
        <v>49</v>
      </c>
      <c r="G334" s="1080"/>
      <c r="H334" s="4" t="s">
        <v>22</v>
      </c>
      <c r="I334" s="4" t="s">
        <v>37</v>
      </c>
      <c r="J334" s="4" t="s">
        <v>51</v>
      </c>
      <c r="K334" s="9" t="s">
        <v>50</v>
      </c>
      <c r="L334" s="6">
        <v>122</v>
      </c>
      <c r="M334" s="9"/>
      <c r="N334" s="4"/>
    </row>
    <row r="335" spans="2:14" ht="26.4">
      <c r="B335" s="3">
        <v>2023</v>
      </c>
      <c r="C335" s="4" t="s">
        <v>32</v>
      </c>
      <c r="D335" s="1079" t="s">
        <v>34</v>
      </c>
      <c r="E335" s="1080"/>
      <c r="F335" s="1079" t="s">
        <v>49</v>
      </c>
      <c r="G335" s="1080"/>
      <c r="H335" s="4" t="s">
        <v>23</v>
      </c>
      <c r="I335" s="4" t="s">
        <v>19</v>
      </c>
      <c r="J335" s="4" t="s">
        <v>33</v>
      </c>
      <c r="K335" s="9" t="s">
        <v>50</v>
      </c>
      <c r="L335" s="6">
        <v>595</v>
      </c>
      <c r="M335" s="9"/>
      <c r="N335" s="4"/>
    </row>
    <row r="336" spans="2:14" ht="26.4">
      <c r="B336" s="3">
        <v>2023</v>
      </c>
      <c r="C336" s="4" t="s">
        <v>32</v>
      </c>
      <c r="D336" s="1079" t="s">
        <v>34</v>
      </c>
      <c r="E336" s="1080"/>
      <c r="F336" s="1079" t="s">
        <v>49</v>
      </c>
      <c r="G336" s="1080"/>
      <c r="H336" s="4" t="s">
        <v>23</v>
      </c>
      <c r="I336" s="4" t="s">
        <v>37</v>
      </c>
      <c r="J336" s="4" t="s">
        <v>51</v>
      </c>
      <c r="K336" s="9" t="s">
        <v>50</v>
      </c>
      <c r="L336" s="6">
        <v>57</v>
      </c>
      <c r="M336" s="9"/>
      <c r="N336" s="4"/>
    </row>
    <row r="337" spans="2:14" ht="26.4">
      <c r="B337" s="3">
        <v>2023</v>
      </c>
      <c r="C337" s="4" t="s">
        <v>32</v>
      </c>
      <c r="D337" s="1079" t="s">
        <v>34</v>
      </c>
      <c r="E337" s="1080"/>
      <c r="F337" s="1079" t="s">
        <v>49</v>
      </c>
      <c r="G337" s="1080"/>
      <c r="H337" s="4" t="s">
        <v>24</v>
      </c>
      <c r="I337" s="4" t="s">
        <v>19</v>
      </c>
      <c r="J337" s="4" t="s">
        <v>33</v>
      </c>
      <c r="K337" s="9" t="s">
        <v>50</v>
      </c>
      <c r="L337" s="6">
        <v>768</v>
      </c>
      <c r="M337" s="9"/>
      <c r="N337" s="4"/>
    </row>
    <row r="338" spans="2:14" ht="26.4">
      <c r="B338" s="3">
        <v>2023</v>
      </c>
      <c r="C338" s="4" t="s">
        <v>32</v>
      </c>
      <c r="D338" s="1079" t="s">
        <v>34</v>
      </c>
      <c r="E338" s="1080"/>
      <c r="F338" s="1079" t="s">
        <v>49</v>
      </c>
      <c r="G338" s="1080"/>
      <c r="H338" s="4" t="s">
        <v>24</v>
      </c>
      <c r="I338" s="4" t="s">
        <v>37</v>
      </c>
      <c r="J338" s="4" t="s">
        <v>51</v>
      </c>
      <c r="K338" s="9" t="s">
        <v>50</v>
      </c>
      <c r="L338" s="6">
        <v>85</v>
      </c>
      <c r="M338" s="9"/>
      <c r="N338" s="4"/>
    </row>
    <row r="339" spans="2:14" ht="26.4">
      <c r="B339" s="3">
        <v>2023</v>
      </c>
      <c r="C339" s="4" t="s">
        <v>32</v>
      </c>
      <c r="D339" s="1079" t="s">
        <v>34</v>
      </c>
      <c r="E339" s="1080"/>
      <c r="F339" s="1079" t="s">
        <v>49</v>
      </c>
      <c r="G339" s="1080"/>
      <c r="H339" s="4" t="s">
        <v>25</v>
      </c>
      <c r="I339" s="4" t="s">
        <v>19</v>
      </c>
      <c r="J339" s="4" t="s">
        <v>33</v>
      </c>
      <c r="K339" s="9" t="s">
        <v>50</v>
      </c>
      <c r="L339" s="6">
        <v>8875</v>
      </c>
      <c r="M339" s="9"/>
      <c r="N339" s="4"/>
    </row>
    <row r="340" spans="2:14" ht="26.4">
      <c r="B340" s="3">
        <v>2023</v>
      </c>
      <c r="C340" s="4" t="s">
        <v>32</v>
      </c>
      <c r="D340" s="1079" t="s">
        <v>34</v>
      </c>
      <c r="E340" s="1080"/>
      <c r="F340" s="1079" t="s">
        <v>49</v>
      </c>
      <c r="G340" s="1080"/>
      <c r="H340" s="4" t="s">
        <v>25</v>
      </c>
      <c r="I340" s="4" t="s">
        <v>37</v>
      </c>
      <c r="J340" s="4" t="s">
        <v>51</v>
      </c>
      <c r="K340" s="9" t="s">
        <v>50</v>
      </c>
      <c r="L340" s="6">
        <v>290</v>
      </c>
      <c r="M340" s="9"/>
      <c r="N340" s="4"/>
    </row>
    <row r="341" spans="2:14" ht="26.4">
      <c r="B341" s="3">
        <v>2023</v>
      </c>
      <c r="C341" s="4" t="s">
        <v>32</v>
      </c>
      <c r="D341" s="1079" t="s">
        <v>34</v>
      </c>
      <c r="E341" s="1080"/>
      <c r="F341" s="1079" t="s">
        <v>49</v>
      </c>
      <c r="G341" s="1080"/>
      <c r="H341" s="4" t="s">
        <v>26</v>
      </c>
      <c r="I341" s="4" t="s">
        <v>19</v>
      </c>
      <c r="J341" s="4" t="s">
        <v>33</v>
      </c>
      <c r="K341" s="9" t="s">
        <v>50</v>
      </c>
      <c r="L341" s="6">
        <v>3924</v>
      </c>
      <c r="M341" s="9"/>
      <c r="N341" s="4"/>
    </row>
    <row r="342" spans="2:14" ht="26.4">
      <c r="B342" s="3">
        <v>2023</v>
      </c>
      <c r="C342" s="4" t="s">
        <v>32</v>
      </c>
      <c r="D342" s="1079" t="s">
        <v>34</v>
      </c>
      <c r="E342" s="1080"/>
      <c r="F342" s="1079" t="s">
        <v>49</v>
      </c>
      <c r="G342" s="1080"/>
      <c r="H342" s="4" t="s">
        <v>26</v>
      </c>
      <c r="I342" s="4" t="s">
        <v>37</v>
      </c>
      <c r="J342" s="4" t="s">
        <v>51</v>
      </c>
      <c r="K342" s="9" t="s">
        <v>50</v>
      </c>
      <c r="L342" s="6">
        <v>84</v>
      </c>
      <c r="M342" s="9"/>
      <c r="N342" s="4"/>
    </row>
    <row r="343" spans="2:14" ht="26.4">
      <c r="B343" s="3">
        <v>2023</v>
      </c>
      <c r="C343" s="4" t="s">
        <v>32</v>
      </c>
      <c r="D343" s="1079" t="s">
        <v>34</v>
      </c>
      <c r="E343" s="1080"/>
      <c r="F343" s="1079" t="s">
        <v>49</v>
      </c>
      <c r="G343" s="1080"/>
      <c r="H343" s="4" t="s">
        <v>27</v>
      </c>
      <c r="I343" s="4" t="s">
        <v>19</v>
      </c>
      <c r="J343" s="4" t="s">
        <v>33</v>
      </c>
      <c r="K343" s="9" t="s">
        <v>50</v>
      </c>
      <c r="L343" s="6">
        <v>1622</v>
      </c>
      <c r="M343" s="9"/>
      <c r="N343" s="4"/>
    </row>
    <row r="344" spans="2:14" ht="26.4">
      <c r="B344" s="3">
        <v>2023</v>
      </c>
      <c r="C344" s="4" t="s">
        <v>32</v>
      </c>
      <c r="D344" s="1079" t="s">
        <v>34</v>
      </c>
      <c r="E344" s="1080"/>
      <c r="F344" s="1079" t="s">
        <v>49</v>
      </c>
      <c r="G344" s="1080"/>
      <c r="H344" s="4" t="s">
        <v>27</v>
      </c>
      <c r="I344" s="4" t="s">
        <v>37</v>
      </c>
      <c r="J344" s="4" t="s">
        <v>51</v>
      </c>
      <c r="K344" s="9" t="s">
        <v>50</v>
      </c>
      <c r="L344" s="6">
        <v>374</v>
      </c>
      <c r="M344" s="9"/>
      <c r="N344" s="4"/>
    </row>
    <row r="345" spans="2:14">
      <c r="B345" s="12" t="s">
        <v>28</v>
      </c>
      <c r="C345" s="12" t="s">
        <v>28</v>
      </c>
      <c r="D345" s="1083" t="s">
        <v>28</v>
      </c>
      <c r="E345" s="1080"/>
      <c r="F345" s="1083" t="s">
        <v>29</v>
      </c>
      <c r="G345" s="1080"/>
      <c r="H345" s="12" t="s">
        <v>28</v>
      </c>
      <c r="I345" s="12" t="s">
        <v>28</v>
      </c>
      <c r="J345" s="12" t="s">
        <v>28</v>
      </c>
      <c r="K345" s="12" t="s">
        <v>28</v>
      </c>
      <c r="L345" s="13">
        <v>209541</v>
      </c>
      <c r="M345" s="12"/>
      <c r="N345" s="12"/>
    </row>
    <row r="346" spans="2:14">
      <c r="B346" s="15" t="s">
        <v>28</v>
      </c>
      <c r="C346" s="15" t="s">
        <v>29</v>
      </c>
      <c r="D346" s="1084" t="s">
        <v>28</v>
      </c>
      <c r="E346" s="1080"/>
      <c r="F346" s="1084" t="s">
        <v>28</v>
      </c>
      <c r="G346" s="1080"/>
      <c r="H346" s="15" t="s">
        <v>28</v>
      </c>
      <c r="I346" s="15" t="s">
        <v>28</v>
      </c>
      <c r="J346" s="15" t="s">
        <v>28</v>
      </c>
      <c r="K346" s="15" t="s">
        <v>28</v>
      </c>
      <c r="L346" s="16">
        <v>4068277</v>
      </c>
      <c r="M346" s="16">
        <v>3390</v>
      </c>
      <c r="N346" s="17">
        <v>6583220300</v>
      </c>
    </row>
    <row r="347" spans="2:14">
      <c r="B347" s="18" t="s">
        <v>29</v>
      </c>
      <c r="C347" s="18" t="s">
        <v>28</v>
      </c>
      <c r="D347" s="1085" t="s">
        <v>28</v>
      </c>
      <c r="E347" s="1080"/>
      <c r="F347" s="1085" t="s">
        <v>28</v>
      </c>
      <c r="G347" s="1080"/>
      <c r="H347" s="18" t="s">
        <v>28</v>
      </c>
      <c r="I347" s="18" t="s">
        <v>28</v>
      </c>
      <c r="J347" s="18" t="s">
        <v>28</v>
      </c>
      <c r="K347" s="18" t="s">
        <v>28</v>
      </c>
      <c r="L347" s="19">
        <v>8658596</v>
      </c>
      <c r="M347" s="19">
        <v>7614</v>
      </c>
      <c r="N347" s="20">
        <v>13858888600</v>
      </c>
    </row>
    <row r="348" spans="2:14" ht="0" hidden="1" customHeight="1"/>
  </sheetData>
  <mergeCells count="682">
    <mergeCell ref="D345:E345"/>
    <mergeCell ref="F345:G345"/>
    <mergeCell ref="D346:E346"/>
    <mergeCell ref="F346:G346"/>
    <mergeCell ref="D347:E347"/>
    <mergeCell ref="F347:G347"/>
    <mergeCell ref="D342:E342"/>
    <mergeCell ref="F342:G342"/>
    <mergeCell ref="D343:E343"/>
    <mergeCell ref="F343:G343"/>
    <mergeCell ref="D344:E344"/>
    <mergeCell ref="F344:G344"/>
    <mergeCell ref="D339:E339"/>
    <mergeCell ref="F339:G339"/>
    <mergeCell ref="D340:E340"/>
    <mergeCell ref="F340:G340"/>
    <mergeCell ref="D341:E341"/>
    <mergeCell ref="F341:G341"/>
    <mergeCell ref="D336:E336"/>
    <mergeCell ref="F336:G336"/>
    <mergeCell ref="D337:E337"/>
    <mergeCell ref="F337:G337"/>
    <mergeCell ref="D338:E338"/>
    <mergeCell ref="F338:G338"/>
    <mergeCell ref="D333:E333"/>
    <mergeCell ref="F333:G333"/>
    <mergeCell ref="D334:E334"/>
    <mergeCell ref="F334:G334"/>
    <mergeCell ref="D335:E335"/>
    <mergeCell ref="F335:G335"/>
    <mergeCell ref="D330:E330"/>
    <mergeCell ref="F330:G330"/>
    <mergeCell ref="D331:E331"/>
    <mergeCell ref="F331:G331"/>
    <mergeCell ref="D332:E332"/>
    <mergeCell ref="F332:G332"/>
    <mergeCell ref="D327:E327"/>
    <mergeCell ref="F327:G327"/>
    <mergeCell ref="D328:E328"/>
    <mergeCell ref="F328:G328"/>
    <mergeCell ref="D329:E329"/>
    <mergeCell ref="F329:G329"/>
    <mergeCell ref="D324:E324"/>
    <mergeCell ref="F324:G324"/>
    <mergeCell ref="D325:E325"/>
    <mergeCell ref="F325:G325"/>
    <mergeCell ref="D326:E326"/>
    <mergeCell ref="F326:G326"/>
    <mergeCell ref="D321:E321"/>
    <mergeCell ref="F321:G321"/>
    <mergeCell ref="D322:E322"/>
    <mergeCell ref="F322:G322"/>
    <mergeCell ref="D323:E323"/>
    <mergeCell ref="F323:G323"/>
    <mergeCell ref="D318:E318"/>
    <mergeCell ref="F318:G318"/>
    <mergeCell ref="D319:E319"/>
    <mergeCell ref="F319:G319"/>
    <mergeCell ref="D320:E320"/>
    <mergeCell ref="F320:G320"/>
    <mergeCell ref="D315:E315"/>
    <mergeCell ref="F315:G315"/>
    <mergeCell ref="D316:E316"/>
    <mergeCell ref="F316:G316"/>
    <mergeCell ref="D317:E317"/>
    <mergeCell ref="F317:G317"/>
    <mergeCell ref="D312:E312"/>
    <mergeCell ref="F312:G312"/>
    <mergeCell ref="D313:E313"/>
    <mergeCell ref="F313:G313"/>
    <mergeCell ref="D314:E314"/>
    <mergeCell ref="F314:G314"/>
    <mergeCell ref="D309:E309"/>
    <mergeCell ref="F309:G309"/>
    <mergeCell ref="D310:E310"/>
    <mergeCell ref="F310:G310"/>
    <mergeCell ref="D311:E311"/>
    <mergeCell ref="F311:G311"/>
    <mergeCell ref="D306:E306"/>
    <mergeCell ref="F306:G306"/>
    <mergeCell ref="D307:E307"/>
    <mergeCell ref="F307:G307"/>
    <mergeCell ref="D308:E308"/>
    <mergeCell ref="F308:G308"/>
    <mergeCell ref="D303:E303"/>
    <mergeCell ref="F303:G303"/>
    <mergeCell ref="D304:E304"/>
    <mergeCell ref="F304:G304"/>
    <mergeCell ref="D305:E305"/>
    <mergeCell ref="F305:G305"/>
    <mergeCell ref="D300:E300"/>
    <mergeCell ref="F300:G300"/>
    <mergeCell ref="D301:E301"/>
    <mergeCell ref="F301:G301"/>
    <mergeCell ref="D302:E302"/>
    <mergeCell ref="F302:G302"/>
    <mergeCell ref="D297:E297"/>
    <mergeCell ref="F297:G297"/>
    <mergeCell ref="D298:E298"/>
    <mergeCell ref="F298:G298"/>
    <mergeCell ref="D299:E299"/>
    <mergeCell ref="F299:G299"/>
    <mergeCell ref="D294:E294"/>
    <mergeCell ref="F294:G294"/>
    <mergeCell ref="D295:E295"/>
    <mergeCell ref="F295:G295"/>
    <mergeCell ref="D296:E296"/>
    <mergeCell ref="F296:G296"/>
    <mergeCell ref="D291:E291"/>
    <mergeCell ref="F291:G291"/>
    <mergeCell ref="D292:E292"/>
    <mergeCell ref="F292:G292"/>
    <mergeCell ref="D293:E293"/>
    <mergeCell ref="F293:G293"/>
    <mergeCell ref="D288:E288"/>
    <mergeCell ref="F288:G288"/>
    <mergeCell ref="D289:E289"/>
    <mergeCell ref="F289:G289"/>
    <mergeCell ref="D290:E290"/>
    <mergeCell ref="F290:G290"/>
    <mergeCell ref="D285:E285"/>
    <mergeCell ref="F285:G285"/>
    <mergeCell ref="D286:E286"/>
    <mergeCell ref="F286:G286"/>
    <mergeCell ref="D287:E287"/>
    <mergeCell ref="F287:G287"/>
    <mergeCell ref="D282:E282"/>
    <mergeCell ref="F282:G282"/>
    <mergeCell ref="D283:E283"/>
    <mergeCell ref="F283:G283"/>
    <mergeCell ref="D284:E284"/>
    <mergeCell ref="F284:G284"/>
    <mergeCell ref="D279:E279"/>
    <mergeCell ref="F279:G279"/>
    <mergeCell ref="D280:E280"/>
    <mergeCell ref="F280:G280"/>
    <mergeCell ref="D281:E281"/>
    <mergeCell ref="F281:G281"/>
    <mergeCell ref="D276:E276"/>
    <mergeCell ref="F276:G276"/>
    <mergeCell ref="D277:E277"/>
    <mergeCell ref="F277:G277"/>
    <mergeCell ref="D278:E278"/>
    <mergeCell ref="F278:G278"/>
    <mergeCell ref="D273:E273"/>
    <mergeCell ref="F273:G273"/>
    <mergeCell ref="D274:E274"/>
    <mergeCell ref="F274:G274"/>
    <mergeCell ref="D275:E275"/>
    <mergeCell ref="F275:G275"/>
    <mergeCell ref="D270:E270"/>
    <mergeCell ref="F270:G270"/>
    <mergeCell ref="D271:E271"/>
    <mergeCell ref="F271:G271"/>
    <mergeCell ref="D272:E272"/>
    <mergeCell ref="F272:G272"/>
    <mergeCell ref="D267:E267"/>
    <mergeCell ref="F267:G267"/>
    <mergeCell ref="D268:E268"/>
    <mergeCell ref="F268:G268"/>
    <mergeCell ref="D269:E269"/>
    <mergeCell ref="F269:G269"/>
    <mergeCell ref="D264:E264"/>
    <mergeCell ref="F264:G264"/>
    <mergeCell ref="D265:E265"/>
    <mergeCell ref="F265:G265"/>
    <mergeCell ref="D266:E266"/>
    <mergeCell ref="F266:G266"/>
    <mergeCell ref="D261:E261"/>
    <mergeCell ref="F261:G261"/>
    <mergeCell ref="D262:E262"/>
    <mergeCell ref="F262:G262"/>
    <mergeCell ref="D263:E263"/>
    <mergeCell ref="F263:G263"/>
    <mergeCell ref="D258:E258"/>
    <mergeCell ref="F258:G258"/>
    <mergeCell ref="D259:E259"/>
    <mergeCell ref="F259:G259"/>
    <mergeCell ref="D260:E260"/>
    <mergeCell ref="F260:G260"/>
    <mergeCell ref="D255:E255"/>
    <mergeCell ref="F255:G255"/>
    <mergeCell ref="D256:E256"/>
    <mergeCell ref="F256:G256"/>
    <mergeCell ref="D257:E257"/>
    <mergeCell ref="F257:G257"/>
    <mergeCell ref="D252:E252"/>
    <mergeCell ref="F252:G252"/>
    <mergeCell ref="D253:E253"/>
    <mergeCell ref="F253:G253"/>
    <mergeCell ref="D254:E254"/>
    <mergeCell ref="F254:G254"/>
    <mergeCell ref="D249:E249"/>
    <mergeCell ref="F249:G249"/>
    <mergeCell ref="D250:E250"/>
    <mergeCell ref="F250:G250"/>
    <mergeCell ref="D251:E251"/>
    <mergeCell ref="F251:G251"/>
    <mergeCell ref="D246:E246"/>
    <mergeCell ref="F246:G246"/>
    <mergeCell ref="D247:E247"/>
    <mergeCell ref="F247:G247"/>
    <mergeCell ref="D248:E248"/>
    <mergeCell ref="F248:G248"/>
    <mergeCell ref="D243:E243"/>
    <mergeCell ref="F243:G243"/>
    <mergeCell ref="D244:E244"/>
    <mergeCell ref="F244:G244"/>
    <mergeCell ref="D245:E245"/>
    <mergeCell ref="F245:G245"/>
    <mergeCell ref="D240:E240"/>
    <mergeCell ref="F240:G240"/>
    <mergeCell ref="D241:E241"/>
    <mergeCell ref="F241:G241"/>
    <mergeCell ref="D242:E242"/>
    <mergeCell ref="F242:G242"/>
    <mergeCell ref="D237:E237"/>
    <mergeCell ref="F237:G237"/>
    <mergeCell ref="D238:E238"/>
    <mergeCell ref="F238:G238"/>
    <mergeCell ref="D239:E239"/>
    <mergeCell ref="F239:G239"/>
    <mergeCell ref="D234:E234"/>
    <mergeCell ref="F234:G234"/>
    <mergeCell ref="D235:E235"/>
    <mergeCell ref="F235:G235"/>
    <mergeCell ref="D236:E236"/>
    <mergeCell ref="F236:G236"/>
    <mergeCell ref="D231:E231"/>
    <mergeCell ref="F231:G231"/>
    <mergeCell ref="D232:E232"/>
    <mergeCell ref="F232:G232"/>
    <mergeCell ref="D233:E233"/>
    <mergeCell ref="F233:G233"/>
    <mergeCell ref="D228:E228"/>
    <mergeCell ref="F228:G228"/>
    <mergeCell ref="D229:E229"/>
    <mergeCell ref="F229:G229"/>
    <mergeCell ref="D230:E230"/>
    <mergeCell ref="F230:G230"/>
    <mergeCell ref="D225:E225"/>
    <mergeCell ref="F225:G225"/>
    <mergeCell ref="D226:E226"/>
    <mergeCell ref="F226:G226"/>
    <mergeCell ref="D227:E227"/>
    <mergeCell ref="F227:G227"/>
    <mergeCell ref="D222:E222"/>
    <mergeCell ref="F222:G222"/>
    <mergeCell ref="D223:E223"/>
    <mergeCell ref="F223:G223"/>
    <mergeCell ref="D224:E224"/>
    <mergeCell ref="F224:G224"/>
    <mergeCell ref="D219:E219"/>
    <mergeCell ref="F219:G219"/>
    <mergeCell ref="D220:E220"/>
    <mergeCell ref="F220:G220"/>
    <mergeCell ref="D221:E221"/>
    <mergeCell ref="F221:G221"/>
    <mergeCell ref="D216:E216"/>
    <mergeCell ref="F216:G216"/>
    <mergeCell ref="D217:E217"/>
    <mergeCell ref="F217:G217"/>
    <mergeCell ref="D218:E218"/>
    <mergeCell ref="F218:G218"/>
    <mergeCell ref="D213:E213"/>
    <mergeCell ref="F213:G213"/>
    <mergeCell ref="D214:E214"/>
    <mergeCell ref="F214:G214"/>
    <mergeCell ref="D215:E215"/>
    <mergeCell ref="F215:G215"/>
    <mergeCell ref="D210:E210"/>
    <mergeCell ref="F210:G210"/>
    <mergeCell ref="D211:E211"/>
    <mergeCell ref="F211:G211"/>
    <mergeCell ref="D212:E212"/>
    <mergeCell ref="F212:G212"/>
    <mergeCell ref="D207:E207"/>
    <mergeCell ref="F207:G207"/>
    <mergeCell ref="D208:E208"/>
    <mergeCell ref="F208:G208"/>
    <mergeCell ref="D209:E209"/>
    <mergeCell ref="F209:G209"/>
    <mergeCell ref="D204:E204"/>
    <mergeCell ref="F204:G204"/>
    <mergeCell ref="D205:E205"/>
    <mergeCell ref="F205:G205"/>
    <mergeCell ref="D206:E206"/>
    <mergeCell ref="F206:G206"/>
    <mergeCell ref="D201:E201"/>
    <mergeCell ref="F201:G201"/>
    <mergeCell ref="D202:E202"/>
    <mergeCell ref="F202:G202"/>
    <mergeCell ref="D203:E203"/>
    <mergeCell ref="F203:G203"/>
    <mergeCell ref="D198:E198"/>
    <mergeCell ref="F198:G198"/>
    <mergeCell ref="D199:E199"/>
    <mergeCell ref="F199:G199"/>
    <mergeCell ref="D200:E200"/>
    <mergeCell ref="F200:G200"/>
    <mergeCell ref="D195:E195"/>
    <mergeCell ref="F195:G195"/>
    <mergeCell ref="D196:E196"/>
    <mergeCell ref="F196:G196"/>
    <mergeCell ref="D197:E197"/>
    <mergeCell ref="F197:G197"/>
    <mergeCell ref="D192:E192"/>
    <mergeCell ref="F192:G192"/>
    <mergeCell ref="D193:E193"/>
    <mergeCell ref="F193:G193"/>
    <mergeCell ref="D194:E194"/>
    <mergeCell ref="F194:G194"/>
    <mergeCell ref="D189:E189"/>
    <mergeCell ref="F189:G189"/>
    <mergeCell ref="D190:E190"/>
    <mergeCell ref="F190:G190"/>
    <mergeCell ref="D191:E191"/>
    <mergeCell ref="F191:G191"/>
    <mergeCell ref="D186:E186"/>
    <mergeCell ref="F186:G186"/>
    <mergeCell ref="D187:E187"/>
    <mergeCell ref="F187:G187"/>
    <mergeCell ref="D188:E188"/>
    <mergeCell ref="F188:G188"/>
    <mergeCell ref="D183:E183"/>
    <mergeCell ref="F183:G183"/>
    <mergeCell ref="D184:E184"/>
    <mergeCell ref="F184:G184"/>
    <mergeCell ref="D185:E185"/>
    <mergeCell ref="F185:G185"/>
    <mergeCell ref="D180:E180"/>
    <mergeCell ref="F180:G180"/>
    <mergeCell ref="D181:E181"/>
    <mergeCell ref="F181:G181"/>
    <mergeCell ref="D182:E182"/>
    <mergeCell ref="F182:G182"/>
    <mergeCell ref="D177:E177"/>
    <mergeCell ref="F177:G177"/>
    <mergeCell ref="D178:E178"/>
    <mergeCell ref="F178:G178"/>
    <mergeCell ref="D179:E179"/>
    <mergeCell ref="F179:G179"/>
    <mergeCell ref="D174:E174"/>
    <mergeCell ref="F174:G174"/>
    <mergeCell ref="D175:E175"/>
    <mergeCell ref="F175:G175"/>
    <mergeCell ref="D176:E176"/>
    <mergeCell ref="F176:G176"/>
    <mergeCell ref="D171:E171"/>
    <mergeCell ref="F171:G171"/>
    <mergeCell ref="D172:E172"/>
    <mergeCell ref="F172:G172"/>
    <mergeCell ref="D173:E173"/>
    <mergeCell ref="F173:G173"/>
    <mergeCell ref="D168:E168"/>
    <mergeCell ref="F168:G168"/>
    <mergeCell ref="D169:E169"/>
    <mergeCell ref="F169:G169"/>
    <mergeCell ref="D170:E170"/>
    <mergeCell ref="F170:G170"/>
    <mergeCell ref="D165:E165"/>
    <mergeCell ref="F165:G165"/>
    <mergeCell ref="D166:E166"/>
    <mergeCell ref="F166:G166"/>
    <mergeCell ref="D167:E167"/>
    <mergeCell ref="F167:G167"/>
    <mergeCell ref="D162:E162"/>
    <mergeCell ref="F162:G162"/>
    <mergeCell ref="D163:E163"/>
    <mergeCell ref="F163:G163"/>
    <mergeCell ref="D164:E164"/>
    <mergeCell ref="F164:G164"/>
    <mergeCell ref="D159:E159"/>
    <mergeCell ref="F159:G159"/>
    <mergeCell ref="D160:E160"/>
    <mergeCell ref="F160:G160"/>
    <mergeCell ref="D161:E161"/>
    <mergeCell ref="F161:G161"/>
    <mergeCell ref="D156:E156"/>
    <mergeCell ref="F156:G156"/>
    <mergeCell ref="D157:E157"/>
    <mergeCell ref="F157:G157"/>
    <mergeCell ref="D158:E158"/>
    <mergeCell ref="F158:G158"/>
    <mergeCell ref="D153:E153"/>
    <mergeCell ref="F153:G153"/>
    <mergeCell ref="D154:E154"/>
    <mergeCell ref="F154:G154"/>
    <mergeCell ref="D155:E155"/>
    <mergeCell ref="F155:G155"/>
    <mergeCell ref="D150:E150"/>
    <mergeCell ref="F150:G150"/>
    <mergeCell ref="D151:E151"/>
    <mergeCell ref="F151:G151"/>
    <mergeCell ref="D152:E152"/>
    <mergeCell ref="F152:G152"/>
    <mergeCell ref="D147:E147"/>
    <mergeCell ref="F147:G147"/>
    <mergeCell ref="D148:E148"/>
    <mergeCell ref="F148:G148"/>
    <mergeCell ref="D149:E149"/>
    <mergeCell ref="F149:G149"/>
    <mergeCell ref="D144:E144"/>
    <mergeCell ref="F144:G144"/>
    <mergeCell ref="D145:E145"/>
    <mergeCell ref="F145:G145"/>
    <mergeCell ref="D146:E146"/>
    <mergeCell ref="F146:G146"/>
    <mergeCell ref="D141:E141"/>
    <mergeCell ref="F141:G141"/>
    <mergeCell ref="D142:E142"/>
    <mergeCell ref="F142:G142"/>
    <mergeCell ref="D143:E143"/>
    <mergeCell ref="F143:G143"/>
    <mergeCell ref="D138:E138"/>
    <mergeCell ref="F138:G138"/>
    <mergeCell ref="D139:E139"/>
    <mergeCell ref="F139:G139"/>
    <mergeCell ref="D140:E140"/>
    <mergeCell ref="F140:G140"/>
    <mergeCell ref="D135:E135"/>
    <mergeCell ref="F135:G135"/>
    <mergeCell ref="D136:E136"/>
    <mergeCell ref="F136:G136"/>
    <mergeCell ref="D137:E137"/>
    <mergeCell ref="F137:G137"/>
    <mergeCell ref="D132:E132"/>
    <mergeCell ref="F132:G132"/>
    <mergeCell ref="D133:E133"/>
    <mergeCell ref="F133:G133"/>
    <mergeCell ref="D134:E134"/>
    <mergeCell ref="F134:G134"/>
    <mergeCell ref="D129:E129"/>
    <mergeCell ref="F129:G129"/>
    <mergeCell ref="D130:E130"/>
    <mergeCell ref="F130:G130"/>
    <mergeCell ref="D131:E131"/>
    <mergeCell ref="F131:G131"/>
    <mergeCell ref="D126:E126"/>
    <mergeCell ref="F126:G126"/>
    <mergeCell ref="D127:E127"/>
    <mergeCell ref="F127:G127"/>
    <mergeCell ref="D128:E128"/>
    <mergeCell ref="F128:G128"/>
    <mergeCell ref="D123:E123"/>
    <mergeCell ref="F123:G123"/>
    <mergeCell ref="D124:E124"/>
    <mergeCell ref="F124:G124"/>
    <mergeCell ref="D125:E125"/>
    <mergeCell ref="F125:G125"/>
    <mergeCell ref="D120:E120"/>
    <mergeCell ref="F120:G120"/>
    <mergeCell ref="D121:E121"/>
    <mergeCell ref="F121:G121"/>
    <mergeCell ref="D122:E122"/>
    <mergeCell ref="F122:G122"/>
    <mergeCell ref="D117:E117"/>
    <mergeCell ref="F117:G117"/>
    <mergeCell ref="D118:E118"/>
    <mergeCell ref="F118:G118"/>
    <mergeCell ref="D119:E119"/>
    <mergeCell ref="F119:G119"/>
    <mergeCell ref="D114:E114"/>
    <mergeCell ref="F114:G114"/>
    <mergeCell ref="D115:E115"/>
    <mergeCell ref="F115:G115"/>
    <mergeCell ref="D116:E116"/>
    <mergeCell ref="F116:G116"/>
    <mergeCell ref="D111:E111"/>
    <mergeCell ref="F111:G111"/>
    <mergeCell ref="D112:E112"/>
    <mergeCell ref="F112:G112"/>
    <mergeCell ref="D113:E113"/>
    <mergeCell ref="F113:G113"/>
    <mergeCell ref="D108:E108"/>
    <mergeCell ref="F108:G108"/>
    <mergeCell ref="D109:E109"/>
    <mergeCell ref="F109:G109"/>
    <mergeCell ref="D110:E110"/>
    <mergeCell ref="F110:G110"/>
    <mergeCell ref="D105:E105"/>
    <mergeCell ref="F105:G105"/>
    <mergeCell ref="D106:E106"/>
    <mergeCell ref="F106:G106"/>
    <mergeCell ref="D107:E107"/>
    <mergeCell ref="F107:G107"/>
    <mergeCell ref="D102:E102"/>
    <mergeCell ref="F102:G102"/>
    <mergeCell ref="D103:E103"/>
    <mergeCell ref="F103:G103"/>
    <mergeCell ref="D104:E104"/>
    <mergeCell ref="F104:G104"/>
    <mergeCell ref="D99:E99"/>
    <mergeCell ref="F99:G99"/>
    <mergeCell ref="D100:E100"/>
    <mergeCell ref="F100:G100"/>
    <mergeCell ref="D101:E101"/>
    <mergeCell ref="F101:G101"/>
    <mergeCell ref="D96:E96"/>
    <mergeCell ref="F96:G96"/>
    <mergeCell ref="D97:E97"/>
    <mergeCell ref="F97:G97"/>
    <mergeCell ref="D98:E98"/>
    <mergeCell ref="F98:G98"/>
    <mergeCell ref="D93:E93"/>
    <mergeCell ref="F93:G93"/>
    <mergeCell ref="D94:E94"/>
    <mergeCell ref="F94:G94"/>
    <mergeCell ref="D95:E95"/>
    <mergeCell ref="F95:G95"/>
    <mergeCell ref="D90:E90"/>
    <mergeCell ref="F90:G90"/>
    <mergeCell ref="D91:E91"/>
    <mergeCell ref="F91:G91"/>
    <mergeCell ref="D92:E92"/>
    <mergeCell ref="F92:G92"/>
    <mergeCell ref="D87:E87"/>
    <mergeCell ref="F87:G87"/>
    <mergeCell ref="D88:E88"/>
    <mergeCell ref="F88:G88"/>
    <mergeCell ref="D89:E89"/>
    <mergeCell ref="F89:G89"/>
    <mergeCell ref="D84:E84"/>
    <mergeCell ref="F84:G84"/>
    <mergeCell ref="D85:E85"/>
    <mergeCell ref="F85:G85"/>
    <mergeCell ref="D86:E86"/>
    <mergeCell ref="F86:G86"/>
    <mergeCell ref="D81:E81"/>
    <mergeCell ref="F81:G81"/>
    <mergeCell ref="D82:E82"/>
    <mergeCell ref="F82:G82"/>
    <mergeCell ref="D83:E83"/>
    <mergeCell ref="F83:G83"/>
    <mergeCell ref="D78:E78"/>
    <mergeCell ref="F78:G78"/>
    <mergeCell ref="D79:E79"/>
    <mergeCell ref="F79:G79"/>
    <mergeCell ref="D80:E80"/>
    <mergeCell ref="F80:G80"/>
    <mergeCell ref="D75:E75"/>
    <mergeCell ref="F75:G75"/>
    <mergeCell ref="D76:E76"/>
    <mergeCell ref="F76:G76"/>
    <mergeCell ref="D77:E77"/>
    <mergeCell ref="F77:G77"/>
    <mergeCell ref="D72:E72"/>
    <mergeCell ref="F72:G72"/>
    <mergeCell ref="D73:E73"/>
    <mergeCell ref="F73:G73"/>
    <mergeCell ref="D74:E74"/>
    <mergeCell ref="F74:G74"/>
    <mergeCell ref="D69:E69"/>
    <mergeCell ref="F69:G69"/>
    <mergeCell ref="D70:E70"/>
    <mergeCell ref="F70:G70"/>
    <mergeCell ref="D71:E71"/>
    <mergeCell ref="F71:G71"/>
    <mergeCell ref="D66:E66"/>
    <mergeCell ref="F66:G66"/>
    <mergeCell ref="D67:E67"/>
    <mergeCell ref="F67:G67"/>
    <mergeCell ref="D68:E68"/>
    <mergeCell ref="F68:G68"/>
    <mergeCell ref="D63:E63"/>
    <mergeCell ref="F63:G63"/>
    <mergeCell ref="D64:E64"/>
    <mergeCell ref="F64:G64"/>
    <mergeCell ref="D65:E65"/>
    <mergeCell ref="F65:G65"/>
    <mergeCell ref="D60:E60"/>
    <mergeCell ref="F60:G60"/>
    <mergeCell ref="D61:E61"/>
    <mergeCell ref="F61:G61"/>
    <mergeCell ref="D62:E62"/>
    <mergeCell ref="F62:G62"/>
    <mergeCell ref="D57:E57"/>
    <mergeCell ref="F57:G57"/>
    <mergeCell ref="D58:E58"/>
    <mergeCell ref="F58:G58"/>
    <mergeCell ref="D59:E59"/>
    <mergeCell ref="F59:G59"/>
    <mergeCell ref="D54:E54"/>
    <mergeCell ref="F54:G54"/>
    <mergeCell ref="D55:E55"/>
    <mergeCell ref="F55:G55"/>
    <mergeCell ref="D56:E56"/>
    <mergeCell ref="F56:G56"/>
    <mergeCell ref="D51:E51"/>
    <mergeCell ref="F51:G51"/>
    <mergeCell ref="D52:E52"/>
    <mergeCell ref="F52:G52"/>
    <mergeCell ref="D53:E53"/>
    <mergeCell ref="F53:G53"/>
    <mergeCell ref="D48:E48"/>
    <mergeCell ref="F48:G48"/>
    <mergeCell ref="D49:E49"/>
    <mergeCell ref="F49:G49"/>
    <mergeCell ref="D50:E50"/>
    <mergeCell ref="F50:G50"/>
    <mergeCell ref="D45:E45"/>
    <mergeCell ref="F45:G45"/>
    <mergeCell ref="D46:E46"/>
    <mergeCell ref="F46:G46"/>
    <mergeCell ref="D47:E47"/>
    <mergeCell ref="F47:G47"/>
    <mergeCell ref="D42:E42"/>
    <mergeCell ref="F42:G42"/>
    <mergeCell ref="D43:E43"/>
    <mergeCell ref="F43:G43"/>
    <mergeCell ref="D44:E44"/>
    <mergeCell ref="F44:G44"/>
    <mergeCell ref="D39:E39"/>
    <mergeCell ref="F39:G39"/>
    <mergeCell ref="D40:E40"/>
    <mergeCell ref="F40:G40"/>
    <mergeCell ref="D41:E41"/>
    <mergeCell ref="F41:G41"/>
    <mergeCell ref="D36:E36"/>
    <mergeCell ref="F36:G36"/>
    <mergeCell ref="D37:E37"/>
    <mergeCell ref="F37:G37"/>
    <mergeCell ref="D38:E38"/>
    <mergeCell ref="F38:G38"/>
    <mergeCell ref="D33:E33"/>
    <mergeCell ref="F33:G33"/>
    <mergeCell ref="D34:E34"/>
    <mergeCell ref="F34:G34"/>
    <mergeCell ref="D35:E35"/>
    <mergeCell ref="F35:G35"/>
    <mergeCell ref="D30:E30"/>
    <mergeCell ref="F30:G30"/>
    <mergeCell ref="D31:E31"/>
    <mergeCell ref="F31:G31"/>
    <mergeCell ref="D32:E32"/>
    <mergeCell ref="F32:G32"/>
    <mergeCell ref="D27:E27"/>
    <mergeCell ref="F27:G27"/>
    <mergeCell ref="D28:E28"/>
    <mergeCell ref="F28:G28"/>
    <mergeCell ref="D29:E29"/>
    <mergeCell ref="F29:G29"/>
    <mergeCell ref="D24:E24"/>
    <mergeCell ref="F24:G24"/>
    <mergeCell ref="D25:E25"/>
    <mergeCell ref="F25:G25"/>
    <mergeCell ref="D26:E26"/>
    <mergeCell ref="F26:G26"/>
    <mergeCell ref="D21:E21"/>
    <mergeCell ref="F21:G21"/>
    <mergeCell ref="D22:E22"/>
    <mergeCell ref="F22:G22"/>
    <mergeCell ref="D23:E23"/>
    <mergeCell ref="F23:G23"/>
    <mergeCell ref="D18:E18"/>
    <mergeCell ref="F18:G18"/>
    <mergeCell ref="D19:E19"/>
    <mergeCell ref="F19:G19"/>
    <mergeCell ref="D20:E20"/>
    <mergeCell ref="F20:G20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B8:P8"/>
    <mergeCell ref="D10:E10"/>
    <mergeCell ref="F10:G10"/>
    <mergeCell ref="D11:E11"/>
    <mergeCell ref="F11:G11"/>
    <mergeCell ref="B2:D4"/>
    <mergeCell ref="E2:Q2"/>
    <mergeCell ref="E3:F3"/>
    <mergeCell ref="G3:Q3"/>
    <mergeCell ref="B6:P6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74"/>
  <sheetViews>
    <sheetView showGridLines="0" workbookViewId="0">
      <selection activeCell="T11" sqref="T11"/>
    </sheetView>
  </sheetViews>
  <sheetFormatPr baseColWidth="10" defaultRowHeight="14.4"/>
  <cols>
    <col min="1" max="1" width="0.109375" style="1029" customWidth="1"/>
    <col min="2" max="3" width="13.6640625" style="1029" customWidth="1"/>
    <col min="4" max="4" width="3.44140625" style="1029" customWidth="1"/>
    <col min="5" max="5" width="10.33203125" style="1029" customWidth="1"/>
    <col min="6" max="6" width="8.6640625" style="1029" customWidth="1"/>
    <col min="7" max="7" width="5.109375" style="1029" customWidth="1"/>
    <col min="8" max="13" width="13.6640625" style="1029" customWidth="1"/>
    <col min="14" max="14" width="16.21875" style="1029" customWidth="1"/>
    <col min="15" max="15" width="0" style="1029" hidden="1" customWidth="1"/>
    <col min="16" max="16" width="1.88671875" style="1029" customWidth="1"/>
    <col min="17" max="17" width="4.88671875" style="1029" customWidth="1"/>
    <col min="18" max="19" width="0" style="1029" hidden="1" customWidth="1"/>
    <col min="20" max="16384" width="11.5546875" style="1029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1257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962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1258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41.4">
      <c r="B10" s="1" t="s">
        <v>5</v>
      </c>
      <c r="C10" s="1030" t="s">
        <v>6</v>
      </c>
      <c r="D10" s="1082" t="s">
        <v>7</v>
      </c>
      <c r="E10" s="1080"/>
      <c r="F10" s="1082" t="s">
        <v>8</v>
      </c>
      <c r="G10" s="1080"/>
      <c r="H10" s="1030" t="s">
        <v>9</v>
      </c>
      <c r="I10" s="1030" t="s">
        <v>10</v>
      </c>
      <c r="J10" s="1030" t="s">
        <v>11</v>
      </c>
      <c r="K10" s="1" t="s">
        <v>12</v>
      </c>
      <c r="L10" s="1" t="s">
        <v>13</v>
      </c>
      <c r="M10" s="1" t="s">
        <v>964</v>
      </c>
      <c r="N10" s="1" t="s">
        <v>15</v>
      </c>
    </row>
    <row r="11" spans="2:17" ht="52.8">
      <c r="B11" s="1026">
        <v>2023</v>
      </c>
      <c r="C11" s="1026" t="s">
        <v>16</v>
      </c>
      <c r="D11" s="1079" t="s">
        <v>1258</v>
      </c>
      <c r="E11" s="1080"/>
      <c r="F11" s="1079" t="s">
        <v>1259</v>
      </c>
      <c r="G11" s="1080"/>
      <c r="H11" s="1026" t="s">
        <v>966</v>
      </c>
      <c r="I11" s="1026" t="s">
        <v>292</v>
      </c>
      <c r="J11" s="1026" t="s">
        <v>20</v>
      </c>
      <c r="K11" s="293">
        <v>0</v>
      </c>
      <c r="L11" s="6">
        <v>761</v>
      </c>
      <c r="M11" s="9"/>
      <c r="N11" s="1026"/>
    </row>
    <row r="12" spans="2:17" ht="39.6">
      <c r="B12" s="1026">
        <v>2023</v>
      </c>
      <c r="C12" s="1026" t="s">
        <v>16</v>
      </c>
      <c r="D12" s="1079" t="s">
        <v>1258</v>
      </c>
      <c r="E12" s="1080"/>
      <c r="F12" s="1079" t="s">
        <v>1259</v>
      </c>
      <c r="G12" s="1080"/>
      <c r="H12" s="1026" t="s">
        <v>967</v>
      </c>
      <c r="I12" s="1026" t="s">
        <v>292</v>
      </c>
      <c r="J12" s="1026" t="s">
        <v>142</v>
      </c>
      <c r="K12" s="293">
        <v>0</v>
      </c>
      <c r="L12" s="6">
        <v>41</v>
      </c>
      <c r="M12" s="9"/>
      <c r="N12" s="1026"/>
    </row>
    <row r="13" spans="2:17" ht="39.6">
      <c r="B13" s="1026">
        <v>2023</v>
      </c>
      <c r="C13" s="1026" t="s">
        <v>16</v>
      </c>
      <c r="D13" s="1079" t="s">
        <v>1258</v>
      </c>
      <c r="E13" s="1080"/>
      <c r="F13" s="1079" t="s">
        <v>1259</v>
      </c>
      <c r="G13" s="1080"/>
      <c r="H13" s="1026" t="s">
        <v>969</v>
      </c>
      <c r="I13" s="1026" t="s">
        <v>292</v>
      </c>
      <c r="J13" s="1026" t="s">
        <v>1260</v>
      </c>
      <c r="K13" s="293">
        <v>0</v>
      </c>
      <c r="L13" s="6">
        <v>10</v>
      </c>
      <c r="M13" s="9"/>
      <c r="N13" s="1026"/>
    </row>
    <row r="14" spans="2:17" ht="39.6">
      <c r="B14" s="1026">
        <v>2023</v>
      </c>
      <c r="C14" s="1026" t="s">
        <v>16</v>
      </c>
      <c r="D14" s="1079" t="s">
        <v>1258</v>
      </c>
      <c r="E14" s="1080"/>
      <c r="F14" s="1079" t="s">
        <v>1259</v>
      </c>
      <c r="G14" s="1080"/>
      <c r="H14" s="1026" t="s">
        <v>968</v>
      </c>
      <c r="I14" s="1026" t="s">
        <v>292</v>
      </c>
      <c r="J14" s="1026" t="s">
        <v>490</v>
      </c>
      <c r="K14" s="293">
        <v>0</v>
      </c>
      <c r="L14" s="6">
        <v>9</v>
      </c>
      <c r="M14" s="9"/>
      <c r="N14" s="1026"/>
    </row>
    <row r="15" spans="2:17" ht="52.8">
      <c r="B15" s="1026">
        <v>2023</v>
      </c>
      <c r="C15" s="1026" t="s">
        <v>16</v>
      </c>
      <c r="D15" s="1079" t="s">
        <v>1258</v>
      </c>
      <c r="E15" s="1080"/>
      <c r="F15" s="1079" t="s">
        <v>1259</v>
      </c>
      <c r="G15" s="1080"/>
      <c r="H15" s="1026" t="s">
        <v>966</v>
      </c>
      <c r="I15" s="1026" t="s">
        <v>1261</v>
      </c>
      <c r="J15" s="1026" t="s">
        <v>20</v>
      </c>
      <c r="K15" s="293">
        <v>471</v>
      </c>
      <c r="L15" s="6">
        <v>339621</v>
      </c>
      <c r="M15" s="9"/>
      <c r="N15" s="8">
        <v>159961491</v>
      </c>
    </row>
    <row r="16" spans="2:17" ht="52.8">
      <c r="B16" s="1026">
        <v>2023</v>
      </c>
      <c r="C16" s="1026" t="s">
        <v>16</v>
      </c>
      <c r="D16" s="1079" t="s">
        <v>1258</v>
      </c>
      <c r="E16" s="1080"/>
      <c r="F16" s="1079" t="s">
        <v>1259</v>
      </c>
      <c r="G16" s="1080"/>
      <c r="H16" s="1026" t="s">
        <v>966</v>
      </c>
      <c r="I16" s="1026" t="s">
        <v>1262</v>
      </c>
      <c r="J16" s="1026" t="s">
        <v>76</v>
      </c>
      <c r="K16" s="293">
        <v>754</v>
      </c>
      <c r="L16" s="6">
        <v>205608</v>
      </c>
      <c r="M16" s="9"/>
      <c r="N16" s="8">
        <v>155028432</v>
      </c>
    </row>
    <row r="17" spans="2:14" ht="52.8">
      <c r="B17" s="1026">
        <v>2023</v>
      </c>
      <c r="C17" s="1026" t="s">
        <v>16</v>
      </c>
      <c r="D17" s="1079" t="s">
        <v>1258</v>
      </c>
      <c r="E17" s="1080"/>
      <c r="F17" s="1079" t="s">
        <v>1259</v>
      </c>
      <c r="G17" s="1080"/>
      <c r="H17" s="1026" t="s">
        <v>966</v>
      </c>
      <c r="I17" s="1026" t="s">
        <v>1263</v>
      </c>
      <c r="J17" s="1026" t="s">
        <v>72</v>
      </c>
      <c r="K17" s="293">
        <v>942</v>
      </c>
      <c r="L17" s="6">
        <v>265083</v>
      </c>
      <c r="M17" s="9"/>
      <c r="N17" s="8">
        <v>249708186</v>
      </c>
    </row>
    <row r="18" spans="2:14" ht="26.4">
      <c r="B18" s="1026">
        <v>2023</v>
      </c>
      <c r="C18" s="1026" t="s">
        <v>16</v>
      </c>
      <c r="D18" s="1079" t="s">
        <v>1258</v>
      </c>
      <c r="E18" s="1080"/>
      <c r="F18" s="1079" t="s">
        <v>1259</v>
      </c>
      <c r="G18" s="1080"/>
      <c r="H18" s="1026" t="s">
        <v>967</v>
      </c>
      <c r="I18" s="1026" t="s">
        <v>1261</v>
      </c>
      <c r="J18" s="1026" t="s">
        <v>20</v>
      </c>
      <c r="K18" s="293">
        <v>1413</v>
      </c>
      <c r="L18" s="6">
        <v>13561</v>
      </c>
      <c r="M18" s="9"/>
      <c r="N18" s="8">
        <v>19161693</v>
      </c>
    </row>
    <row r="19" spans="2:14" ht="26.4">
      <c r="B19" s="1026">
        <v>2023</v>
      </c>
      <c r="C19" s="1026" t="s">
        <v>16</v>
      </c>
      <c r="D19" s="1079" t="s">
        <v>1258</v>
      </c>
      <c r="E19" s="1080"/>
      <c r="F19" s="1079" t="s">
        <v>1259</v>
      </c>
      <c r="G19" s="1080"/>
      <c r="H19" s="1026" t="s">
        <v>967</v>
      </c>
      <c r="I19" s="1026" t="s">
        <v>1262</v>
      </c>
      <c r="J19" s="1026" t="s">
        <v>76</v>
      </c>
      <c r="K19" s="293">
        <v>2261</v>
      </c>
      <c r="L19" s="6">
        <v>8148</v>
      </c>
      <c r="M19" s="9"/>
      <c r="N19" s="8">
        <v>18422628</v>
      </c>
    </row>
    <row r="20" spans="2:14" ht="26.4">
      <c r="B20" s="1026">
        <v>2023</v>
      </c>
      <c r="C20" s="1026" t="s">
        <v>16</v>
      </c>
      <c r="D20" s="1079" t="s">
        <v>1258</v>
      </c>
      <c r="E20" s="1080"/>
      <c r="F20" s="1079" t="s">
        <v>1259</v>
      </c>
      <c r="G20" s="1080"/>
      <c r="H20" s="1026" t="s">
        <v>967</v>
      </c>
      <c r="I20" s="1026" t="s">
        <v>1263</v>
      </c>
      <c r="J20" s="1026" t="s">
        <v>72</v>
      </c>
      <c r="K20" s="293">
        <v>2826</v>
      </c>
      <c r="L20" s="6">
        <v>9200</v>
      </c>
      <c r="M20" s="9"/>
      <c r="N20" s="8">
        <v>25999200</v>
      </c>
    </row>
    <row r="21" spans="2:14" ht="26.4">
      <c r="B21" s="1026">
        <v>2023</v>
      </c>
      <c r="C21" s="1026" t="s">
        <v>16</v>
      </c>
      <c r="D21" s="1079" t="s">
        <v>1258</v>
      </c>
      <c r="E21" s="1080"/>
      <c r="F21" s="1079" t="s">
        <v>1259</v>
      </c>
      <c r="G21" s="1080"/>
      <c r="H21" s="1026" t="s">
        <v>969</v>
      </c>
      <c r="I21" s="1026" t="s">
        <v>1261</v>
      </c>
      <c r="J21" s="1026" t="s">
        <v>20</v>
      </c>
      <c r="K21" s="293">
        <v>2355</v>
      </c>
      <c r="L21" s="6">
        <v>3213</v>
      </c>
      <c r="M21" s="9"/>
      <c r="N21" s="8">
        <v>7566615</v>
      </c>
    </row>
    <row r="22" spans="2:14" ht="26.4">
      <c r="B22" s="1026">
        <v>2023</v>
      </c>
      <c r="C22" s="1026" t="s">
        <v>16</v>
      </c>
      <c r="D22" s="1079" t="s">
        <v>1258</v>
      </c>
      <c r="E22" s="1080"/>
      <c r="F22" s="1079" t="s">
        <v>1259</v>
      </c>
      <c r="G22" s="1080"/>
      <c r="H22" s="1026" t="s">
        <v>969</v>
      </c>
      <c r="I22" s="1026" t="s">
        <v>1262</v>
      </c>
      <c r="J22" s="1026" t="s">
        <v>76</v>
      </c>
      <c r="K22" s="293">
        <v>3768</v>
      </c>
      <c r="L22" s="6">
        <v>2069</v>
      </c>
      <c r="M22" s="9"/>
      <c r="N22" s="8">
        <v>7795992</v>
      </c>
    </row>
    <row r="23" spans="2:14" ht="26.4">
      <c r="B23" s="1026">
        <v>2023</v>
      </c>
      <c r="C23" s="1026" t="s">
        <v>16</v>
      </c>
      <c r="D23" s="1079" t="s">
        <v>1258</v>
      </c>
      <c r="E23" s="1080"/>
      <c r="F23" s="1079" t="s">
        <v>1259</v>
      </c>
      <c r="G23" s="1080"/>
      <c r="H23" s="1026" t="s">
        <v>969</v>
      </c>
      <c r="I23" s="1026" t="s">
        <v>1263</v>
      </c>
      <c r="J23" s="1026" t="s">
        <v>72</v>
      </c>
      <c r="K23" s="293">
        <v>4711</v>
      </c>
      <c r="L23" s="6">
        <v>2065</v>
      </c>
      <c r="M23" s="9"/>
      <c r="N23" s="8">
        <v>9728215</v>
      </c>
    </row>
    <row r="24" spans="2:14" ht="26.4">
      <c r="B24" s="1026">
        <v>2023</v>
      </c>
      <c r="C24" s="1026" t="s">
        <v>16</v>
      </c>
      <c r="D24" s="1079" t="s">
        <v>1258</v>
      </c>
      <c r="E24" s="1080"/>
      <c r="F24" s="1079" t="s">
        <v>1259</v>
      </c>
      <c r="G24" s="1080"/>
      <c r="H24" s="1026" t="s">
        <v>968</v>
      </c>
      <c r="I24" s="1026" t="s">
        <v>1261</v>
      </c>
      <c r="J24" s="1026" t="s">
        <v>20</v>
      </c>
      <c r="K24" s="293">
        <v>471</v>
      </c>
      <c r="L24" s="6">
        <v>8038</v>
      </c>
      <c r="M24" s="9"/>
      <c r="N24" s="8">
        <v>3785898</v>
      </c>
    </row>
    <row r="25" spans="2:14" ht="26.4">
      <c r="B25" s="1026">
        <v>2023</v>
      </c>
      <c r="C25" s="1026" t="s">
        <v>16</v>
      </c>
      <c r="D25" s="1079" t="s">
        <v>1258</v>
      </c>
      <c r="E25" s="1080"/>
      <c r="F25" s="1079" t="s">
        <v>1259</v>
      </c>
      <c r="G25" s="1080"/>
      <c r="H25" s="1026" t="s">
        <v>968</v>
      </c>
      <c r="I25" s="1026" t="s">
        <v>1262</v>
      </c>
      <c r="J25" s="1026" t="s">
        <v>76</v>
      </c>
      <c r="K25" s="293">
        <v>754</v>
      </c>
      <c r="L25" s="6">
        <v>6647</v>
      </c>
      <c r="M25" s="9"/>
      <c r="N25" s="8">
        <v>5011838</v>
      </c>
    </row>
    <row r="26" spans="2:14" ht="26.4">
      <c r="B26" s="1026">
        <v>2023</v>
      </c>
      <c r="C26" s="1026" t="s">
        <v>16</v>
      </c>
      <c r="D26" s="1079" t="s">
        <v>1258</v>
      </c>
      <c r="E26" s="1080"/>
      <c r="F26" s="1079" t="s">
        <v>1259</v>
      </c>
      <c r="G26" s="1080"/>
      <c r="H26" s="1026" t="s">
        <v>968</v>
      </c>
      <c r="I26" s="1026" t="s">
        <v>1263</v>
      </c>
      <c r="J26" s="1026" t="s">
        <v>72</v>
      </c>
      <c r="K26" s="293">
        <v>942</v>
      </c>
      <c r="L26" s="6">
        <v>8870</v>
      </c>
      <c r="M26" s="9"/>
      <c r="N26" s="8">
        <v>8355540</v>
      </c>
    </row>
    <row r="27" spans="2:14">
      <c r="B27" s="1027" t="s">
        <v>28</v>
      </c>
      <c r="C27" s="1027" t="s">
        <v>28</v>
      </c>
      <c r="D27" s="1083" t="s">
        <v>28</v>
      </c>
      <c r="E27" s="1080"/>
      <c r="F27" s="1083" t="s">
        <v>29</v>
      </c>
      <c r="G27" s="1080"/>
      <c r="H27" s="1027" t="s">
        <v>28</v>
      </c>
      <c r="I27" s="1027" t="s">
        <v>28</v>
      </c>
      <c r="J27" s="1027" t="s">
        <v>28</v>
      </c>
      <c r="K27" s="1027" t="s">
        <v>28</v>
      </c>
      <c r="L27" s="13">
        <v>872944</v>
      </c>
      <c r="M27" s="1027"/>
      <c r="N27" s="14">
        <v>670525728</v>
      </c>
    </row>
    <row r="28" spans="2:14" ht="52.8">
      <c r="B28" s="1026">
        <v>2023</v>
      </c>
      <c r="C28" s="1026" t="s">
        <v>16</v>
      </c>
      <c r="D28" s="1079" t="s">
        <v>1258</v>
      </c>
      <c r="E28" s="1080"/>
      <c r="F28" s="1079" t="s">
        <v>1264</v>
      </c>
      <c r="G28" s="1080"/>
      <c r="H28" s="1026" t="s">
        <v>966</v>
      </c>
      <c r="I28" s="1026" t="s">
        <v>292</v>
      </c>
      <c r="J28" s="1026" t="s">
        <v>20</v>
      </c>
      <c r="K28" s="293">
        <v>0</v>
      </c>
      <c r="L28" s="6">
        <v>572</v>
      </c>
      <c r="M28" s="9"/>
      <c r="N28" s="1026"/>
    </row>
    <row r="29" spans="2:14" ht="39.6">
      <c r="B29" s="1026">
        <v>2023</v>
      </c>
      <c r="C29" s="1026" t="s">
        <v>16</v>
      </c>
      <c r="D29" s="1079" t="s">
        <v>1258</v>
      </c>
      <c r="E29" s="1080"/>
      <c r="F29" s="1079" t="s">
        <v>1264</v>
      </c>
      <c r="G29" s="1080"/>
      <c r="H29" s="1026" t="s">
        <v>967</v>
      </c>
      <c r="I29" s="1026" t="s">
        <v>292</v>
      </c>
      <c r="J29" s="1026" t="s">
        <v>76</v>
      </c>
      <c r="K29" s="293">
        <v>0</v>
      </c>
      <c r="L29" s="6">
        <v>67</v>
      </c>
      <c r="M29" s="9"/>
      <c r="N29" s="1026"/>
    </row>
    <row r="30" spans="2:14" ht="39.6">
      <c r="B30" s="1026">
        <v>2023</v>
      </c>
      <c r="C30" s="1026" t="s">
        <v>16</v>
      </c>
      <c r="D30" s="1079" t="s">
        <v>1258</v>
      </c>
      <c r="E30" s="1080"/>
      <c r="F30" s="1079" t="s">
        <v>1264</v>
      </c>
      <c r="G30" s="1080"/>
      <c r="H30" s="1026" t="s">
        <v>969</v>
      </c>
      <c r="I30" s="1026" t="s">
        <v>292</v>
      </c>
      <c r="J30" s="1026" t="s">
        <v>113</v>
      </c>
      <c r="K30" s="293">
        <v>0</v>
      </c>
      <c r="L30" s="6">
        <v>1</v>
      </c>
      <c r="M30" s="9"/>
      <c r="N30" s="1026"/>
    </row>
    <row r="31" spans="2:14" ht="39.6">
      <c r="B31" s="1026">
        <v>2023</v>
      </c>
      <c r="C31" s="1026" t="s">
        <v>16</v>
      </c>
      <c r="D31" s="1079" t="s">
        <v>1258</v>
      </c>
      <c r="E31" s="1080"/>
      <c r="F31" s="1079" t="s">
        <v>1264</v>
      </c>
      <c r="G31" s="1080"/>
      <c r="H31" s="1026" t="s">
        <v>968</v>
      </c>
      <c r="I31" s="1026" t="s">
        <v>292</v>
      </c>
      <c r="J31" s="1026" t="s">
        <v>541</v>
      </c>
      <c r="K31" s="293">
        <v>0</v>
      </c>
      <c r="L31" s="6">
        <v>12</v>
      </c>
      <c r="M31" s="9"/>
      <c r="N31" s="1026"/>
    </row>
    <row r="32" spans="2:14" ht="52.8">
      <c r="B32" s="1026">
        <v>2023</v>
      </c>
      <c r="C32" s="1026" t="s">
        <v>16</v>
      </c>
      <c r="D32" s="1079" t="s">
        <v>1258</v>
      </c>
      <c r="E32" s="1080"/>
      <c r="F32" s="1079" t="s">
        <v>1264</v>
      </c>
      <c r="G32" s="1080"/>
      <c r="H32" s="1026" t="s">
        <v>966</v>
      </c>
      <c r="I32" s="1026" t="s">
        <v>1261</v>
      </c>
      <c r="J32" s="1026" t="s">
        <v>20</v>
      </c>
      <c r="K32" s="293">
        <v>377</v>
      </c>
      <c r="L32" s="6">
        <v>449811</v>
      </c>
      <c r="M32" s="9"/>
      <c r="N32" s="8">
        <v>169578747</v>
      </c>
    </row>
    <row r="33" spans="2:14" ht="52.8">
      <c r="B33" s="1026">
        <v>2023</v>
      </c>
      <c r="C33" s="1026" t="s">
        <v>16</v>
      </c>
      <c r="D33" s="1079" t="s">
        <v>1258</v>
      </c>
      <c r="E33" s="1080"/>
      <c r="F33" s="1079" t="s">
        <v>1264</v>
      </c>
      <c r="G33" s="1080"/>
      <c r="H33" s="1026" t="s">
        <v>966</v>
      </c>
      <c r="I33" s="1026" t="s">
        <v>1262</v>
      </c>
      <c r="J33" s="1026" t="s">
        <v>20</v>
      </c>
      <c r="K33" s="293">
        <v>565</v>
      </c>
      <c r="L33" s="6">
        <v>288745</v>
      </c>
      <c r="M33" s="9"/>
      <c r="N33" s="8">
        <v>163140925</v>
      </c>
    </row>
    <row r="34" spans="2:14" ht="26.4">
      <c r="B34" s="1026">
        <v>2023</v>
      </c>
      <c r="C34" s="1026" t="s">
        <v>16</v>
      </c>
      <c r="D34" s="1079" t="s">
        <v>1258</v>
      </c>
      <c r="E34" s="1080"/>
      <c r="F34" s="1079" t="s">
        <v>1264</v>
      </c>
      <c r="G34" s="1080"/>
      <c r="H34" s="1026" t="s">
        <v>967</v>
      </c>
      <c r="I34" s="1026" t="s">
        <v>1261</v>
      </c>
      <c r="J34" s="1026" t="s">
        <v>20</v>
      </c>
      <c r="K34" s="293">
        <v>1131</v>
      </c>
      <c r="L34" s="6">
        <v>23338</v>
      </c>
      <c r="M34" s="9"/>
      <c r="N34" s="8">
        <v>26395278</v>
      </c>
    </row>
    <row r="35" spans="2:14" ht="26.4">
      <c r="B35" s="1026">
        <v>2023</v>
      </c>
      <c r="C35" s="1026" t="s">
        <v>16</v>
      </c>
      <c r="D35" s="1079" t="s">
        <v>1258</v>
      </c>
      <c r="E35" s="1080"/>
      <c r="F35" s="1079" t="s">
        <v>1264</v>
      </c>
      <c r="G35" s="1080"/>
      <c r="H35" s="1026" t="s">
        <v>967</v>
      </c>
      <c r="I35" s="1026" t="s">
        <v>1262</v>
      </c>
      <c r="J35" s="1026" t="s">
        <v>20</v>
      </c>
      <c r="K35" s="293">
        <v>1696</v>
      </c>
      <c r="L35" s="6">
        <v>9696</v>
      </c>
      <c r="M35" s="9"/>
      <c r="N35" s="8">
        <v>16444416</v>
      </c>
    </row>
    <row r="36" spans="2:14" ht="26.4">
      <c r="B36" s="1026">
        <v>2023</v>
      </c>
      <c r="C36" s="1026" t="s">
        <v>16</v>
      </c>
      <c r="D36" s="1079" t="s">
        <v>1258</v>
      </c>
      <c r="E36" s="1080"/>
      <c r="F36" s="1079" t="s">
        <v>1264</v>
      </c>
      <c r="G36" s="1080"/>
      <c r="H36" s="1026" t="s">
        <v>969</v>
      </c>
      <c r="I36" s="1026" t="s">
        <v>1261</v>
      </c>
      <c r="J36" s="1026" t="s">
        <v>20</v>
      </c>
      <c r="K36" s="293">
        <v>1884</v>
      </c>
      <c r="L36" s="6">
        <v>3875</v>
      </c>
      <c r="M36" s="9"/>
      <c r="N36" s="8">
        <v>7300500</v>
      </c>
    </row>
    <row r="37" spans="2:14" ht="26.4">
      <c r="B37" s="1026">
        <v>2023</v>
      </c>
      <c r="C37" s="1026" t="s">
        <v>16</v>
      </c>
      <c r="D37" s="1079" t="s">
        <v>1258</v>
      </c>
      <c r="E37" s="1080"/>
      <c r="F37" s="1079" t="s">
        <v>1264</v>
      </c>
      <c r="G37" s="1080"/>
      <c r="H37" s="1026" t="s">
        <v>969</v>
      </c>
      <c r="I37" s="1026" t="s">
        <v>1262</v>
      </c>
      <c r="J37" s="1026" t="s">
        <v>20</v>
      </c>
      <c r="K37" s="293">
        <v>2826</v>
      </c>
      <c r="L37" s="6">
        <v>1730</v>
      </c>
      <c r="M37" s="9"/>
      <c r="N37" s="8">
        <v>4888980</v>
      </c>
    </row>
    <row r="38" spans="2:14" ht="26.4">
      <c r="B38" s="1026">
        <v>2023</v>
      </c>
      <c r="C38" s="1026" t="s">
        <v>16</v>
      </c>
      <c r="D38" s="1079" t="s">
        <v>1258</v>
      </c>
      <c r="E38" s="1080"/>
      <c r="F38" s="1079" t="s">
        <v>1264</v>
      </c>
      <c r="G38" s="1080"/>
      <c r="H38" s="1026" t="s">
        <v>968</v>
      </c>
      <c r="I38" s="1026" t="s">
        <v>1261</v>
      </c>
      <c r="J38" s="1026" t="s">
        <v>20</v>
      </c>
      <c r="K38" s="293">
        <v>377</v>
      </c>
      <c r="L38" s="6">
        <v>12597</v>
      </c>
      <c r="M38" s="9"/>
      <c r="N38" s="8">
        <v>4749069</v>
      </c>
    </row>
    <row r="39" spans="2:14" ht="26.4">
      <c r="B39" s="1026">
        <v>2023</v>
      </c>
      <c r="C39" s="1026" t="s">
        <v>16</v>
      </c>
      <c r="D39" s="1079" t="s">
        <v>1258</v>
      </c>
      <c r="E39" s="1080"/>
      <c r="F39" s="1079" t="s">
        <v>1264</v>
      </c>
      <c r="G39" s="1080"/>
      <c r="H39" s="1026" t="s">
        <v>968</v>
      </c>
      <c r="I39" s="1026" t="s">
        <v>1262</v>
      </c>
      <c r="J39" s="1026" t="s">
        <v>20</v>
      </c>
      <c r="K39" s="293">
        <v>565</v>
      </c>
      <c r="L39" s="6">
        <v>8687</v>
      </c>
      <c r="M39" s="9"/>
      <c r="N39" s="8">
        <v>4908155</v>
      </c>
    </row>
    <row r="40" spans="2:14">
      <c r="B40" s="1027" t="s">
        <v>28</v>
      </c>
      <c r="C40" s="1027" t="s">
        <v>28</v>
      </c>
      <c r="D40" s="1083" t="s">
        <v>28</v>
      </c>
      <c r="E40" s="1080"/>
      <c r="F40" s="1083" t="s">
        <v>29</v>
      </c>
      <c r="G40" s="1080"/>
      <c r="H40" s="1027" t="s">
        <v>28</v>
      </c>
      <c r="I40" s="1027" t="s">
        <v>28</v>
      </c>
      <c r="J40" s="1027" t="s">
        <v>28</v>
      </c>
      <c r="K40" s="1027" t="s">
        <v>28</v>
      </c>
      <c r="L40" s="13">
        <v>799131</v>
      </c>
      <c r="M40" s="1027"/>
      <c r="N40" s="14">
        <v>397406070</v>
      </c>
    </row>
    <row r="41" spans="2:14">
      <c r="B41" s="1028" t="s">
        <v>28</v>
      </c>
      <c r="C41" s="1028" t="s">
        <v>29</v>
      </c>
      <c r="D41" s="1084" t="s">
        <v>28</v>
      </c>
      <c r="E41" s="1080"/>
      <c r="F41" s="1084" t="s">
        <v>28</v>
      </c>
      <c r="G41" s="1080"/>
      <c r="H41" s="1028" t="s">
        <v>28</v>
      </c>
      <c r="I41" s="1028" t="s">
        <v>28</v>
      </c>
      <c r="J41" s="1028" t="s">
        <v>28</v>
      </c>
      <c r="K41" s="1028" t="s">
        <v>28</v>
      </c>
      <c r="L41" s="16">
        <v>1672075</v>
      </c>
      <c r="M41" s="1028"/>
      <c r="N41" s="17">
        <v>1067931798</v>
      </c>
    </row>
    <row r="42" spans="2:14" ht="52.8">
      <c r="B42" s="1026">
        <v>2023</v>
      </c>
      <c r="C42" s="1026" t="s">
        <v>32</v>
      </c>
      <c r="D42" s="1079" t="s">
        <v>1258</v>
      </c>
      <c r="E42" s="1080"/>
      <c r="F42" s="1079" t="s">
        <v>1259</v>
      </c>
      <c r="G42" s="1080"/>
      <c r="H42" s="1026" t="s">
        <v>966</v>
      </c>
      <c r="I42" s="1026" t="s">
        <v>292</v>
      </c>
      <c r="J42" s="1026" t="s">
        <v>33</v>
      </c>
      <c r="K42" s="293">
        <v>0</v>
      </c>
      <c r="L42" s="6">
        <v>634</v>
      </c>
      <c r="M42" s="9"/>
      <c r="N42" s="1026"/>
    </row>
    <row r="43" spans="2:14" ht="39.6">
      <c r="B43" s="1026">
        <v>2023</v>
      </c>
      <c r="C43" s="1026" t="s">
        <v>32</v>
      </c>
      <c r="D43" s="1079" t="s">
        <v>1258</v>
      </c>
      <c r="E43" s="1080"/>
      <c r="F43" s="1079" t="s">
        <v>1259</v>
      </c>
      <c r="G43" s="1080"/>
      <c r="H43" s="1026" t="s">
        <v>967</v>
      </c>
      <c r="I43" s="1026" t="s">
        <v>292</v>
      </c>
      <c r="J43" s="1026" t="s">
        <v>206</v>
      </c>
      <c r="K43" s="293">
        <v>0</v>
      </c>
      <c r="L43" s="6">
        <v>37</v>
      </c>
      <c r="M43" s="9"/>
      <c r="N43" s="1026"/>
    </row>
    <row r="44" spans="2:14" ht="39.6">
      <c r="B44" s="1026">
        <v>2023</v>
      </c>
      <c r="C44" s="1026" t="s">
        <v>32</v>
      </c>
      <c r="D44" s="1079" t="s">
        <v>1258</v>
      </c>
      <c r="E44" s="1080"/>
      <c r="F44" s="1079" t="s">
        <v>1259</v>
      </c>
      <c r="G44" s="1080"/>
      <c r="H44" s="1026" t="s">
        <v>969</v>
      </c>
      <c r="I44" s="1026" t="s">
        <v>292</v>
      </c>
      <c r="J44" s="1026" t="s">
        <v>196</v>
      </c>
      <c r="K44" s="293">
        <v>0</v>
      </c>
      <c r="L44" s="6">
        <v>14</v>
      </c>
      <c r="M44" s="9"/>
      <c r="N44" s="1026"/>
    </row>
    <row r="45" spans="2:14" ht="39.6">
      <c r="B45" s="1026">
        <v>2023</v>
      </c>
      <c r="C45" s="1026" t="s">
        <v>32</v>
      </c>
      <c r="D45" s="1079" t="s">
        <v>1258</v>
      </c>
      <c r="E45" s="1080"/>
      <c r="F45" s="1079" t="s">
        <v>1259</v>
      </c>
      <c r="G45" s="1080"/>
      <c r="H45" s="1026" t="s">
        <v>968</v>
      </c>
      <c r="I45" s="1026" t="s">
        <v>292</v>
      </c>
      <c r="J45" s="1026" t="s">
        <v>1265</v>
      </c>
      <c r="K45" s="293">
        <v>0</v>
      </c>
      <c r="L45" s="6">
        <v>2</v>
      </c>
      <c r="M45" s="9"/>
      <c r="N45" s="1026"/>
    </row>
    <row r="46" spans="2:14" ht="52.8">
      <c r="B46" s="1026">
        <v>2023</v>
      </c>
      <c r="C46" s="1026" t="s">
        <v>32</v>
      </c>
      <c r="D46" s="1079" t="s">
        <v>1258</v>
      </c>
      <c r="E46" s="1080"/>
      <c r="F46" s="1079" t="s">
        <v>1259</v>
      </c>
      <c r="G46" s="1080"/>
      <c r="H46" s="1026" t="s">
        <v>966</v>
      </c>
      <c r="I46" s="1026" t="s">
        <v>1261</v>
      </c>
      <c r="J46" s="1026" t="s">
        <v>33</v>
      </c>
      <c r="K46" s="293">
        <v>471</v>
      </c>
      <c r="L46" s="6">
        <v>275925</v>
      </c>
      <c r="M46" s="9"/>
      <c r="N46" s="8">
        <v>129960675</v>
      </c>
    </row>
    <row r="47" spans="2:14" ht="52.8">
      <c r="B47" s="1026">
        <v>2023</v>
      </c>
      <c r="C47" s="1026" t="s">
        <v>32</v>
      </c>
      <c r="D47" s="1079" t="s">
        <v>1258</v>
      </c>
      <c r="E47" s="1080"/>
      <c r="F47" s="1079" t="s">
        <v>1259</v>
      </c>
      <c r="G47" s="1080"/>
      <c r="H47" s="1026" t="s">
        <v>966</v>
      </c>
      <c r="I47" s="1026" t="s">
        <v>1262</v>
      </c>
      <c r="J47" s="1026" t="s">
        <v>33</v>
      </c>
      <c r="K47" s="293">
        <v>754</v>
      </c>
      <c r="L47" s="6">
        <v>174919</v>
      </c>
      <c r="M47" s="9"/>
      <c r="N47" s="8">
        <v>131888926</v>
      </c>
    </row>
    <row r="48" spans="2:14" ht="52.8">
      <c r="B48" s="1026">
        <v>2023</v>
      </c>
      <c r="C48" s="1026" t="s">
        <v>32</v>
      </c>
      <c r="D48" s="1079" t="s">
        <v>1258</v>
      </c>
      <c r="E48" s="1080"/>
      <c r="F48" s="1079" t="s">
        <v>1259</v>
      </c>
      <c r="G48" s="1080"/>
      <c r="H48" s="1026" t="s">
        <v>966</v>
      </c>
      <c r="I48" s="1026" t="s">
        <v>1263</v>
      </c>
      <c r="J48" s="1026" t="s">
        <v>33</v>
      </c>
      <c r="K48" s="293">
        <v>942</v>
      </c>
      <c r="L48" s="6">
        <v>231412</v>
      </c>
      <c r="M48" s="9"/>
      <c r="N48" s="8">
        <v>217990104</v>
      </c>
    </row>
    <row r="49" spans="2:14" ht="26.4">
      <c r="B49" s="1026">
        <v>2023</v>
      </c>
      <c r="C49" s="1026" t="s">
        <v>32</v>
      </c>
      <c r="D49" s="1079" t="s">
        <v>1258</v>
      </c>
      <c r="E49" s="1080"/>
      <c r="F49" s="1079" t="s">
        <v>1259</v>
      </c>
      <c r="G49" s="1080"/>
      <c r="H49" s="1026" t="s">
        <v>967</v>
      </c>
      <c r="I49" s="1026" t="s">
        <v>1261</v>
      </c>
      <c r="J49" s="1026" t="s">
        <v>33</v>
      </c>
      <c r="K49" s="293">
        <v>1413</v>
      </c>
      <c r="L49" s="6">
        <v>11145</v>
      </c>
      <c r="M49" s="9"/>
      <c r="N49" s="8">
        <v>15747885</v>
      </c>
    </row>
    <row r="50" spans="2:14" ht="26.4">
      <c r="B50" s="1026">
        <v>2023</v>
      </c>
      <c r="C50" s="1026" t="s">
        <v>32</v>
      </c>
      <c r="D50" s="1079" t="s">
        <v>1258</v>
      </c>
      <c r="E50" s="1080"/>
      <c r="F50" s="1079" t="s">
        <v>1259</v>
      </c>
      <c r="G50" s="1080"/>
      <c r="H50" s="1026" t="s">
        <v>967</v>
      </c>
      <c r="I50" s="1026" t="s">
        <v>1262</v>
      </c>
      <c r="J50" s="1026" t="s">
        <v>33</v>
      </c>
      <c r="K50" s="293">
        <v>2261</v>
      </c>
      <c r="L50" s="6">
        <v>7056</v>
      </c>
      <c r="M50" s="9"/>
      <c r="N50" s="8">
        <v>15953616</v>
      </c>
    </row>
    <row r="51" spans="2:14" ht="26.4">
      <c r="B51" s="1026">
        <v>2023</v>
      </c>
      <c r="C51" s="1026" t="s">
        <v>32</v>
      </c>
      <c r="D51" s="1079" t="s">
        <v>1258</v>
      </c>
      <c r="E51" s="1080"/>
      <c r="F51" s="1079" t="s">
        <v>1259</v>
      </c>
      <c r="G51" s="1080"/>
      <c r="H51" s="1026" t="s">
        <v>967</v>
      </c>
      <c r="I51" s="1026" t="s">
        <v>1263</v>
      </c>
      <c r="J51" s="1026" t="s">
        <v>33</v>
      </c>
      <c r="K51" s="293">
        <v>2826</v>
      </c>
      <c r="L51" s="6">
        <v>8134</v>
      </c>
      <c r="M51" s="9"/>
      <c r="N51" s="8">
        <v>22986684</v>
      </c>
    </row>
    <row r="52" spans="2:14" ht="26.4">
      <c r="B52" s="1026">
        <v>2023</v>
      </c>
      <c r="C52" s="1026" t="s">
        <v>32</v>
      </c>
      <c r="D52" s="1079" t="s">
        <v>1258</v>
      </c>
      <c r="E52" s="1080"/>
      <c r="F52" s="1079" t="s">
        <v>1259</v>
      </c>
      <c r="G52" s="1080"/>
      <c r="H52" s="1026" t="s">
        <v>969</v>
      </c>
      <c r="I52" s="1026" t="s">
        <v>1261</v>
      </c>
      <c r="J52" s="1026" t="s">
        <v>33</v>
      </c>
      <c r="K52" s="293">
        <v>2355</v>
      </c>
      <c r="L52" s="6">
        <v>4360</v>
      </c>
      <c r="M52" s="9"/>
      <c r="N52" s="8">
        <v>10267800</v>
      </c>
    </row>
    <row r="53" spans="2:14" ht="26.4">
      <c r="B53" s="1026">
        <v>2023</v>
      </c>
      <c r="C53" s="1026" t="s">
        <v>32</v>
      </c>
      <c r="D53" s="1079" t="s">
        <v>1258</v>
      </c>
      <c r="E53" s="1080"/>
      <c r="F53" s="1079" t="s">
        <v>1259</v>
      </c>
      <c r="G53" s="1080"/>
      <c r="H53" s="1026" t="s">
        <v>969</v>
      </c>
      <c r="I53" s="1026" t="s">
        <v>1262</v>
      </c>
      <c r="J53" s="1026" t="s">
        <v>33</v>
      </c>
      <c r="K53" s="293">
        <v>3768</v>
      </c>
      <c r="L53" s="6">
        <v>2343</v>
      </c>
      <c r="M53" s="9"/>
      <c r="N53" s="8">
        <v>8828424</v>
      </c>
    </row>
    <row r="54" spans="2:14" ht="26.4">
      <c r="B54" s="1026">
        <v>2023</v>
      </c>
      <c r="C54" s="1026" t="s">
        <v>32</v>
      </c>
      <c r="D54" s="1079" t="s">
        <v>1258</v>
      </c>
      <c r="E54" s="1080"/>
      <c r="F54" s="1079" t="s">
        <v>1259</v>
      </c>
      <c r="G54" s="1080"/>
      <c r="H54" s="1026" t="s">
        <v>969</v>
      </c>
      <c r="I54" s="1026" t="s">
        <v>1263</v>
      </c>
      <c r="J54" s="1026" t="s">
        <v>33</v>
      </c>
      <c r="K54" s="293">
        <v>4711</v>
      </c>
      <c r="L54" s="6">
        <v>2497</v>
      </c>
      <c r="M54" s="9"/>
      <c r="N54" s="8">
        <v>11763367</v>
      </c>
    </row>
    <row r="55" spans="2:14" ht="26.4">
      <c r="B55" s="1026">
        <v>2023</v>
      </c>
      <c r="C55" s="1026" t="s">
        <v>32</v>
      </c>
      <c r="D55" s="1079" t="s">
        <v>1258</v>
      </c>
      <c r="E55" s="1080"/>
      <c r="F55" s="1079" t="s">
        <v>1259</v>
      </c>
      <c r="G55" s="1080"/>
      <c r="H55" s="1026" t="s">
        <v>968</v>
      </c>
      <c r="I55" s="1026" t="s">
        <v>1261</v>
      </c>
      <c r="J55" s="1026" t="s">
        <v>33</v>
      </c>
      <c r="K55" s="293">
        <v>471</v>
      </c>
      <c r="L55" s="6">
        <v>7018</v>
      </c>
      <c r="M55" s="9"/>
      <c r="N55" s="8">
        <v>3305478</v>
      </c>
    </row>
    <row r="56" spans="2:14" ht="26.4">
      <c r="B56" s="1026">
        <v>2023</v>
      </c>
      <c r="C56" s="1026" t="s">
        <v>32</v>
      </c>
      <c r="D56" s="1079" t="s">
        <v>1258</v>
      </c>
      <c r="E56" s="1080"/>
      <c r="F56" s="1079" t="s">
        <v>1259</v>
      </c>
      <c r="G56" s="1080"/>
      <c r="H56" s="1026" t="s">
        <v>968</v>
      </c>
      <c r="I56" s="1026" t="s">
        <v>1262</v>
      </c>
      <c r="J56" s="1026" t="s">
        <v>33</v>
      </c>
      <c r="K56" s="293">
        <v>754</v>
      </c>
      <c r="L56" s="6">
        <v>5769</v>
      </c>
      <c r="M56" s="9"/>
      <c r="N56" s="8">
        <v>4349826</v>
      </c>
    </row>
    <row r="57" spans="2:14" ht="26.4">
      <c r="B57" s="1026">
        <v>2023</v>
      </c>
      <c r="C57" s="1026" t="s">
        <v>32</v>
      </c>
      <c r="D57" s="1079" t="s">
        <v>1258</v>
      </c>
      <c r="E57" s="1080"/>
      <c r="F57" s="1079" t="s">
        <v>1259</v>
      </c>
      <c r="G57" s="1080"/>
      <c r="H57" s="1026" t="s">
        <v>968</v>
      </c>
      <c r="I57" s="1026" t="s">
        <v>1263</v>
      </c>
      <c r="J57" s="1026" t="s">
        <v>33</v>
      </c>
      <c r="K57" s="293">
        <v>942</v>
      </c>
      <c r="L57" s="6">
        <v>7912</v>
      </c>
      <c r="M57" s="9"/>
      <c r="N57" s="8">
        <v>7453104</v>
      </c>
    </row>
    <row r="58" spans="2:14">
      <c r="B58" s="1027" t="s">
        <v>28</v>
      </c>
      <c r="C58" s="1027" t="s">
        <v>28</v>
      </c>
      <c r="D58" s="1083" t="s">
        <v>28</v>
      </c>
      <c r="E58" s="1080"/>
      <c r="F58" s="1083" t="s">
        <v>29</v>
      </c>
      <c r="G58" s="1080"/>
      <c r="H58" s="1027" t="s">
        <v>28</v>
      </c>
      <c r="I58" s="1027" t="s">
        <v>28</v>
      </c>
      <c r="J58" s="1027" t="s">
        <v>28</v>
      </c>
      <c r="K58" s="1027" t="s">
        <v>28</v>
      </c>
      <c r="L58" s="13">
        <v>739177</v>
      </c>
      <c r="M58" s="1027"/>
      <c r="N58" s="14">
        <v>580495889</v>
      </c>
    </row>
    <row r="59" spans="2:14" ht="52.8">
      <c r="B59" s="1026">
        <v>2023</v>
      </c>
      <c r="C59" s="1026" t="s">
        <v>32</v>
      </c>
      <c r="D59" s="1079" t="s">
        <v>1258</v>
      </c>
      <c r="E59" s="1080"/>
      <c r="F59" s="1079" t="s">
        <v>1264</v>
      </c>
      <c r="G59" s="1080"/>
      <c r="H59" s="1026" t="s">
        <v>966</v>
      </c>
      <c r="I59" s="1026" t="s">
        <v>292</v>
      </c>
      <c r="J59" s="1026" t="s">
        <v>33</v>
      </c>
      <c r="K59" s="293">
        <v>0</v>
      </c>
      <c r="L59" s="6">
        <v>595</v>
      </c>
      <c r="M59" s="9"/>
      <c r="N59" s="1026"/>
    </row>
    <row r="60" spans="2:14" ht="39.6">
      <c r="B60" s="1026">
        <v>2023</v>
      </c>
      <c r="C60" s="1026" t="s">
        <v>32</v>
      </c>
      <c r="D60" s="1079" t="s">
        <v>1258</v>
      </c>
      <c r="E60" s="1080"/>
      <c r="F60" s="1079" t="s">
        <v>1264</v>
      </c>
      <c r="G60" s="1080"/>
      <c r="H60" s="1026" t="s">
        <v>967</v>
      </c>
      <c r="I60" s="1026" t="s">
        <v>292</v>
      </c>
      <c r="J60" s="1026" t="s">
        <v>33</v>
      </c>
      <c r="K60" s="293">
        <v>0</v>
      </c>
      <c r="L60" s="6">
        <v>76</v>
      </c>
      <c r="M60" s="9"/>
      <c r="N60" s="1026"/>
    </row>
    <row r="61" spans="2:14" ht="39.6">
      <c r="B61" s="1026">
        <v>2023</v>
      </c>
      <c r="C61" s="1026" t="s">
        <v>32</v>
      </c>
      <c r="D61" s="1079" t="s">
        <v>1258</v>
      </c>
      <c r="E61" s="1080"/>
      <c r="F61" s="1079" t="s">
        <v>1264</v>
      </c>
      <c r="G61" s="1080"/>
      <c r="H61" s="1026" t="s">
        <v>969</v>
      </c>
      <c r="I61" s="1026" t="s">
        <v>292</v>
      </c>
      <c r="J61" s="1026" t="s">
        <v>1266</v>
      </c>
      <c r="K61" s="293">
        <v>0</v>
      </c>
      <c r="L61" s="6">
        <v>4</v>
      </c>
      <c r="M61" s="9"/>
      <c r="N61" s="1026"/>
    </row>
    <row r="62" spans="2:14" ht="39.6">
      <c r="B62" s="1026">
        <v>2023</v>
      </c>
      <c r="C62" s="1026" t="s">
        <v>32</v>
      </c>
      <c r="D62" s="1079" t="s">
        <v>1258</v>
      </c>
      <c r="E62" s="1080"/>
      <c r="F62" s="1079" t="s">
        <v>1264</v>
      </c>
      <c r="G62" s="1080"/>
      <c r="H62" s="1026" t="s">
        <v>968</v>
      </c>
      <c r="I62" s="1026" t="s">
        <v>292</v>
      </c>
      <c r="J62" s="1026" t="s">
        <v>206</v>
      </c>
      <c r="K62" s="293">
        <v>0</v>
      </c>
      <c r="L62" s="6">
        <v>3</v>
      </c>
      <c r="M62" s="9"/>
      <c r="N62" s="1026"/>
    </row>
    <row r="63" spans="2:14" ht="52.8">
      <c r="B63" s="1026">
        <v>2023</v>
      </c>
      <c r="C63" s="1026" t="s">
        <v>32</v>
      </c>
      <c r="D63" s="1079" t="s">
        <v>1258</v>
      </c>
      <c r="E63" s="1080"/>
      <c r="F63" s="1079" t="s">
        <v>1264</v>
      </c>
      <c r="G63" s="1080"/>
      <c r="H63" s="1026" t="s">
        <v>966</v>
      </c>
      <c r="I63" s="1026" t="s">
        <v>1261</v>
      </c>
      <c r="J63" s="1026" t="s">
        <v>33</v>
      </c>
      <c r="K63" s="293">
        <v>377</v>
      </c>
      <c r="L63" s="6">
        <v>374198</v>
      </c>
      <c r="M63" s="9"/>
      <c r="N63" s="8">
        <v>141072646</v>
      </c>
    </row>
    <row r="64" spans="2:14" ht="52.8">
      <c r="B64" s="1026">
        <v>2023</v>
      </c>
      <c r="C64" s="1026" t="s">
        <v>32</v>
      </c>
      <c r="D64" s="1079" t="s">
        <v>1258</v>
      </c>
      <c r="E64" s="1080"/>
      <c r="F64" s="1079" t="s">
        <v>1264</v>
      </c>
      <c r="G64" s="1080"/>
      <c r="H64" s="1026" t="s">
        <v>966</v>
      </c>
      <c r="I64" s="1026" t="s">
        <v>1262</v>
      </c>
      <c r="J64" s="1026" t="s">
        <v>33</v>
      </c>
      <c r="K64" s="293">
        <v>565</v>
      </c>
      <c r="L64" s="6">
        <v>246861</v>
      </c>
      <c r="M64" s="9"/>
      <c r="N64" s="8">
        <v>139476465</v>
      </c>
    </row>
    <row r="65" spans="2:14" ht="26.4">
      <c r="B65" s="1026">
        <v>2023</v>
      </c>
      <c r="C65" s="1026" t="s">
        <v>32</v>
      </c>
      <c r="D65" s="1079" t="s">
        <v>1258</v>
      </c>
      <c r="E65" s="1080"/>
      <c r="F65" s="1079" t="s">
        <v>1264</v>
      </c>
      <c r="G65" s="1080"/>
      <c r="H65" s="1026" t="s">
        <v>967</v>
      </c>
      <c r="I65" s="1026" t="s">
        <v>1261</v>
      </c>
      <c r="J65" s="1026" t="s">
        <v>33</v>
      </c>
      <c r="K65" s="293">
        <v>1131</v>
      </c>
      <c r="L65" s="6">
        <v>20030</v>
      </c>
      <c r="M65" s="9"/>
      <c r="N65" s="8">
        <v>22653930</v>
      </c>
    </row>
    <row r="66" spans="2:14" ht="26.4">
      <c r="B66" s="1026">
        <v>2023</v>
      </c>
      <c r="C66" s="1026" t="s">
        <v>32</v>
      </c>
      <c r="D66" s="1079" t="s">
        <v>1258</v>
      </c>
      <c r="E66" s="1080"/>
      <c r="F66" s="1079" t="s">
        <v>1264</v>
      </c>
      <c r="G66" s="1080"/>
      <c r="H66" s="1026" t="s">
        <v>967</v>
      </c>
      <c r="I66" s="1026" t="s">
        <v>1262</v>
      </c>
      <c r="J66" s="1026" t="s">
        <v>33</v>
      </c>
      <c r="K66" s="293">
        <v>1696</v>
      </c>
      <c r="L66" s="6">
        <v>8450</v>
      </c>
      <c r="M66" s="9"/>
      <c r="N66" s="8">
        <v>14331200</v>
      </c>
    </row>
    <row r="67" spans="2:14" ht="26.4">
      <c r="B67" s="1026">
        <v>2023</v>
      </c>
      <c r="C67" s="1026" t="s">
        <v>32</v>
      </c>
      <c r="D67" s="1079" t="s">
        <v>1258</v>
      </c>
      <c r="E67" s="1080"/>
      <c r="F67" s="1079" t="s">
        <v>1264</v>
      </c>
      <c r="G67" s="1080"/>
      <c r="H67" s="1026" t="s">
        <v>969</v>
      </c>
      <c r="I67" s="1026" t="s">
        <v>1261</v>
      </c>
      <c r="J67" s="1026" t="s">
        <v>33</v>
      </c>
      <c r="K67" s="293">
        <v>1884</v>
      </c>
      <c r="L67" s="6">
        <v>4824</v>
      </c>
      <c r="M67" s="9"/>
      <c r="N67" s="8">
        <v>9088416</v>
      </c>
    </row>
    <row r="68" spans="2:14" ht="26.4">
      <c r="B68" s="1026">
        <v>2023</v>
      </c>
      <c r="C68" s="1026" t="s">
        <v>32</v>
      </c>
      <c r="D68" s="1079" t="s">
        <v>1258</v>
      </c>
      <c r="E68" s="1080"/>
      <c r="F68" s="1079" t="s">
        <v>1264</v>
      </c>
      <c r="G68" s="1080"/>
      <c r="H68" s="1026" t="s">
        <v>969</v>
      </c>
      <c r="I68" s="1026" t="s">
        <v>1262</v>
      </c>
      <c r="J68" s="1026" t="s">
        <v>33</v>
      </c>
      <c r="K68" s="293">
        <v>2826</v>
      </c>
      <c r="L68" s="6">
        <v>2120</v>
      </c>
      <c r="M68" s="9"/>
      <c r="N68" s="8">
        <v>5991120</v>
      </c>
    </row>
    <row r="69" spans="2:14" ht="26.4">
      <c r="B69" s="1026">
        <v>2023</v>
      </c>
      <c r="C69" s="1026" t="s">
        <v>32</v>
      </c>
      <c r="D69" s="1079" t="s">
        <v>1258</v>
      </c>
      <c r="E69" s="1080"/>
      <c r="F69" s="1079" t="s">
        <v>1264</v>
      </c>
      <c r="G69" s="1080"/>
      <c r="H69" s="1026" t="s">
        <v>968</v>
      </c>
      <c r="I69" s="1026" t="s">
        <v>1261</v>
      </c>
      <c r="J69" s="1026" t="s">
        <v>33</v>
      </c>
      <c r="K69" s="293">
        <v>377</v>
      </c>
      <c r="L69" s="6">
        <v>10830</v>
      </c>
      <c r="M69" s="9"/>
      <c r="N69" s="8">
        <v>4082910</v>
      </c>
    </row>
    <row r="70" spans="2:14" ht="26.4">
      <c r="B70" s="1026">
        <v>2023</v>
      </c>
      <c r="C70" s="1026" t="s">
        <v>32</v>
      </c>
      <c r="D70" s="1079" t="s">
        <v>1258</v>
      </c>
      <c r="E70" s="1080"/>
      <c r="F70" s="1079" t="s">
        <v>1264</v>
      </c>
      <c r="G70" s="1080"/>
      <c r="H70" s="1026" t="s">
        <v>968</v>
      </c>
      <c r="I70" s="1026" t="s">
        <v>1262</v>
      </c>
      <c r="J70" s="1026" t="s">
        <v>33</v>
      </c>
      <c r="K70" s="293">
        <v>565</v>
      </c>
      <c r="L70" s="6">
        <v>7418</v>
      </c>
      <c r="M70" s="9"/>
      <c r="N70" s="8">
        <v>4191170</v>
      </c>
    </row>
    <row r="71" spans="2:14">
      <c r="B71" s="1027" t="s">
        <v>28</v>
      </c>
      <c r="C71" s="1027" t="s">
        <v>28</v>
      </c>
      <c r="D71" s="1083" t="s">
        <v>28</v>
      </c>
      <c r="E71" s="1080"/>
      <c r="F71" s="1083" t="s">
        <v>29</v>
      </c>
      <c r="G71" s="1080"/>
      <c r="H71" s="1027" t="s">
        <v>28</v>
      </c>
      <c r="I71" s="1027" t="s">
        <v>28</v>
      </c>
      <c r="J71" s="1027" t="s">
        <v>28</v>
      </c>
      <c r="K71" s="1027" t="s">
        <v>28</v>
      </c>
      <c r="L71" s="13">
        <v>675409</v>
      </c>
      <c r="M71" s="1027"/>
      <c r="N71" s="14">
        <v>340887857</v>
      </c>
    </row>
    <row r="72" spans="2:14">
      <c r="B72" s="1028" t="s">
        <v>28</v>
      </c>
      <c r="C72" s="1028" t="s">
        <v>29</v>
      </c>
      <c r="D72" s="1084" t="s">
        <v>28</v>
      </c>
      <c r="E72" s="1080"/>
      <c r="F72" s="1084" t="s">
        <v>28</v>
      </c>
      <c r="G72" s="1080"/>
      <c r="H72" s="1028" t="s">
        <v>28</v>
      </c>
      <c r="I72" s="1028" t="s">
        <v>28</v>
      </c>
      <c r="J72" s="1028" t="s">
        <v>28</v>
      </c>
      <c r="K72" s="1028" t="s">
        <v>28</v>
      </c>
      <c r="L72" s="16">
        <v>1414586</v>
      </c>
      <c r="M72" s="1028"/>
      <c r="N72" s="17">
        <v>921383746</v>
      </c>
    </row>
    <row r="73" spans="2:14">
      <c r="B73" s="1025" t="s">
        <v>29</v>
      </c>
      <c r="C73" s="1025" t="s">
        <v>28</v>
      </c>
      <c r="D73" s="1085" t="s">
        <v>28</v>
      </c>
      <c r="E73" s="1080"/>
      <c r="F73" s="1085" t="s">
        <v>28</v>
      </c>
      <c r="G73" s="1080"/>
      <c r="H73" s="1025" t="s">
        <v>28</v>
      </c>
      <c r="I73" s="1025" t="s">
        <v>28</v>
      </c>
      <c r="J73" s="1025" t="s">
        <v>28</v>
      </c>
      <c r="K73" s="1025" t="s">
        <v>28</v>
      </c>
      <c r="L73" s="19">
        <v>3086661</v>
      </c>
      <c r="M73" s="1025"/>
      <c r="N73" s="20">
        <v>1989315544</v>
      </c>
    </row>
    <row r="74" spans="2:14" ht="0" hidden="1" customHeight="1"/>
  </sheetData>
  <mergeCells count="134">
    <mergeCell ref="D73:E73"/>
    <mergeCell ref="F73:G73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512"/>
  <sheetViews>
    <sheetView showGridLines="0" topLeftCell="A498" workbookViewId="0">
      <selection activeCell="J855" sqref="J855"/>
    </sheetView>
  </sheetViews>
  <sheetFormatPr baseColWidth="10" defaultRowHeight="14.4"/>
  <cols>
    <col min="1" max="1" width="0.109375" style="1029" customWidth="1"/>
    <col min="2" max="3" width="13.6640625" style="1029" customWidth="1"/>
    <col min="4" max="4" width="3.44140625" style="1029" customWidth="1"/>
    <col min="5" max="5" width="10.33203125" style="1029" customWidth="1"/>
    <col min="6" max="6" width="8.6640625" style="1029" customWidth="1"/>
    <col min="7" max="7" width="5.109375" style="1029" customWidth="1"/>
    <col min="8" max="13" width="13.6640625" style="1029" customWidth="1"/>
    <col min="14" max="14" width="17.44140625" style="1029" bestFit="1" customWidth="1"/>
    <col min="15" max="15" width="0" style="1029" hidden="1" customWidth="1"/>
    <col min="16" max="16" width="1.88671875" style="1029" customWidth="1"/>
    <col min="17" max="17" width="4.88671875" style="1029" customWidth="1"/>
    <col min="18" max="19" width="0" style="1029" hidden="1" customWidth="1"/>
    <col min="20" max="16384" width="11.5546875" style="1029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1267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962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1268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41.4">
      <c r="B10" s="1" t="s">
        <v>5</v>
      </c>
      <c r="C10" s="1030" t="s">
        <v>6</v>
      </c>
      <c r="D10" s="1082" t="s">
        <v>7</v>
      </c>
      <c r="E10" s="1080"/>
      <c r="F10" s="1082" t="s">
        <v>8</v>
      </c>
      <c r="G10" s="1080"/>
      <c r="H10" s="1030" t="s">
        <v>9</v>
      </c>
      <c r="I10" s="1030" t="s">
        <v>10</v>
      </c>
      <c r="J10" s="1030" t="s">
        <v>11</v>
      </c>
      <c r="K10" s="1" t="s">
        <v>12</v>
      </c>
      <c r="L10" s="1" t="s">
        <v>13</v>
      </c>
      <c r="M10" s="1" t="s">
        <v>964</v>
      </c>
      <c r="N10" s="1" t="s">
        <v>15</v>
      </c>
    </row>
    <row r="11" spans="2:17" ht="52.8">
      <c r="B11" s="1026">
        <v>2023</v>
      </c>
      <c r="C11" s="1026" t="s">
        <v>16</v>
      </c>
      <c r="D11" s="1079" t="s">
        <v>1268</v>
      </c>
      <c r="E11" s="1080"/>
      <c r="F11" s="1079" t="s">
        <v>1269</v>
      </c>
      <c r="G11" s="1080"/>
      <c r="H11" s="1026" t="s">
        <v>966</v>
      </c>
      <c r="I11" s="1026" t="s">
        <v>292</v>
      </c>
      <c r="J11" s="1026" t="s">
        <v>20</v>
      </c>
      <c r="K11" s="293">
        <v>0</v>
      </c>
      <c r="L11" s="6">
        <v>2300</v>
      </c>
      <c r="M11" s="9"/>
      <c r="N11" s="1026"/>
    </row>
    <row r="12" spans="2:17" ht="39.6">
      <c r="B12" s="1026">
        <v>2023</v>
      </c>
      <c r="C12" s="1026" t="s">
        <v>16</v>
      </c>
      <c r="D12" s="1079" t="s">
        <v>1268</v>
      </c>
      <c r="E12" s="1080"/>
      <c r="F12" s="1079" t="s">
        <v>1269</v>
      </c>
      <c r="G12" s="1080"/>
      <c r="H12" s="1026" t="s">
        <v>967</v>
      </c>
      <c r="I12" s="1026" t="s">
        <v>292</v>
      </c>
      <c r="J12" s="1026" t="s">
        <v>76</v>
      </c>
      <c r="K12" s="293">
        <v>0</v>
      </c>
      <c r="L12" s="6">
        <v>154</v>
      </c>
      <c r="M12" s="9"/>
      <c r="N12" s="1026"/>
    </row>
    <row r="13" spans="2:17" ht="39.6">
      <c r="B13" s="1026">
        <v>2023</v>
      </c>
      <c r="C13" s="1026" t="s">
        <v>16</v>
      </c>
      <c r="D13" s="1079" t="s">
        <v>1268</v>
      </c>
      <c r="E13" s="1080"/>
      <c r="F13" s="1079" t="s">
        <v>1269</v>
      </c>
      <c r="G13" s="1080"/>
      <c r="H13" s="1026" t="s">
        <v>969</v>
      </c>
      <c r="I13" s="1026" t="s">
        <v>292</v>
      </c>
      <c r="J13" s="1026" t="s">
        <v>125</v>
      </c>
      <c r="K13" s="293">
        <v>0</v>
      </c>
      <c r="L13" s="6">
        <v>14</v>
      </c>
      <c r="M13" s="9"/>
      <c r="N13" s="1026"/>
    </row>
    <row r="14" spans="2:17" ht="39.6">
      <c r="B14" s="1026">
        <v>2023</v>
      </c>
      <c r="C14" s="1026" t="s">
        <v>16</v>
      </c>
      <c r="D14" s="1079" t="s">
        <v>1268</v>
      </c>
      <c r="E14" s="1080"/>
      <c r="F14" s="1079" t="s">
        <v>1269</v>
      </c>
      <c r="G14" s="1080"/>
      <c r="H14" s="1026" t="s">
        <v>968</v>
      </c>
      <c r="I14" s="1026" t="s">
        <v>292</v>
      </c>
      <c r="J14" s="1026" t="s">
        <v>174</v>
      </c>
      <c r="K14" s="293">
        <v>0</v>
      </c>
      <c r="L14" s="6">
        <v>6</v>
      </c>
      <c r="M14" s="9"/>
      <c r="N14" s="1026"/>
    </row>
    <row r="15" spans="2:17" ht="52.8">
      <c r="B15" s="1026">
        <v>2023</v>
      </c>
      <c r="C15" s="1026" t="s">
        <v>16</v>
      </c>
      <c r="D15" s="1079" t="s">
        <v>1268</v>
      </c>
      <c r="E15" s="1080"/>
      <c r="F15" s="1079" t="s">
        <v>1269</v>
      </c>
      <c r="G15" s="1080"/>
      <c r="H15" s="1026" t="s">
        <v>966</v>
      </c>
      <c r="I15" s="1026" t="s">
        <v>1261</v>
      </c>
      <c r="J15" s="1026" t="s">
        <v>20</v>
      </c>
      <c r="K15" s="293">
        <v>100.48</v>
      </c>
      <c r="L15" s="6">
        <v>1267082</v>
      </c>
      <c r="M15" s="9"/>
      <c r="N15" s="8">
        <v>127316399.36</v>
      </c>
    </row>
    <row r="16" spans="2:17" ht="52.8">
      <c r="B16" s="1026">
        <v>2023</v>
      </c>
      <c r="C16" s="1026" t="s">
        <v>16</v>
      </c>
      <c r="D16" s="1079" t="s">
        <v>1268</v>
      </c>
      <c r="E16" s="1080"/>
      <c r="F16" s="1079" t="s">
        <v>1269</v>
      </c>
      <c r="G16" s="1080"/>
      <c r="H16" s="1026" t="s">
        <v>966</v>
      </c>
      <c r="I16" s="1026" t="s">
        <v>1262</v>
      </c>
      <c r="J16" s="1026" t="s">
        <v>72</v>
      </c>
      <c r="K16" s="293">
        <v>200.97</v>
      </c>
      <c r="L16" s="6">
        <v>160881</v>
      </c>
      <c r="M16" s="9"/>
      <c r="N16" s="8">
        <v>32332254.57</v>
      </c>
    </row>
    <row r="17" spans="2:14" ht="52.8">
      <c r="B17" s="1026">
        <v>2023</v>
      </c>
      <c r="C17" s="1026" t="s">
        <v>16</v>
      </c>
      <c r="D17" s="1079" t="s">
        <v>1268</v>
      </c>
      <c r="E17" s="1080"/>
      <c r="F17" s="1079" t="s">
        <v>1269</v>
      </c>
      <c r="G17" s="1080"/>
      <c r="H17" s="1026" t="s">
        <v>966</v>
      </c>
      <c r="I17" s="1026" t="s">
        <v>1263</v>
      </c>
      <c r="J17" s="1026" t="s">
        <v>72</v>
      </c>
      <c r="K17" s="293">
        <v>301.45</v>
      </c>
      <c r="L17" s="6">
        <v>116128</v>
      </c>
      <c r="M17" s="9"/>
      <c r="N17" s="8">
        <v>35006785.600000001</v>
      </c>
    </row>
    <row r="18" spans="2:14" ht="26.4">
      <c r="B18" s="1026">
        <v>2023</v>
      </c>
      <c r="C18" s="1026" t="s">
        <v>16</v>
      </c>
      <c r="D18" s="1079" t="s">
        <v>1268</v>
      </c>
      <c r="E18" s="1080"/>
      <c r="F18" s="1079" t="s">
        <v>1269</v>
      </c>
      <c r="G18" s="1080"/>
      <c r="H18" s="1026" t="s">
        <v>967</v>
      </c>
      <c r="I18" s="1026" t="s">
        <v>1261</v>
      </c>
      <c r="J18" s="1026" t="s">
        <v>20</v>
      </c>
      <c r="K18" s="293">
        <v>200.97</v>
      </c>
      <c r="L18" s="6">
        <v>95110</v>
      </c>
      <c r="M18" s="9"/>
      <c r="N18" s="8">
        <v>19114256.699999999</v>
      </c>
    </row>
    <row r="19" spans="2:14" ht="26.4">
      <c r="B19" s="1026">
        <v>2023</v>
      </c>
      <c r="C19" s="1026" t="s">
        <v>16</v>
      </c>
      <c r="D19" s="1079" t="s">
        <v>1268</v>
      </c>
      <c r="E19" s="1080"/>
      <c r="F19" s="1079" t="s">
        <v>1269</v>
      </c>
      <c r="G19" s="1080"/>
      <c r="H19" s="1026" t="s">
        <v>967</v>
      </c>
      <c r="I19" s="1026" t="s">
        <v>1262</v>
      </c>
      <c r="J19" s="1026" t="s">
        <v>72</v>
      </c>
      <c r="K19" s="293">
        <v>401.94</v>
      </c>
      <c r="L19" s="6">
        <v>24376</v>
      </c>
      <c r="M19" s="9"/>
      <c r="N19" s="8">
        <v>9797689.4399999995</v>
      </c>
    </row>
    <row r="20" spans="2:14" ht="26.4">
      <c r="B20" s="1026">
        <v>2023</v>
      </c>
      <c r="C20" s="1026" t="s">
        <v>16</v>
      </c>
      <c r="D20" s="1079" t="s">
        <v>1268</v>
      </c>
      <c r="E20" s="1080"/>
      <c r="F20" s="1079" t="s">
        <v>1269</v>
      </c>
      <c r="G20" s="1080"/>
      <c r="H20" s="1026" t="s">
        <v>967</v>
      </c>
      <c r="I20" s="1026" t="s">
        <v>1263</v>
      </c>
      <c r="J20" s="1026" t="s">
        <v>72</v>
      </c>
      <c r="K20" s="293">
        <v>602.9</v>
      </c>
      <c r="L20" s="6">
        <v>14089</v>
      </c>
      <c r="M20" s="9"/>
      <c r="N20" s="8">
        <v>8494258.0999999996</v>
      </c>
    </row>
    <row r="21" spans="2:14" ht="26.4">
      <c r="B21" s="1026">
        <v>2023</v>
      </c>
      <c r="C21" s="1026" t="s">
        <v>16</v>
      </c>
      <c r="D21" s="1079" t="s">
        <v>1268</v>
      </c>
      <c r="E21" s="1080"/>
      <c r="F21" s="1079" t="s">
        <v>1269</v>
      </c>
      <c r="G21" s="1080"/>
      <c r="H21" s="1026" t="s">
        <v>969</v>
      </c>
      <c r="I21" s="1026" t="s">
        <v>1261</v>
      </c>
      <c r="J21" s="1026" t="s">
        <v>20</v>
      </c>
      <c r="K21" s="293">
        <v>301.45</v>
      </c>
      <c r="L21" s="6">
        <v>82551</v>
      </c>
      <c r="M21" s="9"/>
      <c r="N21" s="8">
        <v>24884998.949999999</v>
      </c>
    </row>
    <row r="22" spans="2:14" ht="26.4">
      <c r="B22" s="1026">
        <v>2023</v>
      </c>
      <c r="C22" s="1026" t="s">
        <v>16</v>
      </c>
      <c r="D22" s="1079" t="s">
        <v>1268</v>
      </c>
      <c r="E22" s="1080"/>
      <c r="F22" s="1079" t="s">
        <v>1269</v>
      </c>
      <c r="G22" s="1080"/>
      <c r="H22" s="1026" t="s">
        <v>969</v>
      </c>
      <c r="I22" s="1026" t="s">
        <v>1262</v>
      </c>
      <c r="J22" s="1026" t="s">
        <v>72</v>
      </c>
      <c r="K22" s="293">
        <v>602.9</v>
      </c>
      <c r="L22" s="6">
        <v>17733</v>
      </c>
      <c r="M22" s="9"/>
      <c r="N22" s="8">
        <v>10691225.699999999</v>
      </c>
    </row>
    <row r="23" spans="2:14" ht="26.4">
      <c r="B23" s="1026">
        <v>2023</v>
      </c>
      <c r="C23" s="1026" t="s">
        <v>16</v>
      </c>
      <c r="D23" s="1079" t="s">
        <v>1268</v>
      </c>
      <c r="E23" s="1080"/>
      <c r="F23" s="1079" t="s">
        <v>1269</v>
      </c>
      <c r="G23" s="1080"/>
      <c r="H23" s="1026" t="s">
        <v>969</v>
      </c>
      <c r="I23" s="1026" t="s">
        <v>1263</v>
      </c>
      <c r="J23" s="1026" t="s">
        <v>72</v>
      </c>
      <c r="K23" s="293">
        <v>904.36</v>
      </c>
      <c r="L23" s="6">
        <v>10263</v>
      </c>
      <c r="M23" s="9"/>
      <c r="N23" s="8">
        <v>9281446.6799999997</v>
      </c>
    </row>
    <row r="24" spans="2:14" ht="26.4">
      <c r="B24" s="1026">
        <v>2023</v>
      </c>
      <c r="C24" s="1026" t="s">
        <v>16</v>
      </c>
      <c r="D24" s="1079" t="s">
        <v>1268</v>
      </c>
      <c r="E24" s="1080"/>
      <c r="F24" s="1079" t="s">
        <v>1269</v>
      </c>
      <c r="G24" s="1080"/>
      <c r="H24" s="1026" t="s">
        <v>968</v>
      </c>
      <c r="I24" s="1026" t="s">
        <v>1261</v>
      </c>
      <c r="J24" s="1026" t="s">
        <v>20</v>
      </c>
      <c r="K24" s="293">
        <v>100.48</v>
      </c>
      <c r="L24" s="6">
        <v>30127</v>
      </c>
      <c r="M24" s="9"/>
      <c r="N24" s="8">
        <v>3027160.96</v>
      </c>
    </row>
    <row r="25" spans="2:14" ht="26.4">
      <c r="B25" s="1026">
        <v>2023</v>
      </c>
      <c r="C25" s="1026" t="s">
        <v>16</v>
      </c>
      <c r="D25" s="1079" t="s">
        <v>1268</v>
      </c>
      <c r="E25" s="1080"/>
      <c r="F25" s="1079" t="s">
        <v>1269</v>
      </c>
      <c r="G25" s="1080"/>
      <c r="H25" s="1026" t="s">
        <v>968</v>
      </c>
      <c r="I25" s="1026" t="s">
        <v>1262</v>
      </c>
      <c r="J25" s="1026" t="s">
        <v>72</v>
      </c>
      <c r="K25" s="293">
        <v>200.97</v>
      </c>
      <c r="L25" s="6">
        <v>5710</v>
      </c>
      <c r="M25" s="9"/>
      <c r="N25" s="8">
        <v>1147538.7</v>
      </c>
    </row>
    <row r="26" spans="2:14" ht="26.4">
      <c r="B26" s="1026">
        <v>2023</v>
      </c>
      <c r="C26" s="1026" t="s">
        <v>16</v>
      </c>
      <c r="D26" s="1079" t="s">
        <v>1268</v>
      </c>
      <c r="E26" s="1080"/>
      <c r="F26" s="1079" t="s">
        <v>1269</v>
      </c>
      <c r="G26" s="1080"/>
      <c r="H26" s="1026" t="s">
        <v>968</v>
      </c>
      <c r="I26" s="1026" t="s">
        <v>1263</v>
      </c>
      <c r="J26" s="1026" t="s">
        <v>72</v>
      </c>
      <c r="K26" s="293">
        <v>301.45</v>
      </c>
      <c r="L26" s="6">
        <v>7728</v>
      </c>
      <c r="M26" s="9"/>
      <c r="N26" s="8">
        <v>2329605.6</v>
      </c>
    </row>
    <row r="27" spans="2:14">
      <c r="B27" s="1027" t="s">
        <v>28</v>
      </c>
      <c r="C27" s="1027" t="s">
        <v>28</v>
      </c>
      <c r="D27" s="1083" t="s">
        <v>28</v>
      </c>
      <c r="E27" s="1080"/>
      <c r="F27" s="1083" t="s">
        <v>29</v>
      </c>
      <c r="G27" s="1080"/>
      <c r="H27" s="1027" t="s">
        <v>28</v>
      </c>
      <c r="I27" s="1027" t="s">
        <v>28</v>
      </c>
      <c r="J27" s="1027" t="s">
        <v>28</v>
      </c>
      <c r="K27" s="1027" t="s">
        <v>28</v>
      </c>
      <c r="L27" s="13">
        <v>1834252</v>
      </c>
      <c r="M27" s="1027"/>
      <c r="N27" s="14">
        <v>283423620.36000001</v>
      </c>
    </row>
    <row r="28" spans="2:14" ht="52.8">
      <c r="B28" s="1026">
        <v>2023</v>
      </c>
      <c r="C28" s="1026" t="s">
        <v>16</v>
      </c>
      <c r="D28" s="1079" t="s">
        <v>1268</v>
      </c>
      <c r="E28" s="1080"/>
      <c r="F28" s="1079" t="s">
        <v>1270</v>
      </c>
      <c r="G28" s="1080"/>
      <c r="H28" s="1026" t="s">
        <v>966</v>
      </c>
      <c r="I28" s="1026" t="s">
        <v>292</v>
      </c>
      <c r="J28" s="1026" t="s">
        <v>20</v>
      </c>
      <c r="K28" s="293">
        <v>0</v>
      </c>
      <c r="L28" s="6">
        <v>2490</v>
      </c>
      <c r="M28" s="9"/>
      <c r="N28" s="1026"/>
    </row>
    <row r="29" spans="2:14" ht="39.6">
      <c r="B29" s="1026">
        <v>2023</v>
      </c>
      <c r="C29" s="1026" t="s">
        <v>16</v>
      </c>
      <c r="D29" s="1079" t="s">
        <v>1268</v>
      </c>
      <c r="E29" s="1080"/>
      <c r="F29" s="1079" t="s">
        <v>1270</v>
      </c>
      <c r="G29" s="1080"/>
      <c r="H29" s="1026" t="s">
        <v>967</v>
      </c>
      <c r="I29" s="1026" t="s">
        <v>292</v>
      </c>
      <c r="J29" s="1026" t="s">
        <v>20</v>
      </c>
      <c r="K29" s="293">
        <v>0</v>
      </c>
      <c r="L29" s="6">
        <v>185</v>
      </c>
      <c r="M29" s="9"/>
      <c r="N29" s="1026"/>
    </row>
    <row r="30" spans="2:14" ht="39.6">
      <c r="B30" s="1026">
        <v>2023</v>
      </c>
      <c r="C30" s="1026" t="s">
        <v>16</v>
      </c>
      <c r="D30" s="1079" t="s">
        <v>1268</v>
      </c>
      <c r="E30" s="1080"/>
      <c r="F30" s="1079" t="s">
        <v>1270</v>
      </c>
      <c r="G30" s="1080"/>
      <c r="H30" s="1026" t="s">
        <v>969</v>
      </c>
      <c r="I30" s="1026" t="s">
        <v>292</v>
      </c>
      <c r="J30" s="1026" t="s">
        <v>511</v>
      </c>
      <c r="K30" s="293">
        <v>0</v>
      </c>
      <c r="L30" s="6">
        <v>16</v>
      </c>
      <c r="M30" s="9"/>
      <c r="N30" s="1026"/>
    </row>
    <row r="31" spans="2:14" ht="39.6">
      <c r="B31" s="1026">
        <v>2023</v>
      </c>
      <c r="C31" s="1026" t="s">
        <v>16</v>
      </c>
      <c r="D31" s="1079" t="s">
        <v>1268</v>
      </c>
      <c r="E31" s="1080"/>
      <c r="F31" s="1079" t="s">
        <v>1270</v>
      </c>
      <c r="G31" s="1080"/>
      <c r="H31" s="1026" t="s">
        <v>968</v>
      </c>
      <c r="I31" s="1026" t="s">
        <v>292</v>
      </c>
      <c r="J31" s="1026" t="s">
        <v>38</v>
      </c>
      <c r="K31" s="293">
        <v>0</v>
      </c>
      <c r="L31" s="6">
        <v>41</v>
      </c>
      <c r="M31" s="9"/>
      <c r="N31" s="1026"/>
    </row>
    <row r="32" spans="2:14" ht="52.8">
      <c r="B32" s="1026">
        <v>2023</v>
      </c>
      <c r="C32" s="1026" t="s">
        <v>16</v>
      </c>
      <c r="D32" s="1079" t="s">
        <v>1268</v>
      </c>
      <c r="E32" s="1080"/>
      <c r="F32" s="1079" t="s">
        <v>1270</v>
      </c>
      <c r="G32" s="1080"/>
      <c r="H32" s="1026" t="s">
        <v>966</v>
      </c>
      <c r="I32" s="1026" t="s">
        <v>1261</v>
      </c>
      <c r="J32" s="1026" t="s">
        <v>20</v>
      </c>
      <c r="K32" s="293">
        <v>251.21</v>
      </c>
      <c r="L32" s="6">
        <v>1162382</v>
      </c>
      <c r="M32" s="9"/>
      <c r="N32" s="8">
        <v>292001982.22000003</v>
      </c>
    </row>
    <row r="33" spans="2:14" ht="52.8">
      <c r="B33" s="1026">
        <v>2023</v>
      </c>
      <c r="C33" s="1026" t="s">
        <v>16</v>
      </c>
      <c r="D33" s="1079" t="s">
        <v>1268</v>
      </c>
      <c r="E33" s="1080"/>
      <c r="F33" s="1079" t="s">
        <v>1270</v>
      </c>
      <c r="G33" s="1080"/>
      <c r="H33" s="1026" t="s">
        <v>966</v>
      </c>
      <c r="I33" s="1026" t="s">
        <v>1262</v>
      </c>
      <c r="J33" s="1026" t="s">
        <v>20</v>
      </c>
      <c r="K33" s="293">
        <v>502.42</v>
      </c>
      <c r="L33" s="6">
        <v>407699</v>
      </c>
      <c r="M33" s="9"/>
      <c r="N33" s="8">
        <v>204836131.58000001</v>
      </c>
    </row>
    <row r="34" spans="2:14" ht="26.4">
      <c r="B34" s="1026">
        <v>2023</v>
      </c>
      <c r="C34" s="1026" t="s">
        <v>16</v>
      </c>
      <c r="D34" s="1079" t="s">
        <v>1268</v>
      </c>
      <c r="E34" s="1080"/>
      <c r="F34" s="1079" t="s">
        <v>1270</v>
      </c>
      <c r="G34" s="1080"/>
      <c r="H34" s="1026" t="s">
        <v>967</v>
      </c>
      <c r="I34" s="1026" t="s">
        <v>1261</v>
      </c>
      <c r="J34" s="1026" t="s">
        <v>20</v>
      </c>
      <c r="K34" s="293">
        <v>502.42</v>
      </c>
      <c r="L34" s="6">
        <v>95668</v>
      </c>
      <c r="M34" s="9"/>
      <c r="N34" s="8">
        <v>48065516.560000002</v>
      </c>
    </row>
    <row r="35" spans="2:14" ht="26.4">
      <c r="B35" s="1026">
        <v>2023</v>
      </c>
      <c r="C35" s="1026" t="s">
        <v>16</v>
      </c>
      <c r="D35" s="1079" t="s">
        <v>1268</v>
      </c>
      <c r="E35" s="1080"/>
      <c r="F35" s="1079" t="s">
        <v>1270</v>
      </c>
      <c r="G35" s="1080"/>
      <c r="H35" s="1026" t="s">
        <v>967</v>
      </c>
      <c r="I35" s="1026" t="s">
        <v>1262</v>
      </c>
      <c r="J35" s="1026" t="s">
        <v>20</v>
      </c>
      <c r="K35" s="293">
        <v>1004.84</v>
      </c>
      <c r="L35" s="6">
        <v>22977</v>
      </c>
      <c r="M35" s="9"/>
      <c r="N35" s="8">
        <v>23088208.68</v>
      </c>
    </row>
    <row r="36" spans="2:14" ht="26.4">
      <c r="B36" s="1026">
        <v>2023</v>
      </c>
      <c r="C36" s="1026" t="s">
        <v>16</v>
      </c>
      <c r="D36" s="1079" t="s">
        <v>1268</v>
      </c>
      <c r="E36" s="1080"/>
      <c r="F36" s="1079" t="s">
        <v>1270</v>
      </c>
      <c r="G36" s="1080"/>
      <c r="H36" s="1026" t="s">
        <v>969</v>
      </c>
      <c r="I36" s="1026" t="s">
        <v>1261</v>
      </c>
      <c r="J36" s="1026" t="s">
        <v>20</v>
      </c>
      <c r="K36" s="293">
        <v>753.62</v>
      </c>
      <c r="L36" s="6">
        <v>24466</v>
      </c>
      <c r="M36" s="9"/>
      <c r="N36" s="8">
        <v>18438066.920000002</v>
      </c>
    </row>
    <row r="37" spans="2:14" ht="26.4">
      <c r="B37" s="1026">
        <v>2023</v>
      </c>
      <c r="C37" s="1026" t="s">
        <v>16</v>
      </c>
      <c r="D37" s="1079" t="s">
        <v>1268</v>
      </c>
      <c r="E37" s="1080"/>
      <c r="F37" s="1079" t="s">
        <v>1270</v>
      </c>
      <c r="G37" s="1080"/>
      <c r="H37" s="1026" t="s">
        <v>969</v>
      </c>
      <c r="I37" s="1026" t="s">
        <v>1262</v>
      </c>
      <c r="J37" s="1026" t="s">
        <v>20</v>
      </c>
      <c r="K37" s="293">
        <v>1507.26</v>
      </c>
      <c r="L37" s="6">
        <v>5595</v>
      </c>
      <c r="M37" s="9"/>
      <c r="N37" s="8">
        <v>8433119.6999999993</v>
      </c>
    </row>
    <row r="38" spans="2:14" ht="26.4">
      <c r="B38" s="1026">
        <v>2023</v>
      </c>
      <c r="C38" s="1026" t="s">
        <v>16</v>
      </c>
      <c r="D38" s="1079" t="s">
        <v>1268</v>
      </c>
      <c r="E38" s="1080"/>
      <c r="F38" s="1079" t="s">
        <v>1270</v>
      </c>
      <c r="G38" s="1080"/>
      <c r="H38" s="1026" t="s">
        <v>968</v>
      </c>
      <c r="I38" s="1026" t="s">
        <v>1261</v>
      </c>
      <c r="J38" s="1026" t="s">
        <v>20</v>
      </c>
      <c r="K38" s="293">
        <v>251.21</v>
      </c>
      <c r="L38" s="6">
        <v>30927</v>
      </c>
      <c r="M38" s="9"/>
      <c r="N38" s="8">
        <v>7769171.6699999999</v>
      </c>
    </row>
    <row r="39" spans="2:14" ht="26.4">
      <c r="B39" s="1026">
        <v>2023</v>
      </c>
      <c r="C39" s="1026" t="s">
        <v>16</v>
      </c>
      <c r="D39" s="1079" t="s">
        <v>1268</v>
      </c>
      <c r="E39" s="1080"/>
      <c r="F39" s="1079" t="s">
        <v>1270</v>
      </c>
      <c r="G39" s="1080"/>
      <c r="H39" s="1026" t="s">
        <v>968</v>
      </c>
      <c r="I39" s="1026" t="s">
        <v>1262</v>
      </c>
      <c r="J39" s="1026" t="s">
        <v>20</v>
      </c>
      <c r="K39" s="293">
        <v>502.42</v>
      </c>
      <c r="L39" s="6">
        <v>15423</v>
      </c>
      <c r="M39" s="9"/>
      <c r="N39" s="8">
        <v>7748823.6600000001</v>
      </c>
    </row>
    <row r="40" spans="2:14">
      <c r="B40" s="1027" t="s">
        <v>28</v>
      </c>
      <c r="C40" s="1027" t="s">
        <v>28</v>
      </c>
      <c r="D40" s="1083" t="s">
        <v>28</v>
      </c>
      <c r="E40" s="1080"/>
      <c r="F40" s="1083" t="s">
        <v>29</v>
      </c>
      <c r="G40" s="1080"/>
      <c r="H40" s="1027" t="s">
        <v>28</v>
      </c>
      <c r="I40" s="1027" t="s">
        <v>28</v>
      </c>
      <c r="J40" s="1027" t="s">
        <v>28</v>
      </c>
      <c r="K40" s="1027" t="s">
        <v>28</v>
      </c>
      <c r="L40" s="13">
        <v>1767869</v>
      </c>
      <c r="M40" s="1027"/>
      <c r="N40" s="14">
        <v>610381020.99000001</v>
      </c>
    </row>
    <row r="41" spans="2:14" ht="52.8">
      <c r="B41" s="1026">
        <v>2023</v>
      </c>
      <c r="C41" s="1026" t="s">
        <v>16</v>
      </c>
      <c r="D41" s="1079" t="s">
        <v>1268</v>
      </c>
      <c r="E41" s="1080"/>
      <c r="F41" s="1079" t="s">
        <v>1271</v>
      </c>
      <c r="G41" s="1080"/>
      <c r="H41" s="1026" t="s">
        <v>966</v>
      </c>
      <c r="I41" s="1026" t="s">
        <v>292</v>
      </c>
      <c r="J41" s="1026" t="s">
        <v>20</v>
      </c>
      <c r="K41" s="293">
        <v>0</v>
      </c>
      <c r="L41" s="6">
        <v>2206</v>
      </c>
      <c r="M41" s="9"/>
      <c r="N41" s="1026"/>
    </row>
    <row r="42" spans="2:14" ht="39.6">
      <c r="B42" s="1026">
        <v>2023</v>
      </c>
      <c r="C42" s="1026" t="s">
        <v>16</v>
      </c>
      <c r="D42" s="1079" t="s">
        <v>1268</v>
      </c>
      <c r="E42" s="1080"/>
      <c r="F42" s="1079" t="s">
        <v>1271</v>
      </c>
      <c r="G42" s="1080"/>
      <c r="H42" s="1026" t="s">
        <v>967</v>
      </c>
      <c r="I42" s="1026" t="s">
        <v>292</v>
      </c>
      <c r="J42" s="1026" t="s">
        <v>20</v>
      </c>
      <c r="K42" s="293">
        <v>0</v>
      </c>
      <c r="L42" s="6">
        <v>167</v>
      </c>
      <c r="M42" s="9"/>
      <c r="N42" s="1026"/>
    </row>
    <row r="43" spans="2:14" ht="39.6">
      <c r="B43" s="1026">
        <v>2023</v>
      </c>
      <c r="C43" s="1026" t="s">
        <v>16</v>
      </c>
      <c r="D43" s="1079" t="s">
        <v>1268</v>
      </c>
      <c r="E43" s="1080"/>
      <c r="F43" s="1079" t="s">
        <v>1271</v>
      </c>
      <c r="G43" s="1080"/>
      <c r="H43" s="1026" t="s">
        <v>969</v>
      </c>
      <c r="I43" s="1026" t="s">
        <v>292</v>
      </c>
      <c r="J43" s="1026" t="s">
        <v>131</v>
      </c>
      <c r="K43" s="293">
        <v>0</v>
      </c>
      <c r="L43" s="6">
        <v>18</v>
      </c>
      <c r="M43" s="9"/>
      <c r="N43" s="1026"/>
    </row>
    <row r="44" spans="2:14" ht="39.6">
      <c r="B44" s="1026">
        <v>2023</v>
      </c>
      <c r="C44" s="1026" t="s">
        <v>16</v>
      </c>
      <c r="D44" s="1079" t="s">
        <v>1268</v>
      </c>
      <c r="E44" s="1080"/>
      <c r="F44" s="1079" t="s">
        <v>1271</v>
      </c>
      <c r="G44" s="1080"/>
      <c r="H44" s="1026" t="s">
        <v>968</v>
      </c>
      <c r="I44" s="1026" t="s">
        <v>292</v>
      </c>
      <c r="J44" s="1026" t="s">
        <v>75</v>
      </c>
      <c r="K44" s="293">
        <v>0</v>
      </c>
      <c r="L44" s="6">
        <v>37</v>
      </c>
      <c r="M44" s="9"/>
      <c r="N44" s="1026"/>
    </row>
    <row r="45" spans="2:14" ht="52.8">
      <c r="B45" s="1026">
        <v>2023</v>
      </c>
      <c r="C45" s="1026" t="s">
        <v>16</v>
      </c>
      <c r="D45" s="1079" t="s">
        <v>1268</v>
      </c>
      <c r="E45" s="1080"/>
      <c r="F45" s="1079" t="s">
        <v>1271</v>
      </c>
      <c r="G45" s="1080"/>
      <c r="H45" s="1026" t="s">
        <v>966</v>
      </c>
      <c r="I45" s="1026" t="s">
        <v>1261</v>
      </c>
      <c r="J45" s="1026" t="s">
        <v>20</v>
      </c>
      <c r="K45" s="293">
        <v>251.21</v>
      </c>
      <c r="L45" s="6">
        <v>1280331</v>
      </c>
      <c r="M45" s="9"/>
      <c r="N45" s="8">
        <v>321631950.50999999</v>
      </c>
    </row>
    <row r="46" spans="2:14" ht="52.8">
      <c r="B46" s="1026">
        <v>2023</v>
      </c>
      <c r="C46" s="1026" t="s">
        <v>16</v>
      </c>
      <c r="D46" s="1079" t="s">
        <v>1268</v>
      </c>
      <c r="E46" s="1080"/>
      <c r="F46" s="1079" t="s">
        <v>1271</v>
      </c>
      <c r="G46" s="1080"/>
      <c r="H46" s="1026" t="s">
        <v>966</v>
      </c>
      <c r="I46" s="1026" t="s">
        <v>1262</v>
      </c>
      <c r="J46" s="1026" t="s">
        <v>20</v>
      </c>
      <c r="K46" s="293">
        <v>502.42</v>
      </c>
      <c r="L46" s="6">
        <v>153479</v>
      </c>
      <c r="M46" s="9"/>
      <c r="N46" s="8">
        <v>77110919.180000007</v>
      </c>
    </row>
    <row r="47" spans="2:14" ht="26.4">
      <c r="B47" s="1026">
        <v>2023</v>
      </c>
      <c r="C47" s="1026" t="s">
        <v>16</v>
      </c>
      <c r="D47" s="1079" t="s">
        <v>1268</v>
      </c>
      <c r="E47" s="1080"/>
      <c r="F47" s="1079" t="s">
        <v>1271</v>
      </c>
      <c r="G47" s="1080"/>
      <c r="H47" s="1026" t="s">
        <v>967</v>
      </c>
      <c r="I47" s="1026" t="s">
        <v>1261</v>
      </c>
      <c r="J47" s="1026" t="s">
        <v>20</v>
      </c>
      <c r="K47" s="293">
        <v>502.42</v>
      </c>
      <c r="L47" s="6">
        <v>95395</v>
      </c>
      <c r="M47" s="9"/>
      <c r="N47" s="8">
        <v>47928355.899999999</v>
      </c>
    </row>
    <row r="48" spans="2:14" ht="26.4">
      <c r="B48" s="1026">
        <v>2023</v>
      </c>
      <c r="C48" s="1026" t="s">
        <v>16</v>
      </c>
      <c r="D48" s="1079" t="s">
        <v>1268</v>
      </c>
      <c r="E48" s="1080"/>
      <c r="F48" s="1079" t="s">
        <v>1271</v>
      </c>
      <c r="G48" s="1080"/>
      <c r="H48" s="1026" t="s">
        <v>967</v>
      </c>
      <c r="I48" s="1026" t="s">
        <v>1262</v>
      </c>
      <c r="J48" s="1026" t="s">
        <v>20</v>
      </c>
      <c r="K48" s="293">
        <v>1004.84</v>
      </c>
      <c r="L48" s="6">
        <v>6711</v>
      </c>
      <c r="M48" s="9"/>
      <c r="N48" s="8">
        <v>6743481.2400000002</v>
      </c>
    </row>
    <row r="49" spans="2:14" ht="26.4">
      <c r="B49" s="1026">
        <v>2023</v>
      </c>
      <c r="C49" s="1026" t="s">
        <v>16</v>
      </c>
      <c r="D49" s="1079" t="s">
        <v>1268</v>
      </c>
      <c r="E49" s="1080"/>
      <c r="F49" s="1079" t="s">
        <v>1271</v>
      </c>
      <c r="G49" s="1080"/>
      <c r="H49" s="1026" t="s">
        <v>969</v>
      </c>
      <c r="I49" s="1026" t="s">
        <v>1261</v>
      </c>
      <c r="J49" s="1026" t="s">
        <v>20</v>
      </c>
      <c r="K49" s="293">
        <v>753.62</v>
      </c>
      <c r="L49" s="6">
        <v>26412</v>
      </c>
      <c r="M49" s="9"/>
      <c r="N49" s="8">
        <v>19904611.440000001</v>
      </c>
    </row>
    <row r="50" spans="2:14" ht="26.4">
      <c r="B50" s="1026">
        <v>2023</v>
      </c>
      <c r="C50" s="1026" t="s">
        <v>16</v>
      </c>
      <c r="D50" s="1079" t="s">
        <v>1268</v>
      </c>
      <c r="E50" s="1080"/>
      <c r="F50" s="1079" t="s">
        <v>1271</v>
      </c>
      <c r="G50" s="1080"/>
      <c r="H50" s="1026" t="s">
        <v>969</v>
      </c>
      <c r="I50" s="1026" t="s">
        <v>1262</v>
      </c>
      <c r="J50" s="1026" t="s">
        <v>20</v>
      </c>
      <c r="K50" s="293">
        <v>1507.26</v>
      </c>
      <c r="L50" s="6">
        <v>1914</v>
      </c>
      <c r="M50" s="9"/>
      <c r="N50" s="8">
        <v>2884895.64</v>
      </c>
    </row>
    <row r="51" spans="2:14" ht="26.4">
      <c r="B51" s="1026">
        <v>2023</v>
      </c>
      <c r="C51" s="1026" t="s">
        <v>16</v>
      </c>
      <c r="D51" s="1079" t="s">
        <v>1268</v>
      </c>
      <c r="E51" s="1080"/>
      <c r="F51" s="1079" t="s">
        <v>1271</v>
      </c>
      <c r="G51" s="1080"/>
      <c r="H51" s="1026" t="s">
        <v>968</v>
      </c>
      <c r="I51" s="1026" t="s">
        <v>1261</v>
      </c>
      <c r="J51" s="1026" t="s">
        <v>20</v>
      </c>
      <c r="K51" s="293">
        <v>251.21</v>
      </c>
      <c r="L51" s="6">
        <v>36581</v>
      </c>
      <c r="M51" s="9"/>
      <c r="N51" s="8">
        <v>9189513.0099999998</v>
      </c>
    </row>
    <row r="52" spans="2:14" ht="26.4">
      <c r="B52" s="1026">
        <v>2023</v>
      </c>
      <c r="C52" s="1026" t="s">
        <v>16</v>
      </c>
      <c r="D52" s="1079" t="s">
        <v>1268</v>
      </c>
      <c r="E52" s="1080"/>
      <c r="F52" s="1079" t="s">
        <v>1271</v>
      </c>
      <c r="G52" s="1080"/>
      <c r="H52" s="1026" t="s">
        <v>968</v>
      </c>
      <c r="I52" s="1026" t="s">
        <v>1262</v>
      </c>
      <c r="J52" s="1026" t="s">
        <v>20</v>
      </c>
      <c r="K52" s="293">
        <v>502.42</v>
      </c>
      <c r="L52" s="6">
        <v>4787</v>
      </c>
      <c r="M52" s="9"/>
      <c r="N52" s="8">
        <v>2405084.54</v>
      </c>
    </row>
    <row r="53" spans="2:14">
      <c r="B53" s="1027" t="s">
        <v>28</v>
      </c>
      <c r="C53" s="1027" t="s">
        <v>28</v>
      </c>
      <c r="D53" s="1083" t="s">
        <v>28</v>
      </c>
      <c r="E53" s="1080"/>
      <c r="F53" s="1083" t="s">
        <v>29</v>
      </c>
      <c r="G53" s="1080"/>
      <c r="H53" s="1027" t="s">
        <v>28</v>
      </c>
      <c r="I53" s="1027" t="s">
        <v>28</v>
      </c>
      <c r="J53" s="1027" t="s">
        <v>28</v>
      </c>
      <c r="K53" s="1027" t="s">
        <v>28</v>
      </c>
      <c r="L53" s="13">
        <v>1608038</v>
      </c>
      <c r="M53" s="1027"/>
      <c r="N53" s="14">
        <v>487798811.45999998</v>
      </c>
    </row>
    <row r="54" spans="2:14" ht="52.8">
      <c r="B54" s="1026">
        <v>2023</v>
      </c>
      <c r="C54" s="1026" t="s">
        <v>16</v>
      </c>
      <c r="D54" s="1079" t="s">
        <v>1268</v>
      </c>
      <c r="E54" s="1080"/>
      <c r="F54" s="1079" t="s">
        <v>1272</v>
      </c>
      <c r="G54" s="1080"/>
      <c r="H54" s="1026" t="s">
        <v>966</v>
      </c>
      <c r="I54" s="1026" t="s">
        <v>292</v>
      </c>
      <c r="J54" s="1026" t="s">
        <v>20</v>
      </c>
      <c r="K54" s="293">
        <v>0</v>
      </c>
      <c r="L54" s="6">
        <v>1802</v>
      </c>
      <c r="M54" s="9"/>
      <c r="N54" s="1026"/>
    </row>
    <row r="55" spans="2:14" ht="39.6">
      <c r="B55" s="1026">
        <v>2023</v>
      </c>
      <c r="C55" s="1026" t="s">
        <v>16</v>
      </c>
      <c r="D55" s="1079" t="s">
        <v>1268</v>
      </c>
      <c r="E55" s="1080"/>
      <c r="F55" s="1079" t="s">
        <v>1272</v>
      </c>
      <c r="G55" s="1080"/>
      <c r="H55" s="1026" t="s">
        <v>967</v>
      </c>
      <c r="I55" s="1026" t="s">
        <v>292</v>
      </c>
      <c r="J55" s="1026" t="s">
        <v>20</v>
      </c>
      <c r="K55" s="293">
        <v>0</v>
      </c>
      <c r="L55" s="6">
        <v>106</v>
      </c>
      <c r="M55" s="9"/>
      <c r="N55" s="1026"/>
    </row>
    <row r="56" spans="2:14" ht="39.6">
      <c r="B56" s="1026">
        <v>2023</v>
      </c>
      <c r="C56" s="1026" t="s">
        <v>16</v>
      </c>
      <c r="D56" s="1079" t="s">
        <v>1268</v>
      </c>
      <c r="E56" s="1080"/>
      <c r="F56" s="1079" t="s">
        <v>1272</v>
      </c>
      <c r="G56" s="1080"/>
      <c r="H56" s="1026" t="s">
        <v>969</v>
      </c>
      <c r="I56" s="1026" t="s">
        <v>292</v>
      </c>
      <c r="J56" s="1026" t="s">
        <v>106</v>
      </c>
      <c r="K56" s="293">
        <v>0</v>
      </c>
      <c r="L56" s="6">
        <v>25</v>
      </c>
      <c r="M56" s="9"/>
      <c r="N56" s="1026"/>
    </row>
    <row r="57" spans="2:14" ht="39.6">
      <c r="B57" s="1026">
        <v>2023</v>
      </c>
      <c r="C57" s="1026" t="s">
        <v>16</v>
      </c>
      <c r="D57" s="1079" t="s">
        <v>1268</v>
      </c>
      <c r="E57" s="1080"/>
      <c r="F57" s="1079" t="s">
        <v>1272</v>
      </c>
      <c r="G57" s="1080"/>
      <c r="H57" s="1026" t="s">
        <v>968</v>
      </c>
      <c r="I57" s="1026" t="s">
        <v>292</v>
      </c>
      <c r="J57" s="1026" t="s">
        <v>145</v>
      </c>
      <c r="K57" s="293">
        <v>0</v>
      </c>
      <c r="L57" s="6">
        <v>45</v>
      </c>
      <c r="M57" s="9"/>
      <c r="N57" s="1026"/>
    </row>
    <row r="58" spans="2:14" ht="52.8">
      <c r="B58" s="1026">
        <v>2023</v>
      </c>
      <c r="C58" s="1026" t="s">
        <v>16</v>
      </c>
      <c r="D58" s="1079" t="s">
        <v>1268</v>
      </c>
      <c r="E58" s="1080"/>
      <c r="F58" s="1079" t="s">
        <v>1272</v>
      </c>
      <c r="G58" s="1080"/>
      <c r="H58" s="1026" t="s">
        <v>966</v>
      </c>
      <c r="I58" s="1026" t="s">
        <v>1261</v>
      </c>
      <c r="J58" s="1026" t="s">
        <v>20</v>
      </c>
      <c r="K58" s="293">
        <v>57.78</v>
      </c>
      <c r="L58" s="6">
        <v>1095154</v>
      </c>
      <c r="M58" s="9"/>
      <c r="N58" s="8">
        <v>63277998.119999997</v>
      </c>
    </row>
    <row r="59" spans="2:14" ht="52.8">
      <c r="B59" s="1026">
        <v>2023</v>
      </c>
      <c r="C59" s="1026" t="s">
        <v>16</v>
      </c>
      <c r="D59" s="1079" t="s">
        <v>1268</v>
      </c>
      <c r="E59" s="1080"/>
      <c r="F59" s="1079" t="s">
        <v>1272</v>
      </c>
      <c r="G59" s="1080"/>
      <c r="H59" s="1026" t="s">
        <v>966</v>
      </c>
      <c r="I59" s="1026" t="s">
        <v>1262</v>
      </c>
      <c r="J59" s="1026" t="s">
        <v>72</v>
      </c>
      <c r="K59" s="293">
        <v>115.56</v>
      </c>
      <c r="L59" s="6">
        <v>305206</v>
      </c>
      <c r="M59" s="9"/>
      <c r="N59" s="8">
        <v>35269605.359999999</v>
      </c>
    </row>
    <row r="60" spans="2:14" ht="52.8">
      <c r="B60" s="1026">
        <v>2023</v>
      </c>
      <c r="C60" s="1026" t="s">
        <v>16</v>
      </c>
      <c r="D60" s="1079" t="s">
        <v>1268</v>
      </c>
      <c r="E60" s="1080"/>
      <c r="F60" s="1079" t="s">
        <v>1272</v>
      </c>
      <c r="G60" s="1080"/>
      <c r="H60" s="1026" t="s">
        <v>966</v>
      </c>
      <c r="I60" s="1026" t="s">
        <v>1263</v>
      </c>
      <c r="J60" s="1026" t="s">
        <v>72</v>
      </c>
      <c r="K60" s="293">
        <v>173.33</v>
      </c>
      <c r="L60" s="6">
        <v>53757</v>
      </c>
      <c r="M60" s="9"/>
      <c r="N60" s="8">
        <v>9317700.8100000005</v>
      </c>
    </row>
    <row r="61" spans="2:14" ht="26.4">
      <c r="B61" s="1026">
        <v>2023</v>
      </c>
      <c r="C61" s="1026" t="s">
        <v>16</v>
      </c>
      <c r="D61" s="1079" t="s">
        <v>1268</v>
      </c>
      <c r="E61" s="1080"/>
      <c r="F61" s="1079" t="s">
        <v>1272</v>
      </c>
      <c r="G61" s="1080"/>
      <c r="H61" s="1026" t="s">
        <v>967</v>
      </c>
      <c r="I61" s="1026" t="s">
        <v>1261</v>
      </c>
      <c r="J61" s="1026" t="s">
        <v>20</v>
      </c>
      <c r="K61" s="293">
        <v>115.56</v>
      </c>
      <c r="L61" s="6">
        <v>57961</v>
      </c>
      <c r="M61" s="9"/>
      <c r="N61" s="8">
        <v>6697973.1600000001</v>
      </c>
    </row>
    <row r="62" spans="2:14" ht="26.4">
      <c r="B62" s="1026">
        <v>2023</v>
      </c>
      <c r="C62" s="1026" t="s">
        <v>16</v>
      </c>
      <c r="D62" s="1079" t="s">
        <v>1268</v>
      </c>
      <c r="E62" s="1080"/>
      <c r="F62" s="1079" t="s">
        <v>1272</v>
      </c>
      <c r="G62" s="1080"/>
      <c r="H62" s="1026" t="s">
        <v>967</v>
      </c>
      <c r="I62" s="1026" t="s">
        <v>1262</v>
      </c>
      <c r="J62" s="1026" t="s">
        <v>72</v>
      </c>
      <c r="K62" s="293">
        <v>231.11</v>
      </c>
      <c r="L62" s="6">
        <v>13382</v>
      </c>
      <c r="M62" s="9"/>
      <c r="N62" s="8">
        <v>3092714.02</v>
      </c>
    </row>
    <row r="63" spans="2:14" ht="26.4">
      <c r="B63" s="1026">
        <v>2023</v>
      </c>
      <c r="C63" s="1026" t="s">
        <v>16</v>
      </c>
      <c r="D63" s="1079" t="s">
        <v>1268</v>
      </c>
      <c r="E63" s="1080"/>
      <c r="F63" s="1079" t="s">
        <v>1272</v>
      </c>
      <c r="G63" s="1080"/>
      <c r="H63" s="1026" t="s">
        <v>967</v>
      </c>
      <c r="I63" s="1026" t="s">
        <v>1263</v>
      </c>
      <c r="J63" s="1026" t="s">
        <v>72</v>
      </c>
      <c r="K63" s="293">
        <v>346.67</v>
      </c>
      <c r="L63" s="6">
        <v>1849</v>
      </c>
      <c r="M63" s="9"/>
      <c r="N63" s="8">
        <v>640992.82999999996</v>
      </c>
    </row>
    <row r="64" spans="2:14" ht="26.4">
      <c r="B64" s="1026">
        <v>2023</v>
      </c>
      <c r="C64" s="1026" t="s">
        <v>16</v>
      </c>
      <c r="D64" s="1079" t="s">
        <v>1268</v>
      </c>
      <c r="E64" s="1080"/>
      <c r="F64" s="1079" t="s">
        <v>1272</v>
      </c>
      <c r="G64" s="1080"/>
      <c r="H64" s="1026" t="s">
        <v>969</v>
      </c>
      <c r="I64" s="1026" t="s">
        <v>1261</v>
      </c>
      <c r="J64" s="1026" t="s">
        <v>20</v>
      </c>
      <c r="K64" s="293">
        <v>173.33</v>
      </c>
      <c r="L64" s="6">
        <v>10399</v>
      </c>
      <c r="M64" s="9"/>
      <c r="N64" s="8">
        <v>1802458.67</v>
      </c>
    </row>
    <row r="65" spans="2:14" ht="26.4">
      <c r="B65" s="1026">
        <v>2023</v>
      </c>
      <c r="C65" s="1026" t="s">
        <v>16</v>
      </c>
      <c r="D65" s="1079" t="s">
        <v>1268</v>
      </c>
      <c r="E65" s="1080"/>
      <c r="F65" s="1079" t="s">
        <v>1272</v>
      </c>
      <c r="G65" s="1080"/>
      <c r="H65" s="1026" t="s">
        <v>969</v>
      </c>
      <c r="I65" s="1026" t="s">
        <v>1262</v>
      </c>
      <c r="J65" s="1026" t="s">
        <v>72</v>
      </c>
      <c r="K65" s="293">
        <v>346.67</v>
      </c>
      <c r="L65" s="6">
        <v>2724</v>
      </c>
      <c r="M65" s="9"/>
      <c r="N65" s="8">
        <v>944329.08</v>
      </c>
    </row>
    <row r="66" spans="2:14" ht="26.4">
      <c r="B66" s="1026">
        <v>2023</v>
      </c>
      <c r="C66" s="1026" t="s">
        <v>16</v>
      </c>
      <c r="D66" s="1079" t="s">
        <v>1268</v>
      </c>
      <c r="E66" s="1080"/>
      <c r="F66" s="1079" t="s">
        <v>1272</v>
      </c>
      <c r="G66" s="1080"/>
      <c r="H66" s="1026" t="s">
        <v>969</v>
      </c>
      <c r="I66" s="1026" t="s">
        <v>1263</v>
      </c>
      <c r="J66" s="1026" t="s">
        <v>72</v>
      </c>
      <c r="K66" s="293">
        <v>520</v>
      </c>
      <c r="L66" s="6">
        <v>369</v>
      </c>
      <c r="M66" s="9"/>
      <c r="N66" s="8">
        <v>191880</v>
      </c>
    </row>
    <row r="67" spans="2:14" ht="26.4">
      <c r="B67" s="1026">
        <v>2023</v>
      </c>
      <c r="C67" s="1026" t="s">
        <v>16</v>
      </c>
      <c r="D67" s="1079" t="s">
        <v>1268</v>
      </c>
      <c r="E67" s="1080"/>
      <c r="F67" s="1079" t="s">
        <v>1272</v>
      </c>
      <c r="G67" s="1080"/>
      <c r="H67" s="1026" t="s">
        <v>968</v>
      </c>
      <c r="I67" s="1026" t="s">
        <v>1261</v>
      </c>
      <c r="J67" s="1026" t="s">
        <v>20</v>
      </c>
      <c r="K67" s="293">
        <v>57.78</v>
      </c>
      <c r="L67" s="6">
        <v>26567</v>
      </c>
      <c r="M67" s="9"/>
      <c r="N67" s="8">
        <v>1535041.26</v>
      </c>
    </row>
    <row r="68" spans="2:14" ht="26.4">
      <c r="B68" s="1026">
        <v>2023</v>
      </c>
      <c r="C68" s="1026" t="s">
        <v>16</v>
      </c>
      <c r="D68" s="1079" t="s">
        <v>1268</v>
      </c>
      <c r="E68" s="1080"/>
      <c r="F68" s="1079" t="s">
        <v>1272</v>
      </c>
      <c r="G68" s="1080"/>
      <c r="H68" s="1026" t="s">
        <v>968</v>
      </c>
      <c r="I68" s="1026" t="s">
        <v>1262</v>
      </c>
      <c r="J68" s="1026" t="s">
        <v>72</v>
      </c>
      <c r="K68" s="293">
        <v>115.56</v>
      </c>
      <c r="L68" s="6">
        <v>10300</v>
      </c>
      <c r="M68" s="9"/>
      <c r="N68" s="8">
        <v>1190268</v>
      </c>
    </row>
    <row r="69" spans="2:14" ht="26.4">
      <c r="B69" s="1026">
        <v>2023</v>
      </c>
      <c r="C69" s="1026" t="s">
        <v>16</v>
      </c>
      <c r="D69" s="1079" t="s">
        <v>1268</v>
      </c>
      <c r="E69" s="1080"/>
      <c r="F69" s="1079" t="s">
        <v>1272</v>
      </c>
      <c r="G69" s="1080"/>
      <c r="H69" s="1026" t="s">
        <v>968</v>
      </c>
      <c r="I69" s="1026" t="s">
        <v>1263</v>
      </c>
      <c r="J69" s="1026" t="s">
        <v>72</v>
      </c>
      <c r="K69" s="293">
        <v>173.33</v>
      </c>
      <c r="L69" s="6">
        <v>1900</v>
      </c>
      <c r="M69" s="9"/>
      <c r="N69" s="8">
        <v>329327</v>
      </c>
    </row>
    <row r="70" spans="2:14">
      <c r="B70" s="1027" t="s">
        <v>28</v>
      </c>
      <c r="C70" s="1027" t="s">
        <v>28</v>
      </c>
      <c r="D70" s="1083" t="s">
        <v>28</v>
      </c>
      <c r="E70" s="1080"/>
      <c r="F70" s="1083" t="s">
        <v>29</v>
      </c>
      <c r="G70" s="1080"/>
      <c r="H70" s="1027" t="s">
        <v>28</v>
      </c>
      <c r="I70" s="1027" t="s">
        <v>28</v>
      </c>
      <c r="J70" s="1027" t="s">
        <v>28</v>
      </c>
      <c r="K70" s="1027" t="s">
        <v>28</v>
      </c>
      <c r="L70" s="13">
        <v>1581546</v>
      </c>
      <c r="M70" s="1027"/>
      <c r="N70" s="14">
        <v>124290288.31</v>
      </c>
    </row>
    <row r="71" spans="2:14" ht="52.8">
      <c r="B71" s="1026">
        <v>2023</v>
      </c>
      <c r="C71" s="1026" t="s">
        <v>16</v>
      </c>
      <c r="D71" s="1079" t="s">
        <v>1268</v>
      </c>
      <c r="E71" s="1080"/>
      <c r="F71" s="1079" t="s">
        <v>1273</v>
      </c>
      <c r="G71" s="1080"/>
      <c r="H71" s="1026" t="s">
        <v>966</v>
      </c>
      <c r="I71" s="1026" t="s">
        <v>292</v>
      </c>
      <c r="J71" s="1026" t="s">
        <v>20</v>
      </c>
      <c r="K71" s="293">
        <v>0</v>
      </c>
      <c r="L71" s="6">
        <v>1611</v>
      </c>
      <c r="M71" s="9"/>
      <c r="N71" s="1026"/>
    </row>
    <row r="72" spans="2:14" ht="39.6">
      <c r="B72" s="1026">
        <v>2023</v>
      </c>
      <c r="C72" s="1026" t="s">
        <v>16</v>
      </c>
      <c r="D72" s="1079" t="s">
        <v>1268</v>
      </c>
      <c r="E72" s="1080"/>
      <c r="F72" s="1079" t="s">
        <v>1273</v>
      </c>
      <c r="G72" s="1080"/>
      <c r="H72" s="1026" t="s">
        <v>967</v>
      </c>
      <c r="I72" s="1026" t="s">
        <v>292</v>
      </c>
      <c r="J72" s="1026" t="s">
        <v>76</v>
      </c>
      <c r="K72" s="293">
        <v>0</v>
      </c>
      <c r="L72" s="6">
        <v>99</v>
      </c>
      <c r="M72" s="9"/>
      <c r="N72" s="1026"/>
    </row>
    <row r="73" spans="2:14" ht="39.6">
      <c r="B73" s="1026">
        <v>2023</v>
      </c>
      <c r="C73" s="1026" t="s">
        <v>16</v>
      </c>
      <c r="D73" s="1079" t="s">
        <v>1268</v>
      </c>
      <c r="E73" s="1080"/>
      <c r="F73" s="1079" t="s">
        <v>1273</v>
      </c>
      <c r="G73" s="1080"/>
      <c r="H73" s="1026" t="s">
        <v>969</v>
      </c>
      <c r="I73" s="1026" t="s">
        <v>292</v>
      </c>
      <c r="J73" s="1026" t="s">
        <v>138</v>
      </c>
      <c r="K73" s="293">
        <v>0</v>
      </c>
      <c r="L73" s="6">
        <v>22</v>
      </c>
      <c r="M73" s="9"/>
      <c r="N73" s="1026"/>
    </row>
    <row r="74" spans="2:14" ht="39.6">
      <c r="B74" s="1026">
        <v>2023</v>
      </c>
      <c r="C74" s="1026" t="s">
        <v>16</v>
      </c>
      <c r="D74" s="1079" t="s">
        <v>1268</v>
      </c>
      <c r="E74" s="1080"/>
      <c r="F74" s="1079" t="s">
        <v>1273</v>
      </c>
      <c r="G74" s="1080"/>
      <c r="H74" s="1026" t="s">
        <v>968</v>
      </c>
      <c r="I74" s="1026" t="s">
        <v>292</v>
      </c>
      <c r="J74" s="1026" t="s">
        <v>75</v>
      </c>
      <c r="K74" s="293">
        <v>0</v>
      </c>
      <c r="L74" s="6">
        <v>59</v>
      </c>
      <c r="M74" s="9"/>
      <c r="N74" s="1026"/>
    </row>
    <row r="75" spans="2:14" ht="52.8">
      <c r="B75" s="1026">
        <v>2023</v>
      </c>
      <c r="C75" s="1026" t="s">
        <v>16</v>
      </c>
      <c r="D75" s="1079" t="s">
        <v>1268</v>
      </c>
      <c r="E75" s="1080"/>
      <c r="F75" s="1079" t="s">
        <v>1273</v>
      </c>
      <c r="G75" s="1080"/>
      <c r="H75" s="1026" t="s">
        <v>966</v>
      </c>
      <c r="I75" s="1026" t="s">
        <v>1261</v>
      </c>
      <c r="J75" s="1026" t="s">
        <v>20</v>
      </c>
      <c r="K75" s="293">
        <v>343.32</v>
      </c>
      <c r="L75" s="6">
        <v>1029503</v>
      </c>
      <c r="M75" s="9"/>
      <c r="N75" s="8">
        <v>353448969.95999998</v>
      </c>
    </row>
    <row r="76" spans="2:14" ht="52.8">
      <c r="B76" s="1026">
        <v>2023</v>
      </c>
      <c r="C76" s="1026" t="s">
        <v>16</v>
      </c>
      <c r="D76" s="1079" t="s">
        <v>1268</v>
      </c>
      <c r="E76" s="1080"/>
      <c r="F76" s="1079" t="s">
        <v>1273</v>
      </c>
      <c r="G76" s="1080"/>
      <c r="H76" s="1026" t="s">
        <v>966</v>
      </c>
      <c r="I76" s="1026" t="s">
        <v>1262</v>
      </c>
      <c r="J76" s="1026" t="s">
        <v>76</v>
      </c>
      <c r="K76" s="293">
        <v>686.64</v>
      </c>
      <c r="L76" s="6">
        <v>242201</v>
      </c>
      <c r="M76" s="9"/>
      <c r="N76" s="8">
        <v>166304894.63999999</v>
      </c>
    </row>
    <row r="77" spans="2:14" ht="26.4">
      <c r="B77" s="1026">
        <v>2023</v>
      </c>
      <c r="C77" s="1026" t="s">
        <v>16</v>
      </c>
      <c r="D77" s="1079" t="s">
        <v>1268</v>
      </c>
      <c r="E77" s="1080"/>
      <c r="F77" s="1079" t="s">
        <v>1273</v>
      </c>
      <c r="G77" s="1080"/>
      <c r="H77" s="1026" t="s">
        <v>967</v>
      </c>
      <c r="I77" s="1026" t="s">
        <v>1261</v>
      </c>
      <c r="J77" s="1026" t="s">
        <v>20</v>
      </c>
      <c r="K77" s="293">
        <v>686.64</v>
      </c>
      <c r="L77" s="6">
        <v>63152</v>
      </c>
      <c r="M77" s="9"/>
      <c r="N77" s="8">
        <v>43362689.280000001</v>
      </c>
    </row>
    <row r="78" spans="2:14" ht="26.4">
      <c r="B78" s="1026">
        <v>2023</v>
      </c>
      <c r="C78" s="1026" t="s">
        <v>16</v>
      </c>
      <c r="D78" s="1079" t="s">
        <v>1268</v>
      </c>
      <c r="E78" s="1080"/>
      <c r="F78" s="1079" t="s">
        <v>1273</v>
      </c>
      <c r="G78" s="1080"/>
      <c r="H78" s="1026" t="s">
        <v>967</v>
      </c>
      <c r="I78" s="1026" t="s">
        <v>1262</v>
      </c>
      <c r="J78" s="1026" t="s">
        <v>76</v>
      </c>
      <c r="K78" s="293">
        <v>1373.28</v>
      </c>
      <c r="L78" s="6">
        <v>6464</v>
      </c>
      <c r="M78" s="9"/>
      <c r="N78" s="8">
        <v>8876881.9199999999</v>
      </c>
    </row>
    <row r="79" spans="2:14" ht="26.4">
      <c r="B79" s="1026">
        <v>2023</v>
      </c>
      <c r="C79" s="1026" t="s">
        <v>16</v>
      </c>
      <c r="D79" s="1079" t="s">
        <v>1268</v>
      </c>
      <c r="E79" s="1080"/>
      <c r="F79" s="1079" t="s">
        <v>1273</v>
      </c>
      <c r="G79" s="1080"/>
      <c r="H79" s="1026" t="s">
        <v>969</v>
      </c>
      <c r="I79" s="1026" t="s">
        <v>1261</v>
      </c>
      <c r="J79" s="1026" t="s">
        <v>20</v>
      </c>
      <c r="K79" s="293">
        <v>1029.95</v>
      </c>
      <c r="L79" s="6">
        <v>12010</v>
      </c>
      <c r="M79" s="9"/>
      <c r="N79" s="8">
        <v>12369699.5</v>
      </c>
    </row>
    <row r="80" spans="2:14" ht="26.4">
      <c r="B80" s="1026">
        <v>2023</v>
      </c>
      <c r="C80" s="1026" t="s">
        <v>16</v>
      </c>
      <c r="D80" s="1079" t="s">
        <v>1268</v>
      </c>
      <c r="E80" s="1080"/>
      <c r="F80" s="1079" t="s">
        <v>1273</v>
      </c>
      <c r="G80" s="1080"/>
      <c r="H80" s="1026" t="s">
        <v>969</v>
      </c>
      <c r="I80" s="1026" t="s">
        <v>1262</v>
      </c>
      <c r="J80" s="1026" t="s">
        <v>76</v>
      </c>
      <c r="K80" s="293">
        <v>2059.92</v>
      </c>
      <c r="L80" s="6">
        <v>1829</v>
      </c>
      <c r="M80" s="9"/>
      <c r="N80" s="8">
        <v>3767593.68</v>
      </c>
    </row>
    <row r="81" spans="2:14" ht="26.4">
      <c r="B81" s="1026">
        <v>2023</v>
      </c>
      <c r="C81" s="1026" t="s">
        <v>16</v>
      </c>
      <c r="D81" s="1079" t="s">
        <v>1268</v>
      </c>
      <c r="E81" s="1080"/>
      <c r="F81" s="1079" t="s">
        <v>1273</v>
      </c>
      <c r="G81" s="1080"/>
      <c r="H81" s="1026" t="s">
        <v>968</v>
      </c>
      <c r="I81" s="1026" t="s">
        <v>1261</v>
      </c>
      <c r="J81" s="1026" t="s">
        <v>20</v>
      </c>
      <c r="K81" s="293">
        <v>343.32</v>
      </c>
      <c r="L81" s="6">
        <v>26593</v>
      </c>
      <c r="M81" s="9"/>
      <c r="N81" s="8">
        <v>9129908.7599999998</v>
      </c>
    </row>
    <row r="82" spans="2:14" ht="26.4">
      <c r="B82" s="1026">
        <v>2023</v>
      </c>
      <c r="C82" s="1026" t="s">
        <v>16</v>
      </c>
      <c r="D82" s="1079" t="s">
        <v>1268</v>
      </c>
      <c r="E82" s="1080"/>
      <c r="F82" s="1079" t="s">
        <v>1273</v>
      </c>
      <c r="G82" s="1080"/>
      <c r="H82" s="1026" t="s">
        <v>968</v>
      </c>
      <c r="I82" s="1026" t="s">
        <v>1262</v>
      </c>
      <c r="J82" s="1026" t="s">
        <v>76</v>
      </c>
      <c r="K82" s="293">
        <v>686.64</v>
      </c>
      <c r="L82" s="6">
        <v>7652</v>
      </c>
      <c r="M82" s="9"/>
      <c r="N82" s="8">
        <v>5254169.28</v>
      </c>
    </row>
    <row r="83" spans="2:14">
      <c r="B83" s="1027" t="s">
        <v>28</v>
      </c>
      <c r="C83" s="1027" t="s">
        <v>28</v>
      </c>
      <c r="D83" s="1083" t="s">
        <v>28</v>
      </c>
      <c r="E83" s="1080"/>
      <c r="F83" s="1083" t="s">
        <v>29</v>
      </c>
      <c r="G83" s="1080"/>
      <c r="H83" s="1027" t="s">
        <v>28</v>
      </c>
      <c r="I83" s="1027" t="s">
        <v>28</v>
      </c>
      <c r="J83" s="1027" t="s">
        <v>28</v>
      </c>
      <c r="K83" s="1027" t="s">
        <v>28</v>
      </c>
      <c r="L83" s="13">
        <v>1391195</v>
      </c>
      <c r="M83" s="1027"/>
      <c r="N83" s="14">
        <v>602514807.01999998</v>
      </c>
    </row>
    <row r="84" spans="2:14" ht="52.8">
      <c r="B84" s="1026">
        <v>2023</v>
      </c>
      <c r="C84" s="1026" t="s">
        <v>16</v>
      </c>
      <c r="D84" s="1079" t="s">
        <v>1268</v>
      </c>
      <c r="E84" s="1080"/>
      <c r="F84" s="1079" t="s">
        <v>1274</v>
      </c>
      <c r="G84" s="1080"/>
      <c r="H84" s="1026" t="s">
        <v>966</v>
      </c>
      <c r="I84" s="1026" t="s">
        <v>292</v>
      </c>
      <c r="J84" s="1026" t="s">
        <v>20</v>
      </c>
      <c r="K84" s="293">
        <v>0</v>
      </c>
      <c r="L84" s="6">
        <v>1423</v>
      </c>
      <c r="M84" s="9"/>
      <c r="N84" s="1026"/>
    </row>
    <row r="85" spans="2:14" ht="39.6">
      <c r="B85" s="1026">
        <v>2023</v>
      </c>
      <c r="C85" s="1026" t="s">
        <v>16</v>
      </c>
      <c r="D85" s="1079" t="s">
        <v>1268</v>
      </c>
      <c r="E85" s="1080"/>
      <c r="F85" s="1079" t="s">
        <v>1274</v>
      </c>
      <c r="G85" s="1080"/>
      <c r="H85" s="1026" t="s">
        <v>967</v>
      </c>
      <c r="I85" s="1026" t="s">
        <v>292</v>
      </c>
      <c r="J85" s="1026" t="s">
        <v>20</v>
      </c>
      <c r="K85" s="293">
        <v>0</v>
      </c>
      <c r="L85" s="6">
        <v>99</v>
      </c>
      <c r="M85" s="9"/>
      <c r="N85" s="1026"/>
    </row>
    <row r="86" spans="2:14" ht="39.6">
      <c r="B86" s="1026">
        <v>2023</v>
      </c>
      <c r="C86" s="1026" t="s">
        <v>16</v>
      </c>
      <c r="D86" s="1079" t="s">
        <v>1268</v>
      </c>
      <c r="E86" s="1080"/>
      <c r="F86" s="1079" t="s">
        <v>1274</v>
      </c>
      <c r="G86" s="1080"/>
      <c r="H86" s="1026" t="s">
        <v>969</v>
      </c>
      <c r="I86" s="1026" t="s">
        <v>292</v>
      </c>
      <c r="J86" s="1026" t="s">
        <v>169</v>
      </c>
      <c r="K86" s="293">
        <v>0</v>
      </c>
      <c r="L86" s="6">
        <v>20</v>
      </c>
      <c r="M86" s="9"/>
      <c r="N86" s="1026"/>
    </row>
    <row r="87" spans="2:14" ht="39.6">
      <c r="B87" s="1026">
        <v>2023</v>
      </c>
      <c r="C87" s="1026" t="s">
        <v>16</v>
      </c>
      <c r="D87" s="1079" t="s">
        <v>1268</v>
      </c>
      <c r="E87" s="1080"/>
      <c r="F87" s="1079" t="s">
        <v>1274</v>
      </c>
      <c r="G87" s="1080"/>
      <c r="H87" s="1026" t="s">
        <v>968</v>
      </c>
      <c r="I87" s="1026" t="s">
        <v>292</v>
      </c>
      <c r="J87" s="1026" t="s">
        <v>145</v>
      </c>
      <c r="K87" s="293">
        <v>0</v>
      </c>
      <c r="L87" s="6">
        <v>38</v>
      </c>
      <c r="M87" s="9"/>
      <c r="N87" s="1026"/>
    </row>
    <row r="88" spans="2:14" ht="52.8">
      <c r="B88" s="1026">
        <v>2023</v>
      </c>
      <c r="C88" s="1026" t="s">
        <v>16</v>
      </c>
      <c r="D88" s="1079" t="s">
        <v>1268</v>
      </c>
      <c r="E88" s="1080"/>
      <c r="F88" s="1079" t="s">
        <v>1274</v>
      </c>
      <c r="G88" s="1080"/>
      <c r="H88" s="1026" t="s">
        <v>966</v>
      </c>
      <c r="I88" s="1026" t="s">
        <v>1261</v>
      </c>
      <c r="J88" s="1026" t="s">
        <v>20</v>
      </c>
      <c r="K88" s="293">
        <v>402.77</v>
      </c>
      <c r="L88" s="6">
        <v>923355</v>
      </c>
      <c r="M88" s="9"/>
      <c r="N88" s="8">
        <v>371899693.35000002</v>
      </c>
    </row>
    <row r="89" spans="2:14" ht="52.8">
      <c r="B89" s="1026">
        <v>2023</v>
      </c>
      <c r="C89" s="1026" t="s">
        <v>16</v>
      </c>
      <c r="D89" s="1079" t="s">
        <v>1268</v>
      </c>
      <c r="E89" s="1080"/>
      <c r="F89" s="1079" t="s">
        <v>1274</v>
      </c>
      <c r="G89" s="1080"/>
      <c r="H89" s="1026" t="s">
        <v>966</v>
      </c>
      <c r="I89" s="1026" t="s">
        <v>1262</v>
      </c>
      <c r="J89" s="1026" t="s">
        <v>72</v>
      </c>
      <c r="K89" s="293">
        <v>805.55</v>
      </c>
      <c r="L89" s="6">
        <v>256625</v>
      </c>
      <c r="M89" s="9"/>
      <c r="N89" s="8">
        <v>206724268.75</v>
      </c>
    </row>
    <row r="90" spans="2:14" ht="52.8">
      <c r="B90" s="1026">
        <v>2023</v>
      </c>
      <c r="C90" s="1026" t="s">
        <v>16</v>
      </c>
      <c r="D90" s="1079" t="s">
        <v>1268</v>
      </c>
      <c r="E90" s="1080"/>
      <c r="F90" s="1079" t="s">
        <v>1274</v>
      </c>
      <c r="G90" s="1080"/>
      <c r="H90" s="1026" t="s">
        <v>966</v>
      </c>
      <c r="I90" s="1026" t="s">
        <v>1263</v>
      </c>
      <c r="J90" s="1026" t="s">
        <v>72</v>
      </c>
      <c r="K90" s="293">
        <v>1208.32</v>
      </c>
      <c r="L90" s="6">
        <v>42406</v>
      </c>
      <c r="M90" s="9"/>
      <c r="N90" s="8">
        <v>51240017.920000002</v>
      </c>
    </row>
    <row r="91" spans="2:14" ht="26.4">
      <c r="B91" s="1026">
        <v>2023</v>
      </c>
      <c r="C91" s="1026" t="s">
        <v>16</v>
      </c>
      <c r="D91" s="1079" t="s">
        <v>1268</v>
      </c>
      <c r="E91" s="1080"/>
      <c r="F91" s="1079" t="s">
        <v>1274</v>
      </c>
      <c r="G91" s="1080"/>
      <c r="H91" s="1026" t="s">
        <v>967</v>
      </c>
      <c r="I91" s="1026" t="s">
        <v>1261</v>
      </c>
      <c r="J91" s="1026" t="s">
        <v>20</v>
      </c>
      <c r="K91" s="293">
        <v>805.54</v>
      </c>
      <c r="L91" s="6">
        <v>40349</v>
      </c>
      <c r="M91" s="9"/>
      <c r="N91" s="8">
        <v>32502733.460000001</v>
      </c>
    </row>
    <row r="92" spans="2:14" ht="26.4">
      <c r="B92" s="1026">
        <v>2023</v>
      </c>
      <c r="C92" s="1026" t="s">
        <v>16</v>
      </c>
      <c r="D92" s="1079" t="s">
        <v>1268</v>
      </c>
      <c r="E92" s="1080"/>
      <c r="F92" s="1079" t="s">
        <v>1274</v>
      </c>
      <c r="G92" s="1080"/>
      <c r="H92" s="1026" t="s">
        <v>967</v>
      </c>
      <c r="I92" s="1026" t="s">
        <v>1262</v>
      </c>
      <c r="J92" s="1026" t="s">
        <v>72</v>
      </c>
      <c r="K92" s="293">
        <v>1611.09</v>
      </c>
      <c r="L92" s="6">
        <v>9219</v>
      </c>
      <c r="M92" s="9"/>
      <c r="N92" s="8">
        <v>14852638.710000001</v>
      </c>
    </row>
    <row r="93" spans="2:14" ht="26.4">
      <c r="B93" s="1026">
        <v>2023</v>
      </c>
      <c r="C93" s="1026" t="s">
        <v>16</v>
      </c>
      <c r="D93" s="1079" t="s">
        <v>1268</v>
      </c>
      <c r="E93" s="1080"/>
      <c r="F93" s="1079" t="s">
        <v>1274</v>
      </c>
      <c r="G93" s="1080"/>
      <c r="H93" s="1026" t="s">
        <v>967</v>
      </c>
      <c r="I93" s="1026" t="s">
        <v>1263</v>
      </c>
      <c r="J93" s="1026" t="s">
        <v>72</v>
      </c>
      <c r="K93" s="293">
        <v>2416.64</v>
      </c>
      <c r="L93" s="6">
        <v>1481</v>
      </c>
      <c r="M93" s="9"/>
      <c r="N93" s="8">
        <v>3579043.8399999999</v>
      </c>
    </row>
    <row r="94" spans="2:14" ht="26.4">
      <c r="B94" s="1026">
        <v>2023</v>
      </c>
      <c r="C94" s="1026" t="s">
        <v>16</v>
      </c>
      <c r="D94" s="1079" t="s">
        <v>1268</v>
      </c>
      <c r="E94" s="1080"/>
      <c r="F94" s="1079" t="s">
        <v>1274</v>
      </c>
      <c r="G94" s="1080"/>
      <c r="H94" s="1026" t="s">
        <v>969</v>
      </c>
      <c r="I94" s="1026" t="s">
        <v>1261</v>
      </c>
      <c r="J94" s="1026" t="s">
        <v>20</v>
      </c>
      <c r="K94" s="293">
        <v>1208.31</v>
      </c>
      <c r="L94" s="6">
        <v>8045</v>
      </c>
      <c r="M94" s="9"/>
      <c r="N94" s="8">
        <v>9720853.9499999993</v>
      </c>
    </row>
    <row r="95" spans="2:14" ht="26.4">
      <c r="B95" s="1026">
        <v>2023</v>
      </c>
      <c r="C95" s="1026" t="s">
        <v>16</v>
      </c>
      <c r="D95" s="1079" t="s">
        <v>1268</v>
      </c>
      <c r="E95" s="1080"/>
      <c r="F95" s="1079" t="s">
        <v>1274</v>
      </c>
      <c r="G95" s="1080"/>
      <c r="H95" s="1026" t="s">
        <v>969</v>
      </c>
      <c r="I95" s="1026" t="s">
        <v>1262</v>
      </c>
      <c r="J95" s="1026" t="s">
        <v>72</v>
      </c>
      <c r="K95" s="293">
        <v>2416.64</v>
      </c>
      <c r="L95" s="6">
        <v>1962</v>
      </c>
      <c r="M95" s="9"/>
      <c r="N95" s="8">
        <v>4741447.6799999997</v>
      </c>
    </row>
    <row r="96" spans="2:14" ht="26.4">
      <c r="B96" s="1026">
        <v>2023</v>
      </c>
      <c r="C96" s="1026" t="s">
        <v>16</v>
      </c>
      <c r="D96" s="1079" t="s">
        <v>1268</v>
      </c>
      <c r="E96" s="1080"/>
      <c r="F96" s="1079" t="s">
        <v>1274</v>
      </c>
      <c r="G96" s="1080"/>
      <c r="H96" s="1026" t="s">
        <v>969</v>
      </c>
      <c r="I96" s="1026" t="s">
        <v>1263</v>
      </c>
      <c r="J96" s="1026" t="s">
        <v>72</v>
      </c>
      <c r="K96" s="293">
        <v>3624.96</v>
      </c>
      <c r="L96" s="6">
        <v>287</v>
      </c>
      <c r="M96" s="9"/>
      <c r="N96" s="8">
        <v>1040363.52</v>
      </c>
    </row>
    <row r="97" spans="2:14" ht="26.4">
      <c r="B97" s="1026">
        <v>2023</v>
      </c>
      <c r="C97" s="1026" t="s">
        <v>16</v>
      </c>
      <c r="D97" s="1079" t="s">
        <v>1268</v>
      </c>
      <c r="E97" s="1080"/>
      <c r="F97" s="1079" t="s">
        <v>1274</v>
      </c>
      <c r="G97" s="1080"/>
      <c r="H97" s="1026" t="s">
        <v>968</v>
      </c>
      <c r="I97" s="1026" t="s">
        <v>1261</v>
      </c>
      <c r="J97" s="1026" t="s">
        <v>20</v>
      </c>
      <c r="K97" s="293">
        <v>402.77</v>
      </c>
      <c r="L97" s="6">
        <v>21770</v>
      </c>
      <c r="M97" s="9"/>
      <c r="N97" s="8">
        <v>8768302.9000000004</v>
      </c>
    </row>
    <row r="98" spans="2:14" ht="26.4">
      <c r="B98" s="1026">
        <v>2023</v>
      </c>
      <c r="C98" s="1026" t="s">
        <v>16</v>
      </c>
      <c r="D98" s="1079" t="s">
        <v>1268</v>
      </c>
      <c r="E98" s="1080"/>
      <c r="F98" s="1079" t="s">
        <v>1274</v>
      </c>
      <c r="G98" s="1080"/>
      <c r="H98" s="1026" t="s">
        <v>968</v>
      </c>
      <c r="I98" s="1026" t="s">
        <v>1262</v>
      </c>
      <c r="J98" s="1026" t="s">
        <v>72</v>
      </c>
      <c r="K98" s="293">
        <v>805.55</v>
      </c>
      <c r="L98" s="6">
        <v>9178</v>
      </c>
      <c r="M98" s="9"/>
      <c r="N98" s="8">
        <v>7393337.9000000004</v>
      </c>
    </row>
    <row r="99" spans="2:14" ht="26.4">
      <c r="B99" s="1026">
        <v>2023</v>
      </c>
      <c r="C99" s="1026" t="s">
        <v>16</v>
      </c>
      <c r="D99" s="1079" t="s">
        <v>1268</v>
      </c>
      <c r="E99" s="1080"/>
      <c r="F99" s="1079" t="s">
        <v>1274</v>
      </c>
      <c r="G99" s="1080"/>
      <c r="H99" s="1026" t="s">
        <v>968</v>
      </c>
      <c r="I99" s="1026" t="s">
        <v>1263</v>
      </c>
      <c r="J99" s="1026" t="s">
        <v>72</v>
      </c>
      <c r="K99" s="293">
        <v>1208.32</v>
      </c>
      <c r="L99" s="6">
        <v>1775</v>
      </c>
      <c r="M99" s="9"/>
      <c r="N99" s="8">
        <v>2144768</v>
      </c>
    </row>
    <row r="100" spans="2:14">
      <c r="B100" s="1027" t="s">
        <v>28</v>
      </c>
      <c r="C100" s="1027" t="s">
        <v>28</v>
      </c>
      <c r="D100" s="1083" t="s">
        <v>28</v>
      </c>
      <c r="E100" s="1080"/>
      <c r="F100" s="1083" t="s">
        <v>29</v>
      </c>
      <c r="G100" s="1080"/>
      <c r="H100" s="1027" t="s">
        <v>28</v>
      </c>
      <c r="I100" s="1027" t="s">
        <v>28</v>
      </c>
      <c r="J100" s="1027" t="s">
        <v>28</v>
      </c>
      <c r="K100" s="1027" t="s">
        <v>28</v>
      </c>
      <c r="L100" s="13">
        <v>1318032</v>
      </c>
      <c r="M100" s="1027"/>
      <c r="N100" s="14">
        <v>714607469.98000002</v>
      </c>
    </row>
    <row r="101" spans="2:14" ht="52.8">
      <c r="B101" s="1026">
        <v>2023</v>
      </c>
      <c r="C101" s="1026" t="s">
        <v>16</v>
      </c>
      <c r="D101" s="1079" t="s">
        <v>1268</v>
      </c>
      <c r="E101" s="1080"/>
      <c r="F101" s="1079" t="s">
        <v>1275</v>
      </c>
      <c r="G101" s="1080"/>
      <c r="H101" s="1026" t="s">
        <v>966</v>
      </c>
      <c r="I101" s="1026" t="s">
        <v>292</v>
      </c>
      <c r="J101" s="1026" t="s">
        <v>20</v>
      </c>
      <c r="K101" s="293">
        <v>0</v>
      </c>
      <c r="L101" s="6">
        <v>1155</v>
      </c>
      <c r="M101" s="9"/>
      <c r="N101" s="1026"/>
    </row>
    <row r="102" spans="2:14" ht="39.6">
      <c r="B102" s="1026">
        <v>2023</v>
      </c>
      <c r="C102" s="1026" t="s">
        <v>16</v>
      </c>
      <c r="D102" s="1079" t="s">
        <v>1268</v>
      </c>
      <c r="E102" s="1080"/>
      <c r="F102" s="1079" t="s">
        <v>1275</v>
      </c>
      <c r="G102" s="1080"/>
      <c r="H102" s="1026" t="s">
        <v>967</v>
      </c>
      <c r="I102" s="1026" t="s">
        <v>292</v>
      </c>
      <c r="J102" s="1026" t="s">
        <v>72</v>
      </c>
      <c r="K102" s="293">
        <v>0</v>
      </c>
      <c r="L102" s="6">
        <v>102</v>
      </c>
      <c r="M102" s="9"/>
      <c r="N102" s="1026"/>
    </row>
    <row r="103" spans="2:14" ht="39.6">
      <c r="B103" s="1026">
        <v>2023</v>
      </c>
      <c r="C103" s="1026" t="s">
        <v>16</v>
      </c>
      <c r="D103" s="1079" t="s">
        <v>1268</v>
      </c>
      <c r="E103" s="1080"/>
      <c r="F103" s="1079" t="s">
        <v>1275</v>
      </c>
      <c r="G103" s="1080"/>
      <c r="H103" s="1026" t="s">
        <v>969</v>
      </c>
      <c r="I103" s="1026" t="s">
        <v>292</v>
      </c>
      <c r="J103" s="1026" t="s">
        <v>1276</v>
      </c>
      <c r="K103" s="293">
        <v>0</v>
      </c>
      <c r="L103" s="6">
        <v>4</v>
      </c>
      <c r="M103" s="9"/>
      <c r="N103" s="1026"/>
    </row>
    <row r="104" spans="2:14" ht="39.6">
      <c r="B104" s="1026">
        <v>2023</v>
      </c>
      <c r="C104" s="1026" t="s">
        <v>16</v>
      </c>
      <c r="D104" s="1079" t="s">
        <v>1268</v>
      </c>
      <c r="E104" s="1080"/>
      <c r="F104" s="1079" t="s">
        <v>1275</v>
      </c>
      <c r="G104" s="1080"/>
      <c r="H104" s="1026" t="s">
        <v>968</v>
      </c>
      <c r="I104" s="1026" t="s">
        <v>292</v>
      </c>
      <c r="J104" s="1026" t="s">
        <v>66</v>
      </c>
      <c r="K104" s="293">
        <v>0</v>
      </c>
      <c r="L104" s="6">
        <v>56</v>
      </c>
      <c r="M104" s="9"/>
      <c r="N104" s="1026"/>
    </row>
    <row r="105" spans="2:14" ht="52.8">
      <c r="B105" s="1026">
        <v>2023</v>
      </c>
      <c r="C105" s="1026" t="s">
        <v>16</v>
      </c>
      <c r="D105" s="1079" t="s">
        <v>1268</v>
      </c>
      <c r="E105" s="1080"/>
      <c r="F105" s="1079" t="s">
        <v>1275</v>
      </c>
      <c r="G105" s="1080"/>
      <c r="H105" s="1026" t="s">
        <v>966</v>
      </c>
      <c r="I105" s="1026" t="s">
        <v>1261</v>
      </c>
      <c r="J105" s="1026" t="s">
        <v>20</v>
      </c>
      <c r="K105" s="293">
        <v>117.23</v>
      </c>
      <c r="L105" s="6">
        <v>936643</v>
      </c>
      <c r="M105" s="9"/>
      <c r="N105" s="8">
        <v>109802658.89</v>
      </c>
    </row>
    <row r="106" spans="2:14" ht="52.8">
      <c r="B106" s="1026">
        <v>2023</v>
      </c>
      <c r="C106" s="1026" t="s">
        <v>16</v>
      </c>
      <c r="D106" s="1079" t="s">
        <v>1268</v>
      </c>
      <c r="E106" s="1080"/>
      <c r="F106" s="1079" t="s">
        <v>1275</v>
      </c>
      <c r="G106" s="1080"/>
      <c r="H106" s="1026" t="s">
        <v>966</v>
      </c>
      <c r="I106" s="1026" t="s">
        <v>1262</v>
      </c>
      <c r="J106" s="1026" t="s">
        <v>76</v>
      </c>
      <c r="K106" s="293">
        <v>234.46</v>
      </c>
      <c r="L106" s="6">
        <v>226210</v>
      </c>
      <c r="M106" s="9"/>
      <c r="N106" s="8">
        <v>53037196.600000001</v>
      </c>
    </row>
    <row r="107" spans="2:14" ht="26.4">
      <c r="B107" s="1026">
        <v>2023</v>
      </c>
      <c r="C107" s="1026" t="s">
        <v>16</v>
      </c>
      <c r="D107" s="1079" t="s">
        <v>1268</v>
      </c>
      <c r="E107" s="1080"/>
      <c r="F107" s="1079" t="s">
        <v>1275</v>
      </c>
      <c r="G107" s="1080"/>
      <c r="H107" s="1026" t="s">
        <v>967</v>
      </c>
      <c r="I107" s="1026" t="s">
        <v>1261</v>
      </c>
      <c r="J107" s="1026" t="s">
        <v>20</v>
      </c>
      <c r="K107" s="293">
        <v>234.46</v>
      </c>
      <c r="L107" s="6">
        <v>45885</v>
      </c>
      <c r="M107" s="9"/>
      <c r="N107" s="8">
        <v>10758197.1</v>
      </c>
    </row>
    <row r="108" spans="2:14" ht="26.4">
      <c r="B108" s="1026">
        <v>2023</v>
      </c>
      <c r="C108" s="1026" t="s">
        <v>16</v>
      </c>
      <c r="D108" s="1079" t="s">
        <v>1268</v>
      </c>
      <c r="E108" s="1080"/>
      <c r="F108" s="1079" t="s">
        <v>1275</v>
      </c>
      <c r="G108" s="1080"/>
      <c r="H108" s="1026" t="s">
        <v>967</v>
      </c>
      <c r="I108" s="1026" t="s">
        <v>1262</v>
      </c>
      <c r="J108" s="1026" t="s">
        <v>76</v>
      </c>
      <c r="K108" s="293">
        <v>468.92</v>
      </c>
      <c r="L108" s="6">
        <v>4296</v>
      </c>
      <c r="M108" s="9"/>
      <c r="N108" s="8">
        <v>2014480.32</v>
      </c>
    </row>
    <row r="109" spans="2:14" ht="26.4">
      <c r="B109" s="1026">
        <v>2023</v>
      </c>
      <c r="C109" s="1026" t="s">
        <v>16</v>
      </c>
      <c r="D109" s="1079" t="s">
        <v>1268</v>
      </c>
      <c r="E109" s="1080"/>
      <c r="F109" s="1079" t="s">
        <v>1275</v>
      </c>
      <c r="G109" s="1080"/>
      <c r="H109" s="1026" t="s">
        <v>969</v>
      </c>
      <c r="I109" s="1026" t="s">
        <v>1261</v>
      </c>
      <c r="J109" s="1026" t="s">
        <v>20</v>
      </c>
      <c r="K109" s="293">
        <v>351.69</v>
      </c>
      <c r="L109" s="6">
        <v>8245</v>
      </c>
      <c r="M109" s="9"/>
      <c r="N109" s="8">
        <v>2899684.05</v>
      </c>
    </row>
    <row r="110" spans="2:14" ht="26.4">
      <c r="B110" s="1026">
        <v>2023</v>
      </c>
      <c r="C110" s="1026" t="s">
        <v>16</v>
      </c>
      <c r="D110" s="1079" t="s">
        <v>1268</v>
      </c>
      <c r="E110" s="1080"/>
      <c r="F110" s="1079" t="s">
        <v>1275</v>
      </c>
      <c r="G110" s="1080"/>
      <c r="H110" s="1026" t="s">
        <v>969</v>
      </c>
      <c r="I110" s="1026" t="s">
        <v>1262</v>
      </c>
      <c r="J110" s="1026" t="s">
        <v>76</v>
      </c>
      <c r="K110" s="293">
        <v>703.39</v>
      </c>
      <c r="L110" s="6">
        <v>1161</v>
      </c>
      <c r="M110" s="9"/>
      <c r="N110" s="8">
        <v>816635.79</v>
      </c>
    </row>
    <row r="111" spans="2:14" ht="26.4">
      <c r="B111" s="1026">
        <v>2023</v>
      </c>
      <c r="C111" s="1026" t="s">
        <v>16</v>
      </c>
      <c r="D111" s="1079" t="s">
        <v>1268</v>
      </c>
      <c r="E111" s="1080"/>
      <c r="F111" s="1079" t="s">
        <v>1275</v>
      </c>
      <c r="G111" s="1080"/>
      <c r="H111" s="1026" t="s">
        <v>968</v>
      </c>
      <c r="I111" s="1026" t="s">
        <v>1261</v>
      </c>
      <c r="J111" s="1026" t="s">
        <v>20</v>
      </c>
      <c r="K111" s="293">
        <v>117.23</v>
      </c>
      <c r="L111" s="6">
        <v>22384</v>
      </c>
      <c r="M111" s="9"/>
      <c r="N111" s="8">
        <v>2624076.3199999998</v>
      </c>
    </row>
    <row r="112" spans="2:14" ht="26.4">
      <c r="B112" s="1026">
        <v>2023</v>
      </c>
      <c r="C112" s="1026" t="s">
        <v>16</v>
      </c>
      <c r="D112" s="1079" t="s">
        <v>1268</v>
      </c>
      <c r="E112" s="1080"/>
      <c r="F112" s="1079" t="s">
        <v>1275</v>
      </c>
      <c r="G112" s="1080"/>
      <c r="H112" s="1026" t="s">
        <v>968</v>
      </c>
      <c r="I112" s="1026" t="s">
        <v>1262</v>
      </c>
      <c r="J112" s="1026" t="s">
        <v>76</v>
      </c>
      <c r="K112" s="293">
        <v>234.46</v>
      </c>
      <c r="L112" s="6">
        <v>6673</v>
      </c>
      <c r="M112" s="9"/>
      <c r="N112" s="8">
        <v>1564551.58</v>
      </c>
    </row>
    <row r="113" spans="2:14">
      <c r="B113" s="1027" t="s">
        <v>28</v>
      </c>
      <c r="C113" s="1027" t="s">
        <v>28</v>
      </c>
      <c r="D113" s="1083" t="s">
        <v>28</v>
      </c>
      <c r="E113" s="1080"/>
      <c r="F113" s="1083" t="s">
        <v>29</v>
      </c>
      <c r="G113" s="1080"/>
      <c r="H113" s="1027" t="s">
        <v>28</v>
      </c>
      <c r="I113" s="1027" t="s">
        <v>28</v>
      </c>
      <c r="J113" s="1027" t="s">
        <v>28</v>
      </c>
      <c r="K113" s="1027" t="s">
        <v>28</v>
      </c>
      <c r="L113" s="13">
        <v>1252814</v>
      </c>
      <c r="M113" s="1027"/>
      <c r="N113" s="14">
        <v>183517480.65000001</v>
      </c>
    </row>
    <row r="114" spans="2:14" ht="52.8">
      <c r="B114" s="1026">
        <v>2023</v>
      </c>
      <c r="C114" s="1026" t="s">
        <v>16</v>
      </c>
      <c r="D114" s="1079" t="s">
        <v>1268</v>
      </c>
      <c r="E114" s="1080"/>
      <c r="F114" s="1079" t="s">
        <v>1277</v>
      </c>
      <c r="G114" s="1080"/>
      <c r="H114" s="1026" t="s">
        <v>966</v>
      </c>
      <c r="I114" s="1026" t="s">
        <v>292</v>
      </c>
      <c r="J114" s="1026" t="s">
        <v>20</v>
      </c>
      <c r="K114" s="293">
        <v>0</v>
      </c>
      <c r="L114" s="6">
        <v>2251</v>
      </c>
      <c r="M114" s="9"/>
      <c r="N114" s="1026"/>
    </row>
    <row r="115" spans="2:14" ht="39.6">
      <c r="B115" s="1026">
        <v>2023</v>
      </c>
      <c r="C115" s="1026" t="s">
        <v>16</v>
      </c>
      <c r="D115" s="1079" t="s">
        <v>1268</v>
      </c>
      <c r="E115" s="1080"/>
      <c r="F115" s="1079" t="s">
        <v>1277</v>
      </c>
      <c r="G115" s="1080"/>
      <c r="H115" s="1026" t="s">
        <v>967</v>
      </c>
      <c r="I115" s="1026" t="s">
        <v>292</v>
      </c>
      <c r="J115" s="1026" t="s">
        <v>76</v>
      </c>
      <c r="K115" s="293">
        <v>0</v>
      </c>
      <c r="L115" s="6">
        <v>104</v>
      </c>
      <c r="M115" s="9"/>
      <c r="N115" s="1026"/>
    </row>
    <row r="116" spans="2:14" ht="39.6">
      <c r="B116" s="1026">
        <v>2023</v>
      </c>
      <c r="C116" s="1026" t="s">
        <v>16</v>
      </c>
      <c r="D116" s="1079" t="s">
        <v>1268</v>
      </c>
      <c r="E116" s="1080"/>
      <c r="F116" s="1079" t="s">
        <v>1277</v>
      </c>
      <c r="G116" s="1080"/>
      <c r="H116" s="1026" t="s">
        <v>969</v>
      </c>
      <c r="I116" s="1026" t="s">
        <v>292</v>
      </c>
      <c r="J116" s="1026" t="s">
        <v>72</v>
      </c>
      <c r="K116" s="293">
        <v>0</v>
      </c>
      <c r="L116" s="6">
        <v>33</v>
      </c>
      <c r="M116" s="9"/>
      <c r="N116" s="1026"/>
    </row>
    <row r="117" spans="2:14" ht="39.6">
      <c r="B117" s="1026">
        <v>2023</v>
      </c>
      <c r="C117" s="1026" t="s">
        <v>16</v>
      </c>
      <c r="D117" s="1079" t="s">
        <v>1268</v>
      </c>
      <c r="E117" s="1080"/>
      <c r="F117" s="1079" t="s">
        <v>1277</v>
      </c>
      <c r="G117" s="1080"/>
      <c r="H117" s="1026" t="s">
        <v>968</v>
      </c>
      <c r="I117" s="1026" t="s">
        <v>292</v>
      </c>
      <c r="J117" s="1026" t="s">
        <v>138</v>
      </c>
      <c r="K117" s="293">
        <v>0</v>
      </c>
      <c r="L117" s="6">
        <v>9</v>
      </c>
      <c r="M117" s="9"/>
      <c r="N117" s="1026"/>
    </row>
    <row r="118" spans="2:14" ht="52.8">
      <c r="B118" s="1026">
        <v>2023</v>
      </c>
      <c r="C118" s="1026" t="s">
        <v>16</v>
      </c>
      <c r="D118" s="1079" t="s">
        <v>1268</v>
      </c>
      <c r="E118" s="1080"/>
      <c r="F118" s="1079" t="s">
        <v>1277</v>
      </c>
      <c r="G118" s="1080"/>
      <c r="H118" s="1026" t="s">
        <v>966</v>
      </c>
      <c r="I118" s="1026" t="s">
        <v>1261</v>
      </c>
      <c r="J118" s="1026" t="s">
        <v>20</v>
      </c>
      <c r="K118" s="293">
        <v>401.93</v>
      </c>
      <c r="L118" s="6">
        <v>1177605</v>
      </c>
      <c r="M118" s="9"/>
      <c r="N118" s="8">
        <v>473314777.64999998</v>
      </c>
    </row>
    <row r="119" spans="2:14" ht="52.8">
      <c r="B119" s="1026">
        <v>2023</v>
      </c>
      <c r="C119" s="1026" t="s">
        <v>16</v>
      </c>
      <c r="D119" s="1079" t="s">
        <v>1268</v>
      </c>
      <c r="E119" s="1080"/>
      <c r="F119" s="1079" t="s">
        <v>1277</v>
      </c>
      <c r="G119" s="1080"/>
      <c r="H119" s="1026" t="s">
        <v>966</v>
      </c>
      <c r="I119" s="1026" t="s">
        <v>1262</v>
      </c>
      <c r="J119" s="1026" t="s">
        <v>72</v>
      </c>
      <c r="K119" s="293">
        <v>803.87</v>
      </c>
      <c r="L119" s="6">
        <v>154725</v>
      </c>
      <c r="M119" s="9"/>
      <c r="N119" s="8">
        <v>124378785.75</v>
      </c>
    </row>
    <row r="120" spans="2:14" ht="52.8">
      <c r="B120" s="1026">
        <v>2023</v>
      </c>
      <c r="C120" s="1026" t="s">
        <v>16</v>
      </c>
      <c r="D120" s="1079" t="s">
        <v>1268</v>
      </c>
      <c r="E120" s="1080"/>
      <c r="F120" s="1079" t="s">
        <v>1277</v>
      </c>
      <c r="G120" s="1080"/>
      <c r="H120" s="1026" t="s">
        <v>966</v>
      </c>
      <c r="I120" s="1026" t="s">
        <v>1263</v>
      </c>
      <c r="J120" s="1026" t="s">
        <v>72</v>
      </c>
      <c r="K120" s="293">
        <v>1205.81</v>
      </c>
      <c r="L120" s="6">
        <v>117430</v>
      </c>
      <c r="M120" s="9"/>
      <c r="N120" s="8">
        <v>141598268.30000001</v>
      </c>
    </row>
    <row r="121" spans="2:14" ht="26.4">
      <c r="B121" s="1026">
        <v>2023</v>
      </c>
      <c r="C121" s="1026" t="s">
        <v>16</v>
      </c>
      <c r="D121" s="1079" t="s">
        <v>1268</v>
      </c>
      <c r="E121" s="1080"/>
      <c r="F121" s="1079" t="s">
        <v>1277</v>
      </c>
      <c r="G121" s="1080"/>
      <c r="H121" s="1026" t="s">
        <v>967</v>
      </c>
      <c r="I121" s="1026" t="s">
        <v>1261</v>
      </c>
      <c r="J121" s="1026" t="s">
        <v>20</v>
      </c>
      <c r="K121" s="293">
        <v>803.87</v>
      </c>
      <c r="L121" s="6">
        <v>88626</v>
      </c>
      <c r="M121" s="9"/>
      <c r="N121" s="8">
        <v>71243782.620000005</v>
      </c>
    </row>
    <row r="122" spans="2:14" ht="26.4">
      <c r="B122" s="1026">
        <v>2023</v>
      </c>
      <c r="C122" s="1026" t="s">
        <v>16</v>
      </c>
      <c r="D122" s="1079" t="s">
        <v>1268</v>
      </c>
      <c r="E122" s="1080"/>
      <c r="F122" s="1079" t="s">
        <v>1277</v>
      </c>
      <c r="G122" s="1080"/>
      <c r="H122" s="1026" t="s">
        <v>967</v>
      </c>
      <c r="I122" s="1026" t="s">
        <v>1262</v>
      </c>
      <c r="J122" s="1026" t="s">
        <v>72</v>
      </c>
      <c r="K122" s="293">
        <v>1607.74</v>
      </c>
      <c r="L122" s="6">
        <v>22460</v>
      </c>
      <c r="M122" s="9"/>
      <c r="N122" s="8">
        <v>36109840.399999999</v>
      </c>
    </row>
    <row r="123" spans="2:14" ht="26.4">
      <c r="B123" s="1026">
        <v>2023</v>
      </c>
      <c r="C123" s="1026" t="s">
        <v>16</v>
      </c>
      <c r="D123" s="1079" t="s">
        <v>1268</v>
      </c>
      <c r="E123" s="1080"/>
      <c r="F123" s="1079" t="s">
        <v>1277</v>
      </c>
      <c r="G123" s="1080"/>
      <c r="H123" s="1026" t="s">
        <v>967</v>
      </c>
      <c r="I123" s="1026" t="s">
        <v>1263</v>
      </c>
      <c r="J123" s="1026" t="s">
        <v>72</v>
      </c>
      <c r="K123" s="293">
        <v>2411.62</v>
      </c>
      <c r="L123" s="6">
        <v>13086</v>
      </c>
      <c r="M123" s="9"/>
      <c r="N123" s="8">
        <v>31558459.32</v>
      </c>
    </row>
    <row r="124" spans="2:14" ht="26.4">
      <c r="B124" s="1026">
        <v>2023</v>
      </c>
      <c r="C124" s="1026" t="s">
        <v>16</v>
      </c>
      <c r="D124" s="1079" t="s">
        <v>1268</v>
      </c>
      <c r="E124" s="1080"/>
      <c r="F124" s="1079" t="s">
        <v>1277</v>
      </c>
      <c r="G124" s="1080"/>
      <c r="H124" s="1026" t="s">
        <v>969</v>
      </c>
      <c r="I124" s="1026" t="s">
        <v>1261</v>
      </c>
      <c r="J124" s="1026" t="s">
        <v>20</v>
      </c>
      <c r="K124" s="293">
        <v>1205.8</v>
      </c>
      <c r="L124" s="6">
        <v>87354</v>
      </c>
      <c r="M124" s="9"/>
      <c r="N124" s="8">
        <v>105331453.2</v>
      </c>
    </row>
    <row r="125" spans="2:14" ht="26.4">
      <c r="B125" s="1026">
        <v>2023</v>
      </c>
      <c r="C125" s="1026" t="s">
        <v>16</v>
      </c>
      <c r="D125" s="1079" t="s">
        <v>1268</v>
      </c>
      <c r="E125" s="1080"/>
      <c r="F125" s="1079" t="s">
        <v>1277</v>
      </c>
      <c r="G125" s="1080"/>
      <c r="H125" s="1026" t="s">
        <v>969</v>
      </c>
      <c r="I125" s="1026" t="s">
        <v>1262</v>
      </c>
      <c r="J125" s="1026" t="s">
        <v>72</v>
      </c>
      <c r="K125" s="293">
        <v>2411.61</v>
      </c>
      <c r="L125" s="6">
        <v>18758</v>
      </c>
      <c r="M125" s="9"/>
      <c r="N125" s="8">
        <v>45236980.380000003</v>
      </c>
    </row>
    <row r="126" spans="2:14" ht="26.4">
      <c r="B126" s="1026">
        <v>2023</v>
      </c>
      <c r="C126" s="1026" t="s">
        <v>16</v>
      </c>
      <c r="D126" s="1079" t="s">
        <v>1268</v>
      </c>
      <c r="E126" s="1080"/>
      <c r="F126" s="1079" t="s">
        <v>1277</v>
      </c>
      <c r="G126" s="1080"/>
      <c r="H126" s="1026" t="s">
        <v>969</v>
      </c>
      <c r="I126" s="1026" t="s">
        <v>1263</v>
      </c>
      <c r="J126" s="1026" t="s">
        <v>72</v>
      </c>
      <c r="K126" s="293">
        <v>3617.42</v>
      </c>
      <c r="L126" s="6">
        <v>11242</v>
      </c>
      <c r="M126" s="9"/>
      <c r="N126" s="8">
        <v>40667035.640000001</v>
      </c>
    </row>
    <row r="127" spans="2:14" ht="26.4">
      <c r="B127" s="1026">
        <v>2023</v>
      </c>
      <c r="C127" s="1026" t="s">
        <v>16</v>
      </c>
      <c r="D127" s="1079" t="s">
        <v>1268</v>
      </c>
      <c r="E127" s="1080"/>
      <c r="F127" s="1079" t="s">
        <v>1277</v>
      </c>
      <c r="G127" s="1080"/>
      <c r="H127" s="1026" t="s">
        <v>968</v>
      </c>
      <c r="I127" s="1026" t="s">
        <v>1261</v>
      </c>
      <c r="J127" s="1026" t="s">
        <v>20</v>
      </c>
      <c r="K127" s="293">
        <v>401.93</v>
      </c>
      <c r="L127" s="6">
        <v>21514</v>
      </c>
      <c r="M127" s="9"/>
      <c r="N127" s="8">
        <v>8647122.0199999996</v>
      </c>
    </row>
    <row r="128" spans="2:14" ht="26.4">
      <c r="B128" s="1026">
        <v>2023</v>
      </c>
      <c r="C128" s="1026" t="s">
        <v>16</v>
      </c>
      <c r="D128" s="1079" t="s">
        <v>1268</v>
      </c>
      <c r="E128" s="1080"/>
      <c r="F128" s="1079" t="s">
        <v>1277</v>
      </c>
      <c r="G128" s="1080"/>
      <c r="H128" s="1026" t="s">
        <v>968</v>
      </c>
      <c r="I128" s="1026" t="s">
        <v>1262</v>
      </c>
      <c r="J128" s="1026" t="s">
        <v>72</v>
      </c>
      <c r="K128" s="293">
        <v>803.87</v>
      </c>
      <c r="L128" s="6">
        <v>3960</v>
      </c>
      <c r="M128" s="9"/>
      <c r="N128" s="8">
        <v>3183325.2</v>
      </c>
    </row>
    <row r="129" spans="2:14" ht="26.4">
      <c r="B129" s="1026">
        <v>2023</v>
      </c>
      <c r="C129" s="1026" t="s">
        <v>16</v>
      </c>
      <c r="D129" s="1079" t="s">
        <v>1268</v>
      </c>
      <c r="E129" s="1080"/>
      <c r="F129" s="1079" t="s">
        <v>1277</v>
      </c>
      <c r="G129" s="1080"/>
      <c r="H129" s="1026" t="s">
        <v>968</v>
      </c>
      <c r="I129" s="1026" t="s">
        <v>1263</v>
      </c>
      <c r="J129" s="1026" t="s">
        <v>72</v>
      </c>
      <c r="K129" s="293">
        <v>1205.81</v>
      </c>
      <c r="L129" s="6">
        <v>6289</v>
      </c>
      <c r="M129" s="9"/>
      <c r="N129" s="8">
        <v>7583339.0899999999</v>
      </c>
    </row>
    <row r="130" spans="2:14">
      <c r="B130" s="1027" t="s">
        <v>28</v>
      </c>
      <c r="C130" s="1027" t="s">
        <v>28</v>
      </c>
      <c r="D130" s="1083" t="s">
        <v>28</v>
      </c>
      <c r="E130" s="1080"/>
      <c r="F130" s="1083" t="s">
        <v>29</v>
      </c>
      <c r="G130" s="1080"/>
      <c r="H130" s="1027" t="s">
        <v>28</v>
      </c>
      <c r="I130" s="1027" t="s">
        <v>28</v>
      </c>
      <c r="J130" s="1027" t="s">
        <v>28</v>
      </c>
      <c r="K130" s="1027" t="s">
        <v>28</v>
      </c>
      <c r="L130" s="13">
        <v>1725446</v>
      </c>
      <c r="M130" s="1027"/>
      <c r="N130" s="14">
        <v>1088853169.5699999</v>
      </c>
    </row>
    <row r="131" spans="2:14" ht="52.8">
      <c r="B131" s="1026">
        <v>2023</v>
      </c>
      <c r="C131" s="1026" t="s">
        <v>16</v>
      </c>
      <c r="D131" s="1079" t="s">
        <v>1268</v>
      </c>
      <c r="E131" s="1080"/>
      <c r="F131" s="1079" t="s">
        <v>1278</v>
      </c>
      <c r="G131" s="1080"/>
      <c r="H131" s="1026" t="s">
        <v>966</v>
      </c>
      <c r="I131" s="1026" t="s">
        <v>292</v>
      </c>
      <c r="J131" s="1026" t="s">
        <v>20</v>
      </c>
      <c r="K131" s="293">
        <v>0</v>
      </c>
      <c r="L131" s="6">
        <v>2121</v>
      </c>
      <c r="M131" s="9"/>
      <c r="N131" s="1026"/>
    </row>
    <row r="132" spans="2:14" ht="39.6">
      <c r="B132" s="1026">
        <v>2023</v>
      </c>
      <c r="C132" s="1026" t="s">
        <v>16</v>
      </c>
      <c r="D132" s="1079" t="s">
        <v>1268</v>
      </c>
      <c r="E132" s="1080"/>
      <c r="F132" s="1079" t="s">
        <v>1278</v>
      </c>
      <c r="G132" s="1080"/>
      <c r="H132" s="1026" t="s">
        <v>967</v>
      </c>
      <c r="I132" s="1026" t="s">
        <v>292</v>
      </c>
      <c r="J132" s="1026" t="s">
        <v>20</v>
      </c>
      <c r="K132" s="293">
        <v>0</v>
      </c>
      <c r="L132" s="6">
        <v>194</v>
      </c>
      <c r="M132" s="9"/>
      <c r="N132" s="1026"/>
    </row>
    <row r="133" spans="2:14" ht="39.6">
      <c r="B133" s="1026">
        <v>2023</v>
      </c>
      <c r="C133" s="1026" t="s">
        <v>16</v>
      </c>
      <c r="D133" s="1079" t="s">
        <v>1268</v>
      </c>
      <c r="E133" s="1080"/>
      <c r="F133" s="1079" t="s">
        <v>1278</v>
      </c>
      <c r="G133" s="1080"/>
      <c r="H133" s="1026" t="s">
        <v>969</v>
      </c>
      <c r="I133" s="1026" t="s">
        <v>292</v>
      </c>
      <c r="J133" s="1026" t="s">
        <v>448</v>
      </c>
      <c r="K133" s="293">
        <v>0</v>
      </c>
      <c r="L133" s="6">
        <v>3</v>
      </c>
      <c r="M133" s="9"/>
      <c r="N133" s="1026"/>
    </row>
    <row r="134" spans="2:14" ht="39.6">
      <c r="B134" s="1026">
        <v>2023</v>
      </c>
      <c r="C134" s="1026" t="s">
        <v>16</v>
      </c>
      <c r="D134" s="1079" t="s">
        <v>1268</v>
      </c>
      <c r="E134" s="1080"/>
      <c r="F134" s="1079" t="s">
        <v>1278</v>
      </c>
      <c r="G134" s="1080"/>
      <c r="H134" s="1026" t="s">
        <v>968</v>
      </c>
      <c r="I134" s="1026" t="s">
        <v>292</v>
      </c>
      <c r="J134" s="1026" t="s">
        <v>79</v>
      </c>
      <c r="K134" s="293">
        <v>0</v>
      </c>
      <c r="L134" s="6">
        <v>12</v>
      </c>
      <c r="M134" s="9"/>
      <c r="N134" s="1026"/>
    </row>
    <row r="135" spans="2:14" ht="52.8">
      <c r="B135" s="1026">
        <v>2023</v>
      </c>
      <c r="C135" s="1026" t="s">
        <v>16</v>
      </c>
      <c r="D135" s="1079" t="s">
        <v>1268</v>
      </c>
      <c r="E135" s="1080"/>
      <c r="F135" s="1079" t="s">
        <v>1278</v>
      </c>
      <c r="G135" s="1080"/>
      <c r="H135" s="1026" t="s">
        <v>966</v>
      </c>
      <c r="I135" s="1026" t="s">
        <v>1261</v>
      </c>
      <c r="J135" s="1026" t="s">
        <v>20</v>
      </c>
      <c r="K135" s="293">
        <v>326.57</v>
      </c>
      <c r="L135" s="6">
        <v>1195616</v>
      </c>
      <c r="M135" s="9"/>
      <c r="N135" s="8">
        <v>390452317.12</v>
      </c>
    </row>
    <row r="136" spans="2:14" ht="52.8">
      <c r="B136" s="1026">
        <v>2023</v>
      </c>
      <c r="C136" s="1026" t="s">
        <v>16</v>
      </c>
      <c r="D136" s="1079" t="s">
        <v>1268</v>
      </c>
      <c r="E136" s="1080"/>
      <c r="F136" s="1079" t="s">
        <v>1278</v>
      </c>
      <c r="G136" s="1080"/>
      <c r="H136" s="1026" t="s">
        <v>966</v>
      </c>
      <c r="I136" s="1026" t="s">
        <v>1262</v>
      </c>
      <c r="J136" s="1026" t="s">
        <v>72</v>
      </c>
      <c r="K136" s="293">
        <v>653.14</v>
      </c>
      <c r="L136" s="6">
        <v>101802</v>
      </c>
      <c r="M136" s="9"/>
      <c r="N136" s="8">
        <v>66490958.280000001</v>
      </c>
    </row>
    <row r="137" spans="2:14" ht="52.8">
      <c r="B137" s="1026">
        <v>2023</v>
      </c>
      <c r="C137" s="1026" t="s">
        <v>16</v>
      </c>
      <c r="D137" s="1079" t="s">
        <v>1268</v>
      </c>
      <c r="E137" s="1080"/>
      <c r="F137" s="1079" t="s">
        <v>1278</v>
      </c>
      <c r="G137" s="1080"/>
      <c r="H137" s="1026" t="s">
        <v>966</v>
      </c>
      <c r="I137" s="1026" t="s">
        <v>1263</v>
      </c>
      <c r="J137" s="1026" t="s">
        <v>72</v>
      </c>
      <c r="K137" s="293">
        <v>979.72</v>
      </c>
      <c r="L137" s="6">
        <v>147075</v>
      </c>
      <c r="M137" s="9"/>
      <c r="N137" s="8">
        <v>144092319</v>
      </c>
    </row>
    <row r="138" spans="2:14" ht="26.4">
      <c r="B138" s="1026">
        <v>2023</v>
      </c>
      <c r="C138" s="1026" t="s">
        <v>16</v>
      </c>
      <c r="D138" s="1079" t="s">
        <v>1268</v>
      </c>
      <c r="E138" s="1080"/>
      <c r="F138" s="1079" t="s">
        <v>1278</v>
      </c>
      <c r="G138" s="1080"/>
      <c r="H138" s="1026" t="s">
        <v>967</v>
      </c>
      <c r="I138" s="1026" t="s">
        <v>1261</v>
      </c>
      <c r="J138" s="1026" t="s">
        <v>20</v>
      </c>
      <c r="K138" s="293">
        <v>653.14</v>
      </c>
      <c r="L138" s="6">
        <v>125562</v>
      </c>
      <c r="M138" s="9"/>
      <c r="N138" s="8">
        <v>82009564.680000007</v>
      </c>
    </row>
    <row r="139" spans="2:14" ht="26.4">
      <c r="B139" s="1026">
        <v>2023</v>
      </c>
      <c r="C139" s="1026" t="s">
        <v>16</v>
      </c>
      <c r="D139" s="1079" t="s">
        <v>1268</v>
      </c>
      <c r="E139" s="1080"/>
      <c r="F139" s="1079" t="s">
        <v>1278</v>
      </c>
      <c r="G139" s="1080"/>
      <c r="H139" s="1026" t="s">
        <v>967</v>
      </c>
      <c r="I139" s="1026" t="s">
        <v>1262</v>
      </c>
      <c r="J139" s="1026" t="s">
        <v>72</v>
      </c>
      <c r="K139" s="293">
        <v>1306.29</v>
      </c>
      <c r="L139" s="6">
        <v>9314</v>
      </c>
      <c r="M139" s="9"/>
      <c r="N139" s="8">
        <v>12166785.060000001</v>
      </c>
    </row>
    <row r="140" spans="2:14" ht="26.4">
      <c r="B140" s="1026">
        <v>2023</v>
      </c>
      <c r="C140" s="1026" t="s">
        <v>16</v>
      </c>
      <c r="D140" s="1079" t="s">
        <v>1268</v>
      </c>
      <c r="E140" s="1080"/>
      <c r="F140" s="1079" t="s">
        <v>1278</v>
      </c>
      <c r="G140" s="1080"/>
      <c r="H140" s="1026" t="s">
        <v>967</v>
      </c>
      <c r="I140" s="1026" t="s">
        <v>1263</v>
      </c>
      <c r="J140" s="1026" t="s">
        <v>72</v>
      </c>
      <c r="K140" s="293">
        <v>1959.44</v>
      </c>
      <c r="L140" s="6">
        <v>11233</v>
      </c>
      <c r="M140" s="9"/>
      <c r="N140" s="8">
        <v>22010389.52</v>
      </c>
    </row>
    <row r="141" spans="2:14" ht="26.4">
      <c r="B141" s="1026">
        <v>2023</v>
      </c>
      <c r="C141" s="1026" t="s">
        <v>16</v>
      </c>
      <c r="D141" s="1079" t="s">
        <v>1268</v>
      </c>
      <c r="E141" s="1080"/>
      <c r="F141" s="1079" t="s">
        <v>1278</v>
      </c>
      <c r="G141" s="1080"/>
      <c r="H141" s="1026" t="s">
        <v>969</v>
      </c>
      <c r="I141" s="1026" t="s">
        <v>1261</v>
      </c>
      <c r="J141" s="1026" t="s">
        <v>20</v>
      </c>
      <c r="K141" s="293">
        <v>979.71</v>
      </c>
      <c r="L141" s="6">
        <v>87992</v>
      </c>
      <c r="M141" s="9"/>
      <c r="N141" s="8">
        <v>86206642.319999993</v>
      </c>
    </row>
    <row r="142" spans="2:14" ht="26.4">
      <c r="B142" s="1026">
        <v>2023</v>
      </c>
      <c r="C142" s="1026" t="s">
        <v>16</v>
      </c>
      <c r="D142" s="1079" t="s">
        <v>1268</v>
      </c>
      <c r="E142" s="1080"/>
      <c r="F142" s="1079" t="s">
        <v>1278</v>
      </c>
      <c r="G142" s="1080"/>
      <c r="H142" s="1026" t="s">
        <v>969</v>
      </c>
      <c r="I142" s="1026" t="s">
        <v>1262</v>
      </c>
      <c r="J142" s="1026" t="s">
        <v>72</v>
      </c>
      <c r="K142" s="293">
        <v>1959.43</v>
      </c>
      <c r="L142" s="6">
        <v>6923</v>
      </c>
      <c r="M142" s="9"/>
      <c r="N142" s="8">
        <v>13565133.890000001</v>
      </c>
    </row>
    <row r="143" spans="2:14" ht="26.4">
      <c r="B143" s="1026">
        <v>2023</v>
      </c>
      <c r="C143" s="1026" t="s">
        <v>16</v>
      </c>
      <c r="D143" s="1079" t="s">
        <v>1268</v>
      </c>
      <c r="E143" s="1080"/>
      <c r="F143" s="1079" t="s">
        <v>1278</v>
      </c>
      <c r="G143" s="1080"/>
      <c r="H143" s="1026" t="s">
        <v>969</v>
      </c>
      <c r="I143" s="1026" t="s">
        <v>1263</v>
      </c>
      <c r="J143" s="1026" t="s">
        <v>72</v>
      </c>
      <c r="K143" s="293">
        <v>2939.16</v>
      </c>
      <c r="L143" s="6">
        <v>7897</v>
      </c>
      <c r="M143" s="9"/>
      <c r="N143" s="8">
        <v>23210546.52</v>
      </c>
    </row>
    <row r="144" spans="2:14" ht="26.4">
      <c r="B144" s="1026">
        <v>2023</v>
      </c>
      <c r="C144" s="1026" t="s">
        <v>16</v>
      </c>
      <c r="D144" s="1079" t="s">
        <v>1268</v>
      </c>
      <c r="E144" s="1080"/>
      <c r="F144" s="1079" t="s">
        <v>1278</v>
      </c>
      <c r="G144" s="1080"/>
      <c r="H144" s="1026" t="s">
        <v>968</v>
      </c>
      <c r="I144" s="1026" t="s">
        <v>1261</v>
      </c>
      <c r="J144" s="1026" t="s">
        <v>20</v>
      </c>
      <c r="K144" s="293">
        <v>326.57</v>
      </c>
      <c r="L144" s="6">
        <v>30276</v>
      </c>
      <c r="M144" s="9"/>
      <c r="N144" s="8">
        <v>9887233.3200000003</v>
      </c>
    </row>
    <row r="145" spans="2:14" ht="26.4">
      <c r="B145" s="1026">
        <v>2023</v>
      </c>
      <c r="C145" s="1026" t="s">
        <v>16</v>
      </c>
      <c r="D145" s="1079" t="s">
        <v>1268</v>
      </c>
      <c r="E145" s="1080"/>
      <c r="F145" s="1079" t="s">
        <v>1278</v>
      </c>
      <c r="G145" s="1080"/>
      <c r="H145" s="1026" t="s">
        <v>968</v>
      </c>
      <c r="I145" s="1026" t="s">
        <v>1262</v>
      </c>
      <c r="J145" s="1026" t="s">
        <v>72</v>
      </c>
      <c r="K145" s="293">
        <v>653.14</v>
      </c>
      <c r="L145" s="6">
        <v>3774</v>
      </c>
      <c r="M145" s="9"/>
      <c r="N145" s="8">
        <v>2464950.36</v>
      </c>
    </row>
    <row r="146" spans="2:14" ht="26.4">
      <c r="B146" s="1026">
        <v>2023</v>
      </c>
      <c r="C146" s="1026" t="s">
        <v>16</v>
      </c>
      <c r="D146" s="1079" t="s">
        <v>1268</v>
      </c>
      <c r="E146" s="1080"/>
      <c r="F146" s="1079" t="s">
        <v>1278</v>
      </c>
      <c r="G146" s="1080"/>
      <c r="H146" s="1026" t="s">
        <v>968</v>
      </c>
      <c r="I146" s="1026" t="s">
        <v>1263</v>
      </c>
      <c r="J146" s="1026" t="s">
        <v>72</v>
      </c>
      <c r="K146" s="293">
        <v>979.72</v>
      </c>
      <c r="L146" s="6">
        <v>7279</v>
      </c>
      <c r="M146" s="9"/>
      <c r="N146" s="8">
        <v>7131381.8799999999</v>
      </c>
    </row>
    <row r="147" spans="2:14">
      <c r="B147" s="1027" t="s">
        <v>28</v>
      </c>
      <c r="C147" s="1027" t="s">
        <v>28</v>
      </c>
      <c r="D147" s="1083" t="s">
        <v>28</v>
      </c>
      <c r="E147" s="1080"/>
      <c r="F147" s="1083" t="s">
        <v>29</v>
      </c>
      <c r="G147" s="1080"/>
      <c r="H147" s="1027" t="s">
        <v>28</v>
      </c>
      <c r="I147" s="1027" t="s">
        <v>28</v>
      </c>
      <c r="J147" s="1027" t="s">
        <v>28</v>
      </c>
      <c r="K147" s="1027" t="s">
        <v>28</v>
      </c>
      <c r="L147" s="13">
        <v>1737073</v>
      </c>
      <c r="M147" s="1027"/>
      <c r="N147" s="14">
        <v>859688221.95000005</v>
      </c>
    </row>
    <row r="148" spans="2:14" ht="52.8">
      <c r="B148" s="1026">
        <v>2023</v>
      </c>
      <c r="C148" s="1026" t="s">
        <v>16</v>
      </c>
      <c r="D148" s="1079" t="s">
        <v>1268</v>
      </c>
      <c r="E148" s="1080"/>
      <c r="F148" s="1079" t="s">
        <v>1279</v>
      </c>
      <c r="G148" s="1080"/>
      <c r="H148" s="1026" t="s">
        <v>966</v>
      </c>
      <c r="I148" s="1026" t="s">
        <v>292</v>
      </c>
      <c r="J148" s="1026" t="s">
        <v>20</v>
      </c>
      <c r="K148" s="293">
        <v>0</v>
      </c>
      <c r="L148" s="6">
        <v>1827</v>
      </c>
      <c r="M148" s="9"/>
      <c r="N148" s="1026"/>
    </row>
    <row r="149" spans="2:14" ht="39.6">
      <c r="B149" s="1026">
        <v>2023</v>
      </c>
      <c r="C149" s="1026" t="s">
        <v>16</v>
      </c>
      <c r="D149" s="1079" t="s">
        <v>1268</v>
      </c>
      <c r="E149" s="1080"/>
      <c r="F149" s="1079" t="s">
        <v>1279</v>
      </c>
      <c r="G149" s="1080"/>
      <c r="H149" s="1026" t="s">
        <v>967</v>
      </c>
      <c r="I149" s="1026" t="s">
        <v>292</v>
      </c>
      <c r="J149" s="1026" t="s">
        <v>20</v>
      </c>
      <c r="K149" s="293">
        <v>0</v>
      </c>
      <c r="L149" s="6">
        <v>146</v>
      </c>
      <c r="M149" s="9"/>
      <c r="N149" s="1026"/>
    </row>
    <row r="150" spans="2:14" ht="39.6">
      <c r="B150" s="1026">
        <v>2023</v>
      </c>
      <c r="C150" s="1026" t="s">
        <v>16</v>
      </c>
      <c r="D150" s="1079" t="s">
        <v>1268</v>
      </c>
      <c r="E150" s="1080"/>
      <c r="F150" s="1079" t="s">
        <v>1279</v>
      </c>
      <c r="G150" s="1080"/>
      <c r="H150" s="1026" t="s">
        <v>969</v>
      </c>
      <c r="I150" s="1026" t="s">
        <v>292</v>
      </c>
      <c r="J150" s="1026" t="s">
        <v>72</v>
      </c>
      <c r="K150" s="293">
        <v>0</v>
      </c>
      <c r="L150" s="6">
        <v>14</v>
      </c>
      <c r="M150" s="9"/>
      <c r="N150" s="1026"/>
    </row>
    <row r="151" spans="2:14" ht="39.6">
      <c r="B151" s="1026">
        <v>2023</v>
      </c>
      <c r="C151" s="1026" t="s">
        <v>16</v>
      </c>
      <c r="D151" s="1079" t="s">
        <v>1268</v>
      </c>
      <c r="E151" s="1080"/>
      <c r="F151" s="1079" t="s">
        <v>1279</v>
      </c>
      <c r="G151" s="1080"/>
      <c r="H151" s="1026" t="s">
        <v>968</v>
      </c>
      <c r="I151" s="1026" t="s">
        <v>292</v>
      </c>
      <c r="J151" s="1026" t="s">
        <v>79</v>
      </c>
      <c r="K151" s="293">
        <v>0</v>
      </c>
      <c r="L151" s="6">
        <v>9</v>
      </c>
      <c r="M151" s="9"/>
      <c r="N151" s="1026"/>
    </row>
    <row r="152" spans="2:14" ht="52.8">
      <c r="B152" s="1026">
        <v>2023</v>
      </c>
      <c r="C152" s="1026" t="s">
        <v>16</v>
      </c>
      <c r="D152" s="1079" t="s">
        <v>1268</v>
      </c>
      <c r="E152" s="1080"/>
      <c r="F152" s="1079" t="s">
        <v>1279</v>
      </c>
      <c r="G152" s="1080"/>
      <c r="H152" s="1026" t="s">
        <v>966</v>
      </c>
      <c r="I152" s="1026" t="s">
        <v>1261</v>
      </c>
      <c r="J152" s="1026" t="s">
        <v>20</v>
      </c>
      <c r="K152" s="293">
        <v>175.85</v>
      </c>
      <c r="L152" s="6">
        <v>1157269</v>
      </c>
      <c r="M152" s="9"/>
      <c r="N152" s="8">
        <v>203505753.65000001</v>
      </c>
    </row>
    <row r="153" spans="2:14" ht="52.8">
      <c r="B153" s="1026">
        <v>2023</v>
      </c>
      <c r="C153" s="1026" t="s">
        <v>16</v>
      </c>
      <c r="D153" s="1079" t="s">
        <v>1268</v>
      </c>
      <c r="E153" s="1080"/>
      <c r="F153" s="1079" t="s">
        <v>1279</v>
      </c>
      <c r="G153" s="1080"/>
      <c r="H153" s="1026" t="s">
        <v>966</v>
      </c>
      <c r="I153" s="1026" t="s">
        <v>1262</v>
      </c>
      <c r="J153" s="1026" t="s">
        <v>72</v>
      </c>
      <c r="K153" s="293">
        <v>351.69</v>
      </c>
      <c r="L153" s="6">
        <v>99704</v>
      </c>
      <c r="M153" s="9"/>
      <c r="N153" s="8">
        <v>35064899.759999998</v>
      </c>
    </row>
    <row r="154" spans="2:14" ht="52.8">
      <c r="B154" s="1026">
        <v>2023</v>
      </c>
      <c r="C154" s="1026" t="s">
        <v>16</v>
      </c>
      <c r="D154" s="1079" t="s">
        <v>1268</v>
      </c>
      <c r="E154" s="1080"/>
      <c r="F154" s="1079" t="s">
        <v>1279</v>
      </c>
      <c r="G154" s="1080"/>
      <c r="H154" s="1026" t="s">
        <v>966</v>
      </c>
      <c r="I154" s="1026" t="s">
        <v>1263</v>
      </c>
      <c r="J154" s="1026" t="s">
        <v>72</v>
      </c>
      <c r="K154" s="293">
        <v>527.54</v>
      </c>
      <c r="L154" s="6">
        <v>141451</v>
      </c>
      <c r="M154" s="9"/>
      <c r="N154" s="8">
        <v>74621060.540000007</v>
      </c>
    </row>
    <row r="155" spans="2:14" ht="26.4">
      <c r="B155" s="1026">
        <v>2023</v>
      </c>
      <c r="C155" s="1026" t="s">
        <v>16</v>
      </c>
      <c r="D155" s="1079" t="s">
        <v>1268</v>
      </c>
      <c r="E155" s="1080"/>
      <c r="F155" s="1079" t="s">
        <v>1279</v>
      </c>
      <c r="G155" s="1080"/>
      <c r="H155" s="1026" t="s">
        <v>967</v>
      </c>
      <c r="I155" s="1026" t="s">
        <v>1261</v>
      </c>
      <c r="J155" s="1026" t="s">
        <v>20</v>
      </c>
      <c r="K155" s="293">
        <v>351.69</v>
      </c>
      <c r="L155" s="6">
        <v>111621</v>
      </c>
      <c r="M155" s="9"/>
      <c r="N155" s="8">
        <v>39255989.490000002</v>
      </c>
    </row>
    <row r="156" spans="2:14" ht="26.4">
      <c r="B156" s="1026">
        <v>2023</v>
      </c>
      <c r="C156" s="1026" t="s">
        <v>16</v>
      </c>
      <c r="D156" s="1079" t="s">
        <v>1268</v>
      </c>
      <c r="E156" s="1080"/>
      <c r="F156" s="1079" t="s">
        <v>1279</v>
      </c>
      <c r="G156" s="1080"/>
      <c r="H156" s="1026" t="s">
        <v>967</v>
      </c>
      <c r="I156" s="1026" t="s">
        <v>1262</v>
      </c>
      <c r="J156" s="1026" t="s">
        <v>72</v>
      </c>
      <c r="K156" s="293">
        <v>703.39</v>
      </c>
      <c r="L156" s="6">
        <v>8267</v>
      </c>
      <c r="M156" s="9"/>
      <c r="N156" s="8">
        <v>5814925.1299999999</v>
      </c>
    </row>
    <row r="157" spans="2:14" ht="26.4">
      <c r="B157" s="1026">
        <v>2023</v>
      </c>
      <c r="C157" s="1026" t="s">
        <v>16</v>
      </c>
      <c r="D157" s="1079" t="s">
        <v>1268</v>
      </c>
      <c r="E157" s="1080"/>
      <c r="F157" s="1079" t="s">
        <v>1279</v>
      </c>
      <c r="G157" s="1080"/>
      <c r="H157" s="1026" t="s">
        <v>967</v>
      </c>
      <c r="I157" s="1026" t="s">
        <v>1263</v>
      </c>
      <c r="J157" s="1026" t="s">
        <v>72</v>
      </c>
      <c r="K157" s="293">
        <v>1055.08</v>
      </c>
      <c r="L157" s="6">
        <v>9749</v>
      </c>
      <c r="M157" s="9"/>
      <c r="N157" s="8">
        <v>10285974.92</v>
      </c>
    </row>
    <row r="158" spans="2:14" ht="26.4">
      <c r="B158" s="1026">
        <v>2023</v>
      </c>
      <c r="C158" s="1026" t="s">
        <v>16</v>
      </c>
      <c r="D158" s="1079" t="s">
        <v>1268</v>
      </c>
      <c r="E158" s="1080"/>
      <c r="F158" s="1079" t="s">
        <v>1279</v>
      </c>
      <c r="G158" s="1080"/>
      <c r="H158" s="1026" t="s">
        <v>969</v>
      </c>
      <c r="I158" s="1026" t="s">
        <v>1261</v>
      </c>
      <c r="J158" s="1026" t="s">
        <v>20</v>
      </c>
      <c r="K158" s="293">
        <v>527.54</v>
      </c>
      <c r="L158" s="6">
        <v>92256</v>
      </c>
      <c r="M158" s="9"/>
      <c r="N158" s="8">
        <v>48668730.240000002</v>
      </c>
    </row>
    <row r="159" spans="2:14" ht="26.4">
      <c r="B159" s="1026">
        <v>2023</v>
      </c>
      <c r="C159" s="1026" t="s">
        <v>16</v>
      </c>
      <c r="D159" s="1079" t="s">
        <v>1268</v>
      </c>
      <c r="E159" s="1080"/>
      <c r="F159" s="1079" t="s">
        <v>1279</v>
      </c>
      <c r="G159" s="1080"/>
      <c r="H159" s="1026" t="s">
        <v>969</v>
      </c>
      <c r="I159" s="1026" t="s">
        <v>1262</v>
      </c>
      <c r="J159" s="1026" t="s">
        <v>72</v>
      </c>
      <c r="K159" s="293">
        <v>1055.08</v>
      </c>
      <c r="L159" s="6">
        <v>7777</v>
      </c>
      <c r="M159" s="9"/>
      <c r="N159" s="8">
        <v>8205357.1600000001</v>
      </c>
    </row>
    <row r="160" spans="2:14" ht="26.4">
      <c r="B160" s="1026">
        <v>2023</v>
      </c>
      <c r="C160" s="1026" t="s">
        <v>16</v>
      </c>
      <c r="D160" s="1079" t="s">
        <v>1268</v>
      </c>
      <c r="E160" s="1080"/>
      <c r="F160" s="1079" t="s">
        <v>1279</v>
      </c>
      <c r="G160" s="1080"/>
      <c r="H160" s="1026" t="s">
        <v>969</v>
      </c>
      <c r="I160" s="1026" t="s">
        <v>1263</v>
      </c>
      <c r="J160" s="1026" t="s">
        <v>72</v>
      </c>
      <c r="K160" s="293">
        <v>1582.62</v>
      </c>
      <c r="L160" s="6">
        <v>9330</v>
      </c>
      <c r="M160" s="9"/>
      <c r="N160" s="8">
        <v>14765844.6</v>
      </c>
    </row>
    <row r="161" spans="2:14" ht="26.4">
      <c r="B161" s="1026">
        <v>2023</v>
      </c>
      <c r="C161" s="1026" t="s">
        <v>16</v>
      </c>
      <c r="D161" s="1079" t="s">
        <v>1268</v>
      </c>
      <c r="E161" s="1080"/>
      <c r="F161" s="1079" t="s">
        <v>1279</v>
      </c>
      <c r="G161" s="1080"/>
      <c r="H161" s="1026" t="s">
        <v>968</v>
      </c>
      <c r="I161" s="1026" t="s">
        <v>1261</v>
      </c>
      <c r="J161" s="1026" t="s">
        <v>20</v>
      </c>
      <c r="K161" s="293">
        <v>175.85</v>
      </c>
      <c r="L161" s="6">
        <v>26849</v>
      </c>
      <c r="M161" s="9"/>
      <c r="N161" s="8">
        <v>4721396.6500000004</v>
      </c>
    </row>
    <row r="162" spans="2:14" ht="26.4">
      <c r="B162" s="1026">
        <v>2023</v>
      </c>
      <c r="C162" s="1026" t="s">
        <v>16</v>
      </c>
      <c r="D162" s="1079" t="s">
        <v>1268</v>
      </c>
      <c r="E162" s="1080"/>
      <c r="F162" s="1079" t="s">
        <v>1279</v>
      </c>
      <c r="G162" s="1080"/>
      <c r="H162" s="1026" t="s">
        <v>968</v>
      </c>
      <c r="I162" s="1026" t="s">
        <v>1262</v>
      </c>
      <c r="J162" s="1026" t="s">
        <v>72</v>
      </c>
      <c r="K162" s="293">
        <v>351.69</v>
      </c>
      <c r="L162" s="6">
        <v>3762</v>
      </c>
      <c r="M162" s="9"/>
      <c r="N162" s="8">
        <v>1323057.78</v>
      </c>
    </row>
    <row r="163" spans="2:14" ht="26.4">
      <c r="B163" s="1026">
        <v>2023</v>
      </c>
      <c r="C163" s="1026" t="s">
        <v>16</v>
      </c>
      <c r="D163" s="1079" t="s">
        <v>1268</v>
      </c>
      <c r="E163" s="1080"/>
      <c r="F163" s="1079" t="s">
        <v>1279</v>
      </c>
      <c r="G163" s="1080"/>
      <c r="H163" s="1026" t="s">
        <v>968</v>
      </c>
      <c r="I163" s="1026" t="s">
        <v>1263</v>
      </c>
      <c r="J163" s="1026" t="s">
        <v>72</v>
      </c>
      <c r="K163" s="293">
        <v>527.54</v>
      </c>
      <c r="L163" s="6">
        <v>6542</v>
      </c>
      <c r="M163" s="9"/>
      <c r="N163" s="8">
        <v>3451166.68</v>
      </c>
    </row>
    <row r="164" spans="2:14">
      <c r="B164" s="1027" t="s">
        <v>28</v>
      </c>
      <c r="C164" s="1027" t="s">
        <v>28</v>
      </c>
      <c r="D164" s="1083" t="s">
        <v>28</v>
      </c>
      <c r="E164" s="1080"/>
      <c r="F164" s="1083" t="s">
        <v>29</v>
      </c>
      <c r="G164" s="1080"/>
      <c r="H164" s="1027" t="s">
        <v>28</v>
      </c>
      <c r="I164" s="1027" t="s">
        <v>28</v>
      </c>
      <c r="J164" s="1027" t="s">
        <v>28</v>
      </c>
      <c r="K164" s="1027" t="s">
        <v>28</v>
      </c>
      <c r="L164" s="13">
        <v>1676573</v>
      </c>
      <c r="M164" s="1027"/>
      <c r="N164" s="14">
        <v>449684156.60000002</v>
      </c>
    </row>
    <row r="165" spans="2:14" ht="52.8">
      <c r="B165" s="1026">
        <v>2023</v>
      </c>
      <c r="C165" s="1026" t="s">
        <v>16</v>
      </c>
      <c r="D165" s="1079" t="s">
        <v>1268</v>
      </c>
      <c r="E165" s="1080"/>
      <c r="F165" s="1079" t="s">
        <v>1280</v>
      </c>
      <c r="G165" s="1080"/>
      <c r="H165" s="1026" t="s">
        <v>966</v>
      </c>
      <c r="I165" s="1026" t="s">
        <v>292</v>
      </c>
      <c r="J165" s="1026" t="s">
        <v>20</v>
      </c>
      <c r="K165" s="293">
        <v>0</v>
      </c>
      <c r="L165" s="6">
        <v>2355</v>
      </c>
      <c r="M165" s="9"/>
      <c r="N165" s="1026"/>
    </row>
    <row r="166" spans="2:14" ht="39.6">
      <c r="B166" s="1026">
        <v>2023</v>
      </c>
      <c r="C166" s="1026" t="s">
        <v>16</v>
      </c>
      <c r="D166" s="1079" t="s">
        <v>1268</v>
      </c>
      <c r="E166" s="1080"/>
      <c r="F166" s="1079" t="s">
        <v>1280</v>
      </c>
      <c r="G166" s="1080"/>
      <c r="H166" s="1026" t="s">
        <v>967</v>
      </c>
      <c r="I166" s="1026" t="s">
        <v>292</v>
      </c>
      <c r="J166" s="1026" t="s">
        <v>20</v>
      </c>
      <c r="K166" s="293">
        <v>0</v>
      </c>
      <c r="L166" s="6">
        <v>76</v>
      </c>
      <c r="M166" s="9"/>
      <c r="N166" s="1026"/>
    </row>
    <row r="167" spans="2:14" ht="39.6">
      <c r="B167" s="1026">
        <v>2023</v>
      </c>
      <c r="C167" s="1026" t="s">
        <v>16</v>
      </c>
      <c r="D167" s="1079" t="s">
        <v>1268</v>
      </c>
      <c r="E167" s="1080"/>
      <c r="F167" s="1079" t="s">
        <v>1280</v>
      </c>
      <c r="G167" s="1080"/>
      <c r="H167" s="1026" t="s">
        <v>969</v>
      </c>
      <c r="I167" s="1026" t="s">
        <v>292</v>
      </c>
      <c r="J167" s="1026" t="s">
        <v>439</v>
      </c>
      <c r="K167" s="293">
        <v>0</v>
      </c>
      <c r="L167" s="6">
        <v>14</v>
      </c>
      <c r="M167" s="9"/>
      <c r="N167" s="1026"/>
    </row>
    <row r="168" spans="2:14" ht="39.6">
      <c r="B168" s="1026">
        <v>2023</v>
      </c>
      <c r="C168" s="1026" t="s">
        <v>16</v>
      </c>
      <c r="D168" s="1079" t="s">
        <v>1268</v>
      </c>
      <c r="E168" s="1080"/>
      <c r="F168" s="1079" t="s">
        <v>1280</v>
      </c>
      <c r="G168" s="1080"/>
      <c r="H168" s="1026" t="s">
        <v>968</v>
      </c>
      <c r="I168" s="1026" t="s">
        <v>292</v>
      </c>
      <c r="J168" s="1026" t="s">
        <v>389</v>
      </c>
      <c r="K168" s="293">
        <v>0</v>
      </c>
      <c r="L168" s="6">
        <v>16</v>
      </c>
      <c r="M168" s="9"/>
      <c r="N168" s="1026"/>
    </row>
    <row r="169" spans="2:14" ht="52.8">
      <c r="B169" s="1026">
        <v>2023</v>
      </c>
      <c r="C169" s="1026" t="s">
        <v>16</v>
      </c>
      <c r="D169" s="1079" t="s">
        <v>1268</v>
      </c>
      <c r="E169" s="1080"/>
      <c r="F169" s="1079" t="s">
        <v>1280</v>
      </c>
      <c r="G169" s="1080"/>
      <c r="H169" s="1026" t="s">
        <v>966</v>
      </c>
      <c r="I169" s="1026" t="s">
        <v>1261</v>
      </c>
      <c r="J169" s="1026" t="s">
        <v>20</v>
      </c>
      <c r="K169" s="293">
        <v>293.08</v>
      </c>
      <c r="L169" s="6">
        <v>1102279</v>
      </c>
      <c r="M169" s="9"/>
      <c r="N169" s="8">
        <v>323055929.31999999</v>
      </c>
    </row>
    <row r="170" spans="2:14" ht="52.8">
      <c r="B170" s="1026">
        <v>2023</v>
      </c>
      <c r="C170" s="1026" t="s">
        <v>16</v>
      </c>
      <c r="D170" s="1079" t="s">
        <v>1268</v>
      </c>
      <c r="E170" s="1080"/>
      <c r="F170" s="1079" t="s">
        <v>1280</v>
      </c>
      <c r="G170" s="1080"/>
      <c r="H170" s="1026" t="s">
        <v>966</v>
      </c>
      <c r="I170" s="1026" t="s">
        <v>1262</v>
      </c>
      <c r="J170" s="1026" t="s">
        <v>20</v>
      </c>
      <c r="K170" s="293">
        <v>586.16</v>
      </c>
      <c r="L170" s="6">
        <v>206376</v>
      </c>
      <c r="M170" s="9"/>
      <c r="N170" s="8">
        <v>120969356.16</v>
      </c>
    </row>
    <row r="171" spans="2:14" ht="26.4">
      <c r="B171" s="1026">
        <v>2023</v>
      </c>
      <c r="C171" s="1026" t="s">
        <v>16</v>
      </c>
      <c r="D171" s="1079" t="s">
        <v>1268</v>
      </c>
      <c r="E171" s="1080"/>
      <c r="F171" s="1079" t="s">
        <v>1280</v>
      </c>
      <c r="G171" s="1080"/>
      <c r="H171" s="1026" t="s">
        <v>967</v>
      </c>
      <c r="I171" s="1026" t="s">
        <v>1261</v>
      </c>
      <c r="J171" s="1026" t="s">
        <v>20</v>
      </c>
      <c r="K171" s="293">
        <v>586.15</v>
      </c>
      <c r="L171" s="6">
        <v>115668</v>
      </c>
      <c r="M171" s="9"/>
      <c r="N171" s="8">
        <v>67798798.200000003</v>
      </c>
    </row>
    <row r="172" spans="2:14" ht="26.4">
      <c r="B172" s="1026">
        <v>2023</v>
      </c>
      <c r="C172" s="1026" t="s">
        <v>16</v>
      </c>
      <c r="D172" s="1079" t="s">
        <v>1268</v>
      </c>
      <c r="E172" s="1080"/>
      <c r="F172" s="1079" t="s">
        <v>1280</v>
      </c>
      <c r="G172" s="1080"/>
      <c r="H172" s="1026" t="s">
        <v>967</v>
      </c>
      <c r="I172" s="1026" t="s">
        <v>1262</v>
      </c>
      <c r="J172" s="1026" t="s">
        <v>20</v>
      </c>
      <c r="K172" s="293">
        <v>1172.31</v>
      </c>
      <c r="L172" s="6">
        <v>15549</v>
      </c>
      <c r="M172" s="9"/>
      <c r="N172" s="8">
        <v>18228248.190000001</v>
      </c>
    </row>
    <row r="173" spans="2:14" ht="26.4">
      <c r="B173" s="1026">
        <v>2023</v>
      </c>
      <c r="C173" s="1026" t="s">
        <v>16</v>
      </c>
      <c r="D173" s="1079" t="s">
        <v>1268</v>
      </c>
      <c r="E173" s="1080"/>
      <c r="F173" s="1079" t="s">
        <v>1280</v>
      </c>
      <c r="G173" s="1080"/>
      <c r="H173" s="1026" t="s">
        <v>969</v>
      </c>
      <c r="I173" s="1026" t="s">
        <v>1261</v>
      </c>
      <c r="J173" s="1026" t="s">
        <v>20</v>
      </c>
      <c r="K173" s="293">
        <v>879.23</v>
      </c>
      <c r="L173" s="6">
        <v>102341</v>
      </c>
      <c r="M173" s="9"/>
      <c r="N173" s="8">
        <v>89981277.430000007</v>
      </c>
    </row>
    <row r="174" spans="2:14" ht="26.4">
      <c r="B174" s="1026">
        <v>2023</v>
      </c>
      <c r="C174" s="1026" t="s">
        <v>16</v>
      </c>
      <c r="D174" s="1079" t="s">
        <v>1268</v>
      </c>
      <c r="E174" s="1080"/>
      <c r="F174" s="1079" t="s">
        <v>1280</v>
      </c>
      <c r="G174" s="1080"/>
      <c r="H174" s="1026" t="s">
        <v>969</v>
      </c>
      <c r="I174" s="1026" t="s">
        <v>1262</v>
      </c>
      <c r="J174" s="1026" t="s">
        <v>20</v>
      </c>
      <c r="K174" s="293">
        <v>1758.47</v>
      </c>
      <c r="L174" s="6">
        <v>12832</v>
      </c>
      <c r="M174" s="9"/>
      <c r="N174" s="8">
        <v>22564687.039999999</v>
      </c>
    </row>
    <row r="175" spans="2:14" ht="26.4">
      <c r="B175" s="1026">
        <v>2023</v>
      </c>
      <c r="C175" s="1026" t="s">
        <v>16</v>
      </c>
      <c r="D175" s="1079" t="s">
        <v>1268</v>
      </c>
      <c r="E175" s="1080"/>
      <c r="F175" s="1079" t="s">
        <v>1280</v>
      </c>
      <c r="G175" s="1080"/>
      <c r="H175" s="1026" t="s">
        <v>968</v>
      </c>
      <c r="I175" s="1026" t="s">
        <v>1261</v>
      </c>
      <c r="J175" s="1026" t="s">
        <v>20</v>
      </c>
      <c r="K175" s="293">
        <v>293.08</v>
      </c>
      <c r="L175" s="6">
        <v>28197</v>
      </c>
      <c r="M175" s="9"/>
      <c r="N175" s="8">
        <v>8263976.7599999998</v>
      </c>
    </row>
    <row r="176" spans="2:14" ht="26.4">
      <c r="B176" s="1026">
        <v>2023</v>
      </c>
      <c r="C176" s="1026" t="s">
        <v>16</v>
      </c>
      <c r="D176" s="1079" t="s">
        <v>1268</v>
      </c>
      <c r="E176" s="1080"/>
      <c r="F176" s="1079" t="s">
        <v>1280</v>
      </c>
      <c r="G176" s="1080"/>
      <c r="H176" s="1026" t="s">
        <v>968</v>
      </c>
      <c r="I176" s="1026" t="s">
        <v>1262</v>
      </c>
      <c r="J176" s="1026" t="s">
        <v>20</v>
      </c>
      <c r="K176" s="293">
        <v>586.16</v>
      </c>
      <c r="L176" s="6">
        <v>10573</v>
      </c>
      <c r="M176" s="9"/>
      <c r="N176" s="8">
        <v>6197469.6799999997</v>
      </c>
    </row>
    <row r="177" spans="2:14">
      <c r="B177" s="1027" t="s">
        <v>28</v>
      </c>
      <c r="C177" s="1027" t="s">
        <v>28</v>
      </c>
      <c r="D177" s="1083" t="s">
        <v>28</v>
      </c>
      <c r="E177" s="1080"/>
      <c r="F177" s="1083" t="s">
        <v>29</v>
      </c>
      <c r="G177" s="1080"/>
      <c r="H177" s="1027" t="s">
        <v>28</v>
      </c>
      <c r="I177" s="1027" t="s">
        <v>28</v>
      </c>
      <c r="J177" s="1027" t="s">
        <v>28</v>
      </c>
      <c r="K177" s="1027" t="s">
        <v>28</v>
      </c>
      <c r="L177" s="13">
        <v>1596276</v>
      </c>
      <c r="M177" s="1027"/>
      <c r="N177" s="14">
        <v>657059742.77999997</v>
      </c>
    </row>
    <row r="178" spans="2:14" ht="52.8">
      <c r="B178" s="1026">
        <v>2023</v>
      </c>
      <c r="C178" s="1026" t="s">
        <v>16</v>
      </c>
      <c r="D178" s="1079" t="s">
        <v>1268</v>
      </c>
      <c r="E178" s="1080"/>
      <c r="F178" s="1079" t="s">
        <v>1281</v>
      </c>
      <c r="G178" s="1080"/>
      <c r="H178" s="1026" t="s">
        <v>966</v>
      </c>
      <c r="I178" s="1026" t="s">
        <v>292</v>
      </c>
      <c r="J178" s="1026" t="s">
        <v>20</v>
      </c>
      <c r="K178" s="293">
        <v>0</v>
      </c>
      <c r="L178" s="6">
        <v>1902</v>
      </c>
      <c r="M178" s="9"/>
      <c r="N178" s="1026"/>
    </row>
    <row r="179" spans="2:14" ht="39.6">
      <c r="B179" s="1026">
        <v>2023</v>
      </c>
      <c r="C179" s="1026" t="s">
        <v>16</v>
      </c>
      <c r="D179" s="1079" t="s">
        <v>1268</v>
      </c>
      <c r="E179" s="1080"/>
      <c r="F179" s="1079" t="s">
        <v>1281</v>
      </c>
      <c r="G179" s="1080"/>
      <c r="H179" s="1026" t="s">
        <v>967</v>
      </c>
      <c r="I179" s="1026" t="s">
        <v>292</v>
      </c>
      <c r="J179" s="1026" t="s">
        <v>76</v>
      </c>
      <c r="K179" s="293">
        <v>0</v>
      </c>
      <c r="L179" s="6">
        <v>79</v>
      </c>
      <c r="M179" s="9"/>
      <c r="N179" s="1026"/>
    </row>
    <row r="180" spans="2:14" ht="39.6">
      <c r="B180" s="1026">
        <v>2023</v>
      </c>
      <c r="C180" s="1026" t="s">
        <v>16</v>
      </c>
      <c r="D180" s="1079" t="s">
        <v>1268</v>
      </c>
      <c r="E180" s="1080"/>
      <c r="F180" s="1079" t="s">
        <v>1281</v>
      </c>
      <c r="G180" s="1080"/>
      <c r="H180" s="1026" t="s">
        <v>969</v>
      </c>
      <c r="I180" s="1026" t="s">
        <v>292</v>
      </c>
      <c r="J180" s="1026" t="s">
        <v>131</v>
      </c>
      <c r="K180" s="293">
        <v>0</v>
      </c>
      <c r="L180" s="6">
        <v>8</v>
      </c>
      <c r="M180" s="9"/>
      <c r="N180" s="1026"/>
    </row>
    <row r="181" spans="2:14" ht="39.6">
      <c r="B181" s="1026">
        <v>2023</v>
      </c>
      <c r="C181" s="1026" t="s">
        <v>16</v>
      </c>
      <c r="D181" s="1079" t="s">
        <v>1268</v>
      </c>
      <c r="E181" s="1080"/>
      <c r="F181" s="1079" t="s">
        <v>1281</v>
      </c>
      <c r="G181" s="1080"/>
      <c r="H181" s="1026" t="s">
        <v>968</v>
      </c>
      <c r="I181" s="1026" t="s">
        <v>292</v>
      </c>
      <c r="J181" s="1026" t="s">
        <v>151</v>
      </c>
      <c r="K181" s="293">
        <v>0</v>
      </c>
      <c r="L181" s="6">
        <v>12</v>
      </c>
      <c r="M181" s="9"/>
      <c r="N181" s="1026"/>
    </row>
    <row r="182" spans="2:14" ht="52.8">
      <c r="B182" s="1026">
        <v>2023</v>
      </c>
      <c r="C182" s="1026" t="s">
        <v>16</v>
      </c>
      <c r="D182" s="1079" t="s">
        <v>1268</v>
      </c>
      <c r="E182" s="1080"/>
      <c r="F182" s="1079" t="s">
        <v>1281</v>
      </c>
      <c r="G182" s="1080"/>
      <c r="H182" s="1026" t="s">
        <v>966</v>
      </c>
      <c r="I182" s="1026" t="s">
        <v>1261</v>
      </c>
      <c r="J182" s="1026" t="s">
        <v>20</v>
      </c>
      <c r="K182" s="293">
        <v>293.08</v>
      </c>
      <c r="L182" s="6">
        <v>802518</v>
      </c>
      <c r="M182" s="9"/>
      <c r="N182" s="8">
        <v>235201975.44</v>
      </c>
    </row>
    <row r="183" spans="2:14" ht="52.8">
      <c r="B183" s="1026">
        <v>2023</v>
      </c>
      <c r="C183" s="1026" t="s">
        <v>16</v>
      </c>
      <c r="D183" s="1079" t="s">
        <v>1268</v>
      </c>
      <c r="E183" s="1080"/>
      <c r="F183" s="1079" t="s">
        <v>1281</v>
      </c>
      <c r="G183" s="1080"/>
      <c r="H183" s="1026" t="s">
        <v>966</v>
      </c>
      <c r="I183" s="1026" t="s">
        <v>1262</v>
      </c>
      <c r="J183" s="1026" t="s">
        <v>76</v>
      </c>
      <c r="K183" s="293">
        <v>586.16</v>
      </c>
      <c r="L183" s="6">
        <v>144575</v>
      </c>
      <c r="M183" s="9"/>
      <c r="N183" s="8">
        <v>84744082</v>
      </c>
    </row>
    <row r="184" spans="2:14" ht="52.8">
      <c r="B184" s="1026">
        <v>2023</v>
      </c>
      <c r="C184" s="1026" t="s">
        <v>16</v>
      </c>
      <c r="D184" s="1079" t="s">
        <v>1268</v>
      </c>
      <c r="E184" s="1080"/>
      <c r="F184" s="1079" t="s">
        <v>1281</v>
      </c>
      <c r="G184" s="1080"/>
      <c r="H184" s="1026" t="s">
        <v>966</v>
      </c>
      <c r="I184" s="1026" t="s">
        <v>1263</v>
      </c>
      <c r="J184" s="1026" t="s">
        <v>72</v>
      </c>
      <c r="K184" s="293">
        <v>879.24</v>
      </c>
      <c r="L184" s="6">
        <v>70173</v>
      </c>
      <c r="M184" s="9"/>
      <c r="N184" s="8">
        <v>61698908.520000003</v>
      </c>
    </row>
    <row r="185" spans="2:14" ht="26.4">
      <c r="B185" s="1026">
        <v>2023</v>
      </c>
      <c r="C185" s="1026" t="s">
        <v>16</v>
      </c>
      <c r="D185" s="1079" t="s">
        <v>1268</v>
      </c>
      <c r="E185" s="1080"/>
      <c r="F185" s="1079" t="s">
        <v>1281</v>
      </c>
      <c r="G185" s="1080"/>
      <c r="H185" s="1026" t="s">
        <v>967</v>
      </c>
      <c r="I185" s="1026" t="s">
        <v>1261</v>
      </c>
      <c r="J185" s="1026" t="s">
        <v>20</v>
      </c>
      <c r="K185" s="293">
        <v>586.15</v>
      </c>
      <c r="L185" s="6">
        <v>90862</v>
      </c>
      <c r="M185" s="9"/>
      <c r="N185" s="8">
        <v>53258761.299999997</v>
      </c>
    </row>
    <row r="186" spans="2:14" ht="26.4">
      <c r="B186" s="1026">
        <v>2023</v>
      </c>
      <c r="C186" s="1026" t="s">
        <v>16</v>
      </c>
      <c r="D186" s="1079" t="s">
        <v>1268</v>
      </c>
      <c r="E186" s="1080"/>
      <c r="F186" s="1079" t="s">
        <v>1281</v>
      </c>
      <c r="G186" s="1080"/>
      <c r="H186" s="1026" t="s">
        <v>967</v>
      </c>
      <c r="I186" s="1026" t="s">
        <v>1262</v>
      </c>
      <c r="J186" s="1026" t="s">
        <v>76</v>
      </c>
      <c r="K186" s="293">
        <v>1172.31</v>
      </c>
      <c r="L186" s="6">
        <v>10357</v>
      </c>
      <c r="M186" s="9"/>
      <c r="N186" s="8">
        <v>12141614.67</v>
      </c>
    </row>
    <row r="187" spans="2:14" ht="26.4">
      <c r="B187" s="1026">
        <v>2023</v>
      </c>
      <c r="C187" s="1026" t="s">
        <v>16</v>
      </c>
      <c r="D187" s="1079" t="s">
        <v>1268</v>
      </c>
      <c r="E187" s="1080"/>
      <c r="F187" s="1079" t="s">
        <v>1281</v>
      </c>
      <c r="G187" s="1080"/>
      <c r="H187" s="1026" t="s">
        <v>967</v>
      </c>
      <c r="I187" s="1026" t="s">
        <v>1263</v>
      </c>
      <c r="J187" s="1026" t="s">
        <v>72</v>
      </c>
      <c r="K187" s="293">
        <v>1758.47</v>
      </c>
      <c r="L187" s="6">
        <v>5517</v>
      </c>
      <c r="M187" s="9"/>
      <c r="N187" s="8">
        <v>9701478.9900000002</v>
      </c>
    </row>
    <row r="188" spans="2:14" ht="26.4">
      <c r="B188" s="1026">
        <v>2023</v>
      </c>
      <c r="C188" s="1026" t="s">
        <v>16</v>
      </c>
      <c r="D188" s="1079" t="s">
        <v>1268</v>
      </c>
      <c r="E188" s="1080"/>
      <c r="F188" s="1079" t="s">
        <v>1281</v>
      </c>
      <c r="G188" s="1080"/>
      <c r="H188" s="1026" t="s">
        <v>969</v>
      </c>
      <c r="I188" s="1026" t="s">
        <v>1261</v>
      </c>
      <c r="J188" s="1026" t="s">
        <v>20</v>
      </c>
      <c r="K188" s="293">
        <v>879.23</v>
      </c>
      <c r="L188" s="6">
        <v>71900</v>
      </c>
      <c r="M188" s="9"/>
      <c r="N188" s="8">
        <v>63216637</v>
      </c>
    </row>
    <row r="189" spans="2:14" ht="26.4">
      <c r="B189" s="1026">
        <v>2023</v>
      </c>
      <c r="C189" s="1026" t="s">
        <v>16</v>
      </c>
      <c r="D189" s="1079" t="s">
        <v>1268</v>
      </c>
      <c r="E189" s="1080"/>
      <c r="F189" s="1079" t="s">
        <v>1281</v>
      </c>
      <c r="G189" s="1080"/>
      <c r="H189" s="1026" t="s">
        <v>969</v>
      </c>
      <c r="I189" s="1026" t="s">
        <v>1262</v>
      </c>
      <c r="J189" s="1026" t="s">
        <v>76</v>
      </c>
      <c r="K189" s="293">
        <v>1758.47</v>
      </c>
      <c r="L189" s="6">
        <v>9041</v>
      </c>
      <c r="M189" s="9"/>
      <c r="N189" s="8">
        <v>15898327.27</v>
      </c>
    </row>
    <row r="190" spans="2:14" ht="26.4">
      <c r="B190" s="1026">
        <v>2023</v>
      </c>
      <c r="C190" s="1026" t="s">
        <v>16</v>
      </c>
      <c r="D190" s="1079" t="s">
        <v>1268</v>
      </c>
      <c r="E190" s="1080"/>
      <c r="F190" s="1079" t="s">
        <v>1281</v>
      </c>
      <c r="G190" s="1080"/>
      <c r="H190" s="1026" t="s">
        <v>969</v>
      </c>
      <c r="I190" s="1026" t="s">
        <v>1263</v>
      </c>
      <c r="J190" s="1026" t="s">
        <v>72</v>
      </c>
      <c r="K190" s="293">
        <v>2637.71</v>
      </c>
      <c r="L190" s="6">
        <v>5302</v>
      </c>
      <c r="M190" s="9"/>
      <c r="N190" s="8">
        <v>13985138.42</v>
      </c>
    </row>
    <row r="191" spans="2:14" ht="26.4">
      <c r="B191" s="1026">
        <v>2023</v>
      </c>
      <c r="C191" s="1026" t="s">
        <v>16</v>
      </c>
      <c r="D191" s="1079" t="s">
        <v>1268</v>
      </c>
      <c r="E191" s="1080"/>
      <c r="F191" s="1079" t="s">
        <v>1281</v>
      </c>
      <c r="G191" s="1080"/>
      <c r="H191" s="1026" t="s">
        <v>968</v>
      </c>
      <c r="I191" s="1026" t="s">
        <v>1261</v>
      </c>
      <c r="J191" s="1026" t="s">
        <v>20</v>
      </c>
      <c r="K191" s="293">
        <v>293.08</v>
      </c>
      <c r="L191" s="6">
        <v>15745</v>
      </c>
      <c r="M191" s="9"/>
      <c r="N191" s="8">
        <v>4614544.5999999996</v>
      </c>
    </row>
    <row r="192" spans="2:14" ht="26.4">
      <c r="B192" s="1026">
        <v>2023</v>
      </c>
      <c r="C192" s="1026" t="s">
        <v>16</v>
      </c>
      <c r="D192" s="1079" t="s">
        <v>1268</v>
      </c>
      <c r="E192" s="1080"/>
      <c r="F192" s="1079" t="s">
        <v>1281</v>
      </c>
      <c r="G192" s="1080"/>
      <c r="H192" s="1026" t="s">
        <v>968</v>
      </c>
      <c r="I192" s="1026" t="s">
        <v>1262</v>
      </c>
      <c r="J192" s="1026" t="s">
        <v>76</v>
      </c>
      <c r="K192" s="293">
        <v>586.16</v>
      </c>
      <c r="L192" s="6">
        <v>3854</v>
      </c>
      <c r="M192" s="9"/>
      <c r="N192" s="8">
        <v>2259060.64</v>
      </c>
    </row>
    <row r="193" spans="2:14" ht="26.4">
      <c r="B193" s="1026">
        <v>2023</v>
      </c>
      <c r="C193" s="1026" t="s">
        <v>16</v>
      </c>
      <c r="D193" s="1079" t="s">
        <v>1268</v>
      </c>
      <c r="E193" s="1080"/>
      <c r="F193" s="1079" t="s">
        <v>1281</v>
      </c>
      <c r="G193" s="1080"/>
      <c r="H193" s="1026" t="s">
        <v>968</v>
      </c>
      <c r="I193" s="1026" t="s">
        <v>1263</v>
      </c>
      <c r="J193" s="1026" t="s">
        <v>72</v>
      </c>
      <c r="K193" s="293">
        <v>879.24</v>
      </c>
      <c r="L193" s="6">
        <v>2739</v>
      </c>
      <c r="M193" s="9"/>
      <c r="N193" s="8">
        <v>2408238.36</v>
      </c>
    </row>
    <row r="194" spans="2:14">
      <c r="B194" s="1027" t="s">
        <v>28</v>
      </c>
      <c r="C194" s="1027" t="s">
        <v>28</v>
      </c>
      <c r="D194" s="1083" t="s">
        <v>28</v>
      </c>
      <c r="E194" s="1080"/>
      <c r="F194" s="1083" t="s">
        <v>29</v>
      </c>
      <c r="G194" s="1080"/>
      <c r="H194" s="1027" t="s">
        <v>28</v>
      </c>
      <c r="I194" s="1027" t="s">
        <v>28</v>
      </c>
      <c r="J194" s="1027" t="s">
        <v>28</v>
      </c>
      <c r="K194" s="1027" t="s">
        <v>28</v>
      </c>
      <c r="L194" s="13">
        <v>1234584</v>
      </c>
      <c r="M194" s="1027"/>
      <c r="N194" s="14">
        <v>559128767.21000004</v>
      </c>
    </row>
    <row r="195" spans="2:14" ht="52.8">
      <c r="B195" s="1026">
        <v>2023</v>
      </c>
      <c r="C195" s="1026" t="s">
        <v>16</v>
      </c>
      <c r="D195" s="1079" t="s">
        <v>1268</v>
      </c>
      <c r="E195" s="1080"/>
      <c r="F195" s="1079" t="s">
        <v>1282</v>
      </c>
      <c r="G195" s="1080"/>
      <c r="H195" s="1026" t="s">
        <v>966</v>
      </c>
      <c r="I195" s="1026" t="s">
        <v>292</v>
      </c>
      <c r="J195" s="1026" t="s">
        <v>20</v>
      </c>
      <c r="K195" s="293">
        <v>0</v>
      </c>
      <c r="L195" s="6">
        <v>967</v>
      </c>
      <c r="M195" s="9"/>
      <c r="N195" s="1026"/>
    </row>
    <row r="196" spans="2:14" ht="39.6">
      <c r="B196" s="1026">
        <v>2023</v>
      </c>
      <c r="C196" s="1026" t="s">
        <v>16</v>
      </c>
      <c r="D196" s="1079" t="s">
        <v>1268</v>
      </c>
      <c r="E196" s="1080"/>
      <c r="F196" s="1079" t="s">
        <v>1282</v>
      </c>
      <c r="G196" s="1080"/>
      <c r="H196" s="1026" t="s">
        <v>967</v>
      </c>
      <c r="I196" s="1026" t="s">
        <v>292</v>
      </c>
      <c r="J196" s="1026" t="s">
        <v>72</v>
      </c>
      <c r="K196" s="293">
        <v>0</v>
      </c>
      <c r="L196" s="6">
        <v>69</v>
      </c>
      <c r="M196" s="9"/>
      <c r="N196" s="1026"/>
    </row>
    <row r="197" spans="2:14" ht="39.6">
      <c r="B197" s="1026">
        <v>2023</v>
      </c>
      <c r="C197" s="1026" t="s">
        <v>16</v>
      </c>
      <c r="D197" s="1079" t="s">
        <v>1268</v>
      </c>
      <c r="E197" s="1080"/>
      <c r="F197" s="1079" t="s">
        <v>1282</v>
      </c>
      <c r="G197" s="1080"/>
      <c r="H197" s="1026" t="s">
        <v>969</v>
      </c>
      <c r="I197" s="1026" t="s">
        <v>292</v>
      </c>
      <c r="J197" s="1026" t="s">
        <v>152</v>
      </c>
      <c r="K197" s="293">
        <v>0</v>
      </c>
      <c r="L197" s="6">
        <v>5</v>
      </c>
      <c r="M197" s="9"/>
      <c r="N197" s="1026"/>
    </row>
    <row r="198" spans="2:14" ht="39.6">
      <c r="B198" s="1026">
        <v>2023</v>
      </c>
      <c r="C198" s="1026" t="s">
        <v>16</v>
      </c>
      <c r="D198" s="1079" t="s">
        <v>1268</v>
      </c>
      <c r="E198" s="1080"/>
      <c r="F198" s="1079" t="s">
        <v>1282</v>
      </c>
      <c r="G198" s="1080"/>
      <c r="H198" s="1026" t="s">
        <v>968</v>
      </c>
      <c r="I198" s="1026" t="s">
        <v>292</v>
      </c>
      <c r="J198" s="1026" t="s">
        <v>435</v>
      </c>
      <c r="K198" s="293">
        <v>0</v>
      </c>
      <c r="L198" s="6">
        <v>6</v>
      </c>
      <c r="M198" s="9"/>
      <c r="N198" s="1026"/>
    </row>
    <row r="199" spans="2:14" ht="52.8">
      <c r="B199" s="1026">
        <v>2023</v>
      </c>
      <c r="C199" s="1026" t="s">
        <v>16</v>
      </c>
      <c r="D199" s="1079" t="s">
        <v>1268</v>
      </c>
      <c r="E199" s="1080"/>
      <c r="F199" s="1079" t="s">
        <v>1282</v>
      </c>
      <c r="G199" s="1080"/>
      <c r="H199" s="1026" t="s">
        <v>966</v>
      </c>
      <c r="I199" s="1026" t="s">
        <v>1261</v>
      </c>
      <c r="J199" s="1026" t="s">
        <v>20</v>
      </c>
      <c r="K199" s="293">
        <v>376.81</v>
      </c>
      <c r="L199" s="6">
        <v>873694</v>
      </c>
      <c r="M199" s="9"/>
      <c r="N199" s="8">
        <v>329216636.13999999</v>
      </c>
    </row>
    <row r="200" spans="2:14" ht="52.8">
      <c r="B200" s="1026">
        <v>2023</v>
      </c>
      <c r="C200" s="1026" t="s">
        <v>16</v>
      </c>
      <c r="D200" s="1079" t="s">
        <v>1268</v>
      </c>
      <c r="E200" s="1080"/>
      <c r="F200" s="1079" t="s">
        <v>1282</v>
      </c>
      <c r="G200" s="1080"/>
      <c r="H200" s="1026" t="s">
        <v>966</v>
      </c>
      <c r="I200" s="1026" t="s">
        <v>1262</v>
      </c>
      <c r="J200" s="1026" t="s">
        <v>61</v>
      </c>
      <c r="K200" s="293">
        <v>753.63</v>
      </c>
      <c r="L200" s="6">
        <v>37884</v>
      </c>
      <c r="M200" s="9"/>
      <c r="N200" s="8">
        <v>28550518.920000002</v>
      </c>
    </row>
    <row r="201" spans="2:14" ht="26.4">
      <c r="B201" s="1026">
        <v>2023</v>
      </c>
      <c r="C201" s="1026" t="s">
        <v>16</v>
      </c>
      <c r="D201" s="1079" t="s">
        <v>1268</v>
      </c>
      <c r="E201" s="1080"/>
      <c r="F201" s="1079" t="s">
        <v>1282</v>
      </c>
      <c r="G201" s="1080"/>
      <c r="H201" s="1026" t="s">
        <v>967</v>
      </c>
      <c r="I201" s="1026" t="s">
        <v>1261</v>
      </c>
      <c r="J201" s="1026" t="s">
        <v>20</v>
      </c>
      <c r="K201" s="293">
        <v>753.62</v>
      </c>
      <c r="L201" s="6">
        <v>117446</v>
      </c>
      <c r="M201" s="9"/>
      <c r="N201" s="8">
        <v>88509654.519999996</v>
      </c>
    </row>
    <row r="202" spans="2:14" ht="26.4">
      <c r="B202" s="1026">
        <v>2023</v>
      </c>
      <c r="C202" s="1026" t="s">
        <v>16</v>
      </c>
      <c r="D202" s="1079" t="s">
        <v>1268</v>
      </c>
      <c r="E202" s="1080"/>
      <c r="F202" s="1079" t="s">
        <v>1282</v>
      </c>
      <c r="G202" s="1080"/>
      <c r="H202" s="1026" t="s">
        <v>967</v>
      </c>
      <c r="I202" s="1026" t="s">
        <v>1262</v>
      </c>
      <c r="J202" s="1026" t="s">
        <v>61</v>
      </c>
      <c r="K202" s="293">
        <v>1507.26</v>
      </c>
      <c r="L202" s="6">
        <v>762</v>
      </c>
      <c r="M202" s="9"/>
      <c r="N202" s="8">
        <v>1148532.1200000001</v>
      </c>
    </row>
    <row r="203" spans="2:14" ht="26.4">
      <c r="B203" s="1026">
        <v>2023</v>
      </c>
      <c r="C203" s="1026" t="s">
        <v>16</v>
      </c>
      <c r="D203" s="1079" t="s">
        <v>1268</v>
      </c>
      <c r="E203" s="1080"/>
      <c r="F203" s="1079" t="s">
        <v>1282</v>
      </c>
      <c r="G203" s="1080"/>
      <c r="H203" s="1026" t="s">
        <v>969</v>
      </c>
      <c r="I203" s="1026" t="s">
        <v>1261</v>
      </c>
      <c r="J203" s="1026" t="s">
        <v>20</v>
      </c>
      <c r="K203" s="293">
        <v>1130.44</v>
      </c>
      <c r="L203" s="6">
        <v>94603</v>
      </c>
      <c r="M203" s="9"/>
      <c r="N203" s="8">
        <v>106943015.31999999</v>
      </c>
    </row>
    <row r="204" spans="2:14" ht="26.4">
      <c r="B204" s="1026">
        <v>2023</v>
      </c>
      <c r="C204" s="1026" t="s">
        <v>16</v>
      </c>
      <c r="D204" s="1079" t="s">
        <v>1268</v>
      </c>
      <c r="E204" s="1080"/>
      <c r="F204" s="1079" t="s">
        <v>1282</v>
      </c>
      <c r="G204" s="1080"/>
      <c r="H204" s="1026" t="s">
        <v>969</v>
      </c>
      <c r="I204" s="1026" t="s">
        <v>1262</v>
      </c>
      <c r="J204" s="1026" t="s">
        <v>61</v>
      </c>
      <c r="K204" s="293">
        <v>2260.89</v>
      </c>
      <c r="L204" s="6">
        <v>1184</v>
      </c>
      <c r="M204" s="9"/>
      <c r="N204" s="8">
        <v>2676893.7599999998</v>
      </c>
    </row>
    <row r="205" spans="2:14" ht="26.4">
      <c r="B205" s="1026">
        <v>2023</v>
      </c>
      <c r="C205" s="1026" t="s">
        <v>16</v>
      </c>
      <c r="D205" s="1079" t="s">
        <v>1268</v>
      </c>
      <c r="E205" s="1080"/>
      <c r="F205" s="1079" t="s">
        <v>1282</v>
      </c>
      <c r="G205" s="1080"/>
      <c r="H205" s="1026" t="s">
        <v>968</v>
      </c>
      <c r="I205" s="1026" t="s">
        <v>1261</v>
      </c>
      <c r="J205" s="1026" t="s">
        <v>20</v>
      </c>
      <c r="K205" s="293">
        <v>376.81</v>
      </c>
      <c r="L205" s="6">
        <v>26087</v>
      </c>
      <c r="M205" s="9"/>
      <c r="N205" s="8">
        <v>9829842.4700000007</v>
      </c>
    </row>
    <row r="206" spans="2:14" ht="26.4">
      <c r="B206" s="1026">
        <v>2023</v>
      </c>
      <c r="C206" s="1026" t="s">
        <v>16</v>
      </c>
      <c r="D206" s="1079" t="s">
        <v>1268</v>
      </c>
      <c r="E206" s="1080"/>
      <c r="F206" s="1079" t="s">
        <v>1282</v>
      </c>
      <c r="G206" s="1080"/>
      <c r="H206" s="1026" t="s">
        <v>968</v>
      </c>
      <c r="I206" s="1026" t="s">
        <v>1262</v>
      </c>
      <c r="J206" s="1026" t="s">
        <v>61</v>
      </c>
      <c r="K206" s="293">
        <v>753.63</v>
      </c>
      <c r="L206" s="6">
        <v>1035</v>
      </c>
      <c r="M206" s="9"/>
      <c r="N206" s="8">
        <v>780007.05</v>
      </c>
    </row>
    <row r="207" spans="2:14">
      <c r="B207" s="1027" t="s">
        <v>28</v>
      </c>
      <c r="C207" s="1027" t="s">
        <v>28</v>
      </c>
      <c r="D207" s="1083" t="s">
        <v>28</v>
      </c>
      <c r="E207" s="1080"/>
      <c r="F207" s="1083" t="s">
        <v>29</v>
      </c>
      <c r="G207" s="1080"/>
      <c r="H207" s="1027" t="s">
        <v>28</v>
      </c>
      <c r="I207" s="1027" t="s">
        <v>28</v>
      </c>
      <c r="J207" s="1027" t="s">
        <v>28</v>
      </c>
      <c r="K207" s="1027" t="s">
        <v>28</v>
      </c>
      <c r="L207" s="13">
        <v>1153742</v>
      </c>
      <c r="M207" s="1027"/>
      <c r="N207" s="14">
        <v>567655100.29999995</v>
      </c>
    </row>
    <row r="208" spans="2:14" ht="52.8">
      <c r="B208" s="1026">
        <v>2023</v>
      </c>
      <c r="C208" s="1026" t="s">
        <v>16</v>
      </c>
      <c r="D208" s="1079" t="s">
        <v>1268</v>
      </c>
      <c r="E208" s="1080"/>
      <c r="F208" s="1079" t="s">
        <v>1283</v>
      </c>
      <c r="G208" s="1080"/>
      <c r="H208" s="1026" t="s">
        <v>966</v>
      </c>
      <c r="I208" s="1026" t="s">
        <v>292</v>
      </c>
      <c r="J208" s="1026" t="s">
        <v>20</v>
      </c>
      <c r="K208" s="293">
        <v>0</v>
      </c>
      <c r="L208" s="6">
        <v>843</v>
      </c>
      <c r="M208" s="9"/>
      <c r="N208" s="1026"/>
    </row>
    <row r="209" spans="2:14" ht="39.6">
      <c r="B209" s="1026">
        <v>2023</v>
      </c>
      <c r="C209" s="1026" t="s">
        <v>16</v>
      </c>
      <c r="D209" s="1079" t="s">
        <v>1268</v>
      </c>
      <c r="E209" s="1080"/>
      <c r="F209" s="1079" t="s">
        <v>1283</v>
      </c>
      <c r="G209" s="1080"/>
      <c r="H209" s="1026" t="s">
        <v>967</v>
      </c>
      <c r="I209" s="1026" t="s">
        <v>292</v>
      </c>
      <c r="J209" s="1026" t="s">
        <v>72</v>
      </c>
      <c r="K209" s="293">
        <v>0</v>
      </c>
      <c r="L209" s="6">
        <v>64</v>
      </c>
      <c r="M209" s="9"/>
      <c r="N209" s="1026"/>
    </row>
    <row r="210" spans="2:14" ht="39.6">
      <c r="B210" s="1026">
        <v>2023</v>
      </c>
      <c r="C210" s="1026" t="s">
        <v>16</v>
      </c>
      <c r="D210" s="1079" t="s">
        <v>1268</v>
      </c>
      <c r="E210" s="1080"/>
      <c r="F210" s="1079" t="s">
        <v>1283</v>
      </c>
      <c r="G210" s="1080"/>
      <c r="H210" s="1026" t="s">
        <v>969</v>
      </c>
      <c r="I210" s="1026" t="s">
        <v>292</v>
      </c>
      <c r="J210" s="1026" t="s">
        <v>72</v>
      </c>
      <c r="K210" s="293">
        <v>0</v>
      </c>
      <c r="L210" s="6">
        <v>13</v>
      </c>
      <c r="M210" s="9"/>
      <c r="N210" s="1026"/>
    </row>
    <row r="211" spans="2:14" ht="39.6">
      <c r="B211" s="1026">
        <v>2023</v>
      </c>
      <c r="C211" s="1026" t="s">
        <v>16</v>
      </c>
      <c r="D211" s="1079" t="s">
        <v>1268</v>
      </c>
      <c r="E211" s="1080"/>
      <c r="F211" s="1079" t="s">
        <v>1283</v>
      </c>
      <c r="G211" s="1080"/>
      <c r="H211" s="1026" t="s">
        <v>968</v>
      </c>
      <c r="I211" s="1026" t="s">
        <v>292</v>
      </c>
      <c r="J211" s="1026" t="s">
        <v>446</v>
      </c>
      <c r="K211" s="293">
        <v>0</v>
      </c>
      <c r="L211" s="6">
        <v>4</v>
      </c>
      <c r="M211" s="9"/>
      <c r="N211" s="1026"/>
    </row>
    <row r="212" spans="2:14" ht="52.8">
      <c r="B212" s="1026">
        <v>2023</v>
      </c>
      <c r="C212" s="1026" t="s">
        <v>16</v>
      </c>
      <c r="D212" s="1079" t="s">
        <v>1268</v>
      </c>
      <c r="E212" s="1080"/>
      <c r="F212" s="1079" t="s">
        <v>1283</v>
      </c>
      <c r="G212" s="1080"/>
      <c r="H212" s="1026" t="s">
        <v>966</v>
      </c>
      <c r="I212" s="1026" t="s">
        <v>1261</v>
      </c>
      <c r="J212" s="1026" t="s">
        <v>20</v>
      </c>
      <c r="K212" s="293">
        <v>376.81</v>
      </c>
      <c r="L212" s="6">
        <v>767832</v>
      </c>
      <c r="M212" s="9"/>
      <c r="N212" s="8">
        <v>289326775.92000002</v>
      </c>
    </row>
    <row r="213" spans="2:14" ht="52.8">
      <c r="B213" s="1026">
        <v>2023</v>
      </c>
      <c r="C213" s="1026" t="s">
        <v>16</v>
      </c>
      <c r="D213" s="1079" t="s">
        <v>1268</v>
      </c>
      <c r="E213" s="1080"/>
      <c r="F213" s="1079" t="s">
        <v>1283</v>
      </c>
      <c r="G213" s="1080"/>
      <c r="H213" s="1026" t="s">
        <v>966</v>
      </c>
      <c r="I213" s="1026" t="s">
        <v>1262</v>
      </c>
      <c r="J213" s="1026" t="s">
        <v>72</v>
      </c>
      <c r="K213" s="293">
        <v>753.63</v>
      </c>
      <c r="L213" s="6">
        <v>74598</v>
      </c>
      <c r="M213" s="9"/>
      <c r="N213" s="8">
        <v>56219290.740000002</v>
      </c>
    </row>
    <row r="214" spans="2:14" ht="26.4">
      <c r="B214" s="1026">
        <v>2023</v>
      </c>
      <c r="C214" s="1026" t="s">
        <v>16</v>
      </c>
      <c r="D214" s="1079" t="s">
        <v>1268</v>
      </c>
      <c r="E214" s="1080"/>
      <c r="F214" s="1079" t="s">
        <v>1283</v>
      </c>
      <c r="G214" s="1080"/>
      <c r="H214" s="1026" t="s">
        <v>967</v>
      </c>
      <c r="I214" s="1026" t="s">
        <v>1261</v>
      </c>
      <c r="J214" s="1026" t="s">
        <v>20</v>
      </c>
      <c r="K214" s="293">
        <v>753.62</v>
      </c>
      <c r="L214" s="6">
        <v>93385</v>
      </c>
      <c r="M214" s="9"/>
      <c r="N214" s="8">
        <v>70376803.700000003</v>
      </c>
    </row>
    <row r="215" spans="2:14" ht="26.4">
      <c r="B215" s="1026">
        <v>2023</v>
      </c>
      <c r="C215" s="1026" t="s">
        <v>16</v>
      </c>
      <c r="D215" s="1079" t="s">
        <v>1268</v>
      </c>
      <c r="E215" s="1080"/>
      <c r="F215" s="1079" t="s">
        <v>1283</v>
      </c>
      <c r="G215" s="1080"/>
      <c r="H215" s="1026" t="s">
        <v>967</v>
      </c>
      <c r="I215" s="1026" t="s">
        <v>1262</v>
      </c>
      <c r="J215" s="1026" t="s">
        <v>72</v>
      </c>
      <c r="K215" s="293">
        <v>1507.26</v>
      </c>
      <c r="L215" s="6">
        <v>15171</v>
      </c>
      <c r="M215" s="9"/>
      <c r="N215" s="8">
        <v>22866641.460000001</v>
      </c>
    </row>
    <row r="216" spans="2:14" ht="26.4">
      <c r="B216" s="1026">
        <v>2023</v>
      </c>
      <c r="C216" s="1026" t="s">
        <v>16</v>
      </c>
      <c r="D216" s="1079" t="s">
        <v>1268</v>
      </c>
      <c r="E216" s="1080"/>
      <c r="F216" s="1079" t="s">
        <v>1283</v>
      </c>
      <c r="G216" s="1080"/>
      <c r="H216" s="1026" t="s">
        <v>969</v>
      </c>
      <c r="I216" s="1026" t="s">
        <v>1261</v>
      </c>
      <c r="J216" s="1026" t="s">
        <v>20</v>
      </c>
      <c r="K216" s="293">
        <v>1130.44</v>
      </c>
      <c r="L216" s="6">
        <v>86703</v>
      </c>
      <c r="M216" s="9"/>
      <c r="N216" s="8">
        <v>98012539.319999993</v>
      </c>
    </row>
    <row r="217" spans="2:14" ht="26.4">
      <c r="B217" s="1026">
        <v>2023</v>
      </c>
      <c r="C217" s="1026" t="s">
        <v>16</v>
      </c>
      <c r="D217" s="1079" t="s">
        <v>1268</v>
      </c>
      <c r="E217" s="1080"/>
      <c r="F217" s="1079" t="s">
        <v>1283</v>
      </c>
      <c r="G217" s="1080"/>
      <c r="H217" s="1026" t="s">
        <v>969</v>
      </c>
      <c r="I217" s="1026" t="s">
        <v>1262</v>
      </c>
      <c r="J217" s="1026" t="s">
        <v>72</v>
      </c>
      <c r="K217" s="293">
        <v>2260.89</v>
      </c>
      <c r="L217" s="6">
        <v>8246</v>
      </c>
      <c r="M217" s="9"/>
      <c r="N217" s="8">
        <v>18643298.940000001</v>
      </c>
    </row>
    <row r="218" spans="2:14" ht="26.4">
      <c r="B218" s="1026">
        <v>2023</v>
      </c>
      <c r="C218" s="1026" t="s">
        <v>16</v>
      </c>
      <c r="D218" s="1079" t="s">
        <v>1268</v>
      </c>
      <c r="E218" s="1080"/>
      <c r="F218" s="1079" t="s">
        <v>1283</v>
      </c>
      <c r="G218" s="1080"/>
      <c r="H218" s="1026" t="s">
        <v>968</v>
      </c>
      <c r="I218" s="1026" t="s">
        <v>1261</v>
      </c>
      <c r="J218" s="1026" t="s">
        <v>20</v>
      </c>
      <c r="K218" s="293">
        <v>376.81</v>
      </c>
      <c r="L218" s="6">
        <v>22736</v>
      </c>
      <c r="M218" s="9"/>
      <c r="N218" s="8">
        <v>8567152.1600000001</v>
      </c>
    </row>
    <row r="219" spans="2:14" ht="26.4">
      <c r="B219" s="1026">
        <v>2023</v>
      </c>
      <c r="C219" s="1026" t="s">
        <v>16</v>
      </c>
      <c r="D219" s="1079" t="s">
        <v>1268</v>
      </c>
      <c r="E219" s="1080"/>
      <c r="F219" s="1079" t="s">
        <v>1283</v>
      </c>
      <c r="G219" s="1080"/>
      <c r="H219" s="1026" t="s">
        <v>968</v>
      </c>
      <c r="I219" s="1026" t="s">
        <v>1262</v>
      </c>
      <c r="J219" s="1026" t="s">
        <v>72</v>
      </c>
      <c r="K219" s="293">
        <v>753.63</v>
      </c>
      <c r="L219" s="6">
        <v>2298</v>
      </c>
      <c r="M219" s="9"/>
      <c r="N219" s="8">
        <v>1731841.74</v>
      </c>
    </row>
    <row r="220" spans="2:14">
      <c r="B220" s="1027" t="s">
        <v>28</v>
      </c>
      <c r="C220" s="1027" t="s">
        <v>28</v>
      </c>
      <c r="D220" s="1083" t="s">
        <v>28</v>
      </c>
      <c r="E220" s="1080"/>
      <c r="F220" s="1083" t="s">
        <v>29</v>
      </c>
      <c r="G220" s="1080"/>
      <c r="H220" s="1027" t="s">
        <v>28</v>
      </c>
      <c r="I220" s="1027" t="s">
        <v>28</v>
      </c>
      <c r="J220" s="1027" t="s">
        <v>28</v>
      </c>
      <c r="K220" s="1027" t="s">
        <v>28</v>
      </c>
      <c r="L220" s="13">
        <v>1071893</v>
      </c>
      <c r="M220" s="1027"/>
      <c r="N220" s="14">
        <v>565744343.98000002</v>
      </c>
    </row>
    <row r="221" spans="2:14" ht="52.8">
      <c r="B221" s="1026">
        <v>2023</v>
      </c>
      <c r="C221" s="1026" t="s">
        <v>16</v>
      </c>
      <c r="D221" s="1079" t="s">
        <v>1268</v>
      </c>
      <c r="E221" s="1080"/>
      <c r="F221" s="1079" t="s">
        <v>1284</v>
      </c>
      <c r="G221" s="1080"/>
      <c r="H221" s="1026" t="s">
        <v>966</v>
      </c>
      <c r="I221" s="1026" t="s">
        <v>292</v>
      </c>
      <c r="J221" s="1026" t="s">
        <v>20</v>
      </c>
      <c r="K221" s="293">
        <v>0</v>
      </c>
      <c r="L221" s="6">
        <v>804</v>
      </c>
      <c r="M221" s="9"/>
      <c r="N221" s="1026"/>
    </row>
    <row r="222" spans="2:14" ht="39.6">
      <c r="B222" s="1026">
        <v>2023</v>
      </c>
      <c r="C222" s="1026" t="s">
        <v>16</v>
      </c>
      <c r="D222" s="1079" t="s">
        <v>1268</v>
      </c>
      <c r="E222" s="1080"/>
      <c r="F222" s="1079" t="s">
        <v>1284</v>
      </c>
      <c r="G222" s="1080"/>
      <c r="H222" s="1026" t="s">
        <v>967</v>
      </c>
      <c r="I222" s="1026" t="s">
        <v>292</v>
      </c>
      <c r="J222" s="1026" t="s">
        <v>72</v>
      </c>
      <c r="K222" s="293">
        <v>0</v>
      </c>
      <c r="L222" s="6">
        <v>44</v>
      </c>
      <c r="M222" s="9"/>
      <c r="N222" s="1026"/>
    </row>
    <row r="223" spans="2:14" ht="39.6">
      <c r="B223" s="1026">
        <v>2023</v>
      </c>
      <c r="C223" s="1026" t="s">
        <v>16</v>
      </c>
      <c r="D223" s="1079" t="s">
        <v>1268</v>
      </c>
      <c r="E223" s="1080"/>
      <c r="F223" s="1079" t="s">
        <v>1284</v>
      </c>
      <c r="G223" s="1080"/>
      <c r="H223" s="1026" t="s">
        <v>969</v>
      </c>
      <c r="I223" s="1026" t="s">
        <v>292</v>
      </c>
      <c r="J223" s="1026" t="s">
        <v>72</v>
      </c>
      <c r="K223" s="293">
        <v>0</v>
      </c>
      <c r="L223" s="6">
        <v>21</v>
      </c>
      <c r="M223" s="9"/>
      <c r="N223" s="1026"/>
    </row>
    <row r="224" spans="2:14" ht="39.6">
      <c r="B224" s="1026">
        <v>2023</v>
      </c>
      <c r="C224" s="1026" t="s">
        <v>16</v>
      </c>
      <c r="D224" s="1079" t="s">
        <v>1268</v>
      </c>
      <c r="E224" s="1080"/>
      <c r="F224" s="1079" t="s">
        <v>1284</v>
      </c>
      <c r="G224" s="1080"/>
      <c r="H224" s="1026" t="s">
        <v>968</v>
      </c>
      <c r="I224" s="1026" t="s">
        <v>292</v>
      </c>
      <c r="J224" s="1026" t="s">
        <v>1285</v>
      </c>
      <c r="K224" s="293">
        <v>0</v>
      </c>
      <c r="L224" s="6">
        <v>6</v>
      </c>
      <c r="M224" s="9"/>
      <c r="N224" s="1026"/>
    </row>
    <row r="225" spans="2:14" ht="52.8">
      <c r="B225" s="1026">
        <v>2023</v>
      </c>
      <c r="C225" s="1026" t="s">
        <v>16</v>
      </c>
      <c r="D225" s="1079" t="s">
        <v>1268</v>
      </c>
      <c r="E225" s="1080"/>
      <c r="F225" s="1079" t="s">
        <v>1284</v>
      </c>
      <c r="G225" s="1080"/>
      <c r="H225" s="1026" t="s">
        <v>966</v>
      </c>
      <c r="I225" s="1026" t="s">
        <v>1261</v>
      </c>
      <c r="J225" s="1026" t="s">
        <v>20</v>
      </c>
      <c r="K225" s="293">
        <v>87.09</v>
      </c>
      <c r="L225" s="6">
        <v>745697</v>
      </c>
      <c r="M225" s="9"/>
      <c r="N225" s="8">
        <v>64942751.729999997</v>
      </c>
    </row>
    <row r="226" spans="2:14" ht="52.8">
      <c r="B226" s="1026">
        <v>2023</v>
      </c>
      <c r="C226" s="1026" t="s">
        <v>16</v>
      </c>
      <c r="D226" s="1079" t="s">
        <v>1268</v>
      </c>
      <c r="E226" s="1080"/>
      <c r="F226" s="1079" t="s">
        <v>1284</v>
      </c>
      <c r="G226" s="1080"/>
      <c r="H226" s="1026" t="s">
        <v>966</v>
      </c>
      <c r="I226" s="1026" t="s">
        <v>1262</v>
      </c>
      <c r="J226" s="1026" t="s">
        <v>20</v>
      </c>
      <c r="K226" s="293">
        <v>174.17</v>
      </c>
      <c r="L226" s="6">
        <v>225075</v>
      </c>
      <c r="M226" s="9"/>
      <c r="N226" s="8">
        <v>39201312.75</v>
      </c>
    </row>
    <row r="227" spans="2:14" ht="26.4">
      <c r="B227" s="1026">
        <v>2023</v>
      </c>
      <c r="C227" s="1026" t="s">
        <v>16</v>
      </c>
      <c r="D227" s="1079" t="s">
        <v>1268</v>
      </c>
      <c r="E227" s="1080"/>
      <c r="F227" s="1079" t="s">
        <v>1284</v>
      </c>
      <c r="G227" s="1080"/>
      <c r="H227" s="1026" t="s">
        <v>967</v>
      </c>
      <c r="I227" s="1026" t="s">
        <v>1261</v>
      </c>
      <c r="J227" s="1026" t="s">
        <v>20</v>
      </c>
      <c r="K227" s="293">
        <v>174.17</v>
      </c>
      <c r="L227" s="6">
        <v>84057</v>
      </c>
      <c r="M227" s="9"/>
      <c r="N227" s="8">
        <v>14640207.689999999</v>
      </c>
    </row>
    <row r="228" spans="2:14" ht="26.4">
      <c r="B228" s="1026">
        <v>2023</v>
      </c>
      <c r="C228" s="1026" t="s">
        <v>16</v>
      </c>
      <c r="D228" s="1079" t="s">
        <v>1268</v>
      </c>
      <c r="E228" s="1080"/>
      <c r="F228" s="1079" t="s">
        <v>1284</v>
      </c>
      <c r="G228" s="1080"/>
      <c r="H228" s="1026" t="s">
        <v>967</v>
      </c>
      <c r="I228" s="1026" t="s">
        <v>1262</v>
      </c>
      <c r="J228" s="1026" t="s">
        <v>20</v>
      </c>
      <c r="K228" s="293">
        <v>348.34</v>
      </c>
      <c r="L228" s="6">
        <v>15936</v>
      </c>
      <c r="M228" s="9"/>
      <c r="N228" s="8">
        <v>5551146.2400000002</v>
      </c>
    </row>
    <row r="229" spans="2:14" ht="26.4">
      <c r="B229" s="1026">
        <v>2023</v>
      </c>
      <c r="C229" s="1026" t="s">
        <v>16</v>
      </c>
      <c r="D229" s="1079" t="s">
        <v>1268</v>
      </c>
      <c r="E229" s="1080"/>
      <c r="F229" s="1079" t="s">
        <v>1284</v>
      </c>
      <c r="G229" s="1080"/>
      <c r="H229" s="1026" t="s">
        <v>969</v>
      </c>
      <c r="I229" s="1026" t="s">
        <v>1261</v>
      </c>
      <c r="J229" s="1026" t="s">
        <v>20</v>
      </c>
      <c r="K229" s="293">
        <v>261.26</v>
      </c>
      <c r="L229" s="6">
        <v>74470</v>
      </c>
      <c r="M229" s="9"/>
      <c r="N229" s="8">
        <v>19456032.199999999</v>
      </c>
    </row>
    <row r="230" spans="2:14" ht="26.4">
      <c r="B230" s="1026">
        <v>2023</v>
      </c>
      <c r="C230" s="1026" t="s">
        <v>16</v>
      </c>
      <c r="D230" s="1079" t="s">
        <v>1268</v>
      </c>
      <c r="E230" s="1080"/>
      <c r="F230" s="1079" t="s">
        <v>1284</v>
      </c>
      <c r="G230" s="1080"/>
      <c r="H230" s="1026" t="s">
        <v>969</v>
      </c>
      <c r="I230" s="1026" t="s">
        <v>1262</v>
      </c>
      <c r="J230" s="1026" t="s">
        <v>20</v>
      </c>
      <c r="K230" s="293">
        <v>522.52</v>
      </c>
      <c r="L230" s="6">
        <v>14734</v>
      </c>
      <c r="M230" s="9"/>
      <c r="N230" s="8">
        <v>7698809.6799999997</v>
      </c>
    </row>
    <row r="231" spans="2:14" ht="26.4">
      <c r="B231" s="1026">
        <v>2023</v>
      </c>
      <c r="C231" s="1026" t="s">
        <v>16</v>
      </c>
      <c r="D231" s="1079" t="s">
        <v>1268</v>
      </c>
      <c r="E231" s="1080"/>
      <c r="F231" s="1079" t="s">
        <v>1284</v>
      </c>
      <c r="G231" s="1080"/>
      <c r="H231" s="1026" t="s">
        <v>968</v>
      </c>
      <c r="I231" s="1026" t="s">
        <v>1261</v>
      </c>
      <c r="J231" s="1026" t="s">
        <v>20</v>
      </c>
      <c r="K231" s="293">
        <v>87.09</v>
      </c>
      <c r="L231" s="6">
        <v>20270</v>
      </c>
      <c r="M231" s="9"/>
      <c r="N231" s="8">
        <v>1765314.3</v>
      </c>
    </row>
    <row r="232" spans="2:14" ht="26.4">
      <c r="B232" s="1026">
        <v>2023</v>
      </c>
      <c r="C232" s="1026" t="s">
        <v>16</v>
      </c>
      <c r="D232" s="1079" t="s">
        <v>1268</v>
      </c>
      <c r="E232" s="1080"/>
      <c r="F232" s="1079" t="s">
        <v>1284</v>
      </c>
      <c r="G232" s="1080"/>
      <c r="H232" s="1026" t="s">
        <v>968</v>
      </c>
      <c r="I232" s="1026" t="s">
        <v>1262</v>
      </c>
      <c r="J232" s="1026" t="s">
        <v>20</v>
      </c>
      <c r="K232" s="293">
        <v>174.17</v>
      </c>
      <c r="L232" s="6">
        <v>7665</v>
      </c>
      <c r="M232" s="9"/>
      <c r="N232" s="8">
        <v>1335013.05</v>
      </c>
    </row>
    <row r="233" spans="2:14">
      <c r="B233" s="1027" t="s">
        <v>28</v>
      </c>
      <c r="C233" s="1027" t="s">
        <v>28</v>
      </c>
      <c r="D233" s="1083" t="s">
        <v>28</v>
      </c>
      <c r="E233" s="1080"/>
      <c r="F233" s="1083" t="s">
        <v>29</v>
      </c>
      <c r="G233" s="1080"/>
      <c r="H233" s="1027" t="s">
        <v>28</v>
      </c>
      <c r="I233" s="1027" t="s">
        <v>28</v>
      </c>
      <c r="J233" s="1027" t="s">
        <v>28</v>
      </c>
      <c r="K233" s="1027" t="s">
        <v>28</v>
      </c>
      <c r="L233" s="13">
        <v>1188779</v>
      </c>
      <c r="M233" s="1027"/>
      <c r="N233" s="14">
        <v>154590587.63999999</v>
      </c>
    </row>
    <row r="234" spans="2:14" ht="52.8">
      <c r="B234" s="1026">
        <v>2023</v>
      </c>
      <c r="C234" s="1026" t="s">
        <v>16</v>
      </c>
      <c r="D234" s="1079" t="s">
        <v>1268</v>
      </c>
      <c r="E234" s="1080"/>
      <c r="F234" s="1079" t="s">
        <v>1286</v>
      </c>
      <c r="G234" s="1080"/>
      <c r="H234" s="1026" t="s">
        <v>966</v>
      </c>
      <c r="I234" s="1026" t="s">
        <v>292</v>
      </c>
      <c r="J234" s="1026" t="s">
        <v>20</v>
      </c>
      <c r="K234" s="293">
        <v>0</v>
      </c>
      <c r="L234" s="6">
        <v>1416</v>
      </c>
      <c r="M234" s="9"/>
      <c r="N234" s="1026"/>
    </row>
    <row r="235" spans="2:14" ht="39.6">
      <c r="B235" s="1026">
        <v>2023</v>
      </c>
      <c r="C235" s="1026" t="s">
        <v>16</v>
      </c>
      <c r="D235" s="1079" t="s">
        <v>1268</v>
      </c>
      <c r="E235" s="1080"/>
      <c r="F235" s="1079" t="s">
        <v>1286</v>
      </c>
      <c r="G235" s="1080"/>
      <c r="H235" s="1026" t="s">
        <v>967</v>
      </c>
      <c r="I235" s="1026" t="s">
        <v>292</v>
      </c>
      <c r="J235" s="1026" t="s">
        <v>20</v>
      </c>
      <c r="K235" s="293">
        <v>0</v>
      </c>
      <c r="L235" s="6">
        <v>90</v>
      </c>
      <c r="M235" s="9"/>
      <c r="N235" s="1026"/>
    </row>
    <row r="236" spans="2:14" ht="39.6">
      <c r="B236" s="1026">
        <v>2023</v>
      </c>
      <c r="C236" s="1026" t="s">
        <v>16</v>
      </c>
      <c r="D236" s="1079" t="s">
        <v>1268</v>
      </c>
      <c r="E236" s="1080"/>
      <c r="F236" s="1079" t="s">
        <v>1286</v>
      </c>
      <c r="G236" s="1080"/>
      <c r="H236" s="1026" t="s">
        <v>969</v>
      </c>
      <c r="I236" s="1026" t="s">
        <v>292</v>
      </c>
      <c r="J236" s="1026" t="s">
        <v>72</v>
      </c>
      <c r="K236" s="293">
        <v>0</v>
      </c>
      <c r="L236" s="6">
        <v>6</v>
      </c>
      <c r="M236" s="9"/>
      <c r="N236" s="1026"/>
    </row>
    <row r="237" spans="2:14" ht="39.6">
      <c r="B237" s="1026">
        <v>2023</v>
      </c>
      <c r="C237" s="1026" t="s">
        <v>16</v>
      </c>
      <c r="D237" s="1079" t="s">
        <v>1268</v>
      </c>
      <c r="E237" s="1080"/>
      <c r="F237" s="1079" t="s">
        <v>1286</v>
      </c>
      <c r="G237" s="1080"/>
      <c r="H237" s="1026" t="s">
        <v>968</v>
      </c>
      <c r="I237" s="1026" t="s">
        <v>292</v>
      </c>
      <c r="J237" s="1026" t="s">
        <v>75</v>
      </c>
      <c r="K237" s="293">
        <v>0</v>
      </c>
      <c r="L237" s="6">
        <v>21</v>
      </c>
      <c r="M237" s="9"/>
      <c r="N237" s="1026"/>
    </row>
    <row r="238" spans="2:14" ht="52.8">
      <c r="B238" s="1026">
        <v>2023</v>
      </c>
      <c r="C238" s="1026" t="s">
        <v>16</v>
      </c>
      <c r="D238" s="1079" t="s">
        <v>1268</v>
      </c>
      <c r="E238" s="1080"/>
      <c r="F238" s="1079" t="s">
        <v>1286</v>
      </c>
      <c r="G238" s="1080"/>
      <c r="H238" s="1026" t="s">
        <v>966</v>
      </c>
      <c r="I238" s="1026" t="s">
        <v>1261</v>
      </c>
      <c r="J238" s="1026" t="s">
        <v>20</v>
      </c>
      <c r="K238" s="293">
        <v>544.28</v>
      </c>
      <c r="L238" s="6">
        <v>831775</v>
      </c>
      <c r="M238" s="9"/>
      <c r="N238" s="8">
        <v>452718497</v>
      </c>
    </row>
    <row r="239" spans="2:14" ht="52.8">
      <c r="B239" s="1026">
        <v>2023</v>
      </c>
      <c r="C239" s="1026" t="s">
        <v>16</v>
      </c>
      <c r="D239" s="1079" t="s">
        <v>1268</v>
      </c>
      <c r="E239" s="1080"/>
      <c r="F239" s="1079" t="s">
        <v>1286</v>
      </c>
      <c r="G239" s="1080"/>
      <c r="H239" s="1026" t="s">
        <v>966</v>
      </c>
      <c r="I239" s="1026" t="s">
        <v>1262</v>
      </c>
      <c r="J239" s="1026" t="s">
        <v>20</v>
      </c>
      <c r="K239" s="293">
        <v>1088.57</v>
      </c>
      <c r="L239" s="6">
        <v>147740</v>
      </c>
      <c r="M239" s="9"/>
      <c r="N239" s="8">
        <v>160825331.80000001</v>
      </c>
    </row>
    <row r="240" spans="2:14" ht="26.4">
      <c r="B240" s="1026">
        <v>2023</v>
      </c>
      <c r="C240" s="1026" t="s">
        <v>16</v>
      </c>
      <c r="D240" s="1079" t="s">
        <v>1268</v>
      </c>
      <c r="E240" s="1080"/>
      <c r="F240" s="1079" t="s">
        <v>1286</v>
      </c>
      <c r="G240" s="1080"/>
      <c r="H240" s="1026" t="s">
        <v>967</v>
      </c>
      <c r="I240" s="1026" t="s">
        <v>1261</v>
      </c>
      <c r="J240" s="1026" t="s">
        <v>20</v>
      </c>
      <c r="K240" s="293">
        <v>1088.57</v>
      </c>
      <c r="L240" s="6">
        <v>99863</v>
      </c>
      <c r="M240" s="9"/>
      <c r="N240" s="8">
        <v>108707865.91</v>
      </c>
    </row>
    <row r="241" spans="2:14" ht="26.4">
      <c r="B241" s="1026">
        <v>2023</v>
      </c>
      <c r="C241" s="1026" t="s">
        <v>16</v>
      </c>
      <c r="D241" s="1079" t="s">
        <v>1268</v>
      </c>
      <c r="E241" s="1080"/>
      <c r="F241" s="1079" t="s">
        <v>1286</v>
      </c>
      <c r="G241" s="1080"/>
      <c r="H241" s="1026" t="s">
        <v>967</v>
      </c>
      <c r="I241" s="1026" t="s">
        <v>1262</v>
      </c>
      <c r="J241" s="1026" t="s">
        <v>20</v>
      </c>
      <c r="K241" s="293">
        <v>2177.15</v>
      </c>
      <c r="L241" s="6">
        <v>14954</v>
      </c>
      <c r="M241" s="9"/>
      <c r="N241" s="8">
        <v>32557101.100000001</v>
      </c>
    </row>
    <row r="242" spans="2:14" ht="26.4">
      <c r="B242" s="1026">
        <v>2023</v>
      </c>
      <c r="C242" s="1026" t="s">
        <v>16</v>
      </c>
      <c r="D242" s="1079" t="s">
        <v>1268</v>
      </c>
      <c r="E242" s="1080"/>
      <c r="F242" s="1079" t="s">
        <v>1286</v>
      </c>
      <c r="G242" s="1080"/>
      <c r="H242" s="1026" t="s">
        <v>969</v>
      </c>
      <c r="I242" s="1026" t="s">
        <v>1261</v>
      </c>
      <c r="J242" s="1026" t="s">
        <v>20</v>
      </c>
      <c r="K242" s="293">
        <v>1632.85</v>
      </c>
      <c r="L242" s="6">
        <v>71713</v>
      </c>
      <c r="M242" s="9"/>
      <c r="N242" s="8">
        <v>117096572.05</v>
      </c>
    </row>
    <row r="243" spans="2:14" ht="26.4">
      <c r="B243" s="1026">
        <v>2023</v>
      </c>
      <c r="C243" s="1026" t="s">
        <v>16</v>
      </c>
      <c r="D243" s="1079" t="s">
        <v>1268</v>
      </c>
      <c r="E243" s="1080"/>
      <c r="F243" s="1079" t="s">
        <v>1286</v>
      </c>
      <c r="G243" s="1080"/>
      <c r="H243" s="1026" t="s">
        <v>969</v>
      </c>
      <c r="I243" s="1026" t="s">
        <v>1262</v>
      </c>
      <c r="J243" s="1026" t="s">
        <v>20</v>
      </c>
      <c r="K243" s="293">
        <v>3265.72</v>
      </c>
      <c r="L243" s="6">
        <v>9383</v>
      </c>
      <c r="M243" s="9"/>
      <c r="N243" s="8">
        <v>30642250.760000002</v>
      </c>
    </row>
    <row r="244" spans="2:14" ht="26.4">
      <c r="B244" s="1026">
        <v>2023</v>
      </c>
      <c r="C244" s="1026" t="s">
        <v>16</v>
      </c>
      <c r="D244" s="1079" t="s">
        <v>1268</v>
      </c>
      <c r="E244" s="1080"/>
      <c r="F244" s="1079" t="s">
        <v>1286</v>
      </c>
      <c r="G244" s="1080"/>
      <c r="H244" s="1026" t="s">
        <v>968</v>
      </c>
      <c r="I244" s="1026" t="s">
        <v>1261</v>
      </c>
      <c r="J244" s="1026" t="s">
        <v>20</v>
      </c>
      <c r="K244" s="293">
        <v>544.28</v>
      </c>
      <c r="L244" s="6">
        <v>25319</v>
      </c>
      <c r="M244" s="9"/>
      <c r="N244" s="8">
        <v>13780625.32</v>
      </c>
    </row>
    <row r="245" spans="2:14" ht="26.4">
      <c r="B245" s="1026">
        <v>2023</v>
      </c>
      <c r="C245" s="1026" t="s">
        <v>16</v>
      </c>
      <c r="D245" s="1079" t="s">
        <v>1268</v>
      </c>
      <c r="E245" s="1080"/>
      <c r="F245" s="1079" t="s">
        <v>1286</v>
      </c>
      <c r="G245" s="1080"/>
      <c r="H245" s="1026" t="s">
        <v>968</v>
      </c>
      <c r="I245" s="1026" t="s">
        <v>1262</v>
      </c>
      <c r="J245" s="1026" t="s">
        <v>20</v>
      </c>
      <c r="K245" s="293">
        <v>1088.57</v>
      </c>
      <c r="L245" s="6">
        <v>4586</v>
      </c>
      <c r="M245" s="9"/>
      <c r="N245" s="8">
        <v>4992182.0199999996</v>
      </c>
    </row>
    <row r="246" spans="2:14">
      <c r="B246" s="1027" t="s">
        <v>28</v>
      </c>
      <c r="C246" s="1027" t="s">
        <v>28</v>
      </c>
      <c r="D246" s="1083" t="s">
        <v>28</v>
      </c>
      <c r="E246" s="1080"/>
      <c r="F246" s="1083" t="s">
        <v>29</v>
      </c>
      <c r="G246" s="1080"/>
      <c r="H246" s="1027" t="s">
        <v>28</v>
      </c>
      <c r="I246" s="1027" t="s">
        <v>28</v>
      </c>
      <c r="J246" s="1027" t="s">
        <v>28</v>
      </c>
      <c r="K246" s="1027" t="s">
        <v>28</v>
      </c>
      <c r="L246" s="13">
        <v>1206866</v>
      </c>
      <c r="M246" s="1027"/>
      <c r="N246" s="14">
        <v>921320425.96000004</v>
      </c>
    </row>
    <row r="247" spans="2:14" ht="52.8">
      <c r="B247" s="1026">
        <v>2023</v>
      </c>
      <c r="C247" s="1026" t="s">
        <v>16</v>
      </c>
      <c r="D247" s="1079" t="s">
        <v>1268</v>
      </c>
      <c r="E247" s="1080"/>
      <c r="F247" s="1079" t="s">
        <v>1287</v>
      </c>
      <c r="G247" s="1080"/>
      <c r="H247" s="1026" t="s">
        <v>966</v>
      </c>
      <c r="I247" s="1026" t="s">
        <v>292</v>
      </c>
      <c r="J247" s="1026" t="s">
        <v>20</v>
      </c>
      <c r="K247" s="293">
        <v>0</v>
      </c>
      <c r="L247" s="6">
        <v>1564</v>
      </c>
      <c r="M247" s="9"/>
      <c r="N247" s="1026"/>
    </row>
    <row r="248" spans="2:14" ht="39.6">
      <c r="B248" s="1026">
        <v>2023</v>
      </c>
      <c r="C248" s="1026" t="s">
        <v>16</v>
      </c>
      <c r="D248" s="1079" t="s">
        <v>1268</v>
      </c>
      <c r="E248" s="1080"/>
      <c r="F248" s="1079" t="s">
        <v>1287</v>
      </c>
      <c r="G248" s="1080"/>
      <c r="H248" s="1026" t="s">
        <v>967</v>
      </c>
      <c r="I248" s="1026" t="s">
        <v>292</v>
      </c>
      <c r="J248" s="1026" t="s">
        <v>20</v>
      </c>
      <c r="K248" s="293">
        <v>0</v>
      </c>
      <c r="L248" s="6">
        <v>82</v>
      </c>
      <c r="M248" s="9"/>
      <c r="N248" s="1026"/>
    </row>
    <row r="249" spans="2:14" ht="39.6">
      <c r="B249" s="1026">
        <v>2023</v>
      </c>
      <c r="C249" s="1026" t="s">
        <v>16</v>
      </c>
      <c r="D249" s="1079" t="s">
        <v>1268</v>
      </c>
      <c r="E249" s="1080"/>
      <c r="F249" s="1079" t="s">
        <v>1287</v>
      </c>
      <c r="G249" s="1080"/>
      <c r="H249" s="1026" t="s">
        <v>969</v>
      </c>
      <c r="I249" s="1026" t="s">
        <v>292</v>
      </c>
      <c r="J249" s="1026" t="s">
        <v>930</v>
      </c>
      <c r="K249" s="293">
        <v>0</v>
      </c>
      <c r="L249" s="6">
        <v>13</v>
      </c>
      <c r="M249" s="9"/>
      <c r="N249" s="1026"/>
    </row>
    <row r="250" spans="2:14" ht="39.6">
      <c r="B250" s="1026">
        <v>2023</v>
      </c>
      <c r="C250" s="1026" t="s">
        <v>16</v>
      </c>
      <c r="D250" s="1079" t="s">
        <v>1268</v>
      </c>
      <c r="E250" s="1080"/>
      <c r="F250" s="1079" t="s">
        <v>1287</v>
      </c>
      <c r="G250" s="1080"/>
      <c r="H250" s="1026" t="s">
        <v>968</v>
      </c>
      <c r="I250" s="1026" t="s">
        <v>292</v>
      </c>
      <c r="J250" s="1026" t="s">
        <v>75</v>
      </c>
      <c r="K250" s="293">
        <v>0</v>
      </c>
      <c r="L250" s="6">
        <v>23</v>
      </c>
      <c r="M250" s="9"/>
      <c r="N250" s="1026"/>
    </row>
    <row r="251" spans="2:14" ht="52.8">
      <c r="B251" s="1026">
        <v>2023</v>
      </c>
      <c r="C251" s="1026" t="s">
        <v>16</v>
      </c>
      <c r="D251" s="1079" t="s">
        <v>1268</v>
      </c>
      <c r="E251" s="1080"/>
      <c r="F251" s="1079" t="s">
        <v>1287</v>
      </c>
      <c r="G251" s="1080"/>
      <c r="H251" s="1026" t="s">
        <v>966</v>
      </c>
      <c r="I251" s="1026" t="s">
        <v>1261</v>
      </c>
      <c r="J251" s="1026" t="s">
        <v>20</v>
      </c>
      <c r="K251" s="293">
        <v>457.2</v>
      </c>
      <c r="L251" s="6">
        <v>918237</v>
      </c>
      <c r="M251" s="9"/>
      <c r="N251" s="8">
        <v>419817956.39999998</v>
      </c>
    </row>
    <row r="252" spans="2:14" ht="52.8">
      <c r="B252" s="1026">
        <v>2023</v>
      </c>
      <c r="C252" s="1026" t="s">
        <v>16</v>
      </c>
      <c r="D252" s="1079" t="s">
        <v>1268</v>
      </c>
      <c r="E252" s="1080"/>
      <c r="F252" s="1079" t="s">
        <v>1287</v>
      </c>
      <c r="G252" s="1080"/>
      <c r="H252" s="1026" t="s">
        <v>966</v>
      </c>
      <c r="I252" s="1026" t="s">
        <v>1262</v>
      </c>
      <c r="J252" s="1026" t="s">
        <v>20</v>
      </c>
      <c r="K252" s="293">
        <v>914.4</v>
      </c>
      <c r="L252" s="6">
        <v>283422</v>
      </c>
      <c r="M252" s="9"/>
      <c r="N252" s="8">
        <v>259161076.80000001</v>
      </c>
    </row>
    <row r="253" spans="2:14" ht="26.4">
      <c r="B253" s="1026">
        <v>2023</v>
      </c>
      <c r="C253" s="1026" t="s">
        <v>16</v>
      </c>
      <c r="D253" s="1079" t="s">
        <v>1268</v>
      </c>
      <c r="E253" s="1080"/>
      <c r="F253" s="1079" t="s">
        <v>1287</v>
      </c>
      <c r="G253" s="1080"/>
      <c r="H253" s="1026" t="s">
        <v>967</v>
      </c>
      <c r="I253" s="1026" t="s">
        <v>1261</v>
      </c>
      <c r="J253" s="1026" t="s">
        <v>20</v>
      </c>
      <c r="K253" s="293">
        <v>914.4</v>
      </c>
      <c r="L253" s="6">
        <v>110570</v>
      </c>
      <c r="M253" s="9"/>
      <c r="N253" s="8">
        <v>101105208</v>
      </c>
    </row>
    <row r="254" spans="2:14" ht="26.4">
      <c r="B254" s="1026">
        <v>2023</v>
      </c>
      <c r="C254" s="1026" t="s">
        <v>16</v>
      </c>
      <c r="D254" s="1079" t="s">
        <v>1268</v>
      </c>
      <c r="E254" s="1080"/>
      <c r="F254" s="1079" t="s">
        <v>1287</v>
      </c>
      <c r="G254" s="1080"/>
      <c r="H254" s="1026" t="s">
        <v>967</v>
      </c>
      <c r="I254" s="1026" t="s">
        <v>1262</v>
      </c>
      <c r="J254" s="1026" t="s">
        <v>20</v>
      </c>
      <c r="K254" s="293">
        <v>1828.81</v>
      </c>
      <c r="L254" s="6">
        <v>23711</v>
      </c>
      <c r="M254" s="9"/>
      <c r="N254" s="8">
        <v>43362913.909999996</v>
      </c>
    </row>
    <row r="255" spans="2:14" ht="26.4">
      <c r="B255" s="1026">
        <v>2023</v>
      </c>
      <c r="C255" s="1026" t="s">
        <v>16</v>
      </c>
      <c r="D255" s="1079" t="s">
        <v>1268</v>
      </c>
      <c r="E255" s="1080"/>
      <c r="F255" s="1079" t="s">
        <v>1287</v>
      </c>
      <c r="G255" s="1080"/>
      <c r="H255" s="1026" t="s">
        <v>969</v>
      </c>
      <c r="I255" s="1026" t="s">
        <v>1261</v>
      </c>
      <c r="J255" s="1026" t="s">
        <v>20</v>
      </c>
      <c r="K255" s="293">
        <v>1371.6</v>
      </c>
      <c r="L255" s="6">
        <v>76362</v>
      </c>
      <c r="M255" s="9"/>
      <c r="N255" s="8">
        <v>104738119.2</v>
      </c>
    </row>
    <row r="256" spans="2:14" ht="26.4">
      <c r="B256" s="1026">
        <v>2023</v>
      </c>
      <c r="C256" s="1026" t="s">
        <v>16</v>
      </c>
      <c r="D256" s="1079" t="s">
        <v>1268</v>
      </c>
      <c r="E256" s="1080"/>
      <c r="F256" s="1079" t="s">
        <v>1287</v>
      </c>
      <c r="G256" s="1080"/>
      <c r="H256" s="1026" t="s">
        <v>969</v>
      </c>
      <c r="I256" s="1026" t="s">
        <v>1262</v>
      </c>
      <c r="J256" s="1026" t="s">
        <v>20</v>
      </c>
      <c r="K256" s="293">
        <v>2743.21</v>
      </c>
      <c r="L256" s="6">
        <v>15222</v>
      </c>
      <c r="M256" s="9"/>
      <c r="N256" s="8">
        <v>41757142.619999997</v>
      </c>
    </row>
    <row r="257" spans="2:14" ht="26.4">
      <c r="B257" s="1026">
        <v>2023</v>
      </c>
      <c r="C257" s="1026" t="s">
        <v>16</v>
      </c>
      <c r="D257" s="1079" t="s">
        <v>1268</v>
      </c>
      <c r="E257" s="1080"/>
      <c r="F257" s="1079" t="s">
        <v>1287</v>
      </c>
      <c r="G257" s="1080"/>
      <c r="H257" s="1026" t="s">
        <v>968</v>
      </c>
      <c r="I257" s="1026" t="s">
        <v>1261</v>
      </c>
      <c r="J257" s="1026" t="s">
        <v>20</v>
      </c>
      <c r="K257" s="293">
        <v>457.2</v>
      </c>
      <c r="L257" s="6">
        <v>27212</v>
      </c>
      <c r="M257" s="9"/>
      <c r="N257" s="8">
        <v>12441326.4</v>
      </c>
    </row>
    <row r="258" spans="2:14" ht="26.4">
      <c r="B258" s="1026">
        <v>2023</v>
      </c>
      <c r="C258" s="1026" t="s">
        <v>16</v>
      </c>
      <c r="D258" s="1079" t="s">
        <v>1268</v>
      </c>
      <c r="E258" s="1080"/>
      <c r="F258" s="1079" t="s">
        <v>1287</v>
      </c>
      <c r="G258" s="1080"/>
      <c r="H258" s="1026" t="s">
        <v>968</v>
      </c>
      <c r="I258" s="1026" t="s">
        <v>1262</v>
      </c>
      <c r="J258" s="1026" t="s">
        <v>20</v>
      </c>
      <c r="K258" s="293">
        <v>914.4</v>
      </c>
      <c r="L258" s="6">
        <v>10284</v>
      </c>
      <c r="M258" s="9"/>
      <c r="N258" s="8">
        <v>9403689.5999999996</v>
      </c>
    </row>
    <row r="259" spans="2:14">
      <c r="B259" s="1027" t="s">
        <v>28</v>
      </c>
      <c r="C259" s="1027" t="s">
        <v>28</v>
      </c>
      <c r="D259" s="1083" t="s">
        <v>28</v>
      </c>
      <c r="E259" s="1080"/>
      <c r="F259" s="1083" t="s">
        <v>29</v>
      </c>
      <c r="G259" s="1080"/>
      <c r="H259" s="1027" t="s">
        <v>28</v>
      </c>
      <c r="I259" s="1027" t="s">
        <v>28</v>
      </c>
      <c r="J259" s="1027" t="s">
        <v>28</v>
      </c>
      <c r="K259" s="1027" t="s">
        <v>28</v>
      </c>
      <c r="L259" s="13">
        <v>1466702</v>
      </c>
      <c r="M259" s="1027"/>
      <c r="N259" s="14">
        <v>991787432.92999995</v>
      </c>
    </row>
    <row r="260" spans="2:14">
      <c r="B260" s="1028" t="s">
        <v>28</v>
      </c>
      <c r="C260" s="1028" t="s">
        <v>29</v>
      </c>
      <c r="D260" s="1084" t="s">
        <v>28</v>
      </c>
      <c r="E260" s="1080"/>
      <c r="F260" s="1084" t="s">
        <v>28</v>
      </c>
      <c r="G260" s="1080"/>
      <c r="H260" s="1028" t="s">
        <v>28</v>
      </c>
      <c r="I260" s="1028" t="s">
        <v>28</v>
      </c>
      <c r="J260" s="1028" t="s">
        <v>28</v>
      </c>
      <c r="K260" s="1028" t="s">
        <v>28</v>
      </c>
      <c r="L260" s="16">
        <v>24811680</v>
      </c>
      <c r="M260" s="1028"/>
      <c r="N260" s="17">
        <v>9822045447.6900005</v>
      </c>
    </row>
    <row r="261" spans="2:14" ht="52.8">
      <c r="B261" s="1026">
        <v>2023</v>
      </c>
      <c r="C261" s="1026" t="s">
        <v>32</v>
      </c>
      <c r="D261" s="1079" t="s">
        <v>1268</v>
      </c>
      <c r="E261" s="1080"/>
      <c r="F261" s="1079" t="s">
        <v>1269</v>
      </c>
      <c r="G261" s="1080"/>
      <c r="H261" s="1026" t="s">
        <v>966</v>
      </c>
      <c r="I261" s="1026" t="s">
        <v>292</v>
      </c>
      <c r="J261" s="1026" t="s">
        <v>33</v>
      </c>
      <c r="K261" s="293">
        <v>0</v>
      </c>
      <c r="L261" s="6">
        <v>1892</v>
      </c>
      <c r="M261" s="9"/>
      <c r="N261" s="1026"/>
    </row>
    <row r="262" spans="2:14" ht="39.6">
      <c r="B262" s="1026">
        <v>2023</v>
      </c>
      <c r="C262" s="1026" t="s">
        <v>32</v>
      </c>
      <c r="D262" s="1079" t="s">
        <v>1268</v>
      </c>
      <c r="E262" s="1080"/>
      <c r="F262" s="1079" t="s">
        <v>1269</v>
      </c>
      <c r="G262" s="1080"/>
      <c r="H262" s="1026" t="s">
        <v>967</v>
      </c>
      <c r="I262" s="1026" t="s">
        <v>292</v>
      </c>
      <c r="J262" s="1026" t="s">
        <v>33</v>
      </c>
      <c r="K262" s="293">
        <v>0</v>
      </c>
      <c r="L262" s="6">
        <v>156</v>
      </c>
      <c r="M262" s="9"/>
      <c r="N262" s="1026"/>
    </row>
    <row r="263" spans="2:14" ht="39.6">
      <c r="B263" s="1026">
        <v>2023</v>
      </c>
      <c r="C263" s="1026" t="s">
        <v>32</v>
      </c>
      <c r="D263" s="1079" t="s">
        <v>1268</v>
      </c>
      <c r="E263" s="1080"/>
      <c r="F263" s="1079" t="s">
        <v>1269</v>
      </c>
      <c r="G263" s="1080"/>
      <c r="H263" s="1026" t="s">
        <v>969</v>
      </c>
      <c r="I263" s="1026" t="s">
        <v>292</v>
      </c>
      <c r="J263" s="1026" t="s">
        <v>254</v>
      </c>
      <c r="K263" s="293">
        <v>0</v>
      </c>
      <c r="L263" s="6">
        <v>7</v>
      </c>
      <c r="M263" s="9"/>
      <c r="N263" s="1026"/>
    </row>
    <row r="264" spans="2:14" ht="39.6">
      <c r="B264" s="1026">
        <v>2023</v>
      </c>
      <c r="C264" s="1026" t="s">
        <v>32</v>
      </c>
      <c r="D264" s="1079" t="s">
        <v>1268</v>
      </c>
      <c r="E264" s="1080"/>
      <c r="F264" s="1079" t="s">
        <v>1269</v>
      </c>
      <c r="G264" s="1080"/>
      <c r="H264" s="1026" t="s">
        <v>968</v>
      </c>
      <c r="I264" s="1026" t="s">
        <v>292</v>
      </c>
      <c r="J264" s="1026" t="s">
        <v>328</v>
      </c>
      <c r="K264" s="293">
        <v>0</v>
      </c>
      <c r="L264" s="6">
        <v>14</v>
      </c>
      <c r="M264" s="9"/>
      <c r="N264" s="1026"/>
    </row>
    <row r="265" spans="2:14" ht="52.8">
      <c r="B265" s="1026">
        <v>2023</v>
      </c>
      <c r="C265" s="1026" t="s">
        <v>32</v>
      </c>
      <c r="D265" s="1079" t="s">
        <v>1268</v>
      </c>
      <c r="E265" s="1080"/>
      <c r="F265" s="1079" t="s">
        <v>1269</v>
      </c>
      <c r="G265" s="1080"/>
      <c r="H265" s="1026" t="s">
        <v>966</v>
      </c>
      <c r="I265" s="1026" t="s">
        <v>1261</v>
      </c>
      <c r="J265" s="1026" t="s">
        <v>33</v>
      </c>
      <c r="K265" s="293">
        <v>100.48</v>
      </c>
      <c r="L265" s="6">
        <v>1102775</v>
      </c>
      <c r="M265" s="9"/>
      <c r="N265" s="8">
        <v>110806832</v>
      </c>
    </row>
    <row r="266" spans="2:14" ht="52.8">
      <c r="B266" s="1026">
        <v>2023</v>
      </c>
      <c r="C266" s="1026" t="s">
        <v>32</v>
      </c>
      <c r="D266" s="1079" t="s">
        <v>1268</v>
      </c>
      <c r="E266" s="1080"/>
      <c r="F266" s="1079" t="s">
        <v>1269</v>
      </c>
      <c r="G266" s="1080"/>
      <c r="H266" s="1026" t="s">
        <v>966</v>
      </c>
      <c r="I266" s="1026" t="s">
        <v>1262</v>
      </c>
      <c r="J266" s="1026" t="s">
        <v>33</v>
      </c>
      <c r="K266" s="293">
        <v>200.97</v>
      </c>
      <c r="L266" s="6">
        <v>140389</v>
      </c>
      <c r="M266" s="9"/>
      <c r="N266" s="8">
        <v>28213977.329999998</v>
      </c>
    </row>
    <row r="267" spans="2:14" ht="52.8">
      <c r="B267" s="1026">
        <v>2023</v>
      </c>
      <c r="C267" s="1026" t="s">
        <v>32</v>
      </c>
      <c r="D267" s="1079" t="s">
        <v>1268</v>
      </c>
      <c r="E267" s="1080"/>
      <c r="F267" s="1079" t="s">
        <v>1269</v>
      </c>
      <c r="G267" s="1080"/>
      <c r="H267" s="1026" t="s">
        <v>966</v>
      </c>
      <c r="I267" s="1026" t="s">
        <v>1263</v>
      </c>
      <c r="J267" s="1026" t="s">
        <v>33</v>
      </c>
      <c r="K267" s="293">
        <v>301.45</v>
      </c>
      <c r="L267" s="6">
        <v>98037</v>
      </c>
      <c r="M267" s="9"/>
      <c r="N267" s="8">
        <v>29553253.649999999</v>
      </c>
    </row>
    <row r="268" spans="2:14" ht="26.4">
      <c r="B268" s="1026">
        <v>2023</v>
      </c>
      <c r="C268" s="1026" t="s">
        <v>32</v>
      </c>
      <c r="D268" s="1079" t="s">
        <v>1268</v>
      </c>
      <c r="E268" s="1080"/>
      <c r="F268" s="1079" t="s">
        <v>1269</v>
      </c>
      <c r="G268" s="1080"/>
      <c r="H268" s="1026" t="s">
        <v>967</v>
      </c>
      <c r="I268" s="1026" t="s">
        <v>1261</v>
      </c>
      <c r="J268" s="1026" t="s">
        <v>33</v>
      </c>
      <c r="K268" s="293">
        <v>200.97</v>
      </c>
      <c r="L268" s="6">
        <v>84743</v>
      </c>
      <c r="M268" s="9"/>
      <c r="N268" s="8">
        <v>17030800.710000001</v>
      </c>
    </row>
    <row r="269" spans="2:14" ht="26.4">
      <c r="B269" s="1026">
        <v>2023</v>
      </c>
      <c r="C269" s="1026" t="s">
        <v>32</v>
      </c>
      <c r="D269" s="1079" t="s">
        <v>1268</v>
      </c>
      <c r="E269" s="1080"/>
      <c r="F269" s="1079" t="s">
        <v>1269</v>
      </c>
      <c r="G269" s="1080"/>
      <c r="H269" s="1026" t="s">
        <v>967</v>
      </c>
      <c r="I269" s="1026" t="s">
        <v>1262</v>
      </c>
      <c r="J269" s="1026" t="s">
        <v>33</v>
      </c>
      <c r="K269" s="293">
        <v>401.94</v>
      </c>
      <c r="L269" s="6">
        <v>21282</v>
      </c>
      <c r="M269" s="9"/>
      <c r="N269" s="8">
        <v>8554087.0800000001</v>
      </c>
    </row>
    <row r="270" spans="2:14" ht="26.4">
      <c r="B270" s="1026">
        <v>2023</v>
      </c>
      <c r="C270" s="1026" t="s">
        <v>32</v>
      </c>
      <c r="D270" s="1079" t="s">
        <v>1268</v>
      </c>
      <c r="E270" s="1080"/>
      <c r="F270" s="1079" t="s">
        <v>1269</v>
      </c>
      <c r="G270" s="1080"/>
      <c r="H270" s="1026" t="s">
        <v>967</v>
      </c>
      <c r="I270" s="1026" t="s">
        <v>1263</v>
      </c>
      <c r="J270" s="1026" t="s">
        <v>33</v>
      </c>
      <c r="K270" s="293">
        <v>602.9</v>
      </c>
      <c r="L270" s="6">
        <v>12946</v>
      </c>
      <c r="M270" s="9"/>
      <c r="N270" s="8">
        <v>7805143.4000000004</v>
      </c>
    </row>
    <row r="271" spans="2:14" ht="26.4">
      <c r="B271" s="1026">
        <v>2023</v>
      </c>
      <c r="C271" s="1026" t="s">
        <v>32</v>
      </c>
      <c r="D271" s="1079" t="s">
        <v>1268</v>
      </c>
      <c r="E271" s="1080"/>
      <c r="F271" s="1079" t="s">
        <v>1269</v>
      </c>
      <c r="G271" s="1080"/>
      <c r="H271" s="1026" t="s">
        <v>969</v>
      </c>
      <c r="I271" s="1026" t="s">
        <v>1261</v>
      </c>
      <c r="J271" s="1026" t="s">
        <v>33</v>
      </c>
      <c r="K271" s="293">
        <v>301.45</v>
      </c>
      <c r="L271" s="6">
        <v>77602</v>
      </c>
      <c r="M271" s="9"/>
      <c r="N271" s="8">
        <v>23393122.899999999</v>
      </c>
    </row>
    <row r="272" spans="2:14" ht="26.4">
      <c r="B272" s="1026">
        <v>2023</v>
      </c>
      <c r="C272" s="1026" t="s">
        <v>32</v>
      </c>
      <c r="D272" s="1079" t="s">
        <v>1268</v>
      </c>
      <c r="E272" s="1080"/>
      <c r="F272" s="1079" t="s">
        <v>1269</v>
      </c>
      <c r="G272" s="1080"/>
      <c r="H272" s="1026" t="s">
        <v>969</v>
      </c>
      <c r="I272" s="1026" t="s">
        <v>1262</v>
      </c>
      <c r="J272" s="1026" t="s">
        <v>33</v>
      </c>
      <c r="K272" s="293">
        <v>602.9</v>
      </c>
      <c r="L272" s="6">
        <v>15664</v>
      </c>
      <c r="M272" s="9"/>
      <c r="N272" s="8">
        <v>9443825.5999999996</v>
      </c>
    </row>
    <row r="273" spans="2:14" ht="26.4">
      <c r="B273" s="1026">
        <v>2023</v>
      </c>
      <c r="C273" s="1026" t="s">
        <v>32</v>
      </c>
      <c r="D273" s="1079" t="s">
        <v>1268</v>
      </c>
      <c r="E273" s="1080"/>
      <c r="F273" s="1079" t="s">
        <v>1269</v>
      </c>
      <c r="G273" s="1080"/>
      <c r="H273" s="1026" t="s">
        <v>969</v>
      </c>
      <c r="I273" s="1026" t="s">
        <v>1263</v>
      </c>
      <c r="J273" s="1026" t="s">
        <v>33</v>
      </c>
      <c r="K273" s="293">
        <v>904.36</v>
      </c>
      <c r="L273" s="6">
        <v>9425</v>
      </c>
      <c r="M273" s="9"/>
      <c r="N273" s="8">
        <v>8523593</v>
      </c>
    </row>
    <row r="274" spans="2:14" ht="26.4">
      <c r="B274" s="1026">
        <v>2023</v>
      </c>
      <c r="C274" s="1026" t="s">
        <v>32</v>
      </c>
      <c r="D274" s="1079" t="s">
        <v>1268</v>
      </c>
      <c r="E274" s="1080"/>
      <c r="F274" s="1079" t="s">
        <v>1269</v>
      </c>
      <c r="G274" s="1080"/>
      <c r="H274" s="1026" t="s">
        <v>968</v>
      </c>
      <c r="I274" s="1026" t="s">
        <v>1261</v>
      </c>
      <c r="J274" s="1026" t="s">
        <v>33</v>
      </c>
      <c r="K274" s="293">
        <v>100.48</v>
      </c>
      <c r="L274" s="6">
        <v>26437</v>
      </c>
      <c r="M274" s="9"/>
      <c r="N274" s="8">
        <v>2656389.7599999998</v>
      </c>
    </row>
    <row r="275" spans="2:14" ht="26.4">
      <c r="B275" s="1026">
        <v>2023</v>
      </c>
      <c r="C275" s="1026" t="s">
        <v>32</v>
      </c>
      <c r="D275" s="1079" t="s">
        <v>1268</v>
      </c>
      <c r="E275" s="1080"/>
      <c r="F275" s="1079" t="s">
        <v>1269</v>
      </c>
      <c r="G275" s="1080"/>
      <c r="H275" s="1026" t="s">
        <v>968</v>
      </c>
      <c r="I275" s="1026" t="s">
        <v>1262</v>
      </c>
      <c r="J275" s="1026" t="s">
        <v>33</v>
      </c>
      <c r="K275" s="293">
        <v>200.97</v>
      </c>
      <c r="L275" s="6">
        <v>4292</v>
      </c>
      <c r="M275" s="9"/>
      <c r="N275" s="8">
        <v>862563.24</v>
      </c>
    </row>
    <row r="276" spans="2:14" ht="26.4">
      <c r="B276" s="1026">
        <v>2023</v>
      </c>
      <c r="C276" s="1026" t="s">
        <v>32</v>
      </c>
      <c r="D276" s="1079" t="s">
        <v>1268</v>
      </c>
      <c r="E276" s="1080"/>
      <c r="F276" s="1079" t="s">
        <v>1269</v>
      </c>
      <c r="G276" s="1080"/>
      <c r="H276" s="1026" t="s">
        <v>968</v>
      </c>
      <c r="I276" s="1026" t="s">
        <v>1263</v>
      </c>
      <c r="J276" s="1026" t="s">
        <v>33</v>
      </c>
      <c r="K276" s="293">
        <v>301.45</v>
      </c>
      <c r="L276" s="6">
        <v>7381</v>
      </c>
      <c r="M276" s="9"/>
      <c r="N276" s="8">
        <v>2225002.4500000002</v>
      </c>
    </row>
    <row r="277" spans="2:14">
      <c r="B277" s="1027" t="s">
        <v>28</v>
      </c>
      <c r="C277" s="1027" t="s">
        <v>28</v>
      </c>
      <c r="D277" s="1083" t="s">
        <v>28</v>
      </c>
      <c r="E277" s="1080"/>
      <c r="F277" s="1083" t="s">
        <v>29</v>
      </c>
      <c r="G277" s="1080"/>
      <c r="H277" s="1027" t="s">
        <v>28</v>
      </c>
      <c r="I277" s="1027" t="s">
        <v>28</v>
      </c>
      <c r="J277" s="1027" t="s">
        <v>28</v>
      </c>
      <c r="K277" s="1027" t="s">
        <v>28</v>
      </c>
      <c r="L277" s="13">
        <v>1603042</v>
      </c>
      <c r="M277" s="1027"/>
      <c r="N277" s="14">
        <v>249068591.12</v>
      </c>
    </row>
    <row r="278" spans="2:14" ht="52.8">
      <c r="B278" s="1026">
        <v>2023</v>
      </c>
      <c r="C278" s="1026" t="s">
        <v>32</v>
      </c>
      <c r="D278" s="1079" t="s">
        <v>1268</v>
      </c>
      <c r="E278" s="1080"/>
      <c r="F278" s="1079" t="s">
        <v>1270</v>
      </c>
      <c r="G278" s="1080"/>
      <c r="H278" s="1026" t="s">
        <v>966</v>
      </c>
      <c r="I278" s="1026" t="s">
        <v>292</v>
      </c>
      <c r="J278" s="1026" t="s">
        <v>33</v>
      </c>
      <c r="K278" s="293">
        <v>0</v>
      </c>
      <c r="L278" s="6">
        <v>2155</v>
      </c>
      <c r="M278" s="9"/>
      <c r="N278" s="1026"/>
    </row>
    <row r="279" spans="2:14" ht="39.6">
      <c r="B279" s="1026">
        <v>2023</v>
      </c>
      <c r="C279" s="1026" t="s">
        <v>32</v>
      </c>
      <c r="D279" s="1079" t="s">
        <v>1268</v>
      </c>
      <c r="E279" s="1080"/>
      <c r="F279" s="1079" t="s">
        <v>1270</v>
      </c>
      <c r="G279" s="1080"/>
      <c r="H279" s="1026" t="s">
        <v>967</v>
      </c>
      <c r="I279" s="1026" t="s">
        <v>292</v>
      </c>
      <c r="J279" s="1026" t="s">
        <v>33</v>
      </c>
      <c r="K279" s="293">
        <v>0</v>
      </c>
      <c r="L279" s="6">
        <v>130</v>
      </c>
      <c r="M279" s="9"/>
      <c r="N279" s="1026"/>
    </row>
    <row r="280" spans="2:14" ht="39.6">
      <c r="B280" s="1026">
        <v>2023</v>
      </c>
      <c r="C280" s="1026" t="s">
        <v>32</v>
      </c>
      <c r="D280" s="1079" t="s">
        <v>1268</v>
      </c>
      <c r="E280" s="1080"/>
      <c r="F280" s="1079" t="s">
        <v>1270</v>
      </c>
      <c r="G280" s="1080"/>
      <c r="H280" s="1026" t="s">
        <v>969</v>
      </c>
      <c r="I280" s="1026" t="s">
        <v>292</v>
      </c>
      <c r="J280" s="1026" t="s">
        <v>200</v>
      </c>
      <c r="K280" s="293">
        <v>0</v>
      </c>
      <c r="L280" s="6">
        <v>24</v>
      </c>
      <c r="M280" s="9"/>
      <c r="N280" s="1026"/>
    </row>
    <row r="281" spans="2:14" ht="39.6">
      <c r="B281" s="1026">
        <v>2023</v>
      </c>
      <c r="C281" s="1026" t="s">
        <v>32</v>
      </c>
      <c r="D281" s="1079" t="s">
        <v>1268</v>
      </c>
      <c r="E281" s="1080"/>
      <c r="F281" s="1079" t="s">
        <v>1270</v>
      </c>
      <c r="G281" s="1080"/>
      <c r="H281" s="1026" t="s">
        <v>968</v>
      </c>
      <c r="I281" s="1026" t="s">
        <v>292</v>
      </c>
      <c r="J281" s="1026" t="s">
        <v>206</v>
      </c>
      <c r="K281" s="293">
        <v>0</v>
      </c>
      <c r="L281" s="6">
        <v>24</v>
      </c>
      <c r="M281" s="9"/>
      <c r="N281" s="1026"/>
    </row>
    <row r="282" spans="2:14" ht="52.8">
      <c r="B282" s="1026">
        <v>2023</v>
      </c>
      <c r="C282" s="1026" t="s">
        <v>32</v>
      </c>
      <c r="D282" s="1079" t="s">
        <v>1268</v>
      </c>
      <c r="E282" s="1080"/>
      <c r="F282" s="1079" t="s">
        <v>1270</v>
      </c>
      <c r="G282" s="1080"/>
      <c r="H282" s="1026" t="s">
        <v>966</v>
      </c>
      <c r="I282" s="1026" t="s">
        <v>1261</v>
      </c>
      <c r="J282" s="1026" t="s">
        <v>33</v>
      </c>
      <c r="K282" s="293">
        <v>251.21</v>
      </c>
      <c r="L282" s="6">
        <v>1006864</v>
      </c>
      <c r="M282" s="9"/>
      <c r="N282" s="8">
        <v>252934305.44</v>
      </c>
    </row>
    <row r="283" spans="2:14" ht="52.8">
      <c r="B283" s="1026">
        <v>2023</v>
      </c>
      <c r="C283" s="1026" t="s">
        <v>32</v>
      </c>
      <c r="D283" s="1079" t="s">
        <v>1268</v>
      </c>
      <c r="E283" s="1080"/>
      <c r="F283" s="1079" t="s">
        <v>1270</v>
      </c>
      <c r="G283" s="1080"/>
      <c r="H283" s="1026" t="s">
        <v>966</v>
      </c>
      <c r="I283" s="1026" t="s">
        <v>1262</v>
      </c>
      <c r="J283" s="1026" t="s">
        <v>33</v>
      </c>
      <c r="K283" s="293">
        <v>502.42</v>
      </c>
      <c r="L283" s="6">
        <v>350361</v>
      </c>
      <c r="M283" s="9"/>
      <c r="N283" s="8">
        <v>176028373.62</v>
      </c>
    </row>
    <row r="284" spans="2:14" ht="26.4">
      <c r="B284" s="1026">
        <v>2023</v>
      </c>
      <c r="C284" s="1026" t="s">
        <v>32</v>
      </c>
      <c r="D284" s="1079" t="s">
        <v>1268</v>
      </c>
      <c r="E284" s="1080"/>
      <c r="F284" s="1079" t="s">
        <v>1270</v>
      </c>
      <c r="G284" s="1080"/>
      <c r="H284" s="1026" t="s">
        <v>967</v>
      </c>
      <c r="I284" s="1026" t="s">
        <v>1261</v>
      </c>
      <c r="J284" s="1026" t="s">
        <v>33</v>
      </c>
      <c r="K284" s="293">
        <v>502.42</v>
      </c>
      <c r="L284" s="6">
        <v>87205</v>
      </c>
      <c r="M284" s="9"/>
      <c r="N284" s="8">
        <v>43813536.100000001</v>
      </c>
    </row>
    <row r="285" spans="2:14" ht="26.4">
      <c r="B285" s="1026">
        <v>2023</v>
      </c>
      <c r="C285" s="1026" t="s">
        <v>32</v>
      </c>
      <c r="D285" s="1079" t="s">
        <v>1268</v>
      </c>
      <c r="E285" s="1080"/>
      <c r="F285" s="1079" t="s">
        <v>1270</v>
      </c>
      <c r="G285" s="1080"/>
      <c r="H285" s="1026" t="s">
        <v>967</v>
      </c>
      <c r="I285" s="1026" t="s">
        <v>1262</v>
      </c>
      <c r="J285" s="1026" t="s">
        <v>33</v>
      </c>
      <c r="K285" s="293">
        <v>1004.84</v>
      </c>
      <c r="L285" s="6">
        <v>21282</v>
      </c>
      <c r="M285" s="9"/>
      <c r="N285" s="8">
        <v>21385004.879999999</v>
      </c>
    </row>
    <row r="286" spans="2:14" ht="26.4">
      <c r="B286" s="1026">
        <v>2023</v>
      </c>
      <c r="C286" s="1026" t="s">
        <v>32</v>
      </c>
      <c r="D286" s="1079" t="s">
        <v>1268</v>
      </c>
      <c r="E286" s="1080"/>
      <c r="F286" s="1079" t="s">
        <v>1270</v>
      </c>
      <c r="G286" s="1080"/>
      <c r="H286" s="1026" t="s">
        <v>969</v>
      </c>
      <c r="I286" s="1026" t="s">
        <v>1261</v>
      </c>
      <c r="J286" s="1026" t="s">
        <v>33</v>
      </c>
      <c r="K286" s="293">
        <v>753.62</v>
      </c>
      <c r="L286" s="6">
        <v>23260</v>
      </c>
      <c r="M286" s="9"/>
      <c r="N286" s="8">
        <v>17529201.199999999</v>
      </c>
    </row>
    <row r="287" spans="2:14" ht="26.4">
      <c r="B287" s="1026">
        <v>2023</v>
      </c>
      <c r="C287" s="1026" t="s">
        <v>32</v>
      </c>
      <c r="D287" s="1079" t="s">
        <v>1268</v>
      </c>
      <c r="E287" s="1080"/>
      <c r="F287" s="1079" t="s">
        <v>1270</v>
      </c>
      <c r="G287" s="1080"/>
      <c r="H287" s="1026" t="s">
        <v>969</v>
      </c>
      <c r="I287" s="1026" t="s">
        <v>1262</v>
      </c>
      <c r="J287" s="1026" t="s">
        <v>33</v>
      </c>
      <c r="K287" s="293">
        <v>1507.26</v>
      </c>
      <c r="L287" s="6">
        <v>5262</v>
      </c>
      <c r="M287" s="9"/>
      <c r="N287" s="8">
        <v>7931202.1200000001</v>
      </c>
    </row>
    <row r="288" spans="2:14" ht="26.4">
      <c r="B288" s="1026">
        <v>2023</v>
      </c>
      <c r="C288" s="1026" t="s">
        <v>32</v>
      </c>
      <c r="D288" s="1079" t="s">
        <v>1268</v>
      </c>
      <c r="E288" s="1080"/>
      <c r="F288" s="1079" t="s">
        <v>1270</v>
      </c>
      <c r="G288" s="1080"/>
      <c r="H288" s="1026" t="s">
        <v>968</v>
      </c>
      <c r="I288" s="1026" t="s">
        <v>1261</v>
      </c>
      <c r="J288" s="1026" t="s">
        <v>33</v>
      </c>
      <c r="K288" s="293">
        <v>251.21</v>
      </c>
      <c r="L288" s="6">
        <v>27458</v>
      </c>
      <c r="M288" s="9"/>
      <c r="N288" s="8">
        <v>6897724.1799999997</v>
      </c>
    </row>
    <row r="289" spans="2:14" ht="26.4">
      <c r="B289" s="1026">
        <v>2023</v>
      </c>
      <c r="C289" s="1026" t="s">
        <v>32</v>
      </c>
      <c r="D289" s="1079" t="s">
        <v>1268</v>
      </c>
      <c r="E289" s="1080"/>
      <c r="F289" s="1079" t="s">
        <v>1270</v>
      </c>
      <c r="G289" s="1080"/>
      <c r="H289" s="1026" t="s">
        <v>968</v>
      </c>
      <c r="I289" s="1026" t="s">
        <v>1262</v>
      </c>
      <c r="J289" s="1026" t="s">
        <v>33</v>
      </c>
      <c r="K289" s="293">
        <v>502.42</v>
      </c>
      <c r="L289" s="6">
        <v>13120</v>
      </c>
      <c r="M289" s="9"/>
      <c r="N289" s="8">
        <v>6591750.4000000004</v>
      </c>
    </row>
    <row r="290" spans="2:14">
      <c r="B290" s="1027" t="s">
        <v>28</v>
      </c>
      <c r="C290" s="1027" t="s">
        <v>28</v>
      </c>
      <c r="D290" s="1083" t="s">
        <v>28</v>
      </c>
      <c r="E290" s="1080"/>
      <c r="F290" s="1083" t="s">
        <v>29</v>
      </c>
      <c r="G290" s="1080"/>
      <c r="H290" s="1027" t="s">
        <v>28</v>
      </c>
      <c r="I290" s="1027" t="s">
        <v>28</v>
      </c>
      <c r="J290" s="1027" t="s">
        <v>28</v>
      </c>
      <c r="K290" s="1027" t="s">
        <v>28</v>
      </c>
      <c r="L290" s="13">
        <v>1537145</v>
      </c>
      <c r="M290" s="1027"/>
      <c r="N290" s="14">
        <v>533111097.94</v>
      </c>
    </row>
    <row r="291" spans="2:14" ht="52.8">
      <c r="B291" s="1026">
        <v>2023</v>
      </c>
      <c r="C291" s="1026" t="s">
        <v>32</v>
      </c>
      <c r="D291" s="1079" t="s">
        <v>1268</v>
      </c>
      <c r="E291" s="1080"/>
      <c r="F291" s="1079" t="s">
        <v>1271</v>
      </c>
      <c r="G291" s="1080"/>
      <c r="H291" s="1026" t="s">
        <v>966</v>
      </c>
      <c r="I291" s="1026" t="s">
        <v>292</v>
      </c>
      <c r="J291" s="1026" t="s">
        <v>33</v>
      </c>
      <c r="K291" s="293">
        <v>0</v>
      </c>
      <c r="L291" s="6">
        <v>1951</v>
      </c>
      <c r="M291" s="9"/>
      <c r="N291" s="1026"/>
    </row>
    <row r="292" spans="2:14" ht="39.6">
      <c r="B292" s="1026">
        <v>2023</v>
      </c>
      <c r="C292" s="1026" t="s">
        <v>32</v>
      </c>
      <c r="D292" s="1079" t="s">
        <v>1268</v>
      </c>
      <c r="E292" s="1080"/>
      <c r="F292" s="1079" t="s">
        <v>1271</v>
      </c>
      <c r="G292" s="1080"/>
      <c r="H292" s="1026" t="s">
        <v>967</v>
      </c>
      <c r="I292" s="1026" t="s">
        <v>292</v>
      </c>
      <c r="J292" s="1026" t="s">
        <v>33</v>
      </c>
      <c r="K292" s="293">
        <v>0</v>
      </c>
      <c r="L292" s="6">
        <v>111</v>
      </c>
      <c r="M292" s="9"/>
      <c r="N292" s="1026"/>
    </row>
    <row r="293" spans="2:14" ht="39.6">
      <c r="B293" s="1026">
        <v>2023</v>
      </c>
      <c r="C293" s="1026" t="s">
        <v>32</v>
      </c>
      <c r="D293" s="1079" t="s">
        <v>1268</v>
      </c>
      <c r="E293" s="1080"/>
      <c r="F293" s="1079" t="s">
        <v>1271</v>
      </c>
      <c r="G293" s="1080"/>
      <c r="H293" s="1026" t="s">
        <v>969</v>
      </c>
      <c r="I293" s="1026" t="s">
        <v>292</v>
      </c>
      <c r="J293" s="1026" t="s">
        <v>200</v>
      </c>
      <c r="K293" s="293">
        <v>0</v>
      </c>
      <c r="L293" s="6">
        <v>20</v>
      </c>
      <c r="M293" s="9"/>
      <c r="N293" s="1026"/>
    </row>
    <row r="294" spans="2:14" ht="39.6">
      <c r="B294" s="1026">
        <v>2023</v>
      </c>
      <c r="C294" s="1026" t="s">
        <v>32</v>
      </c>
      <c r="D294" s="1079" t="s">
        <v>1268</v>
      </c>
      <c r="E294" s="1080"/>
      <c r="F294" s="1079" t="s">
        <v>1271</v>
      </c>
      <c r="G294" s="1080"/>
      <c r="H294" s="1026" t="s">
        <v>968</v>
      </c>
      <c r="I294" s="1026" t="s">
        <v>292</v>
      </c>
      <c r="J294" s="1026" t="s">
        <v>658</v>
      </c>
      <c r="K294" s="293">
        <v>0</v>
      </c>
      <c r="L294" s="6">
        <v>16</v>
      </c>
      <c r="M294" s="9"/>
      <c r="N294" s="1026"/>
    </row>
    <row r="295" spans="2:14" ht="52.8">
      <c r="B295" s="1026">
        <v>2023</v>
      </c>
      <c r="C295" s="1026" t="s">
        <v>32</v>
      </c>
      <c r="D295" s="1079" t="s">
        <v>1268</v>
      </c>
      <c r="E295" s="1080"/>
      <c r="F295" s="1079" t="s">
        <v>1271</v>
      </c>
      <c r="G295" s="1080"/>
      <c r="H295" s="1026" t="s">
        <v>966</v>
      </c>
      <c r="I295" s="1026" t="s">
        <v>1261</v>
      </c>
      <c r="J295" s="1026" t="s">
        <v>33</v>
      </c>
      <c r="K295" s="293">
        <v>251.21</v>
      </c>
      <c r="L295" s="6">
        <v>1099772</v>
      </c>
      <c r="M295" s="9"/>
      <c r="N295" s="8">
        <v>276273724.12</v>
      </c>
    </row>
    <row r="296" spans="2:14" ht="52.8">
      <c r="B296" s="1026">
        <v>2023</v>
      </c>
      <c r="C296" s="1026" t="s">
        <v>32</v>
      </c>
      <c r="D296" s="1079" t="s">
        <v>1268</v>
      </c>
      <c r="E296" s="1080"/>
      <c r="F296" s="1079" t="s">
        <v>1271</v>
      </c>
      <c r="G296" s="1080"/>
      <c r="H296" s="1026" t="s">
        <v>966</v>
      </c>
      <c r="I296" s="1026" t="s">
        <v>1262</v>
      </c>
      <c r="J296" s="1026" t="s">
        <v>33</v>
      </c>
      <c r="K296" s="293">
        <v>502.42</v>
      </c>
      <c r="L296" s="6">
        <v>123276</v>
      </c>
      <c r="M296" s="9"/>
      <c r="N296" s="8">
        <v>61936327.920000002</v>
      </c>
    </row>
    <row r="297" spans="2:14" ht="26.4">
      <c r="B297" s="1026">
        <v>2023</v>
      </c>
      <c r="C297" s="1026" t="s">
        <v>32</v>
      </c>
      <c r="D297" s="1079" t="s">
        <v>1268</v>
      </c>
      <c r="E297" s="1080"/>
      <c r="F297" s="1079" t="s">
        <v>1271</v>
      </c>
      <c r="G297" s="1080"/>
      <c r="H297" s="1026" t="s">
        <v>967</v>
      </c>
      <c r="I297" s="1026" t="s">
        <v>1261</v>
      </c>
      <c r="J297" s="1026" t="s">
        <v>33</v>
      </c>
      <c r="K297" s="293">
        <v>502.42</v>
      </c>
      <c r="L297" s="6">
        <v>87064</v>
      </c>
      <c r="M297" s="9"/>
      <c r="N297" s="8">
        <v>43742694.880000003</v>
      </c>
    </row>
    <row r="298" spans="2:14" ht="26.4">
      <c r="B298" s="1026">
        <v>2023</v>
      </c>
      <c r="C298" s="1026" t="s">
        <v>32</v>
      </c>
      <c r="D298" s="1079" t="s">
        <v>1268</v>
      </c>
      <c r="E298" s="1080"/>
      <c r="F298" s="1079" t="s">
        <v>1271</v>
      </c>
      <c r="G298" s="1080"/>
      <c r="H298" s="1026" t="s">
        <v>967</v>
      </c>
      <c r="I298" s="1026" t="s">
        <v>1262</v>
      </c>
      <c r="J298" s="1026" t="s">
        <v>33</v>
      </c>
      <c r="K298" s="293">
        <v>1004.84</v>
      </c>
      <c r="L298" s="6">
        <v>5936</v>
      </c>
      <c r="M298" s="9"/>
      <c r="N298" s="8">
        <v>5964730.2400000002</v>
      </c>
    </row>
    <row r="299" spans="2:14" ht="26.4">
      <c r="B299" s="1026">
        <v>2023</v>
      </c>
      <c r="C299" s="1026" t="s">
        <v>32</v>
      </c>
      <c r="D299" s="1079" t="s">
        <v>1268</v>
      </c>
      <c r="E299" s="1080"/>
      <c r="F299" s="1079" t="s">
        <v>1271</v>
      </c>
      <c r="G299" s="1080"/>
      <c r="H299" s="1026" t="s">
        <v>969</v>
      </c>
      <c r="I299" s="1026" t="s">
        <v>1261</v>
      </c>
      <c r="J299" s="1026" t="s">
        <v>33</v>
      </c>
      <c r="K299" s="293">
        <v>753.62</v>
      </c>
      <c r="L299" s="6">
        <v>25296</v>
      </c>
      <c r="M299" s="9"/>
      <c r="N299" s="8">
        <v>19063571.52</v>
      </c>
    </row>
    <row r="300" spans="2:14" ht="26.4">
      <c r="B300" s="1026">
        <v>2023</v>
      </c>
      <c r="C300" s="1026" t="s">
        <v>32</v>
      </c>
      <c r="D300" s="1079" t="s">
        <v>1268</v>
      </c>
      <c r="E300" s="1080"/>
      <c r="F300" s="1079" t="s">
        <v>1271</v>
      </c>
      <c r="G300" s="1080"/>
      <c r="H300" s="1026" t="s">
        <v>969</v>
      </c>
      <c r="I300" s="1026" t="s">
        <v>1262</v>
      </c>
      <c r="J300" s="1026" t="s">
        <v>33</v>
      </c>
      <c r="K300" s="293">
        <v>1507.26</v>
      </c>
      <c r="L300" s="6">
        <v>1800</v>
      </c>
      <c r="M300" s="9"/>
      <c r="N300" s="8">
        <v>2713068</v>
      </c>
    </row>
    <row r="301" spans="2:14" ht="26.4">
      <c r="B301" s="1026">
        <v>2023</v>
      </c>
      <c r="C301" s="1026" t="s">
        <v>32</v>
      </c>
      <c r="D301" s="1079" t="s">
        <v>1268</v>
      </c>
      <c r="E301" s="1080"/>
      <c r="F301" s="1079" t="s">
        <v>1271</v>
      </c>
      <c r="G301" s="1080"/>
      <c r="H301" s="1026" t="s">
        <v>968</v>
      </c>
      <c r="I301" s="1026" t="s">
        <v>1261</v>
      </c>
      <c r="J301" s="1026" t="s">
        <v>33</v>
      </c>
      <c r="K301" s="293">
        <v>251.21</v>
      </c>
      <c r="L301" s="6">
        <v>31786</v>
      </c>
      <c r="M301" s="9"/>
      <c r="N301" s="8">
        <v>7984961.0599999996</v>
      </c>
    </row>
    <row r="302" spans="2:14" ht="26.4">
      <c r="B302" s="1026">
        <v>2023</v>
      </c>
      <c r="C302" s="1026" t="s">
        <v>32</v>
      </c>
      <c r="D302" s="1079" t="s">
        <v>1268</v>
      </c>
      <c r="E302" s="1080"/>
      <c r="F302" s="1079" t="s">
        <v>1271</v>
      </c>
      <c r="G302" s="1080"/>
      <c r="H302" s="1026" t="s">
        <v>968</v>
      </c>
      <c r="I302" s="1026" t="s">
        <v>1262</v>
      </c>
      <c r="J302" s="1026" t="s">
        <v>33</v>
      </c>
      <c r="K302" s="293">
        <v>502.42</v>
      </c>
      <c r="L302" s="6">
        <v>4140</v>
      </c>
      <c r="M302" s="9"/>
      <c r="N302" s="8">
        <v>2080018.8</v>
      </c>
    </row>
    <row r="303" spans="2:14">
      <c r="B303" s="1027" t="s">
        <v>28</v>
      </c>
      <c r="C303" s="1027" t="s">
        <v>28</v>
      </c>
      <c r="D303" s="1083" t="s">
        <v>28</v>
      </c>
      <c r="E303" s="1080"/>
      <c r="F303" s="1083" t="s">
        <v>29</v>
      </c>
      <c r="G303" s="1080"/>
      <c r="H303" s="1027" t="s">
        <v>28</v>
      </c>
      <c r="I303" s="1027" t="s">
        <v>28</v>
      </c>
      <c r="J303" s="1027" t="s">
        <v>28</v>
      </c>
      <c r="K303" s="1027" t="s">
        <v>28</v>
      </c>
      <c r="L303" s="13">
        <v>1381168</v>
      </c>
      <c r="M303" s="1027"/>
      <c r="N303" s="14">
        <v>419759096.54000002</v>
      </c>
    </row>
    <row r="304" spans="2:14" ht="52.8">
      <c r="B304" s="1026">
        <v>2023</v>
      </c>
      <c r="C304" s="1026" t="s">
        <v>32</v>
      </c>
      <c r="D304" s="1079" t="s">
        <v>1268</v>
      </c>
      <c r="E304" s="1080"/>
      <c r="F304" s="1079" t="s">
        <v>1272</v>
      </c>
      <c r="G304" s="1080"/>
      <c r="H304" s="1026" t="s">
        <v>966</v>
      </c>
      <c r="I304" s="1026" t="s">
        <v>292</v>
      </c>
      <c r="J304" s="1026" t="s">
        <v>33</v>
      </c>
      <c r="K304" s="293">
        <v>0</v>
      </c>
      <c r="L304" s="6">
        <v>1185</v>
      </c>
      <c r="M304" s="9"/>
      <c r="N304" s="1026"/>
    </row>
    <row r="305" spans="2:14" ht="39.6">
      <c r="B305" s="1026">
        <v>2023</v>
      </c>
      <c r="C305" s="1026" t="s">
        <v>32</v>
      </c>
      <c r="D305" s="1079" t="s">
        <v>1268</v>
      </c>
      <c r="E305" s="1080"/>
      <c r="F305" s="1079" t="s">
        <v>1272</v>
      </c>
      <c r="G305" s="1080"/>
      <c r="H305" s="1026" t="s">
        <v>967</v>
      </c>
      <c r="I305" s="1026" t="s">
        <v>292</v>
      </c>
      <c r="J305" s="1026" t="s">
        <v>33</v>
      </c>
      <c r="K305" s="293">
        <v>0</v>
      </c>
      <c r="L305" s="6">
        <v>71</v>
      </c>
      <c r="M305" s="9"/>
      <c r="N305" s="1026"/>
    </row>
    <row r="306" spans="2:14" ht="39.6">
      <c r="B306" s="1026">
        <v>2023</v>
      </c>
      <c r="C306" s="1026" t="s">
        <v>32</v>
      </c>
      <c r="D306" s="1079" t="s">
        <v>1268</v>
      </c>
      <c r="E306" s="1080"/>
      <c r="F306" s="1079" t="s">
        <v>1272</v>
      </c>
      <c r="G306" s="1080"/>
      <c r="H306" s="1026" t="s">
        <v>969</v>
      </c>
      <c r="I306" s="1026" t="s">
        <v>292</v>
      </c>
      <c r="J306" s="1026" t="s">
        <v>241</v>
      </c>
      <c r="K306" s="293">
        <v>0</v>
      </c>
      <c r="L306" s="6">
        <v>39</v>
      </c>
      <c r="M306" s="9"/>
      <c r="N306" s="1026"/>
    </row>
    <row r="307" spans="2:14" ht="39.6">
      <c r="B307" s="1026">
        <v>2023</v>
      </c>
      <c r="C307" s="1026" t="s">
        <v>32</v>
      </c>
      <c r="D307" s="1079" t="s">
        <v>1268</v>
      </c>
      <c r="E307" s="1080"/>
      <c r="F307" s="1079" t="s">
        <v>1272</v>
      </c>
      <c r="G307" s="1080"/>
      <c r="H307" s="1026" t="s">
        <v>968</v>
      </c>
      <c r="I307" s="1026" t="s">
        <v>292</v>
      </c>
      <c r="J307" s="1026" t="s">
        <v>230</v>
      </c>
      <c r="K307" s="293">
        <v>0</v>
      </c>
      <c r="L307" s="6">
        <v>1</v>
      </c>
      <c r="M307" s="9"/>
      <c r="N307" s="1026"/>
    </row>
    <row r="308" spans="2:14" ht="52.8">
      <c r="B308" s="1026">
        <v>2023</v>
      </c>
      <c r="C308" s="1026" t="s">
        <v>32</v>
      </c>
      <c r="D308" s="1079" t="s">
        <v>1268</v>
      </c>
      <c r="E308" s="1080"/>
      <c r="F308" s="1079" t="s">
        <v>1272</v>
      </c>
      <c r="G308" s="1080"/>
      <c r="H308" s="1026" t="s">
        <v>966</v>
      </c>
      <c r="I308" s="1026" t="s">
        <v>1261</v>
      </c>
      <c r="J308" s="1026" t="s">
        <v>33</v>
      </c>
      <c r="K308" s="293">
        <v>57.78</v>
      </c>
      <c r="L308" s="6">
        <v>923894</v>
      </c>
      <c r="M308" s="9"/>
      <c r="N308" s="8">
        <v>53382595.32</v>
      </c>
    </row>
    <row r="309" spans="2:14" ht="52.8">
      <c r="B309" s="1026">
        <v>2023</v>
      </c>
      <c r="C309" s="1026" t="s">
        <v>32</v>
      </c>
      <c r="D309" s="1079" t="s">
        <v>1268</v>
      </c>
      <c r="E309" s="1080"/>
      <c r="F309" s="1079" t="s">
        <v>1272</v>
      </c>
      <c r="G309" s="1080"/>
      <c r="H309" s="1026" t="s">
        <v>966</v>
      </c>
      <c r="I309" s="1026" t="s">
        <v>1262</v>
      </c>
      <c r="J309" s="1026" t="s">
        <v>33</v>
      </c>
      <c r="K309" s="293">
        <v>115.56</v>
      </c>
      <c r="L309" s="6">
        <v>259592</v>
      </c>
      <c r="M309" s="9"/>
      <c r="N309" s="8">
        <v>29998451.52</v>
      </c>
    </row>
    <row r="310" spans="2:14" ht="52.8">
      <c r="B310" s="1026">
        <v>2023</v>
      </c>
      <c r="C310" s="1026" t="s">
        <v>32</v>
      </c>
      <c r="D310" s="1079" t="s">
        <v>1268</v>
      </c>
      <c r="E310" s="1080"/>
      <c r="F310" s="1079" t="s">
        <v>1272</v>
      </c>
      <c r="G310" s="1080"/>
      <c r="H310" s="1026" t="s">
        <v>966</v>
      </c>
      <c r="I310" s="1026" t="s">
        <v>1263</v>
      </c>
      <c r="J310" s="1026" t="s">
        <v>33</v>
      </c>
      <c r="K310" s="293">
        <v>173.33</v>
      </c>
      <c r="L310" s="6">
        <v>45172</v>
      </c>
      <c r="M310" s="9"/>
      <c r="N310" s="8">
        <v>7829662.7599999998</v>
      </c>
    </row>
    <row r="311" spans="2:14" ht="26.4">
      <c r="B311" s="1026">
        <v>2023</v>
      </c>
      <c r="C311" s="1026" t="s">
        <v>32</v>
      </c>
      <c r="D311" s="1079" t="s">
        <v>1268</v>
      </c>
      <c r="E311" s="1080"/>
      <c r="F311" s="1079" t="s">
        <v>1272</v>
      </c>
      <c r="G311" s="1080"/>
      <c r="H311" s="1026" t="s">
        <v>967</v>
      </c>
      <c r="I311" s="1026" t="s">
        <v>1261</v>
      </c>
      <c r="J311" s="1026" t="s">
        <v>33</v>
      </c>
      <c r="K311" s="293">
        <v>115.56</v>
      </c>
      <c r="L311" s="6">
        <v>53633</v>
      </c>
      <c r="M311" s="9"/>
      <c r="N311" s="8">
        <v>6197829.4800000004</v>
      </c>
    </row>
    <row r="312" spans="2:14" ht="26.4">
      <c r="B312" s="1026">
        <v>2023</v>
      </c>
      <c r="C312" s="1026" t="s">
        <v>32</v>
      </c>
      <c r="D312" s="1079" t="s">
        <v>1268</v>
      </c>
      <c r="E312" s="1080"/>
      <c r="F312" s="1079" t="s">
        <v>1272</v>
      </c>
      <c r="G312" s="1080"/>
      <c r="H312" s="1026" t="s">
        <v>967</v>
      </c>
      <c r="I312" s="1026" t="s">
        <v>1262</v>
      </c>
      <c r="J312" s="1026" t="s">
        <v>33</v>
      </c>
      <c r="K312" s="293">
        <v>231.11</v>
      </c>
      <c r="L312" s="6">
        <v>12585</v>
      </c>
      <c r="M312" s="9"/>
      <c r="N312" s="8">
        <v>2908519.35</v>
      </c>
    </row>
    <row r="313" spans="2:14" ht="26.4">
      <c r="B313" s="1026">
        <v>2023</v>
      </c>
      <c r="C313" s="1026" t="s">
        <v>32</v>
      </c>
      <c r="D313" s="1079" t="s">
        <v>1268</v>
      </c>
      <c r="E313" s="1080"/>
      <c r="F313" s="1079" t="s">
        <v>1272</v>
      </c>
      <c r="G313" s="1080"/>
      <c r="H313" s="1026" t="s">
        <v>967</v>
      </c>
      <c r="I313" s="1026" t="s">
        <v>1263</v>
      </c>
      <c r="J313" s="1026" t="s">
        <v>33</v>
      </c>
      <c r="K313" s="293">
        <v>346.67</v>
      </c>
      <c r="L313" s="6">
        <v>1840</v>
      </c>
      <c r="M313" s="9"/>
      <c r="N313" s="8">
        <v>637872.80000000005</v>
      </c>
    </row>
    <row r="314" spans="2:14" ht="26.4">
      <c r="B314" s="1026">
        <v>2023</v>
      </c>
      <c r="C314" s="1026" t="s">
        <v>32</v>
      </c>
      <c r="D314" s="1079" t="s">
        <v>1268</v>
      </c>
      <c r="E314" s="1080"/>
      <c r="F314" s="1079" t="s">
        <v>1272</v>
      </c>
      <c r="G314" s="1080"/>
      <c r="H314" s="1026" t="s">
        <v>969</v>
      </c>
      <c r="I314" s="1026" t="s">
        <v>1261</v>
      </c>
      <c r="J314" s="1026" t="s">
        <v>33</v>
      </c>
      <c r="K314" s="293">
        <v>173.33</v>
      </c>
      <c r="L314" s="6">
        <v>9907</v>
      </c>
      <c r="M314" s="9"/>
      <c r="N314" s="8">
        <v>1717180.31</v>
      </c>
    </row>
    <row r="315" spans="2:14" ht="26.4">
      <c r="B315" s="1026">
        <v>2023</v>
      </c>
      <c r="C315" s="1026" t="s">
        <v>32</v>
      </c>
      <c r="D315" s="1079" t="s">
        <v>1268</v>
      </c>
      <c r="E315" s="1080"/>
      <c r="F315" s="1079" t="s">
        <v>1272</v>
      </c>
      <c r="G315" s="1080"/>
      <c r="H315" s="1026" t="s">
        <v>969</v>
      </c>
      <c r="I315" s="1026" t="s">
        <v>1262</v>
      </c>
      <c r="J315" s="1026" t="s">
        <v>33</v>
      </c>
      <c r="K315" s="293">
        <v>346.67</v>
      </c>
      <c r="L315" s="6">
        <v>2304</v>
      </c>
      <c r="M315" s="9"/>
      <c r="N315" s="8">
        <v>798727.68000000005</v>
      </c>
    </row>
    <row r="316" spans="2:14" ht="26.4">
      <c r="B316" s="1026">
        <v>2023</v>
      </c>
      <c r="C316" s="1026" t="s">
        <v>32</v>
      </c>
      <c r="D316" s="1079" t="s">
        <v>1268</v>
      </c>
      <c r="E316" s="1080"/>
      <c r="F316" s="1079" t="s">
        <v>1272</v>
      </c>
      <c r="G316" s="1080"/>
      <c r="H316" s="1026" t="s">
        <v>969</v>
      </c>
      <c r="I316" s="1026" t="s">
        <v>1263</v>
      </c>
      <c r="J316" s="1026" t="s">
        <v>33</v>
      </c>
      <c r="K316" s="293">
        <v>520</v>
      </c>
      <c r="L316" s="6">
        <v>287</v>
      </c>
      <c r="M316" s="9"/>
      <c r="N316" s="8">
        <v>149240</v>
      </c>
    </row>
    <row r="317" spans="2:14" ht="26.4">
      <c r="B317" s="1026">
        <v>2023</v>
      </c>
      <c r="C317" s="1026" t="s">
        <v>32</v>
      </c>
      <c r="D317" s="1079" t="s">
        <v>1268</v>
      </c>
      <c r="E317" s="1080"/>
      <c r="F317" s="1079" t="s">
        <v>1272</v>
      </c>
      <c r="G317" s="1080"/>
      <c r="H317" s="1026" t="s">
        <v>968</v>
      </c>
      <c r="I317" s="1026" t="s">
        <v>1261</v>
      </c>
      <c r="J317" s="1026" t="s">
        <v>33</v>
      </c>
      <c r="K317" s="293">
        <v>57.78</v>
      </c>
      <c r="L317" s="6">
        <v>22919</v>
      </c>
      <c r="M317" s="9"/>
      <c r="N317" s="8">
        <v>1324259.82</v>
      </c>
    </row>
    <row r="318" spans="2:14" ht="26.4">
      <c r="B318" s="1026">
        <v>2023</v>
      </c>
      <c r="C318" s="1026" t="s">
        <v>32</v>
      </c>
      <c r="D318" s="1079" t="s">
        <v>1268</v>
      </c>
      <c r="E318" s="1080"/>
      <c r="F318" s="1079" t="s">
        <v>1272</v>
      </c>
      <c r="G318" s="1080"/>
      <c r="H318" s="1026" t="s">
        <v>968</v>
      </c>
      <c r="I318" s="1026" t="s">
        <v>1262</v>
      </c>
      <c r="J318" s="1026" t="s">
        <v>33</v>
      </c>
      <c r="K318" s="293">
        <v>115.56</v>
      </c>
      <c r="L318" s="6">
        <v>8751</v>
      </c>
      <c r="M318" s="9"/>
      <c r="N318" s="8">
        <v>1011265.56</v>
      </c>
    </row>
    <row r="319" spans="2:14" ht="26.4">
      <c r="B319" s="1026">
        <v>2023</v>
      </c>
      <c r="C319" s="1026" t="s">
        <v>32</v>
      </c>
      <c r="D319" s="1079" t="s">
        <v>1268</v>
      </c>
      <c r="E319" s="1080"/>
      <c r="F319" s="1079" t="s">
        <v>1272</v>
      </c>
      <c r="G319" s="1080"/>
      <c r="H319" s="1026" t="s">
        <v>968</v>
      </c>
      <c r="I319" s="1026" t="s">
        <v>1263</v>
      </c>
      <c r="J319" s="1026" t="s">
        <v>33</v>
      </c>
      <c r="K319" s="293">
        <v>173.33</v>
      </c>
      <c r="L319" s="6">
        <v>1717</v>
      </c>
      <c r="M319" s="9"/>
      <c r="N319" s="8">
        <v>297607.61</v>
      </c>
    </row>
    <row r="320" spans="2:14">
      <c r="B320" s="1027" t="s">
        <v>28</v>
      </c>
      <c r="C320" s="1027" t="s">
        <v>28</v>
      </c>
      <c r="D320" s="1083" t="s">
        <v>28</v>
      </c>
      <c r="E320" s="1080"/>
      <c r="F320" s="1083" t="s">
        <v>29</v>
      </c>
      <c r="G320" s="1080"/>
      <c r="H320" s="1027" t="s">
        <v>28</v>
      </c>
      <c r="I320" s="1027" t="s">
        <v>28</v>
      </c>
      <c r="J320" s="1027" t="s">
        <v>28</v>
      </c>
      <c r="K320" s="1027" t="s">
        <v>28</v>
      </c>
      <c r="L320" s="13">
        <v>1343897</v>
      </c>
      <c r="M320" s="1027"/>
      <c r="N320" s="14">
        <v>106253212.20999999</v>
      </c>
    </row>
    <row r="321" spans="2:14" ht="52.8">
      <c r="B321" s="1026">
        <v>2023</v>
      </c>
      <c r="C321" s="1026" t="s">
        <v>32</v>
      </c>
      <c r="D321" s="1079" t="s">
        <v>1268</v>
      </c>
      <c r="E321" s="1080"/>
      <c r="F321" s="1079" t="s">
        <v>1273</v>
      </c>
      <c r="G321" s="1080"/>
      <c r="H321" s="1026" t="s">
        <v>966</v>
      </c>
      <c r="I321" s="1026" t="s">
        <v>292</v>
      </c>
      <c r="J321" s="1026" t="s">
        <v>33</v>
      </c>
      <c r="K321" s="293">
        <v>0</v>
      </c>
      <c r="L321" s="6">
        <v>1396</v>
      </c>
      <c r="M321" s="9"/>
      <c r="N321" s="1026"/>
    </row>
    <row r="322" spans="2:14" ht="39.6">
      <c r="B322" s="1026">
        <v>2023</v>
      </c>
      <c r="C322" s="1026" t="s">
        <v>32</v>
      </c>
      <c r="D322" s="1079" t="s">
        <v>1268</v>
      </c>
      <c r="E322" s="1080"/>
      <c r="F322" s="1079" t="s">
        <v>1273</v>
      </c>
      <c r="G322" s="1080"/>
      <c r="H322" s="1026" t="s">
        <v>967</v>
      </c>
      <c r="I322" s="1026" t="s">
        <v>292</v>
      </c>
      <c r="J322" s="1026" t="s">
        <v>33</v>
      </c>
      <c r="K322" s="293">
        <v>0</v>
      </c>
      <c r="L322" s="6">
        <v>73</v>
      </c>
      <c r="M322" s="9"/>
      <c r="N322" s="1026"/>
    </row>
    <row r="323" spans="2:14" ht="39.6">
      <c r="B323" s="1026">
        <v>2023</v>
      </c>
      <c r="C323" s="1026" t="s">
        <v>32</v>
      </c>
      <c r="D323" s="1079" t="s">
        <v>1268</v>
      </c>
      <c r="E323" s="1080"/>
      <c r="F323" s="1079" t="s">
        <v>1273</v>
      </c>
      <c r="G323" s="1080"/>
      <c r="H323" s="1026" t="s">
        <v>969</v>
      </c>
      <c r="I323" s="1026" t="s">
        <v>292</v>
      </c>
      <c r="J323" s="1026" t="s">
        <v>557</v>
      </c>
      <c r="K323" s="293">
        <v>0</v>
      </c>
      <c r="L323" s="6">
        <v>41</v>
      </c>
      <c r="M323" s="9"/>
      <c r="N323" s="1026"/>
    </row>
    <row r="324" spans="2:14" ht="39.6">
      <c r="B324" s="1026">
        <v>2023</v>
      </c>
      <c r="C324" s="1026" t="s">
        <v>32</v>
      </c>
      <c r="D324" s="1079" t="s">
        <v>1268</v>
      </c>
      <c r="E324" s="1080"/>
      <c r="F324" s="1079" t="s">
        <v>1273</v>
      </c>
      <c r="G324" s="1080"/>
      <c r="H324" s="1026" t="s">
        <v>968</v>
      </c>
      <c r="I324" s="1026" t="s">
        <v>292</v>
      </c>
      <c r="J324" s="1026" t="s">
        <v>201</v>
      </c>
      <c r="K324" s="293">
        <v>0</v>
      </c>
      <c r="L324" s="6">
        <v>14</v>
      </c>
      <c r="M324" s="9"/>
      <c r="N324" s="1026"/>
    </row>
    <row r="325" spans="2:14" ht="52.8">
      <c r="B325" s="1026">
        <v>2023</v>
      </c>
      <c r="C325" s="1026" t="s">
        <v>32</v>
      </c>
      <c r="D325" s="1079" t="s">
        <v>1268</v>
      </c>
      <c r="E325" s="1080"/>
      <c r="F325" s="1079" t="s">
        <v>1273</v>
      </c>
      <c r="G325" s="1080"/>
      <c r="H325" s="1026" t="s">
        <v>966</v>
      </c>
      <c r="I325" s="1026" t="s">
        <v>1261</v>
      </c>
      <c r="J325" s="1026" t="s">
        <v>33</v>
      </c>
      <c r="K325" s="293">
        <v>343.32</v>
      </c>
      <c r="L325" s="6">
        <v>868896</v>
      </c>
      <c r="M325" s="9"/>
      <c r="N325" s="8">
        <v>298309374.72000003</v>
      </c>
    </row>
    <row r="326" spans="2:14" ht="52.8">
      <c r="B326" s="1026">
        <v>2023</v>
      </c>
      <c r="C326" s="1026" t="s">
        <v>32</v>
      </c>
      <c r="D326" s="1079" t="s">
        <v>1268</v>
      </c>
      <c r="E326" s="1080"/>
      <c r="F326" s="1079" t="s">
        <v>1273</v>
      </c>
      <c r="G326" s="1080"/>
      <c r="H326" s="1026" t="s">
        <v>966</v>
      </c>
      <c r="I326" s="1026" t="s">
        <v>1262</v>
      </c>
      <c r="J326" s="1026" t="s">
        <v>33</v>
      </c>
      <c r="K326" s="293">
        <v>686.64</v>
      </c>
      <c r="L326" s="6">
        <v>203062</v>
      </c>
      <c r="M326" s="9"/>
      <c r="N326" s="8">
        <v>139430491.68000001</v>
      </c>
    </row>
    <row r="327" spans="2:14" ht="26.4">
      <c r="B327" s="1026">
        <v>2023</v>
      </c>
      <c r="C327" s="1026" t="s">
        <v>32</v>
      </c>
      <c r="D327" s="1079" t="s">
        <v>1268</v>
      </c>
      <c r="E327" s="1080"/>
      <c r="F327" s="1079" t="s">
        <v>1273</v>
      </c>
      <c r="G327" s="1080"/>
      <c r="H327" s="1026" t="s">
        <v>967</v>
      </c>
      <c r="I327" s="1026" t="s">
        <v>1261</v>
      </c>
      <c r="J327" s="1026" t="s">
        <v>33</v>
      </c>
      <c r="K327" s="293">
        <v>686.64</v>
      </c>
      <c r="L327" s="6">
        <v>58589</v>
      </c>
      <c r="M327" s="9"/>
      <c r="N327" s="8">
        <v>40229550.960000001</v>
      </c>
    </row>
    <row r="328" spans="2:14" ht="26.4">
      <c r="B328" s="1026">
        <v>2023</v>
      </c>
      <c r="C328" s="1026" t="s">
        <v>32</v>
      </c>
      <c r="D328" s="1079" t="s">
        <v>1268</v>
      </c>
      <c r="E328" s="1080"/>
      <c r="F328" s="1079" t="s">
        <v>1273</v>
      </c>
      <c r="G328" s="1080"/>
      <c r="H328" s="1026" t="s">
        <v>967</v>
      </c>
      <c r="I328" s="1026" t="s">
        <v>1262</v>
      </c>
      <c r="J328" s="1026" t="s">
        <v>33</v>
      </c>
      <c r="K328" s="293">
        <v>1373.28</v>
      </c>
      <c r="L328" s="6">
        <v>5843</v>
      </c>
      <c r="M328" s="9"/>
      <c r="N328" s="8">
        <v>8024075.04</v>
      </c>
    </row>
    <row r="329" spans="2:14" ht="26.4">
      <c r="B329" s="1026">
        <v>2023</v>
      </c>
      <c r="C329" s="1026" t="s">
        <v>32</v>
      </c>
      <c r="D329" s="1079" t="s">
        <v>1268</v>
      </c>
      <c r="E329" s="1080"/>
      <c r="F329" s="1079" t="s">
        <v>1273</v>
      </c>
      <c r="G329" s="1080"/>
      <c r="H329" s="1026" t="s">
        <v>969</v>
      </c>
      <c r="I329" s="1026" t="s">
        <v>1261</v>
      </c>
      <c r="J329" s="1026" t="s">
        <v>33</v>
      </c>
      <c r="K329" s="293">
        <v>1029.95</v>
      </c>
      <c r="L329" s="6">
        <v>11061</v>
      </c>
      <c r="M329" s="9"/>
      <c r="N329" s="8">
        <v>11392276.949999999</v>
      </c>
    </row>
    <row r="330" spans="2:14" ht="26.4">
      <c r="B330" s="1026">
        <v>2023</v>
      </c>
      <c r="C330" s="1026" t="s">
        <v>32</v>
      </c>
      <c r="D330" s="1079" t="s">
        <v>1268</v>
      </c>
      <c r="E330" s="1080"/>
      <c r="F330" s="1079" t="s">
        <v>1273</v>
      </c>
      <c r="G330" s="1080"/>
      <c r="H330" s="1026" t="s">
        <v>969</v>
      </c>
      <c r="I330" s="1026" t="s">
        <v>1262</v>
      </c>
      <c r="J330" s="1026" t="s">
        <v>33</v>
      </c>
      <c r="K330" s="293">
        <v>2059.92</v>
      </c>
      <c r="L330" s="6">
        <v>1634</v>
      </c>
      <c r="M330" s="9"/>
      <c r="N330" s="8">
        <v>3365909.28</v>
      </c>
    </row>
    <row r="331" spans="2:14" ht="26.4">
      <c r="B331" s="1026">
        <v>2023</v>
      </c>
      <c r="C331" s="1026" t="s">
        <v>32</v>
      </c>
      <c r="D331" s="1079" t="s">
        <v>1268</v>
      </c>
      <c r="E331" s="1080"/>
      <c r="F331" s="1079" t="s">
        <v>1273</v>
      </c>
      <c r="G331" s="1080"/>
      <c r="H331" s="1026" t="s">
        <v>968</v>
      </c>
      <c r="I331" s="1026" t="s">
        <v>1261</v>
      </c>
      <c r="J331" s="1026" t="s">
        <v>33</v>
      </c>
      <c r="K331" s="293">
        <v>343.32</v>
      </c>
      <c r="L331" s="6">
        <v>22580</v>
      </c>
      <c r="M331" s="9"/>
      <c r="N331" s="8">
        <v>7752165.5999999996</v>
      </c>
    </row>
    <row r="332" spans="2:14" ht="26.4">
      <c r="B332" s="1026">
        <v>2023</v>
      </c>
      <c r="C332" s="1026" t="s">
        <v>32</v>
      </c>
      <c r="D332" s="1079" t="s">
        <v>1268</v>
      </c>
      <c r="E332" s="1080"/>
      <c r="F332" s="1079" t="s">
        <v>1273</v>
      </c>
      <c r="G332" s="1080"/>
      <c r="H332" s="1026" t="s">
        <v>968</v>
      </c>
      <c r="I332" s="1026" t="s">
        <v>1262</v>
      </c>
      <c r="J332" s="1026" t="s">
        <v>33</v>
      </c>
      <c r="K332" s="293">
        <v>686.64</v>
      </c>
      <c r="L332" s="6">
        <v>6206</v>
      </c>
      <c r="M332" s="9"/>
      <c r="N332" s="8">
        <v>4261287.84</v>
      </c>
    </row>
    <row r="333" spans="2:14">
      <c r="B333" s="1027" t="s">
        <v>28</v>
      </c>
      <c r="C333" s="1027" t="s">
        <v>28</v>
      </c>
      <c r="D333" s="1083" t="s">
        <v>28</v>
      </c>
      <c r="E333" s="1080"/>
      <c r="F333" s="1083" t="s">
        <v>29</v>
      </c>
      <c r="G333" s="1080"/>
      <c r="H333" s="1027" t="s">
        <v>28</v>
      </c>
      <c r="I333" s="1027" t="s">
        <v>28</v>
      </c>
      <c r="J333" s="1027" t="s">
        <v>28</v>
      </c>
      <c r="K333" s="1027" t="s">
        <v>28</v>
      </c>
      <c r="L333" s="13">
        <v>1179395</v>
      </c>
      <c r="M333" s="1027"/>
      <c r="N333" s="14">
        <v>512765132.06999999</v>
      </c>
    </row>
    <row r="334" spans="2:14" ht="52.8">
      <c r="B334" s="1026">
        <v>2023</v>
      </c>
      <c r="C334" s="1026" t="s">
        <v>32</v>
      </c>
      <c r="D334" s="1079" t="s">
        <v>1268</v>
      </c>
      <c r="E334" s="1080"/>
      <c r="F334" s="1079" t="s">
        <v>1274</v>
      </c>
      <c r="G334" s="1080"/>
      <c r="H334" s="1026" t="s">
        <v>966</v>
      </c>
      <c r="I334" s="1026" t="s">
        <v>292</v>
      </c>
      <c r="J334" s="1026" t="s">
        <v>33</v>
      </c>
      <c r="K334" s="293">
        <v>0</v>
      </c>
      <c r="L334" s="6">
        <v>1134</v>
      </c>
      <c r="M334" s="9"/>
      <c r="N334" s="1026"/>
    </row>
    <row r="335" spans="2:14" ht="39.6">
      <c r="B335" s="1026">
        <v>2023</v>
      </c>
      <c r="C335" s="1026" t="s">
        <v>32</v>
      </c>
      <c r="D335" s="1079" t="s">
        <v>1268</v>
      </c>
      <c r="E335" s="1080"/>
      <c r="F335" s="1079" t="s">
        <v>1274</v>
      </c>
      <c r="G335" s="1080"/>
      <c r="H335" s="1026" t="s">
        <v>967</v>
      </c>
      <c r="I335" s="1026" t="s">
        <v>292</v>
      </c>
      <c r="J335" s="1026" t="s">
        <v>33</v>
      </c>
      <c r="K335" s="293">
        <v>0</v>
      </c>
      <c r="L335" s="6">
        <v>71</v>
      </c>
      <c r="M335" s="9"/>
      <c r="N335" s="1026"/>
    </row>
    <row r="336" spans="2:14" ht="39.6">
      <c r="B336" s="1026">
        <v>2023</v>
      </c>
      <c r="C336" s="1026" t="s">
        <v>32</v>
      </c>
      <c r="D336" s="1079" t="s">
        <v>1268</v>
      </c>
      <c r="E336" s="1080"/>
      <c r="F336" s="1079" t="s">
        <v>1274</v>
      </c>
      <c r="G336" s="1080"/>
      <c r="H336" s="1026" t="s">
        <v>969</v>
      </c>
      <c r="I336" s="1026" t="s">
        <v>292</v>
      </c>
      <c r="J336" s="1026" t="s">
        <v>200</v>
      </c>
      <c r="K336" s="293">
        <v>0</v>
      </c>
      <c r="L336" s="6">
        <v>31</v>
      </c>
      <c r="M336" s="9"/>
      <c r="N336" s="1026"/>
    </row>
    <row r="337" spans="2:14" ht="39.6">
      <c r="B337" s="1026">
        <v>2023</v>
      </c>
      <c r="C337" s="1026" t="s">
        <v>32</v>
      </c>
      <c r="D337" s="1079" t="s">
        <v>1268</v>
      </c>
      <c r="E337" s="1080"/>
      <c r="F337" s="1079" t="s">
        <v>1274</v>
      </c>
      <c r="G337" s="1080"/>
      <c r="H337" s="1026" t="s">
        <v>968</v>
      </c>
      <c r="I337" s="1026" t="s">
        <v>292</v>
      </c>
      <c r="J337" s="1026" t="s">
        <v>201</v>
      </c>
      <c r="K337" s="293">
        <v>0</v>
      </c>
      <c r="L337" s="6">
        <v>13</v>
      </c>
      <c r="M337" s="9"/>
      <c r="N337" s="1026"/>
    </row>
    <row r="338" spans="2:14" ht="52.8">
      <c r="B338" s="1026">
        <v>2023</v>
      </c>
      <c r="C338" s="1026" t="s">
        <v>32</v>
      </c>
      <c r="D338" s="1079" t="s">
        <v>1268</v>
      </c>
      <c r="E338" s="1080"/>
      <c r="F338" s="1079" t="s">
        <v>1274</v>
      </c>
      <c r="G338" s="1080"/>
      <c r="H338" s="1026" t="s">
        <v>966</v>
      </c>
      <c r="I338" s="1026" t="s">
        <v>1261</v>
      </c>
      <c r="J338" s="1026" t="s">
        <v>33</v>
      </c>
      <c r="K338" s="293">
        <v>402.77</v>
      </c>
      <c r="L338" s="6">
        <v>768194</v>
      </c>
      <c r="M338" s="9"/>
      <c r="N338" s="8">
        <v>309405497.38</v>
      </c>
    </row>
    <row r="339" spans="2:14" ht="52.8">
      <c r="B339" s="1026">
        <v>2023</v>
      </c>
      <c r="C339" s="1026" t="s">
        <v>32</v>
      </c>
      <c r="D339" s="1079" t="s">
        <v>1268</v>
      </c>
      <c r="E339" s="1080"/>
      <c r="F339" s="1079" t="s">
        <v>1274</v>
      </c>
      <c r="G339" s="1080"/>
      <c r="H339" s="1026" t="s">
        <v>966</v>
      </c>
      <c r="I339" s="1026" t="s">
        <v>1262</v>
      </c>
      <c r="J339" s="1026" t="s">
        <v>33</v>
      </c>
      <c r="K339" s="293">
        <v>805.55</v>
      </c>
      <c r="L339" s="6">
        <v>218119</v>
      </c>
      <c r="M339" s="9"/>
      <c r="N339" s="8">
        <v>175705760.44999999</v>
      </c>
    </row>
    <row r="340" spans="2:14" ht="52.8">
      <c r="B340" s="1026">
        <v>2023</v>
      </c>
      <c r="C340" s="1026" t="s">
        <v>32</v>
      </c>
      <c r="D340" s="1079" t="s">
        <v>1268</v>
      </c>
      <c r="E340" s="1080"/>
      <c r="F340" s="1079" t="s">
        <v>1274</v>
      </c>
      <c r="G340" s="1080"/>
      <c r="H340" s="1026" t="s">
        <v>966</v>
      </c>
      <c r="I340" s="1026" t="s">
        <v>1263</v>
      </c>
      <c r="J340" s="1026" t="s">
        <v>33</v>
      </c>
      <c r="K340" s="293">
        <v>1208.32</v>
      </c>
      <c r="L340" s="6">
        <v>35656</v>
      </c>
      <c r="M340" s="9"/>
      <c r="N340" s="8">
        <v>43083857.920000002</v>
      </c>
    </row>
    <row r="341" spans="2:14" ht="26.4">
      <c r="B341" s="1026">
        <v>2023</v>
      </c>
      <c r="C341" s="1026" t="s">
        <v>32</v>
      </c>
      <c r="D341" s="1079" t="s">
        <v>1268</v>
      </c>
      <c r="E341" s="1080"/>
      <c r="F341" s="1079" t="s">
        <v>1274</v>
      </c>
      <c r="G341" s="1080"/>
      <c r="H341" s="1026" t="s">
        <v>967</v>
      </c>
      <c r="I341" s="1026" t="s">
        <v>1261</v>
      </c>
      <c r="J341" s="1026" t="s">
        <v>33</v>
      </c>
      <c r="K341" s="293">
        <v>805.54</v>
      </c>
      <c r="L341" s="6">
        <v>36066</v>
      </c>
      <c r="M341" s="9"/>
      <c r="N341" s="8">
        <v>29052605.640000001</v>
      </c>
    </row>
    <row r="342" spans="2:14" ht="26.4">
      <c r="B342" s="1026">
        <v>2023</v>
      </c>
      <c r="C342" s="1026" t="s">
        <v>32</v>
      </c>
      <c r="D342" s="1079" t="s">
        <v>1268</v>
      </c>
      <c r="E342" s="1080"/>
      <c r="F342" s="1079" t="s">
        <v>1274</v>
      </c>
      <c r="G342" s="1080"/>
      <c r="H342" s="1026" t="s">
        <v>967</v>
      </c>
      <c r="I342" s="1026" t="s">
        <v>1262</v>
      </c>
      <c r="J342" s="1026" t="s">
        <v>33</v>
      </c>
      <c r="K342" s="293">
        <v>1611.09</v>
      </c>
      <c r="L342" s="6">
        <v>8707</v>
      </c>
      <c r="M342" s="9"/>
      <c r="N342" s="8">
        <v>14027760.630000001</v>
      </c>
    </row>
    <row r="343" spans="2:14" ht="26.4">
      <c r="B343" s="1026">
        <v>2023</v>
      </c>
      <c r="C343" s="1026" t="s">
        <v>32</v>
      </c>
      <c r="D343" s="1079" t="s">
        <v>1268</v>
      </c>
      <c r="E343" s="1080"/>
      <c r="F343" s="1079" t="s">
        <v>1274</v>
      </c>
      <c r="G343" s="1080"/>
      <c r="H343" s="1026" t="s">
        <v>967</v>
      </c>
      <c r="I343" s="1026" t="s">
        <v>1263</v>
      </c>
      <c r="J343" s="1026" t="s">
        <v>33</v>
      </c>
      <c r="K343" s="293">
        <v>2416.64</v>
      </c>
      <c r="L343" s="6">
        <v>1469</v>
      </c>
      <c r="M343" s="9"/>
      <c r="N343" s="8">
        <v>3550044.1600000001</v>
      </c>
    </row>
    <row r="344" spans="2:14" ht="26.4">
      <c r="B344" s="1026">
        <v>2023</v>
      </c>
      <c r="C344" s="1026" t="s">
        <v>32</v>
      </c>
      <c r="D344" s="1079" t="s">
        <v>1268</v>
      </c>
      <c r="E344" s="1080"/>
      <c r="F344" s="1079" t="s">
        <v>1274</v>
      </c>
      <c r="G344" s="1080"/>
      <c r="H344" s="1026" t="s">
        <v>969</v>
      </c>
      <c r="I344" s="1026" t="s">
        <v>1261</v>
      </c>
      <c r="J344" s="1026" t="s">
        <v>33</v>
      </c>
      <c r="K344" s="293">
        <v>1208.31</v>
      </c>
      <c r="L344" s="6">
        <v>8325</v>
      </c>
      <c r="M344" s="9"/>
      <c r="N344" s="8">
        <v>10059180.75</v>
      </c>
    </row>
    <row r="345" spans="2:14" ht="26.4">
      <c r="B345" s="1026">
        <v>2023</v>
      </c>
      <c r="C345" s="1026" t="s">
        <v>32</v>
      </c>
      <c r="D345" s="1079" t="s">
        <v>1268</v>
      </c>
      <c r="E345" s="1080"/>
      <c r="F345" s="1079" t="s">
        <v>1274</v>
      </c>
      <c r="G345" s="1080"/>
      <c r="H345" s="1026" t="s">
        <v>969</v>
      </c>
      <c r="I345" s="1026" t="s">
        <v>1262</v>
      </c>
      <c r="J345" s="1026" t="s">
        <v>33</v>
      </c>
      <c r="K345" s="293">
        <v>2416.64</v>
      </c>
      <c r="L345" s="6">
        <v>1816</v>
      </c>
      <c r="M345" s="9"/>
      <c r="N345" s="8">
        <v>4388618.2400000002</v>
      </c>
    </row>
    <row r="346" spans="2:14" ht="26.4">
      <c r="B346" s="1026">
        <v>2023</v>
      </c>
      <c r="C346" s="1026" t="s">
        <v>32</v>
      </c>
      <c r="D346" s="1079" t="s">
        <v>1268</v>
      </c>
      <c r="E346" s="1080"/>
      <c r="F346" s="1079" t="s">
        <v>1274</v>
      </c>
      <c r="G346" s="1080"/>
      <c r="H346" s="1026" t="s">
        <v>969</v>
      </c>
      <c r="I346" s="1026" t="s">
        <v>1263</v>
      </c>
      <c r="J346" s="1026" t="s">
        <v>33</v>
      </c>
      <c r="K346" s="293">
        <v>3624.96</v>
      </c>
      <c r="L346" s="6">
        <v>251</v>
      </c>
      <c r="M346" s="9"/>
      <c r="N346" s="8">
        <v>909864.95999999996</v>
      </c>
    </row>
    <row r="347" spans="2:14" ht="26.4">
      <c r="B347" s="1026">
        <v>2023</v>
      </c>
      <c r="C347" s="1026" t="s">
        <v>32</v>
      </c>
      <c r="D347" s="1079" t="s">
        <v>1268</v>
      </c>
      <c r="E347" s="1080"/>
      <c r="F347" s="1079" t="s">
        <v>1274</v>
      </c>
      <c r="G347" s="1080"/>
      <c r="H347" s="1026" t="s">
        <v>968</v>
      </c>
      <c r="I347" s="1026" t="s">
        <v>1261</v>
      </c>
      <c r="J347" s="1026" t="s">
        <v>33</v>
      </c>
      <c r="K347" s="293">
        <v>402.77</v>
      </c>
      <c r="L347" s="6">
        <v>18649</v>
      </c>
      <c r="M347" s="9"/>
      <c r="N347" s="8">
        <v>7511257.7300000004</v>
      </c>
    </row>
    <row r="348" spans="2:14" ht="26.4">
      <c r="B348" s="1026">
        <v>2023</v>
      </c>
      <c r="C348" s="1026" t="s">
        <v>32</v>
      </c>
      <c r="D348" s="1079" t="s">
        <v>1268</v>
      </c>
      <c r="E348" s="1080"/>
      <c r="F348" s="1079" t="s">
        <v>1274</v>
      </c>
      <c r="G348" s="1080"/>
      <c r="H348" s="1026" t="s">
        <v>968</v>
      </c>
      <c r="I348" s="1026" t="s">
        <v>1262</v>
      </c>
      <c r="J348" s="1026" t="s">
        <v>33</v>
      </c>
      <c r="K348" s="293">
        <v>805.55</v>
      </c>
      <c r="L348" s="6">
        <v>7629</v>
      </c>
      <c r="M348" s="9"/>
      <c r="N348" s="8">
        <v>6145540.9500000002</v>
      </c>
    </row>
    <row r="349" spans="2:14" ht="26.4">
      <c r="B349" s="1026">
        <v>2023</v>
      </c>
      <c r="C349" s="1026" t="s">
        <v>32</v>
      </c>
      <c r="D349" s="1079" t="s">
        <v>1268</v>
      </c>
      <c r="E349" s="1080"/>
      <c r="F349" s="1079" t="s">
        <v>1274</v>
      </c>
      <c r="G349" s="1080"/>
      <c r="H349" s="1026" t="s">
        <v>968</v>
      </c>
      <c r="I349" s="1026" t="s">
        <v>1263</v>
      </c>
      <c r="J349" s="1026" t="s">
        <v>33</v>
      </c>
      <c r="K349" s="293">
        <v>1208.32</v>
      </c>
      <c r="L349" s="6">
        <v>1584</v>
      </c>
      <c r="M349" s="9"/>
      <c r="N349" s="8">
        <v>1913978.8799999999</v>
      </c>
    </row>
    <row r="350" spans="2:14">
      <c r="B350" s="1027" t="s">
        <v>28</v>
      </c>
      <c r="C350" s="1027" t="s">
        <v>28</v>
      </c>
      <c r="D350" s="1083" t="s">
        <v>28</v>
      </c>
      <c r="E350" s="1080"/>
      <c r="F350" s="1083" t="s">
        <v>29</v>
      </c>
      <c r="G350" s="1080"/>
      <c r="H350" s="1027" t="s">
        <v>28</v>
      </c>
      <c r="I350" s="1027" t="s">
        <v>28</v>
      </c>
      <c r="J350" s="1027" t="s">
        <v>28</v>
      </c>
      <c r="K350" s="1027" t="s">
        <v>28</v>
      </c>
      <c r="L350" s="13">
        <v>1107714</v>
      </c>
      <c r="M350" s="1027"/>
      <c r="N350" s="14">
        <v>605753967.69000006</v>
      </c>
    </row>
    <row r="351" spans="2:14" ht="52.8">
      <c r="B351" s="1026">
        <v>2023</v>
      </c>
      <c r="C351" s="1026" t="s">
        <v>32</v>
      </c>
      <c r="D351" s="1079" t="s">
        <v>1268</v>
      </c>
      <c r="E351" s="1080"/>
      <c r="F351" s="1079" t="s">
        <v>1275</v>
      </c>
      <c r="G351" s="1080"/>
      <c r="H351" s="1026" t="s">
        <v>966</v>
      </c>
      <c r="I351" s="1026" t="s">
        <v>292</v>
      </c>
      <c r="J351" s="1026" t="s">
        <v>33</v>
      </c>
      <c r="K351" s="293">
        <v>0</v>
      </c>
      <c r="L351" s="6">
        <v>996</v>
      </c>
      <c r="M351" s="9"/>
      <c r="N351" s="1026"/>
    </row>
    <row r="352" spans="2:14" ht="39.6">
      <c r="B352" s="1026">
        <v>2023</v>
      </c>
      <c r="C352" s="1026" t="s">
        <v>32</v>
      </c>
      <c r="D352" s="1079" t="s">
        <v>1268</v>
      </c>
      <c r="E352" s="1080"/>
      <c r="F352" s="1079" t="s">
        <v>1275</v>
      </c>
      <c r="G352" s="1080"/>
      <c r="H352" s="1026" t="s">
        <v>967</v>
      </c>
      <c r="I352" s="1026" t="s">
        <v>292</v>
      </c>
      <c r="J352" s="1026" t="s">
        <v>33</v>
      </c>
      <c r="K352" s="293">
        <v>0</v>
      </c>
      <c r="L352" s="6">
        <v>85</v>
      </c>
      <c r="M352" s="9"/>
      <c r="N352" s="1026"/>
    </row>
    <row r="353" spans="2:14" ht="39.6">
      <c r="B353" s="1026">
        <v>2023</v>
      </c>
      <c r="C353" s="1026" t="s">
        <v>32</v>
      </c>
      <c r="D353" s="1079" t="s">
        <v>1268</v>
      </c>
      <c r="E353" s="1080"/>
      <c r="F353" s="1079" t="s">
        <v>1275</v>
      </c>
      <c r="G353" s="1080"/>
      <c r="H353" s="1026" t="s">
        <v>969</v>
      </c>
      <c r="I353" s="1026" t="s">
        <v>292</v>
      </c>
      <c r="J353" s="1026" t="s">
        <v>567</v>
      </c>
      <c r="K353" s="293">
        <v>0</v>
      </c>
      <c r="L353" s="6">
        <v>22</v>
      </c>
      <c r="M353" s="9"/>
      <c r="N353" s="1026"/>
    </row>
    <row r="354" spans="2:14" ht="39.6">
      <c r="B354" s="1026">
        <v>2023</v>
      </c>
      <c r="C354" s="1026" t="s">
        <v>32</v>
      </c>
      <c r="D354" s="1079" t="s">
        <v>1268</v>
      </c>
      <c r="E354" s="1080"/>
      <c r="F354" s="1079" t="s">
        <v>1275</v>
      </c>
      <c r="G354" s="1080"/>
      <c r="H354" s="1026" t="s">
        <v>968</v>
      </c>
      <c r="I354" s="1026" t="s">
        <v>292</v>
      </c>
      <c r="J354" s="1026" t="s">
        <v>201</v>
      </c>
      <c r="K354" s="293">
        <v>0</v>
      </c>
      <c r="L354" s="6">
        <v>15</v>
      </c>
      <c r="M354" s="9"/>
      <c r="N354" s="1026"/>
    </row>
    <row r="355" spans="2:14" ht="52.8">
      <c r="B355" s="1026">
        <v>2023</v>
      </c>
      <c r="C355" s="1026" t="s">
        <v>32</v>
      </c>
      <c r="D355" s="1079" t="s">
        <v>1268</v>
      </c>
      <c r="E355" s="1080"/>
      <c r="F355" s="1079" t="s">
        <v>1275</v>
      </c>
      <c r="G355" s="1080"/>
      <c r="H355" s="1026" t="s">
        <v>966</v>
      </c>
      <c r="I355" s="1026" t="s">
        <v>1261</v>
      </c>
      <c r="J355" s="1026" t="s">
        <v>33</v>
      </c>
      <c r="K355" s="293">
        <v>117.23</v>
      </c>
      <c r="L355" s="6">
        <v>789237</v>
      </c>
      <c r="M355" s="9"/>
      <c r="N355" s="8">
        <v>92522253.510000005</v>
      </c>
    </row>
    <row r="356" spans="2:14" ht="52.8">
      <c r="B356" s="1026">
        <v>2023</v>
      </c>
      <c r="C356" s="1026" t="s">
        <v>32</v>
      </c>
      <c r="D356" s="1079" t="s">
        <v>1268</v>
      </c>
      <c r="E356" s="1080"/>
      <c r="F356" s="1079" t="s">
        <v>1275</v>
      </c>
      <c r="G356" s="1080"/>
      <c r="H356" s="1026" t="s">
        <v>966</v>
      </c>
      <c r="I356" s="1026" t="s">
        <v>1262</v>
      </c>
      <c r="J356" s="1026" t="s">
        <v>33</v>
      </c>
      <c r="K356" s="293">
        <v>234.46</v>
      </c>
      <c r="L356" s="6">
        <v>187446</v>
      </c>
      <c r="M356" s="9"/>
      <c r="N356" s="8">
        <v>43948589.159999996</v>
      </c>
    </row>
    <row r="357" spans="2:14" ht="26.4">
      <c r="B357" s="1026">
        <v>2023</v>
      </c>
      <c r="C357" s="1026" t="s">
        <v>32</v>
      </c>
      <c r="D357" s="1079" t="s">
        <v>1268</v>
      </c>
      <c r="E357" s="1080"/>
      <c r="F357" s="1079" t="s">
        <v>1275</v>
      </c>
      <c r="G357" s="1080"/>
      <c r="H357" s="1026" t="s">
        <v>967</v>
      </c>
      <c r="I357" s="1026" t="s">
        <v>1261</v>
      </c>
      <c r="J357" s="1026" t="s">
        <v>33</v>
      </c>
      <c r="K357" s="293">
        <v>234.46</v>
      </c>
      <c r="L357" s="6">
        <v>43062</v>
      </c>
      <c r="M357" s="9"/>
      <c r="N357" s="8">
        <v>10096316.52</v>
      </c>
    </row>
    <row r="358" spans="2:14" ht="26.4">
      <c r="B358" s="1026">
        <v>2023</v>
      </c>
      <c r="C358" s="1026" t="s">
        <v>32</v>
      </c>
      <c r="D358" s="1079" t="s">
        <v>1268</v>
      </c>
      <c r="E358" s="1080"/>
      <c r="F358" s="1079" t="s">
        <v>1275</v>
      </c>
      <c r="G358" s="1080"/>
      <c r="H358" s="1026" t="s">
        <v>967</v>
      </c>
      <c r="I358" s="1026" t="s">
        <v>1262</v>
      </c>
      <c r="J358" s="1026" t="s">
        <v>33</v>
      </c>
      <c r="K358" s="293">
        <v>468.92</v>
      </c>
      <c r="L358" s="6">
        <v>3997</v>
      </c>
      <c r="M358" s="9"/>
      <c r="N358" s="8">
        <v>1874273.24</v>
      </c>
    </row>
    <row r="359" spans="2:14" ht="26.4">
      <c r="B359" s="1026">
        <v>2023</v>
      </c>
      <c r="C359" s="1026" t="s">
        <v>32</v>
      </c>
      <c r="D359" s="1079" t="s">
        <v>1268</v>
      </c>
      <c r="E359" s="1080"/>
      <c r="F359" s="1079" t="s">
        <v>1275</v>
      </c>
      <c r="G359" s="1080"/>
      <c r="H359" s="1026" t="s">
        <v>969</v>
      </c>
      <c r="I359" s="1026" t="s">
        <v>1261</v>
      </c>
      <c r="J359" s="1026" t="s">
        <v>33</v>
      </c>
      <c r="K359" s="293">
        <v>351.69</v>
      </c>
      <c r="L359" s="6">
        <v>8196</v>
      </c>
      <c r="M359" s="9"/>
      <c r="N359" s="8">
        <v>2882451.24</v>
      </c>
    </row>
    <row r="360" spans="2:14" ht="26.4">
      <c r="B360" s="1026">
        <v>2023</v>
      </c>
      <c r="C360" s="1026" t="s">
        <v>32</v>
      </c>
      <c r="D360" s="1079" t="s">
        <v>1268</v>
      </c>
      <c r="E360" s="1080"/>
      <c r="F360" s="1079" t="s">
        <v>1275</v>
      </c>
      <c r="G360" s="1080"/>
      <c r="H360" s="1026" t="s">
        <v>969</v>
      </c>
      <c r="I360" s="1026" t="s">
        <v>1262</v>
      </c>
      <c r="J360" s="1026" t="s">
        <v>33</v>
      </c>
      <c r="K360" s="293">
        <v>703.39</v>
      </c>
      <c r="L360" s="6">
        <v>1140</v>
      </c>
      <c r="M360" s="9"/>
      <c r="N360" s="8">
        <v>801864.6</v>
      </c>
    </row>
    <row r="361" spans="2:14" ht="26.4">
      <c r="B361" s="1026">
        <v>2023</v>
      </c>
      <c r="C361" s="1026" t="s">
        <v>32</v>
      </c>
      <c r="D361" s="1079" t="s">
        <v>1268</v>
      </c>
      <c r="E361" s="1080"/>
      <c r="F361" s="1079" t="s">
        <v>1275</v>
      </c>
      <c r="G361" s="1080"/>
      <c r="H361" s="1026" t="s">
        <v>968</v>
      </c>
      <c r="I361" s="1026" t="s">
        <v>1261</v>
      </c>
      <c r="J361" s="1026" t="s">
        <v>33</v>
      </c>
      <c r="K361" s="293">
        <v>117.23</v>
      </c>
      <c r="L361" s="6">
        <v>19261</v>
      </c>
      <c r="M361" s="9"/>
      <c r="N361" s="8">
        <v>2257967.0299999998</v>
      </c>
    </row>
    <row r="362" spans="2:14" ht="26.4">
      <c r="B362" s="1026">
        <v>2023</v>
      </c>
      <c r="C362" s="1026" t="s">
        <v>32</v>
      </c>
      <c r="D362" s="1079" t="s">
        <v>1268</v>
      </c>
      <c r="E362" s="1080"/>
      <c r="F362" s="1079" t="s">
        <v>1275</v>
      </c>
      <c r="G362" s="1080"/>
      <c r="H362" s="1026" t="s">
        <v>968</v>
      </c>
      <c r="I362" s="1026" t="s">
        <v>1262</v>
      </c>
      <c r="J362" s="1026" t="s">
        <v>33</v>
      </c>
      <c r="K362" s="293">
        <v>234.46</v>
      </c>
      <c r="L362" s="6">
        <v>5442</v>
      </c>
      <c r="M362" s="9"/>
      <c r="N362" s="8">
        <v>1275931.32</v>
      </c>
    </row>
    <row r="363" spans="2:14">
      <c r="B363" s="1027" t="s">
        <v>28</v>
      </c>
      <c r="C363" s="1027" t="s">
        <v>28</v>
      </c>
      <c r="D363" s="1083" t="s">
        <v>28</v>
      </c>
      <c r="E363" s="1080"/>
      <c r="F363" s="1083" t="s">
        <v>29</v>
      </c>
      <c r="G363" s="1080"/>
      <c r="H363" s="1027" t="s">
        <v>28</v>
      </c>
      <c r="I363" s="1027" t="s">
        <v>28</v>
      </c>
      <c r="J363" s="1027" t="s">
        <v>28</v>
      </c>
      <c r="K363" s="1027" t="s">
        <v>28</v>
      </c>
      <c r="L363" s="13">
        <v>1058899</v>
      </c>
      <c r="M363" s="1027"/>
      <c r="N363" s="14">
        <v>155659646.62</v>
      </c>
    </row>
    <row r="364" spans="2:14" ht="52.8">
      <c r="B364" s="1026">
        <v>2023</v>
      </c>
      <c r="C364" s="1026" t="s">
        <v>32</v>
      </c>
      <c r="D364" s="1079" t="s">
        <v>1268</v>
      </c>
      <c r="E364" s="1080"/>
      <c r="F364" s="1079" t="s">
        <v>1277</v>
      </c>
      <c r="G364" s="1080"/>
      <c r="H364" s="1026" t="s">
        <v>966</v>
      </c>
      <c r="I364" s="1026" t="s">
        <v>292</v>
      </c>
      <c r="J364" s="1026" t="s">
        <v>33</v>
      </c>
      <c r="K364" s="293">
        <v>0</v>
      </c>
      <c r="L364" s="6">
        <v>1789</v>
      </c>
      <c r="M364" s="9"/>
      <c r="N364" s="1026"/>
    </row>
    <row r="365" spans="2:14" ht="39.6">
      <c r="B365" s="1026">
        <v>2023</v>
      </c>
      <c r="C365" s="1026" t="s">
        <v>32</v>
      </c>
      <c r="D365" s="1079" t="s">
        <v>1268</v>
      </c>
      <c r="E365" s="1080"/>
      <c r="F365" s="1079" t="s">
        <v>1277</v>
      </c>
      <c r="G365" s="1080"/>
      <c r="H365" s="1026" t="s">
        <v>967</v>
      </c>
      <c r="I365" s="1026" t="s">
        <v>292</v>
      </c>
      <c r="J365" s="1026" t="s">
        <v>33</v>
      </c>
      <c r="K365" s="293">
        <v>0</v>
      </c>
      <c r="L365" s="6">
        <v>122</v>
      </c>
      <c r="M365" s="9"/>
      <c r="N365" s="1026"/>
    </row>
    <row r="366" spans="2:14" ht="39.6">
      <c r="B366" s="1026">
        <v>2023</v>
      </c>
      <c r="C366" s="1026" t="s">
        <v>32</v>
      </c>
      <c r="D366" s="1079" t="s">
        <v>1268</v>
      </c>
      <c r="E366" s="1080"/>
      <c r="F366" s="1079" t="s">
        <v>1277</v>
      </c>
      <c r="G366" s="1080"/>
      <c r="H366" s="1026" t="s">
        <v>969</v>
      </c>
      <c r="I366" s="1026" t="s">
        <v>292</v>
      </c>
      <c r="J366" s="1026" t="s">
        <v>33</v>
      </c>
      <c r="K366" s="293">
        <v>0</v>
      </c>
      <c r="L366" s="6">
        <v>30</v>
      </c>
      <c r="M366" s="9"/>
      <c r="N366" s="1026"/>
    </row>
    <row r="367" spans="2:14" ht="39.6">
      <c r="B367" s="1026">
        <v>2023</v>
      </c>
      <c r="C367" s="1026" t="s">
        <v>32</v>
      </c>
      <c r="D367" s="1079" t="s">
        <v>1268</v>
      </c>
      <c r="E367" s="1080"/>
      <c r="F367" s="1079" t="s">
        <v>1277</v>
      </c>
      <c r="G367" s="1080"/>
      <c r="H367" s="1026" t="s">
        <v>968</v>
      </c>
      <c r="I367" s="1026" t="s">
        <v>292</v>
      </c>
      <c r="J367" s="1026" t="s">
        <v>202</v>
      </c>
      <c r="K367" s="293">
        <v>0</v>
      </c>
      <c r="L367" s="6">
        <v>19</v>
      </c>
      <c r="M367" s="9"/>
      <c r="N367" s="1026"/>
    </row>
    <row r="368" spans="2:14" ht="52.8">
      <c r="B368" s="1026">
        <v>2023</v>
      </c>
      <c r="C368" s="1026" t="s">
        <v>32</v>
      </c>
      <c r="D368" s="1079" t="s">
        <v>1268</v>
      </c>
      <c r="E368" s="1080"/>
      <c r="F368" s="1079" t="s">
        <v>1277</v>
      </c>
      <c r="G368" s="1080"/>
      <c r="H368" s="1026" t="s">
        <v>966</v>
      </c>
      <c r="I368" s="1026" t="s">
        <v>1261</v>
      </c>
      <c r="J368" s="1026" t="s">
        <v>33</v>
      </c>
      <c r="K368" s="293">
        <v>401.93</v>
      </c>
      <c r="L368" s="6">
        <v>1017174</v>
      </c>
      <c r="M368" s="9"/>
      <c r="N368" s="8">
        <v>408832745.81999999</v>
      </c>
    </row>
    <row r="369" spans="2:14" ht="52.8">
      <c r="B369" s="1026">
        <v>2023</v>
      </c>
      <c r="C369" s="1026" t="s">
        <v>32</v>
      </c>
      <c r="D369" s="1079" t="s">
        <v>1268</v>
      </c>
      <c r="E369" s="1080"/>
      <c r="F369" s="1079" t="s">
        <v>1277</v>
      </c>
      <c r="G369" s="1080"/>
      <c r="H369" s="1026" t="s">
        <v>966</v>
      </c>
      <c r="I369" s="1026" t="s">
        <v>1262</v>
      </c>
      <c r="J369" s="1026" t="s">
        <v>33</v>
      </c>
      <c r="K369" s="293">
        <v>803.87</v>
      </c>
      <c r="L369" s="6">
        <v>132493</v>
      </c>
      <c r="M369" s="9"/>
      <c r="N369" s="8">
        <v>106507147.91</v>
      </c>
    </row>
    <row r="370" spans="2:14" ht="52.8">
      <c r="B370" s="1026">
        <v>2023</v>
      </c>
      <c r="C370" s="1026" t="s">
        <v>32</v>
      </c>
      <c r="D370" s="1079" t="s">
        <v>1268</v>
      </c>
      <c r="E370" s="1080"/>
      <c r="F370" s="1079" t="s">
        <v>1277</v>
      </c>
      <c r="G370" s="1080"/>
      <c r="H370" s="1026" t="s">
        <v>966</v>
      </c>
      <c r="I370" s="1026" t="s">
        <v>1263</v>
      </c>
      <c r="J370" s="1026" t="s">
        <v>33</v>
      </c>
      <c r="K370" s="293">
        <v>1205.81</v>
      </c>
      <c r="L370" s="6">
        <v>95822</v>
      </c>
      <c r="M370" s="9"/>
      <c r="N370" s="8">
        <v>115543125.81999999</v>
      </c>
    </row>
    <row r="371" spans="2:14" ht="26.4">
      <c r="B371" s="1026">
        <v>2023</v>
      </c>
      <c r="C371" s="1026" t="s">
        <v>32</v>
      </c>
      <c r="D371" s="1079" t="s">
        <v>1268</v>
      </c>
      <c r="E371" s="1080"/>
      <c r="F371" s="1079" t="s">
        <v>1277</v>
      </c>
      <c r="G371" s="1080"/>
      <c r="H371" s="1026" t="s">
        <v>967</v>
      </c>
      <c r="I371" s="1026" t="s">
        <v>1261</v>
      </c>
      <c r="J371" s="1026" t="s">
        <v>33</v>
      </c>
      <c r="K371" s="293">
        <v>803.87</v>
      </c>
      <c r="L371" s="6">
        <v>78092</v>
      </c>
      <c r="M371" s="9"/>
      <c r="N371" s="8">
        <v>62775816.039999999</v>
      </c>
    </row>
    <row r="372" spans="2:14" ht="26.4">
      <c r="B372" s="1026">
        <v>2023</v>
      </c>
      <c r="C372" s="1026" t="s">
        <v>32</v>
      </c>
      <c r="D372" s="1079" t="s">
        <v>1268</v>
      </c>
      <c r="E372" s="1080"/>
      <c r="F372" s="1079" t="s">
        <v>1277</v>
      </c>
      <c r="G372" s="1080"/>
      <c r="H372" s="1026" t="s">
        <v>967</v>
      </c>
      <c r="I372" s="1026" t="s">
        <v>1262</v>
      </c>
      <c r="J372" s="1026" t="s">
        <v>33</v>
      </c>
      <c r="K372" s="293">
        <v>1607.74</v>
      </c>
      <c r="L372" s="6">
        <v>19815</v>
      </c>
      <c r="M372" s="9"/>
      <c r="N372" s="8">
        <v>31857368.100000001</v>
      </c>
    </row>
    <row r="373" spans="2:14" ht="26.4">
      <c r="B373" s="1026">
        <v>2023</v>
      </c>
      <c r="C373" s="1026" t="s">
        <v>32</v>
      </c>
      <c r="D373" s="1079" t="s">
        <v>1268</v>
      </c>
      <c r="E373" s="1080"/>
      <c r="F373" s="1079" t="s">
        <v>1277</v>
      </c>
      <c r="G373" s="1080"/>
      <c r="H373" s="1026" t="s">
        <v>967</v>
      </c>
      <c r="I373" s="1026" t="s">
        <v>1263</v>
      </c>
      <c r="J373" s="1026" t="s">
        <v>33</v>
      </c>
      <c r="K373" s="293">
        <v>2411.62</v>
      </c>
      <c r="L373" s="6">
        <v>12034</v>
      </c>
      <c r="M373" s="9"/>
      <c r="N373" s="8">
        <v>29021435.079999998</v>
      </c>
    </row>
    <row r="374" spans="2:14" ht="26.4">
      <c r="B374" s="1026">
        <v>2023</v>
      </c>
      <c r="C374" s="1026" t="s">
        <v>32</v>
      </c>
      <c r="D374" s="1079" t="s">
        <v>1268</v>
      </c>
      <c r="E374" s="1080"/>
      <c r="F374" s="1079" t="s">
        <v>1277</v>
      </c>
      <c r="G374" s="1080"/>
      <c r="H374" s="1026" t="s">
        <v>969</v>
      </c>
      <c r="I374" s="1026" t="s">
        <v>1261</v>
      </c>
      <c r="J374" s="1026" t="s">
        <v>33</v>
      </c>
      <c r="K374" s="293">
        <v>1205.8</v>
      </c>
      <c r="L374" s="6">
        <v>82409</v>
      </c>
      <c r="M374" s="9"/>
      <c r="N374" s="8">
        <v>99368772.200000003</v>
      </c>
    </row>
    <row r="375" spans="2:14" ht="26.4">
      <c r="B375" s="1026">
        <v>2023</v>
      </c>
      <c r="C375" s="1026" t="s">
        <v>32</v>
      </c>
      <c r="D375" s="1079" t="s">
        <v>1268</v>
      </c>
      <c r="E375" s="1080"/>
      <c r="F375" s="1079" t="s">
        <v>1277</v>
      </c>
      <c r="G375" s="1080"/>
      <c r="H375" s="1026" t="s">
        <v>969</v>
      </c>
      <c r="I375" s="1026" t="s">
        <v>1262</v>
      </c>
      <c r="J375" s="1026" t="s">
        <v>33</v>
      </c>
      <c r="K375" s="293">
        <v>2411.61</v>
      </c>
      <c r="L375" s="6">
        <v>16867</v>
      </c>
      <c r="M375" s="9"/>
      <c r="N375" s="8">
        <v>40676625.869999997</v>
      </c>
    </row>
    <row r="376" spans="2:14" ht="26.4">
      <c r="B376" s="1026">
        <v>2023</v>
      </c>
      <c r="C376" s="1026" t="s">
        <v>32</v>
      </c>
      <c r="D376" s="1079" t="s">
        <v>1268</v>
      </c>
      <c r="E376" s="1080"/>
      <c r="F376" s="1079" t="s">
        <v>1277</v>
      </c>
      <c r="G376" s="1080"/>
      <c r="H376" s="1026" t="s">
        <v>969</v>
      </c>
      <c r="I376" s="1026" t="s">
        <v>1263</v>
      </c>
      <c r="J376" s="1026" t="s">
        <v>33</v>
      </c>
      <c r="K376" s="293">
        <v>3617.42</v>
      </c>
      <c r="L376" s="6">
        <v>10953</v>
      </c>
      <c r="M376" s="9"/>
      <c r="N376" s="8">
        <v>39621601.259999998</v>
      </c>
    </row>
    <row r="377" spans="2:14" ht="26.4">
      <c r="B377" s="1026">
        <v>2023</v>
      </c>
      <c r="C377" s="1026" t="s">
        <v>32</v>
      </c>
      <c r="D377" s="1079" t="s">
        <v>1268</v>
      </c>
      <c r="E377" s="1080"/>
      <c r="F377" s="1079" t="s">
        <v>1277</v>
      </c>
      <c r="G377" s="1080"/>
      <c r="H377" s="1026" t="s">
        <v>968</v>
      </c>
      <c r="I377" s="1026" t="s">
        <v>1261</v>
      </c>
      <c r="J377" s="1026" t="s">
        <v>33</v>
      </c>
      <c r="K377" s="293">
        <v>401.93</v>
      </c>
      <c r="L377" s="6">
        <v>18609</v>
      </c>
      <c r="M377" s="9"/>
      <c r="N377" s="8">
        <v>7479515.3700000001</v>
      </c>
    </row>
    <row r="378" spans="2:14" ht="26.4">
      <c r="B378" s="1026">
        <v>2023</v>
      </c>
      <c r="C378" s="1026" t="s">
        <v>32</v>
      </c>
      <c r="D378" s="1079" t="s">
        <v>1268</v>
      </c>
      <c r="E378" s="1080"/>
      <c r="F378" s="1079" t="s">
        <v>1277</v>
      </c>
      <c r="G378" s="1080"/>
      <c r="H378" s="1026" t="s">
        <v>968</v>
      </c>
      <c r="I378" s="1026" t="s">
        <v>1262</v>
      </c>
      <c r="J378" s="1026" t="s">
        <v>33</v>
      </c>
      <c r="K378" s="293">
        <v>803.87</v>
      </c>
      <c r="L378" s="6">
        <v>3581</v>
      </c>
      <c r="M378" s="9"/>
      <c r="N378" s="8">
        <v>2878658.47</v>
      </c>
    </row>
    <row r="379" spans="2:14" ht="26.4">
      <c r="B379" s="1026">
        <v>2023</v>
      </c>
      <c r="C379" s="1026" t="s">
        <v>32</v>
      </c>
      <c r="D379" s="1079" t="s">
        <v>1268</v>
      </c>
      <c r="E379" s="1080"/>
      <c r="F379" s="1079" t="s">
        <v>1277</v>
      </c>
      <c r="G379" s="1080"/>
      <c r="H379" s="1026" t="s">
        <v>968</v>
      </c>
      <c r="I379" s="1026" t="s">
        <v>1263</v>
      </c>
      <c r="J379" s="1026" t="s">
        <v>33</v>
      </c>
      <c r="K379" s="293">
        <v>1205.81</v>
      </c>
      <c r="L379" s="6">
        <v>6442</v>
      </c>
      <c r="M379" s="9"/>
      <c r="N379" s="8">
        <v>7767828.0199999996</v>
      </c>
    </row>
    <row r="380" spans="2:14">
      <c r="B380" s="1027" t="s">
        <v>28</v>
      </c>
      <c r="C380" s="1027" t="s">
        <v>28</v>
      </c>
      <c r="D380" s="1083" t="s">
        <v>28</v>
      </c>
      <c r="E380" s="1080"/>
      <c r="F380" s="1083" t="s">
        <v>29</v>
      </c>
      <c r="G380" s="1080"/>
      <c r="H380" s="1027" t="s">
        <v>28</v>
      </c>
      <c r="I380" s="1027" t="s">
        <v>28</v>
      </c>
      <c r="J380" s="1027" t="s">
        <v>28</v>
      </c>
      <c r="K380" s="1027" t="s">
        <v>28</v>
      </c>
      <c r="L380" s="13">
        <v>1496251</v>
      </c>
      <c r="M380" s="1027"/>
      <c r="N380" s="14">
        <v>952330639.96000004</v>
      </c>
    </row>
    <row r="381" spans="2:14" ht="52.8">
      <c r="B381" s="1026">
        <v>2023</v>
      </c>
      <c r="C381" s="1026" t="s">
        <v>32</v>
      </c>
      <c r="D381" s="1079" t="s">
        <v>1268</v>
      </c>
      <c r="E381" s="1080"/>
      <c r="F381" s="1079" t="s">
        <v>1278</v>
      </c>
      <c r="G381" s="1080"/>
      <c r="H381" s="1026" t="s">
        <v>966</v>
      </c>
      <c r="I381" s="1026" t="s">
        <v>292</v>
      </c>
      <c r="J381" s="1026" t="s">
        <v>33</v>
      </c>
      <c r="K381" s="293">
        <v>0</v>
      </c>
      <c r="L381" s="6">
        <v>1805</v>
      </c>
      <c r="M381" s="9"/>
      <c r="N381" s="1026"/>
    </row>
    <row r="382" spans="2:14" ht="39.6">
      <c r="B382" s="1026">
        <v>2023</v>
      </c>
      <c r="C382" s="1026" t="s">
        <v>32</v>
      </c>
      <c r="D382" s="1079" t="s">
        <v>1268</v>
      </c>
      <c r="E382" s="1080"/>
      <c r="F382" s="1079" t="s">
        <v>1278</v>
      </c>
      <c r="G382" s="1080"/>
      <c r="H382" s="1026" t="s">
        <v>967</v>
      </c>
      <c r="I382" s="1026" t="s">
        <v>292</v>
      </c>
      <c r="J382" s="1026" t="s">
        <v>200</v>
      </c>
      <c r="K382" s="293">
        <v>0</v>
      </c>
      <c r="L382" s="6">
        <v>123</v>
      </c>
      <c r="M382" s="9"/>
      <c r="N382" s="1026"/>
    </row>
    <row r="383" spans="2:14" ht="39.6">
      <c r="B383" s="1026">
        <v>2023</v>
      </c>
      <c r="C383" s="1026" t="s">
        <v>32</v>
      </c>
      <c r="D383" s="1079" t="s">
        <v>1268</v>
      </c>
      <c r="E383" s="1080"/>
      <c r="F383" s="1079" t="s">
        <v>1278</v>
      </c>
      <c r="G383" s="1080"/>
      <c r="H383" s="1026" t="s">
        <v>969</v>
      </c>
      <c r="I383" s="1026" t="s">
        <v>292</v>
      </c>
      <c r="J383" s="1026" t="s">
        <v>1288</v>
      </c>
      <c r="K383" s="293">
        <v>0</v>
      </c>
      <c r="L383" s="6">
        <v>2</v>
      </c>
      <c r="M383" s="9"/>
      <c r="N383" s="1026"/>
    </row>
    <row r="384" spans="2:14" ht="39.6">
      <c r="B384" s="1026">
        <v>2023</v>
      </c>
      <c r="C384" s="1026" t="s">
        <v>32</v>
      </c>
      <c r="D384" s="1079" t="s">
        <v>1268</v>
      </c>
      <c r="E384" s="1080"/>
      <c r="F384" s="1079" t="s">
        <v>1278</v>
      </c>
      <c r="G384" s="1080"/>
      <c r="H384" s="1026" t="s">
        <v>968</v>
      </c>
      <c r="I384" s="1026" t="s">
        <v>292</v>
      </c>
      <c r="J384" s="1026" t="s">
        <v>952</v>
      </c>
      <c r="K384" s="293">
        <v>0</v>
      </c>
      <c r="L384" s="6">
        <v>12</v>
      </c>
      <c r="M384" s="9"/>
      <c r="N384" s="1026"/>
    </row>
    <row r="385" spans="2:14" ht="52.8">
      <c r="B385" s="1026">
        <v>2023</v>
      </c>
      <c r="C385" s="1026" t="s">
        <v>32</v>
      </c>
      <c r="D385" s="1079" t="s">
        <v>1268</v>
      </c>
      <c r="E385" s="1080"/>
      <c r="F385" s="1079" t="s">
        <v>1278</v>
      </c>
      <c r="G385" s="1080"/>
      <c r="H385" s="1026" t="s">
        <v>966</v>
      </c>
      <c r="I385" s="1026" t="s">
        <v>1261</v>
      </c>
      <c r="J385" s="1026" t="s">
        <v>33</v>
      </c>
      <c r="K385" s="293">
        <v>326.57</v>
      </c>
      <c r="L385" s="6">
        <v>1018129</v>
      </c>
      <c r="M385" s="9"/>
      <c r="N385" s="8">
        <v>332490387.52999997</v>
      </c>
    </row>
    <row r="386" spans="2:14" ht="52.8">
      <c r="B386" s="1026">
        <v>2023</v>
      </c>
      <c r="C386" s="1026" t="s">
        <v>32</v>
      </c>
      <c r="D386" s="1079" t="s">
        <v>1268</v>
      </c>
      <c r="E386" s="1080"/>
      <c r="F386" s="1079" t="s">
        <v>1278</v>
      </c>
      <c r="G386" s="1080"/>
      <c r="H386" s="1026" t="s">
        <v>966</v>
      </c>
      <c r="I386" s="1026" t="s">
        <v>1262</v>
      </c>
      <c r="J386" s="1026" t="s">
        <v>33</v>
      </c>
      <c r="K386" s="293">
        <v>653.14</v>
      </c>
      <c r="L386" s="6">
        <v>87079</v>
      </c>
      <c r="M386" s="9"/>
      <c r="N386" s="8">
        <v>56874778.060000002</v>
      </c>
    </row>
    <row r="387" spans="2:14" ht="52.8">
      <c r="B387" s="1026">
        <v>2023</v>
      </c>
      <c r="C387" s="1026" t="s">
        <v>32</v>
      </c>
      <c r="D387" s="1079" t="s">
        <v>1268</v>
      </c>
      <c r="E387" s="1080"/>
      <c r="F387" s="1079" t="s">
        <v>1278</v>
      </c>
      <c r="G387" s="1080"/>
      <c r="H387" s="1026" t="s">
        <v>966</v>
      </c>
      <c r="I387" s="1026" t="s">
        <v>1263</v>
      </c>
      <c r="J387" s="1026" t="s">
        <v>33</v>
      </c>
      <c r="K387" s="293">
        <v>979.72</v>
      </c>
      <c r="L387" s="6">
        <v>126616</v>
      </c>
      <c r="M387" s="9"/>
      <c r="N387" s="8">
        <v>124048227.52</v>
      </c>
    </row>
    <row r="388" spans="2:14" ht="26.4">
      <c r="B388" s="1026">
        <v>2023</v>
      </c>
      <c r="C388" s="1026" t="s">
        <v>32</v>
      </c>
      <c r="D388" s="1079" t="s">
        <v>1268</v>
      </c>
      <c r="E388" s="1080"/>
      <c r="F388" s="1079" t="s">
        <v>1278</v>
      </c>
      <c r="G388" s="1080"/>
      <c r="H388" s="1026" t="s">
        <v>967</v>
      </c>
      <c r="I388" s="1026" t="s">
        <v>1261</v>
      </c>
      <c r="J388" s="1026" t="s">
        <v>33</v>
      </c>
      <c r="K388" s="293">
        <v>653.14</v>
      </c>
      <c r="L388" s="6">
        <v>111475</v>
      </c>
      <c r="M388" s="9"/>
      <c r="N388" s="8">
        <v>72808781.5</v>
      </c>
    </row>
    <row r="389" spans="2:14" ht="26.4">
      <c r="B389" s="1026">
        <v>2023</v>
      </c>
      <c r="C389" s="1026" t="s">
        <v>32</v>
      </c>
      <c r="D389" s="1079" t="s">
        <v>1268</v>
      </c>
      <c r="E389" s="1080"/>
      <c r="F389" s="1079" t="s">
        <v>1278</v>
      </c>
      <c r="G389" s="1080"/>
      <c r="H389" s="1026" t="s">
        <v>967</v>
      </c>
      <c r="I389" s="1026" t="s">
        <v>1262</v>
      </c>
      <c r="J389" s="1026" t="s">
        <v>33</v>
      </c>
      <c r="K389" s="293">
        <v>1306.29</v>
      </c>
      <c r="L389" s="6">
        <v>8179</v>
      </c>
      <c r="M389" s="9"/>
      <c r="N389" s="8">
        <v>10684145.91</v>
      </c>
    </row>
    <row r="390" spans="2:14" ht="26.4">
      <c r="B390" s="1026">
        <v>2023</v>
      </c>
      <c r="C390" s="1026" t="s">
        <v>32</v>
      </c>
      <c r="D390" s="1079" t="s">
        <v>1268</v>
      </c>
      <c r="E390" s="1080"/>
      <c r="F390" s="1079" t="s">
        <v>1278</v>
      </c>
      <c r="G390" s="1080"/>
      <c r="H390" s="1026" t="s">
        <v>967</v>
      </c>
      <c r="I390" s="1026" t="s">
        <v>1263</v>
      </c>
      <c r="J390" s="1026" t="s">
        <v>33</v>
      </c>
      <c r="K390" s="293">
        <v>1959.44</v>
      </c>
      <c r="L390" s="6">
        <v>10238</v>
      </c>
      <c r="M390" s="9"/>
      <c r="N390" s="8">
        <v>20060746.719999999</v>
      </c>
    </row>
    <row r="391" spans="2:14" ht="26.4">
      <c r="B391" s="1026">
        <v>2023</v>
      </c>
      <c r="C391" s="1026" t="s">
        <v>32</v>
      </c>
      <c r="D391" s="1079" t="s">
        <v>1268</v>
      </c>
      <c r="E391" s="1080"/>
      <c r="F391" s="1079" t="s">
        <v>1278</v>
      </c>
      <c r="G391" s="1080"/>
      <c r="H391" s="1026" t="s">
        <v>969</v>
      </c>
      <c r="I391" s="1026" t="s">
        <v>1261</v>
      </c>
      <c r="J391" s="1026" t="s">
        <v>33</v>
      </c>
      <c r="K391" s="293">
        <v>979.71</v>
      </c>
      <c r="L391" s="6">
        <v>82148</v>
      </c>
      <c r="M391" s="9"/>
      <c r="N391" s="8">
        <v>80481217.079999998</v>
      </c>
    </row>
    <row r="392" spans="2:14" ht="26.4">
      <c r="B392" s="1026">
        <v>2023</v>
      </c>
      <c r="C392" s="1026" t="s">
        <v>32</v>
      </c>
      <c r="D392" s="1079" t="s">
        <v>1268</v>
      </c>
      <c r="E392" s="1080"/>
      <c r="F392" s="1079" t="s">
        <v>1278</v>
      </c>
      <c r="G392" s="1080"/>
      <c r="H392" s="1026" t="s">
        <v>969</v>
      </c>
      <c r="I392" s="1026" t="s">
        <v>1262</v>
      </c>
      <c r="J392" s="1026" t="s">
        <v>33</v>
      </c>
      <c r="K392" s="293">
        <v>1959.43</v>
      </c>
      <c r="L392" s="6">
        <v>6371</v>
      </c>
      <c r="M392" s="9"/>
      <c r="N392" s="8">
        <v>12483528.529999999</v>
      </c>
    </row>
    <row r="393" spans="2:14" ht="26.4">
      <c r="B393" s="1026">
        <v>2023</v>
      </c>
      <c r="C393" s="1026" t="s">
        <v>32</v>
      </c>
      <c r="D393" s="1079" t="s">
        <v>1268</v>
      </c>
      <c r="E393" s="1080"/>
      <c r="F393" s="1079" t="s">
        <v>1278</v>
      </c>
      <c r="G393" s="1080"/>
      <c r="H393" s="1026" t="s">
        <v>969</v>
      </c>
      <c r="I393" s="1026" t="s">
        <v>1263</v>
      </c>
      <c r="J393" s="1026" t="s">
        <v>33</v>
      </c>
      <c r="K393" s="293">
        <v>2939.16</v>
      </c>
      <c r="L393" s="6">
        <v>7224</v>
      </c>
      <c r="M393" s="9"/>
      <c r="N393" s="8">
        <v>21232491.84</v>
      </c>
    </row>
    <row r="394" spans="2:14" ht="26.4">
      <c r="B394" s="1026">
        <v>2023</v>
      </c>
      <c r="C394" s="1026" t="s">
        <v>32</v>
      </c>
      <c r="D394" s="1079" t="s">
        <v>1268</v>
      </c>
      <c r="E394" s="1080"/>
      <c r="F394" s="1079" t="s">
        <v>1278</v>
      </c>
      <c r="G394" s="1080"/>
      <c r="H394" s="1026" t="s">
        <v>968</v>
      </c>
      <c r="I394" s="1026" t="s">
        <v>1261</v>
      </c>
      <c r="J394" s="1026" t="s">
        <v>33</v>
      </c>
      <c r="K394" s="293">
        <v>326.57</v>
      </c>
      <c r="L394" s="6">
        <v>25778</v>
      </c>
      <c r="M394" s="9"/>
      <c r="N394" s="8">
        <v>8418321.4600000009</v>
      </c>
    </row>
    <row r="395" spans="2:14" ht="26.4">
      <c r="B395" s="1026">
        <v>2023</v>
      </c>
      <c r="C395" s="1026" t="s">
        <v>32</v>
      </c>
      <c r="D395" s="1079" t="s">
        <v>1268</v>
      </c>
      <c r="E395" s="1080"/>
      <c r="F395" s="1079" t="s">
        <v>1278</v>
      </c>
      <c r="G395" s="1080"/>
      <c r="H395" s="1026" t="s">
        <v>968</v>
      </c>
      <c r="I395" s="1026" t="s">
        <v>1262</v>
      </c>
      <c r="J395" s="1026" t="s">
        <v>33</v>
      </c>
      <c r="K395" s="293">
        <v>653.14</v>
      </c>
      <c r="L395" s="6">
        <v>3504</v>
      </c>
      <c r="M395" s="9"/>
      <c r="N395" s="8">
        <v>2288602.56</v>
      </c>
    </row>
    <row r="396" spans="2:14" ht="26.4">
      <c r="B396" s="1026">
        <v>2023</v>
      </c>
      <c r="C396" s="1026" t="s">
        <v>32</v>
      </c>
      <c r="D396" s="1079" t="s">
        <v>1268</v>
      </c>
      <c r="E396" s="1080"/>
      <c r="F396" s="1079" t="s">
        <v>1278</v>
      </c>
      <c r="G396" s="1080"/>
      <c r="H396" s="1026" t="s">
        <v>968</v>
      </c>
      <c r="I396" s="1026" t="s">
        <v>1263</v>
      </c>
      <c r="J396" s="1026" t="s">
        <v>33</v>
      </c>
      <c r="K396" s="293">
        <v>979.72</v>
      </c>
      <c r="L396" s="6">
        <v>6780</v>
      </c>
      <c r="M396" s="9"/>
      <c r="N396" s="8">
        <v>6642501.5999999996</v>
      </c>
    </row>
    <row r="397" spans="2:14">
      <c r="B397" s="1027" t="s">
        <v>28</v>
      </c>
      <c r="C397" s="1027" t="s">
        <v>28</v>
      </c>
      <c r="D397" s="1083" t="s">
        <v>28</v>
      </c>
      <c r="E397" s="1080"/>
      <c r="F397" s="1083" t="s">
        <v>29</v>
      </c>
      <c r="G397" s="1080"/>
      <c r="H397" s="1027" t="s">
        <v>28</v>
      </c>
      <c r="I397" s="1027" t="s">
        <v>28</v>
      </c>
      <c r="J397" s="1027" t="s">
        <v>28</v>
      </c>
      <c r="K397" s="1027" t="s">
        <v>28</v>
      </c>
      <c r="L397" s="13">
        <v>1495463</v>
      </c>
      <c r="M397" s="1027"/>
      <c r="N397" s="14">
        <v>748513730.30999994</v>
      </c>
    </row>
    <row r="398" spans="2:14" ht="52.8">
      <c r="B398" s="1026">
        <v>2023</v>
      </c>
      <c r="C398" s="1026" t="s">
        <v>32</v>
      </c>
      <c r="D398" s="1079" t="s">
        <v>1268</v>
      </c>
      <c r="E398" s="1080"/>
      <c r="F398" s="1079" t="s">
        <v>1279</v>
      </c>
      <c r="G398" s="1080"/>
      <c r="H398" s="1026" t="s">
        <v>966</v>
      </c>
      <c r="I398" s="1026" t="s">
        <v>292</v>
      </c>
      <c r="J398" s="1026" t="s">
        <v>33</v>
      </c>
      <c r="K398" s="293">
        <v>0</v>
      </c>
      <c r="L398" s="6">
        <v>1505</v>
      </c>
      <c r="M398" s="9"/>
      <c r="N398" s="1026"/>
    </row>
    <row r="399" spans="2:14" ht="39.6">
      <c r="B399" s="1026">
        <v>2023</v>
      </c>
      <c r="C399" s="1026" t="s">
        <v>32</v>
      </c>
      <c r="D399" s="1079" t="s">
        <v>1268</v>
      </c>
      <c r="E399" s="1080"/>
      <c r="F399" s="1079" t="s">
        <v>1279</v>
      </c>
      <c r="G399" s="1080"/>
      <c r="H399" s="1026" t="s">
        <v>967</v>
      </c>
      <c r="I399" s="1026" t="s">
        <v>292</v>
      </c>
      <c r="J399" s="1026" t="s">
        <v>200</v>
      </c>
      <c r="K399" s="293">
        <v>0</v>
      </c>
      <c r="L399" s="6">
        <v>90</v>
      </c>
      <c r="M399" s="9"/>
      <c r="N399" s="1026"/>
    </row>
    <row r="400" spans="2:14" ht="39.6">
      <c r="B400" s="1026">
        <v>2023</v>
      </c>
      <c r="C400" s="1026" t="s">
        <v>32</v>
      </c>
      <c r="D400" s="1079" t="s">
        <v>1268</v>
      </c>
      <c r="E400" s="1080"/>
      <c r="F400" s="1079" t="s">
        <v>1279</v>
      </c>
      <c r="G400" s="1080"/>
      <c r="H400" s="1026" t="s">
        <v>969</v>
      </c>
      <c r="I400" s="1026" t="s">
        <v>292</v>
      </c>
      <c r="J400" s="1026" t="s">
        <v>200</v>
      </c>
      <c r="K400" s="293">
        <v>0</v>
      </c>
      <c r="L400" s="6">
        <v>10</v>
      </c>
      <c r="M400" s="9"/>
      <c r="N400" s="1026"/>
    </row>
    <row r="401" spans="2:14" ht="39.6">
      <c r="B401" s="1026">
        <v>2023</v>
      </c>
      <c r="C401" s="1026" t="s">
        <v>32</v>
      </c>
      <c r="D401" s="1079" t="s">
        <v>1268</v>
      </c>
      <c r="E401" s="1080"/>
      <c r="F401" s="1079" t="s">
        <v>1279</v>
      </c>
      <c r="G401" s="1080"/>
      <c r="H401" s="1026" t="s">
        <v>968</v>
      </c>
      <c r="I401" s="1026" t="s">
        <v>292</v>
      </c>
      <c r="J401" s="1026" t="s">
        <v>567</v>
      </c>
      <c r="K401" s="293">
        <v>0</v>
      </c>
      <c r="L401" s="6">
        <v>8</v>
      </c>
      <c r="M401" s="9"/>
      <c r="N401" s="1026"/>
    </row>
    <row r="402" spans="2:14" ht="52.8">
      <c r="B402" s="1026">
        <v>2023</v>
      </c>
      <c r="C402" s="1026" t="s">
        <v>32</v>
      </c>
      <c r="D402" s="1079" t="s">
        <v>1268</v>
      </c>
      <c r="E402" s="1080"/>
      <c r="F402" s="1079" t="s">
        <v>1279</v>
      </c>
      <c r="G402" s="1080"/>
      <c r="H402" s="1026" t="s">
        <v>966</v>
      </c>
      <c r="I402" s="1026" t="s">
        <v>1261</v>
      </c>
      <c r="J402" s="1026" t="s">
        <v>33</v>
      </c>
      <c r="K402" s="293">
        <v>175.85</v>
      </c>
      <c r="L402" s="6">
        <v>980928</v>
      </c>
      <c r="M402" s="9"/>
      <c r="N402" s="8">
        <v>172496188.80000001</v>
      </c>
    </row>
    <row r="403" spans="2:14" ht="52.8">
      <c r="B403" s="1026">
        <v>2023</v>
      </c>
      <c r="C403" s="1026" t="s">
        <v>32</v>
      </c>
      <c r="D403" s="1079" t="s">
        <v>1268</v>
      </c>
      <c r="E403" s="1080"/>
      <c r="F403" s="1079" t="s">
        <v>1279</v>
      </c>
      <c r="G403" s="1080"/>
      <c r="H403" s="1026" t="s">
        <v>966</v>
      </c>
      <c r="I403" s="1026" t="s">
        <v>1262</v>
      </c>
      <c r="J403" s="1026" t="s">
        <v>33</v>
      </c>
      <c r="K403" s="293">
        <v>351.69</v>
      </c>
      <c r="L403" s="6">
        <v>84736</v>
      </c>
      <c r="M403" s="9"/>
      <c r="N403" s="8">
        <v>29800803.84</v>
      </c>
    </row>
    <row r="404" spans="2:14" ht="52.8">
      <c r="B404" s="1026">
        <v>2023</v>
      </c>
      <c r="C404" s="1026" t="s">
        <v>32</v>
      </c>
      <c r="D404" s="1079" t="s">
        <v>1268</v>
      </c>
      <c r="E404" s="1080"/>
      <c r="F404" s="1079" t="s">
        <v>1279</v>
      </c>
      <c r="G404" s="1080"/>
      <c r="H404" s="1026" t="s">
        <v>966</v>
      </c>
      <c r="I404" s="1026" t="s">
        <v>1263</v>
      </c>
      <c r="J404" s="1026" t="s">
        <v>33</v>
      </c>
      <c r="K404" s="293">
        <v>527.54</v>
      </c>
      <c r="L404" s="6">
        <v>118899</v>
      </c>
      <c r="M404" s="9"/>
      <c r="N404" s="8">
        <v>62723978.460000001</v>
      </c>
    </row>
    <row r="405" spans="2:14" ht="26.4">
      <c r="B405" s="1026">
        <v>2023</v>
      </c>
      <c r="C405" s="1026" t="s">
        <v>32</v>
      </c>
      <c r="D405" s="1079" t="s">
        <v>1268</v>
      </c>
      <c r="E405" s="1080"/>
      <c r="F405" s="1079" t="s">
        <v>1279</v>
      </c>
      <c r="G405" s="1080"/>
      <c r="H405" s="1026" t="s">
        <v>967</v>
      </c>
      <c r="I405" s="1026" t="s">
        <v>1261</v>
      </c>
      <c r="J405" s="1026" t="s">
        <v>33</v>
      </c>
      <c r="K405" s="293">
        <v>351.69</v>
      </c>
      <c r="L405" s="6">
        <v>97717</v>
      </c>
      <c r="M405" s="9"/>
      <c r="N405" s="8">
        <v>34366091.729999997</v>
      </c>
    </row>
    <row r="406" spans="2:14" ht="26.4">
      <c r="B406" s="1026">
        <v>2023</v>
      </c>
      <c r="C406" s="1026" t="s">
        <v>32</v>
      </c>
      <c r="D406" s="1079" t="s">
        <v>1268</v>
      </c>
      <c r="E406" s="1080"/>
      <c r="F406" s="1079" t="s">
        <v>1279</v>
      </c>
      <c r="G406" s="1080"/>
      <c r="H406" s="1026" t="s">
        <v>967</v>
      </c>
      <c r="I406" s="1026" t="s">
        <v>1262</v>
      </c>
      <c r="J406" s="1026" t="s">
        <v>33</v>
      </c>
      <c r="K406" s="293">
        <v>703.39</v>
      </c>
      <c r="L406" s="6">
        <v>7124</v>
      </c>
      <c r="M406" s="9"/>
      <c r="N406" s="8">
        <v>5010950.3600000003</v>
      </c>
    </row>
    <row r="407" spans="2:14" ht="26.4">
      <c r="B407" s="1026">
        <v>2023</v>
      </c>
      <c r="C407" s="1026" t="s">
        <v>32</v>
      </c>
      <c r="D407" s="1079" t="s">
        <v>1268</v>
      </c>
      <c r="E407" s="1080"/>
      <c r="F407" s="1079" t="s">
        <v>1279</v>
      </c>
      <c r="G407" s="1080"/>
      <c r="H407" s="1026" t="s">
        <v>967</v>
      </c>
      <c r="I407" s="1026" t="s">
        <v>1263</v>
      </c>
      <c r="J407" s="1026" t="s">
        <v>33</v>
      </c>
      <c r="K407" s="293">
        <v>1055.08</v>
      </c>
      <c r="L407" s="6">
        <v>8568</v>
      </c>
      <c r="M407" s="9"/>
      <c r="N407" s="8">
        <v>9039925.4399999995</v>
      </c>
    </row>
    <row r="408" spans="2:14" ht="26.4">
      <c r="B408" s="1026">
        <v>2023</v>
      </c>
      <c r="C408" s="1026" t="s">
        <v>32</v>
      </c>
      <c r="D408" s="1079" t="s">
        <v>1268</v>
      </c>
      <c r="E408" s="1080"/>
      <c r="F408" s="1079" t="s">
        <v>1279</v>
      </c>
      <c r="G408" s="1080"/>
      <c r="H408" s="1026" t="s">
        <v>969</v>
      </c>
      <c r="I408" s="1026" t="s">
        <v>1261</v>
      </c>
      <c r="J408" s="1026" t="s">
        <v>33</v>
      </c>
      <c r="K408" s="293">
        <v>527.54</v>
      </c>
      <c r="L408" s="6">
        <v>85450</v>
      </c>
      <c r="M408" s="9"/>
      <c r="N408" s="8">
        <v>45078293</v>
      </c>
    </row>
    <row r="409" spans="2:14" ht="26.4">
      <c r="B409" s="1026">
        <v>2023</v>
      </c>
      <c r="C409" s="1026" t="s">
        <v>32</v>
      </c>
      <c r="D409" s="1079" t="s">
        <v>1268</v>
      </c>
      <c r="E409" s="1080"/>
      <c r="F409" s="1079" t="s">
        <v>1279</v>
      </c>
      <c r="G409" s="1080"/>
      <c r="H409" s="1026" t="s">
        <v>969</v>
      </c>
      <c r="I409" s="1026" t="s">
        <v>1262</v>
      </c>
      <c r="J409" s="1026" t="s">
        <v>33</v>
      </c>
      <c r="K409" s="293">
        <v>1055.08</v>
      </c>
      <c r="L409" s="6">
        <v>6854</v>
      </c>
      <c r="M409" s="9"/>
      <c r="N409" s="8">
        <v>7231518.3200000003</v>
      </c>
    </row>
    <row r="410" spans="2:14" ht="26.4">
      <c r="B410" s="1026">
        <v>2023</v>
      </c>
      <c r="C410" s="1026" t="s">
        <v>32</v>
      </c>
      <c r="D410" s="1079" t="s">
        <v>1268</v>
      </c>
      <c r="E410" s="1080"/>
      <c r="F410" s="1079" t="s">
        <v>1279</v>
      </c>
      <c r="G410" s="1080"/>
      <c r="H410" s="1026" t="s">
        <v>969</v>
      </c>
      <c r="I410" s="1026" t="s">
        <v>1263</v>
      </c>
      <c r="J410" s="1026" t="s">
        <v>33</v>
      </c>
      <c r="K410" s="293">
        <v>1582.62</v>
      </c>
      <c r="L410" s="6">
        <v>8190</v>
      </c>
      <c r="M410" s="9"/>
      <c r="N410" s="8">
        <v>12961657.800000001</v>
      </c>
    </row>
    <row r="411" spans="2:14" ht="26.4">
      <c r="B411" s="1026">
        <v>2023</v>
      </c>
      <c r="C411" s="1026" t="s">
        <v>32</v>
      </c>
      <c r="D411" s="1079" t="s">
        <v>1268</v>
      </c>
      <c r="E411" s="1080"/>
      <c r="F411" s="1079" t="s">
        <v>1279</v>
      </c>
      <c r="G411" s="1080"/>
      <c r="H411" s="1026" t="s">
        <v>968</v>
      </c>
      <c r="I411" s="1026" t="s">
        <v>1261</v>
      </c>
      <c r="J411" s="1026" t="s">
        <v>33</v>
      </c>
      <c r="K411" s="293">
        <v>175.85</v>
      </c>
      <c r="L411" s="6">
        <v>23635</v>
      </c>
      <c r="M411" s="9"/>
      <c r="N411" s="8">
        <v>4156214.75</v>
      </c>
    </row>
    <row r="412" spans="2:14" ht="26.4">
      <c r="B412" s="1026">
        <v>2023</v>
      </c>
      <c r="C412" s="1026" t="s">
        <v>32</v>
      </c>
      <c r="D412" s="1079" t="s">
        <v>1268</v>
      </c>
      <c r="E412" s="1080"/>
      <c r="F412" s="1079" t="s">
        <v>1279</v>
      </c>
      <c r="G412" s="1080"/>
      <c r="H412" s="1026" t="s">
        <v>968</v>
      </c>
      <c r="I412" s="1026" t="s">
        <v>1262</v>
      </c>
      <c r="J412" s="1026" t="s">
        <v>33</v>
      </c>
      <c r="K412" s="293">
        <v>351.69</v>
      </c>
      <c r="L412" s="6">
        <v>3245</v>
      </c>
      <c r="M412" s="9"/>
      <c r="N412" s="8">
        <v>1141234.05</v>
      </c>
    </row>
    <row r="413" spans="2:14" ht="26.4">
      <c r="B413" s="1026">
        <v>2023</v>
      </c>
      <c r="C413" s="1026" t="s">
        <v>32</v>
      </c>
      <c r="D413" s="1079" t="s">
        <v>1268</v>
      </c>
      <c r="E413" s="1080"/>
      <c r="F413" s="1079" t="s">
        <v>1279</v>
      </c>
      <c r="G413" s="1080"/>
      <c r="H413" s="1026" t="s">
        <v>968</v>
      </c>
      <c r="I413" s="1026" t="s">
        <v>1263</v>
      </c>
      <c r="J413" s="1026" t="s">
        <v>33</v>
      </c>
      <c r="K413" s="293">
        <v>527.54</v>
      </c>
      <c r="L413" s="6">
        <v>5519</v>
      </c>
      <c r="M413" s="9"/>
      <c r="N413" s="8">
        <v>2911493.26</v>
      </c>
    </row>
    <row r="414" spans="2:14">
      <c r="B414" s="1027" t="s">
        <v>28</v>
      </c>
      <c r="C414" s="1027" t="s">
        <v>28</v>
      </c>
      <c r="D414" s="1083" t="s">
        <v>28</v>
      </c>
      <c r="E414" s="1080"/>
      <c r="F414" s="1083" t="s">
        <v>29</v>
      </c>
      <c r="G414" s="1080"/>
      <c r="H414" s="1027" t="s">
        <v>28</v>
      </c>
      <c r="I414" s="1027" t="s">
        <v>28</v>
      </c>
      <c r="J414" s="1027" t="s">
        <v>28</v>
      </c>
      <c r="K414" s="1027" t="s">
        <v>28</v>
      </c>
      <c r="L414" s="13">
        <v>1432478</v>
      </c>
      <c r="M414" s="1027"/>
      <c r="N414" s="14">
        <v>386918349.81</v>
      </c>
    </row>
    <row r="415" spans="2:14" ht="52.8">
      <c r="B415" s="1026">
        <v>2023</v>
      </c>
      <c r="C415" s="1026" t="s">
        <v>32</v>
      </c>
      <c r="D415" s="1079" t="s">
        <v>1268</v>
      </c>
      <c r="E415" s="1080"/>
      <c r="F415" s="1079" t="s">
        <v>1280</v>
      </c>
      <c r="G415" s="1080"/>
      <c r="H415" s="1026" t="s">
        <v>966</v>
      </c>
      <c r="I415" s="1026" t="s">
        <v>292</v>
      </c>
      <c r="J415" s="1026" t="s">
        <v>33</v>
      </c>
      <c r="K415" s="293">
        <v>0</v>
      </c>
      <c r="L415" s="6">
        <v>1986</v>
      </c>
      <c r="M415" s="9"/>
      <c r="N415" s="1026"/>
    </row>
    <row r="416" spans="2:14" ht="39.6">
      <c r="B416" s="1026">
        <v>2023</v>
      </c>
      <c r="C416" s="1026" t="s">
        <v>32</v>
      </c>
      <c r="D416" s="1079" t="s">
        <v>1268</v>
      </c>
      <c r="E416" s="1080"/>
      <c r="F416" s="1079" t="s">
        <v>1280</v>
      </c>
      <c r="G416" s="1080"/>
      <c r="H416" s="1026" t="s">
        <v>967</v>
      </c>
      <c r="I416" s="1026" t="s">
        <v>292</v>
      </c>
      <c r="J416" s="1026" t="s">
        <v>33</v>
      </c>
      <c r="K416" s="293">
        <v>0</v>
      </c>
      <c r="L416" s="6">
        <v>58</v>
      </c>
      <c r="M416" s="9"/>
      <c r="N416" s="1026"/>
    </row>
    <row r="417" spans="2:14" ht="39.6">
      <c r="B417" s="1026">
        <v>2023</v>
      </c>
      <c r="C417" s="1026" t="s">
        <v>32</v>
      </c>
      <c r="D417" s="1079" t="s">
        <v>1268</v>
      </c>
      <c r="E417" s="1080"/>
      <c r="F417" s="1079" t="s">
        <v>1280</v>
      </c>
      <c r="G417" s="1080"/>
      <c r="H417" s="1026" t="s">
        <v>969</v>
      </c>
      <c r="I417" s="1026" t="s">
        <v>292</v>
      </c>
      <c r="J417" s="1026" t="s">
        <v>51</v>
      </c>
      <c r="K417" s="293">
        <v>0</v>
      </c>
      <c r="L417" s="6">
        <v>5</v>
      </c>
      <c r="M417" s="9"/>
      <c r="N417" s="1026"/>
    </row>
    <row r="418" spans="2:14" ht="39.6">
      <c r="B418" s="1026">
        <v>2023</v>
      </c>
      <c r="C418" s="1026" t="s">
        <v>32</v>
      </c>
      <c r="D418" s="1079" t="s">
        <v>1268</v>
      </c>
      <c r="E418" s="1080"/>
      <c r="F418" s="1079" t="s">
        <v>1280</v>
      </c>
      <c r="G418" s="1080"/>
      <c r="H418" s="1026" t="s">
        <v>968</v>
      </c>
      <c r="I418" s="1026" t="s">
        <v>292</v>
      </c>
      <c r="J418" s="1026" t="s">
        <v>202</v>
      </c>
      <c r="K418" s="293">
        <v>0</v>
      </c>
      <c r="L418" s="6">
        <v>17</v>
      </c>
      <c r="M418" s="9"/>
      <c r="N418" s="1026"/>
    </row>
    <row r="419" spans="2:14" ht="52.8">
      <c r="B419" s="1026">
        <v>2023</v>
      </c>
      <c r="C419" s="1026" t="s">
        <v>32</v>
      </c>
      <c r="D419" s="1079" t="s">
        <v>1268</v>
      </c>
      <c r="E419" s="1080"/>
      <c r="F419" s="1079" t="s">
        <v>1280</v>
      </c>
      <c r="G419" s="1080"/>
      <c r="H419" s="1026" t="s">
        <v>966</v>
      </c>
      <c r="I419" s="1026" t="s">
        <v>1261</v>
      </c>
      <c r="J419" s="1026" t="s">
        <v>33</v>
      </c>
      <c r="K419" s="293">
        <v>293.08</v>
      </c>
      <c r="L419" s="6">
        <v>950318</v>
      </c>
      <c r="M419" s="9"/>
      <c r="N419" s="8">
        <v>278519199.44</v>
      </c>
    </row>
    <row r="420" spans="2:14" ht="52.8">
      <c r="B420" s="1026">
        <v>2023</v>
      </c>
      <c r="C420" s="1026" t="s">
        <v>32</v>
      </c>
      <c r="D420" s="1079" t="s">
        <v>1268</v>
      </c>
      <c r="E420" s="1080"/>
      <c r="F420" s="1079" t="s">
        <v>1280</v>
      </c>
      <c r="G420" s="1080"/>
      <c r="H420" s="1026" t="s">
        <v>966</v>
      </c>
      <c r="I420" s="1026" t="s">
        <v>1262</v>
      </c>
      <c r="J420" s="1026" t="s">
        <v>33</v>
      </c>
      <c r="K420" s="293">
        <v>586.16</v>
      </c>
      <c r="L420" s="6">
        <v>171926</v>
      </c>
      <c r="M420" s="9"/>
      <c r="N420" s="8">
        <v>100776144.16</v>
      </c>
    </row>
    <row r="421" spans="2:14" ht="26.4">
      <c r="B421" s="1026">
        <v>2023</v>
      </c>
      <c r="C421" s="1026" t="s">
        <v>32</v>
      </c>
      <c r="D421" s="1079" t="s">
        <v>1268</v>
      </c>
      <c r="E421" s="1080"/>
      <c r="F421" s="1079" t="s">
        <v>1280</v>
      </c>
      <c r="G421" s="1080"/>
      <c r="H421" s="1026" t="s">
        <v>967</v>
      </c>
      <c r="I421" s="1026" t="s">
        <v>1261</v>
      </c>
      <c r="J421" s="1026" t="s">
        <v>33</v>
      </c>
      <c r="K421" s="293">
        <v>586.15</v>
      </c>
      <c r="L421" s="6">
        <v>105286</v>
      </c>
      <c r="M421" s="9"/>
      <c r="N421" s="8">
        <v>61713388.899999999</v>
      </c>
    </row>
    <row r="422" spans="2:14" ht="26.4">
      <c r="B422" s="1026">
        <v>2023</v>
      </c>
      <c r="C422" s="1026" t="s">
        <v>32</v>
      </c>
      <c r="D422" s="1079" t="s">
        <v>1268</v>
      </c>
      <c r="E422" s="1080"/>
      <c r="F422" s="1079" t="s">
        <v>1280</v>
      </c>
      <c r="G422" s="1080"/>
      <c r="H422" s="1026" t="s">
        <v>967</v>
      </c>
      <c r="I422" s="1026" t="s">
        <v>1262</v>
      </c>
      <c r="J422" s="1026" t="s">
        <v>33</v>
      </c>
      <c r="K422" s="293">
        <v>1172.31</v>
      </c>
      <c r="L422" s="6">
        <v>14340</v>
      </c>
      <c r="M422" s="9"/>
      <c r="N422" s="8">
        <v>16810925.399999999</v>
      </c>
    </row>
    <row r="423" spans="2:14" ht="26.4">
      <c r="B423" s="1026">
        <v>2023</v>
      </c>
      <c r="C423" s="1026" t="s">
        <v>32</v>
      </c>
      <c r="D423" s="1079" t="s">
        <v>1268</v>
      </c>
      <c r="E423" s="1080"/>
      <c r="F423" s="1079" t="s">
        <v>1280</v>
      </c>
      <c r="G423" s="1080"/>
      <c r="H423" s="1026" t="s">
        <v>969</v>
      </c>
      <c r="I423" s="1026" t="s">
        <v>1261</v>
      </c>
      <c r="J423" s="1026" t="s">
        <v>33</v>
      </c>
      <c r="K423" s="293">
        <v>879.23</v>
      </c>
      <c r="L423" s="6">
        <v>90279</v>
      </c>
      <c r="M423" s="9"/>
      <c r="N423" s="8">
        <v>79376005.170000002</v>
      </c>
    </row>
    <row r="424" spans="2:14" ht="26.4">
      <c r="B424" s="1026">
        <v>2023</v>
      </c>
      <c r="C424" s="1026" t="s">
        <v>32</v>
      </c>
      <c r="D424" s="1079" t="s">
        <v>1268</v>
      </c>
      <c r="E424" s="1080"/>
      <c r="F424" s="1079" t="s">
        <v>1280</v>
      </c>
      <c r="G424" s="1080"/>
      <c r="H424" s="1026" t="s">
        <v>969</v>
      </c>
      <c r="I424" s="1026" t="s">
        <v>1262</v>
      </c>
      <c r="J424" s="1026" t="s">
        <v>33</v>
      </c>
      <c r="K424" s="293">
        <v>1758.47</v>
      </c>
      <c r="L424" s="6">
        <v>11623</v>
      </c>
      <c r="M424" s="9"/>
      <c r="N424" s="8">
        <v>20438696.809999999</v>
      </c>
    </row>
    <row r="425" spans="2:14" ht="26.4">
      <c r="B425" s="1026">
        <v>2023</v>
      </c>
      <c r="C425" s="1026" t="s">
        <v>32</v>
      </c>
      <c r="D425" s="1079" t="s">
        <v>1268</v>
      </c>
      <c r="E425" s="1080"/>
      <c r="F425" s="1079" t="s">
        <v>1280</v>
      </c>
      <c r="G425" s="1080"/>
      <c r="H425" s="1026" t="s">
        <v>968</v>
      </c>
      <c r="I425" s="1026" t="s">
        <v>1261</v>
      </c>
      <c r="J425" s="1026" t="s">
        <v>33</v>
      </c>
      <c r="K425" s="293">
        <v>293.08</v>
      </c>
      <c r="L425" s="6">
        <v>24631</v>
      </c>
      <c r="M425" s="9"/>
      <c r="N425" s="8">
        <v>7218853.4800000004</v>
      </c>
    </row>
    <row r="426" spans="2:14" ht="26.4">
      <c r="B426" s="1026">
        <v>2023</v>
      </c>
      <c r="C426" s="1026" t="s">
        <v>32</v>
      </c>
      <c r="D426" s="1079" t="s">
        <v>1268</v>
      </c>
      <c r="E426" s="1080"/>
      <c r="F426" s="1079" t="s">
        <v>1280</v>
      </c>
      <c r="G426" s="1080"/>
      <c r="H426" s="1026" t="s">
        <v>968</v>
      </c>
      <c r="I426" s="1026" t="s">
        <v>1262</v>
      </c>
      <c r="J426" s="1026" t="s">
        <v>33</v>
      </c>
      <c r="K426" s="293">
        <v>586.16</v>
      </c>
      <c r="L426" s="6">
        <v>9223</v>
      </c>
      <c r="M426" s="9"/>
      <c r="N426" s="8">
        <v>5406153.6799999997</v>
      </c>
    </row>
    <row r="427" spans="2:14">
      <c r="B427" s="1027" t="s">
        <v>28</v>
      </c>
      <c r="C427" s="1027" t="s">
        <v>28</v>
      </c>
      <c r="D427" s="1083" t="s">
        <v>28</v>
      </c>
      <c r="E427" s="1080"/>
      <c r="F427" s="1083" t="s">
        <v>29</v>
      </c>
      <c r="G427" s="1080"/>
      <c r="H427" s="1027" t="s">
        <v>28</v>
      </c>
      <c r="I427" s="1027" t="s">
        <v>28</v>
      </c>
      <c r="J427" s="1027" t="s">
        <v>28</v>
      </c>
      <c r="K427" s="1027" t="s">
        <v>28</v>
      </c>
      <c r="L427" s="13">
        <v>1379692</v>
      </c>
      <c r="M427" s="1027"/>
      <c r="N427" s="14">
        <v>570259367.03999996</v>
      </c>
    </row>
    <row r="428" spans="2:14" ht="52.8">
      <c r="B428" s="1026">
        <v>2023</v>
      </c>
      <c r="C428" s="1026" t="s">
        <v>32</v>
      </c>
      <c r="D428" s="1079" t="s">
        <v>1268</v>
      </c>
      <c r="E428" s="1080"/>
      <c r="F428" s="1079" t="s">
        <v>1281</v>
      </c>
      <c r="G428" s="1080"/>
      <c r="H428" s="1026" t="s">
        <v>966</v>
      </c>
      <c r="I428" s="1026" t="s">
        <v>292</v>
      </c>
      <c r="J428" s="1026" t="s">
        <v>33</v>
      </c>
      <c r="K428" s="293">
        <v>0</v>
      </c>
      <c r="L428" s="6">
        <v>1577</v>
      </c>
      <c r="M428" s="9"/>
      <c r="N428" s="1026"/>
    </row>
    <row r="429" spans="2:14" ht="39.6">
      <c r="B429" s="1026">
        <v>2023</v>
      </c>
      <c r="C429" s="1026" t="s">
        <v>32</v>
      </c>
      <c r="D429" s="1079" t="s">
        <v>1268</v>
      </c>
      <c r="E429" s="1080"/>
      <c r="F429" s="1079" t="s">
        <v>1281</v>
      </c>
      <c r="G429" s="1080"/>
      <c r="H429" s="1026" t="s">
        <v>967</v>
      </c>
      <c r="I429" s="1026" t="s">
        <v>292</v>
      </c>
      <c r="J429" s="1026" t="s">
        <v>33</v>
      </c>
      <c r="K429" s="293">
        <v>0</v>
      </c>
      <c r="L429" s="6">
        <v>60</v>
      </c>
      <c r="M429" s="9"/>
      <c r="N429" s="1026"/>
    </row>
    <row r="430" spans="2:14" ht="39.6">
      <c r="B430" s="1026">
        <v>2023</v>
      </c>
      <c r="C430" s="1026" t="s">
        <v>32</v>
      </c>
      <c r="D430" s="1079" t="s">
        <v>1268</v>
      </c>
      <c r="E430" s="1080"/>
      <c r="F430" s="1079" t="s">
        <v>1281</v>
      </c>
      <c r="G430" s="1080"/>
      <c r="H430" s="1026" t="s">
        <v>969</v>
      </c>
      <c r="I430" s="1026" t="s">
        <v>292</v>
      </c>
      <c r="J430" s="1026" t="s">
        <v>550</v>
      </c>
      <c r="K430" s="293">
        <v>0</v>
      </c>
      <c r="L430" s="6">
        <v>5</v>
      </c>
      <c r="M430" s="9"/>
      <c r="N430" s="1026"/>
    </row>
    <row r="431" spans="2:14" ht="39.6">
      <c r="B431" s="1026">
        <v>2023</v>
      </c>
      <c r="C431" s="1026" t="s">
        <v>32</v>
      </c>
      <c r="D431" s="1079" t="s">
        <v>1268</v>
      </c>
      <c r="E431" s="1080"/>
      <c r="F431" s="1079" t="s">
        <v>1281</v>
      </c>
      <c r="G431" s="1080"/>
      <c r="H431" s="1026" t="s">
        <v>968</v>
      </c>
      <c r="I431" s="1026" t="s">
        <v>292</v>
      </c>
      <c r="J431" s="1026" t="s">
        <v>567</v>
      </c>
      <c r="K431" s="293">
        <v>0</v>
      </c>
      <c r="L431" s="6">
        <v>14</v>
      </c>
      <c r="M431" s="9"/>
      <c r="N431" s="1026"/>
    </row>
    <row r="432" spans="2:14" ht="52.8">
      <c r="B432" s="1026">
        <v>2023</v>
      </c>
      <c r="C432" s="1026" t="s">
        <v>32</v>
      </c>
      <c r="D432" s="1079" t="s">
        <v>1268</v>
      </c>
      <c r="E432" s="1080"/>
      <c r="F432" s="1079" t="s">
        <v>1281</v>
      </c>
      <c r="G432" s="1080"/>
      <c r="H432" s="1026" t="s">
        <v>966</v>
      </c>
      <c r="I432" s="1026" t="s">
        <v>1261</v>
      </c>
      <c r="J432" s="1026" t="s">
        <v>33</v>
      </c>
      <c r="K432" s="293">
        <v>293.08</v>
      </c>
      <c r="L432" s="6">
        <v>670694</v>
      </c>
      <c r="M432" s="9"/>
      <c r="N432" s="8">
        <v>196566997.52000001</v>
      </c>
    </row>
    <row r="433" spans="2:14" ht="52.8">
      <c r="B433" s="1026">
        <v>2023</v>
      </c>
      <c r="C433" s="1026" t="s">
        <v>32</v>
      </c>
      <c r="D433" s="1079" t="s">
        <v>1268</v>
      </c>
      <c r="E433" s="1080"/>
      <c r="F433" s="1079" t="s">
        <v>1281</v>
      </c>
      <c r="G433" s="1080"/>
      <c r="H433" s="1026" t="s">
        <v>966</v>
      </c>
      <c r="I433" s="1026" t="s">
        <v>1262</v>
      </c>
      <c r="J433" s="1026" t="s">
        <v>33</v>
      </c>
      <c r="K433" s="293">
        <v>586.16</v>
      </c>
      <c r="L433" s="6">
        <v>112515</v>
      </c>
      <c r="M433" s="9"/>
      <c r="N433" s="8">
        <v>65951792.399999999</v>
      </c>
    </row>
    <row r="434" spans="2:14" ht="52.8">
      <c r="B434" s="1026">
        <v>2023</v>
      </c>
      <c r="C434" s="1026" t="s">
        <v>32</v>
      </c>
      <c r="D434" s="1079" t="s">
        <v>1268</v>
      </c>
      <c r="E434" s="1080"/>
      <c r="F434" s="1079" t="s">
        <v>1281</v>
      </c>
      <c r="G434" s="1080"/>
      <c r="H434" s="1026" t="s">
        <v>966</v>
      </c>
      <c r="I434" s="1026" t="s">
        <v>1263</v>
      </c>
      <c r="J434" s="1026" t="s">
        <v>33</v>
      </c>
      <c r="K434" s="293">
        <v>879.24</v>
      </c>
      <c r="L434" s="6">
        <v>50722</v>
      </c>
      <c r="M434" s="9"/>
      <c r="N434" s="8">
        <v>44596811.280000001</v>
      </c>
    </row>
    <row r="435" spans="2:14" ht="26.4">
      <c r="B435" s="1026">
        <v>2023</v>
      </c>
      <c r="C435" s="1026" t="s">
        <v>32</v>
      </c>
      <c r="D435" s="1079" t="s">
        <v>1268</v>
      </c>
      <c r="E435" s="1080"/>
      <c r="F435" s="1079" t="s">
        <v>1281</v>
      </c>
      <c r="G435" s="1080"/>
      <c r="H435" s="1026" t="s">
        <v>967</v>
      </c>
      <c r="I435" s="1026" t="s">
        <v>1261</v>
      </c>
      <c r="J435" s="1026" t="s">
        <v>33</v>
      </c>
      <c r="K435" s="293">
        <v>586.15</v>
      </c>
      <c r="L435" s="6">
        <v>78710</v>
      </c>
      <c r="M435" s="9"/>
      <c r="N435" s="8">
        <v>46135866.5</v>
      </c>
    </row>
    <row r="436" spans="2:14" ht="26.4">
      <c r="B436" s="1026">
        <v>2023</v>
      </c>
      <c r="C436" s="1026" t="s">
        <v>32</v>
      </c>
      <c r="D436" s="1079" t="s">
        <v>1268</v>
      </c>
      <c r="E436" s="1080"/>
      <c r="F436" s="1079" t="s">
        <v>1281</v>
      </c>
      <c r="G436" s="1080"/>
      <c r="H436" s="1026" t="s">
        <v>967</v>
      </c>
      <c r="I436" s="1026" t="s">
        <v>1262</v>
      </c>
      <c r="J436" s="1026" t="s">
        <v>33</v>
      </c>
      <c r="K436" s="293">
        <v>1172.31</v>
      </c>
      <c r="L436" s="6">
        <v>8577</v>
      </c>
      <c r="M436" s="9"/>
      <c r="N436" s="8">
        <v>10054902.869999999</v>
      </c>
    </row>
    <row r="437" spans="2:14" ht="26.4">
      <c r="B437" s="1026">
        <v>2023</v>
      </c>
      <c r="C437" s="1026" t="s">
        <v>32</v>
      </c>
      <c r="D437" s="1079" t="s">
        <v>1268</v>
      </c>
      <c r="E437" s="1080"/>
      <c r="F437" s="1079" t="s">
        <v>1281</v>
      </c>
      <c r="G437" s="1080"/>
      <c r="H437" s="1026" t="s">
        <v>967</v>
      </c>
      <c r="I437" s="1026" t="s">
        <v>1263</v>
      </c>
      <c r="J437" s="1026" t="s">
        <v>33</v>
      </c>
      <c r="K437" s="293">
        <v>1758.47</v>
      </c>
      <c r="L437" s="6">
        <v>4224</v>
      </c>
      <c r="M437" s="9"/>
      <c r="N437" s="8">
        <v>7427777.2800000003</v>
      </c>
    </row>
    <row r="438" spans="2:14" ht="26.4">
      <c r="B438" s="1026">
        <v>2023</v>
      </c>
      <c r="C438" s="1026" t="s">
        <v>32</v>
      </c>
      <c r="D438" s="1079" t="s">
        <v>1268</v>
      </c>
      <c r="E438" s="1080"/>
      <c r="F438" s="1079" t="s">
        <v>1281</v>
      </c>
      <c r="G438" s="1080"/>
      <c r="H438" s="1026" t="s">
        <v>969</v>
      </c>
      <c r="I438" s="1026" t="s">
        <v>1261</v>
      </c>
      <c r="J438" s="1026" t="s">
        <v>33</v>
      </c>
      <c r="K438" s="293">
        <v>879.23</v>
      </c>
      <c r="L438" s="6">
        <v>60765</v>
      </c>
      <c r="M438" s="9"/>
      <c r="N438" s="8">
        <v>53426410.950000003</v>
      </c>
    </row>
    <row r="439" spans="2:14" ht="26.4">
      <c r="B439" s="1026">
        <v>2023</v>
      </c>
      <c r="C439" s="1026" t="s">
        <v>32</v>
      </c>
      <c r="D439" s="1079" t="s">
        <v>1268</v>
      </c>
      <c r="E439" s="1080"/>
      <c r="F439" s="1079" t="s">
        <v>1281</v>
      </c>
      <c r="G439" s="1080"/>
      <c r="H439" s="1026" t="s">
        <v>969</v>
      </c>
      <c r="I439" s="1026" t="s">
        <v>1262</v>
      </c>
      <c r="J439" s="1026" t="s">
        <v>33</v>
      </c>
      <c r="K439" s="293">
        <v>1758.47</v>
      </c>
      <c r="L439" s="6">
        <v>7368</v>
      </c>
      <c r="M439" s="9"/>
      <c r="N439" s="8">
        <v>12956406.960000001</v>
      </c>
    </row>
    <row r="440" spans="2:14" ht="26.4">
      <c r="B440" s="1026">
        <v>2023</v>
      </c>
      <c r="C440" s="1026" t="s">
        <v>32</v>
      </c>
      <c r="D440" s="1079" t="s">
        <v>1268</v>
      </c>
      <c r="E440" s="1080"/>
      <c r="F440" s="1079" t="s">
        <v>1281</v>
      </c>
      <c r="G440" s="1080"/>
      <c r="H440" s="1026" t="s">
        <v>969</v>
      </c>
      <c r="I440" s="1026" t="s">
        <v>1263</v>
      </c>
      <c r="J440" s="1026" t="s">
        <v>33</v>
      </c>
      <c r="K440" s="293">
        <v>2637.71</v>
      </c>
      <c r="L440" s="6">
        <v>4365</v>
      </c>
      <c r="M440" s="9"/>
      <c r="N440" s="8">
        <v>11513604.15</v>
      </c>
    </row>
    <row r="441" spans="2:14" ht="26.4">
      <c r="B441" s="1026">
        <v>2023</v>
      </c>
      <c r="C441" s="1026" t="s">
        <v>32</v>
      </c>
      <c r="D441" s="1079" t="s">
        <v>1268</v>
      </c>
      <c r="E441" s="1080"/>
      <c r="F441" s="1079" t="s">
        <v>1281</v>
      </c>
      <c r="G441" s="1080"/>
      <c r="H441" s="1026" t="s">
        <v>968</v>
      </c>
      <c r="I441" s="1026" t="s">
        <v>1261</v>
      </c>
      <c r="J441" s="1026" t="s">
        <v>33</v>
      </c>
      <c r="K441" s="293">
        <v>293.08</v>
      </c>
      <c r="L441" s="6">
        <v>13158</v>
      </c>
      <c r="M441" s="9"/>
      <c r="N441" s="8">
        <v>3856346.64</v>
      </c>
    </row>
    <row r="442" spans="2:14" ht="26.4">
      <c r="B442" s="1026">
        <v>2023</v>
      </c>
      <c r="C442" s="1026" t="s">
        <v>32</v>
      </c>
      <c r="D442" s="1079" t="s">
        <v>1268</v>
      </c>
      <c r="E442" s="1080"/>
      <c r="F442" s="1079" t="s">
        <v>1281</v>
      </c>
      <c r="G442" s="1080"/>
      <c r="H442" s="1026" t="s">
        <v>968</v>
      </c>
      <c r="I442" s="1026" t="s">
        <v>1262</v>
      </c>
      <c r="J442" s="1026" t="s">
        <v>33</v>
      </c>
      <c r="K442" s="293">
        <v>586.16</v>
      </c>
      <c r="L442" s="6">
        <v>3321</v>
      </c>
      <c r="M442" s="9"/>
      <c r="N442" s="8">
        <v>1946637.36</v>
      </c>
    </row>
    <row r="443" spans="2:14" ht="26.4">
      <c r="B443" s="1026">
        <v>2023</v>
      </c>
      <c r="C443" s="1026" t="s">
        <v>32</v>
      </c>
      <c r="D443" s="1079" t="s">
        <v>1268</v>
      </c>
      <c r="E443" s="1080"/>
      <c r="F443" s="1079" t="s">
        <v>1281</v>
      </c>
      <c r="G443" s="1080"/>
      <c r="H443" s="1026" t="s">
        <v>968</v>
      </c>
      <c r="I443" s="1026" t="s">
        <v>1263</v>
      </c>
      <c r="J443" s="1026" t="s">
        <v>33</v>
      </c>
      <c r="K443" s="293">
        <v>879.24</v>
      </c>
      <c r="L443" s="6">
        <v>1994</v>
      </c>
      <c r="M443" s="9"/>
      <c r="N443" s="8">
        <v>1753204.56</v>
      </c>
    </row>
    <row r="444" spans="2:14">
      <c r="B444" s="1027" t="s">
        <v>28</v>
      </c>
      <c r="C444" s="1027" t="s">
        <v>28</v>
      </c>
      <c r="D444" s="1083" t="s">
        <v>28</v>
      </c>
      <c r="E444" s="1080"/>
      <c r="F444" s="1083" t="s">
        <v>29</v>
      </c>
      <c r="G444" s="1080"/>
      <c r="H444" s="1027" t="s">
        <v>28</v>
      </c>
      <c r="I444" s="1027" t="s">
        <v>28</v>
      </c>
      <c r="J444" s="1027" t="s">
        <v>28</v>
      </c>
      <c r="K444" s="1027" t="s">
        <v>28</v>
      </c>
      <c r="L444" s="13">
        <v>1018069</v>
      </c>
      <c r="M444" s="1027"/>
      <c r="N444" s="14">
        <v>456186758.47000003</v>
      </c>
    </row>
    <row r="445" spans="2:14" ht="52.8">
      <c r="B445" s="1026">
        <v>2023</v>
      </c>
      <c r="C445" s="1026" t="s">
        <v>32</v>
      </c>
      <c r="D445" s="1079" t="s">
        <v>1268</v>
      </c>
      <c r="E445" s="1080"/>
      <c r="F445" s="1079" t="s">
        <v>1282</v>
      </c>
      <c r="G445" s="1080"/>
      <c r="H445" s="1026" t="s">
        <v>966</v>
      </c>
      <c r="I445" s="1026" t="s">
        <v>292</v>
      </c>
      <c r="J445" s="1026" t="s">
        <v>33</v>
      </c>
      <c r="K445" s="293">
        <v>0</v>
      </c>
      <c r="L445" s="6">
        <v>789</v>
      </c>
      <c r="M445" s="9"/>
      <c r="N445" s="1026"/>
    </row>
    <row r="446" spans="2:14" ht="39.6">
      <c r="B446" s="1026">
        <v>2023</v>
      </c>
      <c r="C446" s="1026" t="s">
        <v>32</v>
      </c>
      <c r="D446" s="1079" t="s">
        <v>1268</v>
      </c>
      <c r="E446" s="1080"/>
      <c r="F446" s="1079" t="s">
        <v>1282</v>
      </c>
      <c r="G446" s="1080"/>
      <c r="H446" s="1026" t="s">
        <v>967</v>
      </c>
      <c r="I446" s="1026" t="s">
        <v>292</v>
      </c>
      <c r="J446" s="1026" t="s">
        <v>33</v>
      </c>
      <c r="K446" s="293">
        <v>0</v>
      </c>
      <c r="L446" s="6">
        <v>45</v>
      </c>
      <c r="M446" s="9"/>
      <c r="N446" s="1026"/>
    </row>
    <row r="447" spans="2:14" ht="39.6">
      <c r="B447" s="1026">
        <v>2023</v>
      </c>
      <c r="C447" s="1026" t="s">
        <v>32</v>
      </c>
      <c r="D447" s="1079" t="s">
        <v>1268</v>
      </c>
      <c r="E447" s="1080"/>
      <c r="F447" s="1079" t="s">
        <v>1282</v>
      </c>
      <c r="G447" s="1080"/>
      <c r="H447" s="1026" t="s">
        <v>968</v>
      </c>
      <c r="I447" s="1026" t="s">
        <v>292</v>
      </c>
      <c r="J447" s="1026" t="s">
        <v>612</v>
      </c>
      <c r="K447" s="293">
        <v>0</v>
      </c>
      <c r="L447" s="6">
        <v>3</v>
      </c>
      <c r="M447" s="9"/>
      <c r="N447" s="1026"/>
    </row>
    <row r="448" spans="2:14" ht="52.8">
      <c r="B448" s="1026">
        <v>2023</v>
      </c>
      <c r="C448" s="1026" t="s">
        <v>32</v>
      </c>
      <c r="D448" s="1079" t="s">
        <v>1268</v>
      </c>
      <c r="E448" s="1080"/>
      <c r="F448" s="1079" t="s">
        <v>1282</v>
      </c>
      <c r="G448" s="1080"/>
      <c r="H448" s="1026" t="s">
        <v>966</v>
      </c>
      <c r="I448" s="1026" t="s">
        <v>1261</v>
      </c>
      <c r="J448" s="1026" t="s">
        <v>33</v>
      </c>
      <c r="K448" s="293">
        <v>376.81</v>
      </c>
      <c r="L448" s="6">
        <v>755665</v>
      </c>
      <c r="M448" s="9"/>
      <c r="N448" s="8">
        <v>284742128.64999998</v>
      </c>
    </row>
    <row r="449" spans="2:14" ht="52.8">
      <c r="B449" s="1026">
        <v>2023</v>
      </c>
      <c r="C449" s="1026" t="s">
        <v>32</v>
      </c>
      <c r="D449" s="1079" t="s">
        <v>1268</v>
      </c>
      <c r="E449" s="1080"/>
      <c r="F449" s="1079" t="s">
        <v>1282</v>
      </c>
      <c r="G449" s="1080"/>
      <c r="H449" s="1026" t="s">
        <v>966</v>
      </c>
      <c r="I449" s="1026" t="s">
        <v>1262</v>
      </c>
      <c r="J449" s="1026" t="s">
        <v>211</v>
      </c>
      <c r="K449" s="293">
        <v>753.63</v>
      </c>
      <c r="L449" s="6">
        <v>29587</v>
      </c>
      <c r="M449" s="9"/>
      <c r="N449" s="8">
        <v>22297650.809999999</v>
      </c>
    </row>
    <row r="450" spans="2:14" ht="26.4">
      <c r="B450" s="1026">
        <v>2023</v>
      </c>
      <c r="C450" s="1026" t="s">
        <v>32</v>
      </c>
      <c r="D450" s="1079" t="s">
        <v>1268</v>
      </c>
      <c r="E450" s="1080"/>
      <c r="F450" s="1079" t="s">
        <v>1282</v>
      </c>
      <c r="G450" s="1080"/>
      <c r="H450" s="1026" t="s">
        <v>967</v>
      </c>
      <c r="I450" s="1026" t="s">
        <v>1261</v>
      </c>
      <c r="J450" s="1026" t="s">
        <v>33</v>
      </c>
      <c r="K450" s="293">
        <v>753.62</v>
      </c>
      <c r="L450" s="6">
        <v>106286</v>
      </c>
      <c r="M450" s="9"/>
      <c r="N450" s="8">
        <v>80099255.319999993</v>
      </c>
    </row>
    <row r="451" spans="2:14" ht="26.4">
      <c r="B451" s="1026">
        <v>2023</v>
      </c>
      <c r="C451" s="1026" t="s">
        <v>32</v>
      </c>
      <c r="D451" s="1079" t="s">
        <v>1268</v>
      </c>
      <c r="E451" s="1080"/>
      <c r="F451" s="1079" t="s">
        <v>1282</v>
      </c>
      <c r="G451" s="1080"/>
      <c r="H451" s="1026" t="s">
        <v>967</v>
      </c>
      <c r="I451" s="1026" t="s">
        <v>1262</v>
      </c>
      <c r="J451" s="1026" t="s">
        <v>211</v>
      </c>
      <c r="K451" s="293">
        <v>1507.26</v>
      </c>
      <c r="L451" s="6">
        <v>690</v>
      </c>
      <c r="M451" s="9"/>
      <c r="N451" s="8">
        <v>1040009.4</v>
      </c>
    </row>
    <row r="452" spans="2:14" ht="26.4">
      <c r="B452" s="1026">
        <v>2023</v>
      </c>
      <c r="C452" s="1026" t="s">
        <v>32</v>
      </c>
      <c r="D452" s="1079" t="s">
        <v>1268</v>
      </c>
      <c r="E452" s="1080"/>
      <c r="F452" s="1079" t="s">
        <v>1282</v>
      </c>
      <c r="G452" s="1080"/>
      <c r="H452" s="1026" t="s">
        <v>969</v>
      </c>
      <c r="I452" s="1026" t="s">
        <v>1261</v>
      </c>
      <c r="J452" s="1026" t="s">
        <v>33</v>
      </c>
      <c r="K452" s="293">
        <v>1130.44</v>
      </c>
      <c r="L452" s="6">
        <v>82561</v>
      </c>
      <c r="M452" s="9"/>
      <c r="N452" s="8">
        <v>93330256.840000004</v>
      </c>
    </row>
    <row r="453" spans="2:14" ht="26.4">
      <c r="B453" s="1026">
        <v>2023</v>
      </c>
      <c r="C453" s="1026" t="s">
        <v>32</v>
      </c>
      <c r="D453" s="1079" t="s">
        <v>1268</v>
      </c>
      <c r="E453" s="1080"/>
      <c r="F453" s="1079" t="s">
        <v>1282</v>
      </c>
      <c r="G453" s="1080"/>
      <c r="H453" s="1026" t="s">
        <v>969</v>
      </c>
      <c r="I453" s="1026" t="s">
        <v>1262</v>
      </c>
      <c r="J453" s="1026" t="s">
        <v>211</v>
      </c>
      <c r="K453" s="293">
        <v>2260.89</v>
      </c>
      <c r="L453" s="6">
        <v>947</v>
      </c>
      <c r="M453" s="9"/>
      <c r="N453" s="8">
        <v>2141062.83</v>
      </c>
    </row>
    <row r="454" spans="2:14" ht="26.4">
      <c r="B454" s="1026">
        <v>2023</v>
      </c>
      <c r="C454" s="1026" t="s">
        <v>32</v>
      </c>
      <c r="D454" s="1079" t="s">
        <v>1268</v>
      </c>
      <c r="E454" s="1080"/>
      <c r="F454" s="1079" t="s">
        <v>1282</v>
      </c>
      <c r="G454" s="1080"/>
      <c r="H454" s="1026" t="s">
        <v>968</v>
      </c>
      <c r="I454" s="1026" t="s">
        <v>1261</v>
      </c>
      <c r="J454" s="1026" t="s">
        <v>33</v>
      </c>
      <c r="K454" s="293">
        <v>376.81</v>
      </c>
      <c r="L454" s="6">
        <v>22837</v>
      </c>
      <c r="M454" s="9"/>
      <c r="N454" s="8">
        <v>8605209.9700000007</v>
      </c>
    </row>
    <row r="455" spans="2:14" ht="26.4">
      <c r="B455" s="1026">
        <v>2023</v>
      </c>
      <c r="C455" s="1026" t="s">
        <v>32</v>
      </c>
      <c r="D455" s="1079" t="s">
        <v>1268</v>
      </c>
      <c r="E455" s="1080"/>
      <c r="F455" s="1079" t="s">
        <v>1282</v>
      </c>
      <c r="G455" s="1080"/>
      <c r="H455" s="1026" t="s">
        <v>968</v>
      </c>
      <c r="I455" s="1026" t="s">
        <v>1262</v>
      </c>
      <c r="J455" s="1026" t="s">
        <v>211</v>
      </c>
      <c r="K455" s="293">
        <v>753.63</v>
      </c>
      <c r="L455" s="6">
        <v>817</v>
      </c>
      <c r="M455" s="9"/>
      <c r="N455" s="8">
        <v>615715.71</v>
      </c>
    </row>
    <row r="456" spans="2:14">
      <c r="B456" s="1027" t="s">
        <v>28</v>
      </c>
      <c r="C456" s="1027" t="s">
        <v>28</v>
      </c>
      <c r="D456" s="1083" t="s">
        <v>28</v>
      </c>
      <c r="E456" s="1080"/>
      <c r="F456" s="1083" t="s">
        <v>29</v>
      </c>
      <c r="G456" s="1080"/>
      <c r="H456" s="1027" t="s">
        <v>28</v>
      </c>
      <c r="I456" s="1027" t="s">
        <v>28</v>
      </c>
      <c r="J456" s="1027" t="s">
        <v>28</v>
      </c>
      <c r="K456" s="1027" t="s">
        <v>28</v>
      </c>
      <c r="L456" s="13">
        <v>1000227</v>
      </c>
      <c r="M456" s="1027"/>
      <c r="N456" s="14">
        <v>492871289.52999997</v>
      </c>
    </row>
    <row r="457" spans="2:14" ht="52.8">
      <c r="B457" s="1026">
        <v>2023</v>
      </c>
      <c r="C457" s="1026" t="s">
        <v>32</v>
      </c>
      <c r="D457" s="1079" t="s">
        <v>1268</v>
      </c>
      <c r="E457" s="1080"/>
      <c r="F457" s="1079" t="s">
        <v>1283</v>
      </c>
      <c r="G457" s="1080"/>
      <c r="H457" s="1026" t="s">
        <v>966</v>
      </c>
      <c r="I457" s="1026" t="s">
        <v>292</v>
      </c>
      <c r="J457" s="1026" t="s">
        <v>33</v>
      </c>
      <c r="K457" s="293">
        <v>0</v>
      </c>
      <c r="L457" s="6">
        <v>637</v>
      </c>
      <c r="M457" s="9"/>
      <c r="N457" s="1026"/>
    </row>
    <row r="458" spans="2:14" ht="39.6">
      <c r="B458" s="1026">
        <v>2023</v>
      </c>
      <c r="C458" s="1026" t="s">
        <v>32</v>
      </c>
      <c r="D458" s="1079" t="s">
        <v>1268</v>
      </c>
      <c r="E458" s="1080"/>
      <c r="F458" s="1079" t="s">
        <v>1283</v>
      </c>
      <c r="G458" s="1080"/>
      <c r="H458" s="1026" t="s">
        <v>967</v>
      </c>
      <c r="I458" s="1026" t="s">
        <v>292</v>
      </c>
      <c r="J458" s="1026" t="s">
        <v>33</v>
      </c>
      <c r="K458" s="293">
        <v>0</v>
      </c>
      <c r="L458" s="6">
        <v>52</v>
      </c>
      <c r="M458" s="9"/>
      <c r="N458" s="1026"/>
    </row>
    <row r="459" spans="2:14" ht="39.6">
      <c r="B459" s="1026">
        <v>2023</v>
      </c>
      <c r="C459" s="1026" t="s">
        <v>32</v>
      </c>
      <c r="D459" s="1079" t="s">
        <v>1268</v>
      </c>
      <c r="E459" s="1080"/>
      <c r="F459" s="1079" t="s">
        <v>1283</v>
      </c>
      <c r="G459" s="1080"/>
      <c r="H459" s="1026" t="s">
        <v>969</v>
      </c>
      <c r="I459" s="1026" t="s">
        <v>292</v>
      </c>
      <c r="J459" s="1026" t="s">
        <v>261</v>
      </c>
      <c r="K459" s="293">
        <v>0</v>
      </c>
      <c r="L459" s="6">
        <v>10</v>
      </c>
      <c r="M459" s="9"/>
      <c r="N459" s="1026"/>
    </row>
    <row r="460" spans="2:14" ht="39.6">
      <c r="B460" s="1026">
        <v>2023</v>
      </c>
      <c r="C460" s="1026" t="s">
        <v>32</v>
      </c>
      <c r="D460" s="1079" t="s">
        <v>1268</v>
      </c>
      <c r="E460" s="1080"/>
      <c r="F460" s="1079" t="s">
        <v>1283</v>
      </c>
      <c r="G460" s="1080"/>
      <c r="H460" s="1026" t="s">
        <v>968</v>
      </c>
      <c r="I460" s="1026" t="s">
        <v>292</v>
      </c>
      <c r="J460" s="1026" t="s">
        <v>600</v>
      </c>
      <c r="K460" s="293">
        <v>0</v>
      </c>
      <c r="L460" s="6">
        <v>3</v>
      </c>
      <c r="M460" s="9"/>
      <c r="N460" s="1026"/>
    </row>
    <row r="461" spans="2:14" ht="52.8">
      <c r="B461" s="1026">
        <v>2023</v>
      </c>
      <c r="C461" s="1026" t="s">
        <v>32</v>
      </c>
      <c r="D461" s="1079" t="s">
        <v>1268</v>
      </c>
      <c r="E461" s="1080"/>
      <c r="F461" s="1079" t="s">
        <v>1283</v>
      </c>
      <c r="G461" s="1080"/>
      <c r="H461" s="1026" t="s">
        <v>966</v>
      </c>
      <c r="I461" s="1026" t="s">
        <v>1261</v>
      </c>
      <c r="J461" s="1026" t="s">
        <v>33</v>
      </c>
      <c r="K461" s="293">
        <v>376.81</v>
      </c>
      <c r="L461" s="6">
        <v>648729</v>
      </c>
      <c r="M461" s="9"/>
      <c r="N461" s="8">
        <v>244447574.49000001</v>
      </c>
    </row>
    <row r="462" spans="2:14" ht="52.8">
      <c r="B462" s="1026">
        <v>2023</v>
      </c>
      <c r="C462" s="1026" t="s">
        <v>32</v>
      </c>
      <c r="D462" s="1079" t="s">
        <v>1268</v>
      </c>
      <c r="E462" s="1080"/>
      <c r="F462" s="1079" t="s">
        <v>1283</v>
      </c>
      <c r="G462" s="1080"/>
      <c r="H462" s="1026" t="s">
        <v>966</v>
      </c>
      <c r="I462" s="1026" t="s">
        <v>1262</v>
      </c>
      <c r="J462" s="1026" t="s">
        <v>33</v>
      </c>
      <c r="K462" s="293">
        <v>753.63</v>
      </c>
      <c r="L462" s="6">
        <v>62904</v>
      </c>
      <c r="M462" s="9"/>
      <c r="N462" s="8">
        <v>47406341.520000003</v>
      </c>
    </row>
    <row r="463" spans="2:14" ht="26.4">
      <c r="B463" s="1026">
        <v>2023</v>
      </c>
      <c r="C463" s="1026" t="s">
        <v>32</v>
      </c>
      <c r="D463" s="1079" t="s">
        <v>1268</v>
      </c>
      <c r="E463" s="1080"/>
      <c r="F463" s="1079" t="s">
        <v>1283</v>
      </c>
      <c r="G463" s="1080"/>
      <c r="H463" s="1026" t="s">
        <v>967</v>
      </c>
      <c r="I463" s="1026" t="s">
        <v>1261</v>
      </c>
      <c r="J463" s="1026" t="s">
        <v>33</v>
      </c>
      <c r="K463" s="293">
        <v>753.62</v>
      </c>
      <c r="L463" s="6">
        <v>81907</v>
      </c>
      <c r="M463" s="9"/>
      <c r="N463" s="8">
        <v>61726753.340000004</v>
      </c>
    </row>
    <row r="464" spans="2:14" ht="26.4">
      <c r="B464" s="1026">
        <v>2023</v>
      </c>
      <c r="C464" s="1026" t="s">
        <v>32</v>
      </c>
      <c r="D464" s="1079" t="s">
        <v>1268</v>
      </c>
      <c r="E464" s="1080"/>
      <c r="F464" s="1079" t="s">
        <v>1283</v>
      </c>
      <c r="G464" s="1080"/>
      <c r="H464" s="1026" t="s">
        <v>967</v>
      </c>
      <c r="I464" s="1026" t="s">
        <v>1262</v>
      </c>
      <c r="J464" s="1026" t="s">
        <v>33</v>
      </c>
      <c r="K464" s="293">
        <v>1507.26</v>
      </c>
      <c r="L464" s="6">
        <v>13421</v>
      </c>
      <c r="M464" s="9"/>
      <c r="N464" s="8">
        <v>20228936.460000001</v>
      </c>
    </row>
    <row r="465" spans="2:14" ht="26.4">
      <c r="B465" s="1026">
        <v>2023</v>
      </c>
      <c r="C465" s="1026" t="s">
        <v>32</v>
      </c>
      <c r="D465" s="1079" t="s">
        <v>1268</v>
      </c>
      <c r="E465" s="1080"/>
      <c r="F465" s="1079" t="s">
        <v>1283</v>
      </c>
      <c r="G465" s="1080"/>
      <c r="H465" s="1026" t="s">
        <v>969</v>
      </c>
      <c r="I465" s="1026" t="s">
        <v>1261</v>
      </c>
      <c r="J465" s="1026" t="s">
        <v>33</v>
      </c>
      <c r="K465" s="293">
        <v>1130.44</v>
      </c>
      <c r="L465" s="6">
        <v>75858</v>
      </c>
      <c r="M465" s="9"/>
      <c r="N465" s="8">
        <v>85752917.519999996</v>
      </c>
    </row>
    <row r="466" spans="2:14" ht="26.4">
      <c r="B466" s="1026">
        <v>2023</v>
      </c>
      <c r="C466" s="1026" t="s">
        <v>32</v>
      </c>
      <c r="D466" s="1079" t="s">
        <v>1268</v>
      </c>
      <c r="E466" s="1080"/>
      <c r="F466" s="1079" t="s">
        <v>1283</v>
      </c>
      <c r="G466" s="1080"/>
      <c r="H466" s="1026" t="s">
        <v>969</v>
      </c>
      <c r="I466" s="1026" t="s">
        <v>1262</v>
      </c>
      <c r="J466" s="1026" t="s">
        <v>33</v>
      </c>
      <c r="K466" s="293">
        <v>2260.89</v>
      </c>
      <c r="L466" s="6">
        <v>7521</v>
      </c>
      <c r="M466" s="9"/>
      <c r="N466" s="8">
        <v>17004153.690000001</v>
      </c>
    </row>
    <row r="467" spans="2:14" ht="26.4">
      <c r="B467" s="1026">
        <v>2023</v>
      </c>
      <c r="C467" s="1026" t="s">
        <v>32</v>
      </c>
      <c r="D467" s="1079" t="s">
        <v>1268</v>
      </c>
      <c r="E467" s="1080"/>
      <c r="F467" s="1079" t="s">
        <v>1283</v>
      </c>
      <c r="G467" s="1080"/>
      <c r="H467" s="1026" t="s">
        <v>968</v>
      </c>
      <c r="I467" s="1026" t="s">
        <v>1261</v>
      </c>
      <c r="J467" s="1026" t="s">
        <v>33</v>
      </c>
      <c r="K467" s="293">
        <v>376.81</v>
      </c>
      <c r="L467" s="6">
        <v>20024</v>
      </c>
      <c r="M467" s="9"/>
      <c r="N467" s="8">
        <v>7545243.4400000004</v>
      </c>
    </row>
    <row r="468" spans="2:14" ht="26.4">
      <c r="B468" s="1026">
        <v>2023</v>
      </c>
      <c r="C468" s="1026" t="s">
        <v>32</v>
      </c>
      <c r="D468" s="1079" t="s">
        <v>1268</v>
      </c>
      <c r="E468" s="1080"/>
      <c r="F468" s="1079" t="s">
        <v>1283</v>
      </c>
      <c r="G468" s="1080"/>
      <c r="H468" s="1026" t="s">
        <v>968</v>
      </c>
      <c r="I468" s="1026" t="s">
        <v>1262</v>
      </c>
      <c r="J468" s="1026" t="s">
        <v>33</v>
      </c>
      <c r="K468" s="293">
        <v>753.63</v>
      </c>
      <c r="L468" s="6">
        <v>2073</v>
      </c>
      <c r="M468" s="9"/>
      <c r="N468" s="8">
        <v>1562274.99</v>
      </c>
    </row>
    <row r="469" spans="2:14">
      <c r="B469" s="1027" t="s">
        <v>28</v>
      </c>
      <c r="C469" s="1027" t="s">
        <v>28</v>
      </c>
      <c r="D469" s="1083" t="s">
        <v>28</v>
      </c>
      <c r="E469" s="1080"/>
      <c r="F469" s="1083" t="s">
        <v>29</v>
      </c>
      <c r="G469" s="1080"/>
      <c r="H469" s="1027" t="s">
        <v>28</v>
      </c>
      <c r="I469" s="1027" t="s">
        <v>28</v>
      </c>
      <c r="J469" s="1027" t="s">
        <v>28</v>
      </c>
      <c r="K469" s="1027" t="s">
        <v>28</v>
      </c>
      <c r="L469" s="13">
        <v>913139</v>
      </c>
      <c r="M469" s="1027"/>
      <c r="N469" s="14">
        <v>485674195.44999999</v>
      </c>
    </row>
    <row r="470" spans="2:14" ht="52.8">
      <c r="B470" s="1026">
        <v>2023</v>
      </c>
      <c r="C470" s="1026" t="s">
        <v>32</v>
      </c>
      <c r="D470" s="1079" t="s">
        <v>1268</v>
      </c>
      <c r="E470" s="1080"/>
      <c r="F470" s="1079" t="s">
        <v>1284</v>
      </c>
      <c r="G470" s="1080"/>
      <c r="H470" s="1026" t="s">
        <v>966</v>
      </c>
      <c r="I470" s="1026" t="s">
        <v>292</v>
      </c>
      <c r="J470" s="1026" t="s">
        <v>33</v>
      </c>
      <c r="K470" s="293">
        <v>0</v>
      </c>
      <c r="L470" s="6">
        <v>617</v>
      </c>
      <c r="M470" s="9"/>
      <c r="N470" s="1026"/>
    </row>
    <row r="471" spans="2:14" ht="39.6">
      <c r="B471" s="1026">
        <v>2023</v>
      </c>
      <c r="C471" s="1026" t="s">
        <v>32</v>
      </c>
      <c r="D471" s="1079" t="s">
        <v>1268</v>
      </c>
      <c r="E471" s="1080"/>
      <c r="F471" s="1079" t="s">
        <v>1284</v>
      </c>
      <c r="G471" s="1080"/>
      <c r="H471" s="1026" t="s">
        <v>967</v>
      </c>
      <c r="I471" s="1026" t="s">
        <v>292</v>
      </c>
      <c r="J471" s="1026" t="s">
        <v>200</v>
      </c>
      <c r="K471" s="293">
        <v>0</v>
      </c>
      <c r="L471" s="6">
        <v>26</v>
      </c>
      <c r="M471" s="9"/>
      <c r="N471" s="1026"/>
    </row>
    <row r="472" spans="2:14" ht="39.6">
      <c r="B472" s="1026">
        <v>2023</v>
      </c>
      <c r="C472" s="1026" t="s">
        <v>32</v>
      </c>
      <c r="D472" s="1079" t="s">
        <v>1268</v>
      </c>
      <c r="E472" s="1080"/>
      <c r="F472" s="1079" t="s">
        <v>1284</v>
      </c>
      <c r="G472" s="1080"/>
      <c r="H472" s="1026" t="s">
        <v>969</v>
      </c>
      <c r="I472" s="1026" t="s">
        <v>292</v>
      </c>
      <c r="J472" s="1026" t="s">
        <v>51</v>
      </c>
      <c r="K472" s="293">
        <v>0</v>
      </c>
      <c r="L472" s="6">
        <v>9</v>
      </c>
      <c r="M472" s="9"/>
      <c r="N472" s="1026"/>
    </row>
    <row r="473" spans="2:14" ht="39.6">
      <c r="B473" s="1026">
        <v>2023</v>
      </c>
      <c r="C473" s="1026" t="s">
        <v>32</v>
      </c>
      <c r="D473" s="1079" t="s">
        <v>1268</v>
      </c>
      <c r="E473" s="1080"/>
      <c r="F473" s="1079" t="s">
        <v>1284</v>
      </c>
      <c r="G473" s="1080"/>
      <c r="H473" s="1026" t="s">
        <v>968</v>
      </c>
      <c r="I473" s="1026" t="s">
        <v>292</v>
      </c>
      <c r="J473" s="1026" t="s">
        <v>259</v>
      </c>
      <c r="K473" s="293">
        <v>0</v>
      </c>
      <c r="L473" s="6">
        <v>1</v>
      </c>
      <c r="M473" s="9"/>
      <c r="N473" s="1026"/>
    </row>
    <row r="474" spans="2:14" ht="52.8">
      <c r="B474" s="1026">
        <v>2023</v>
      </c>
      <c r="C474" s="1026" t="s">
        <v>32</v>
      </c>
      <c r="D474" s="1079" t="s">
        <v>1268</v>
      </c>
      <c r="E474" s="1080"/>
      <c r="F474" s="1079" t="s">
        <v>1284</v>
      </c>
      <c r="G474" s="1080"/>
      <c r="H474" s="1026" t="s">
        <v>966</v>
      </c>
      <c r="I474" s="1026" t="s">
        <v>1261</v>
      </c>
      <c r="J474" s="1026" t="s">
        <v>33</v>
      </c>
      <c r="K474" s="293">
        <v>87.09</v>
      </c>
      <c r="L474" s="6">
        <v>647728</v>
      </c>
      <c r="M474" s="9"/>
      <c r="N474" s="8">
        <v>56410631.520000003</v>
      </c>
    </row>
    <row r="475" spans="2:14" ht="52.8">
      <c r="B475" s="1026">
        <v>2023</v>
      </c>
      <c r="C475" s="1026" t="s">
        <v>32</v>
      </c>
      <c r="D475" s="1079" t="s">
        <v>1268</v>
      </c>
      <c r="E475" s="1080"/>
      <c r="F475" s="1079" t="s">
        <v>1284</v>
      </c>
      <c r="G475" s="1080"/>
      <c r="H475" s="1026" t="s">
        <v>966</v>
      </c>
      <c r="I475" s="1026" t="s">
        <v>1262</v>
      </c>
      <c r="J475" s="1026" t="s">
        <v>33</v>
      </c>
      <c r="K475" s="293">
        <v>174.17</v>
      </c>
      <c r="L475" s="6">
        <v>193752</v>
      </c>
      <c r="M475" s="9"/>
      <c r="N475" s="8">
        <v>33745785.840000004</v>
      </c>
    </row>
    <row r="476" spans="2:14" ht="26.4">
      <c r="B476" s="1026">
        <v>2023</v>
      </c>
      <c r="C476" s="1026" t="s">
        <v>32</v>
      </c>
      <c r="D476" s="1079" t="s">
        <v>1268</v>
      </c>
      <c r="E476" s="1080"/>
      <c r="F476" s="1079" t="s">
        <v>1284</v>
      </c>
      <c r="G476" s="1080"/>
      <c r="H476" s="1026" t="s">
        <v>967</v>
      </c>
      <c r="I476" s="1026" t="s">
        <v>1261</v>
      </c>
      <c r="J476" s="1026" t="s">
        <v>33</v>
      </c>
      <c r="K476" s="293">
        <v>174.17</v>
      </c>
      <c r="L476" s="6">
        <v>75957</v>
      </c>
      <c r="M476" s="9"/>
      <c r="N476" s="8">
        <v>13229430.689999999</v>
      </c>
    </row>
    <row r="477" spans="2:14" ht="26.4">
      <c r="B477" s="1026">
        <v>2023</v>
      </c>
      <c r="C477" s="1026" t="s">
        <v>32</v>
      </c>
      <c r="D477" s="1079" t="s">
        <v>1268</v>
      </c>
      <c r="E477" s="1080"/>
      <c r="F477" s="1079" t="s">
        <v>1284</v>
      </c>
      <c r="G477" s="1080"/>
      <c r="H477" s="1026" t="s">
        <v>967</v>
      </c>
      <c r="I477" s="1026" t="s">
        <v>1262</v>
      </c>
      <c r="J477" s="1026" t="s">
        <v>33</v>
      </c>
      <c r="K477" s="293">
        <v>348.34</v>
      </c>
      <c r="L477" s="6">
        <v>14178</v>
      </c>
      <c r="M477" s="9"/>
      <c r="N477" s="8">
        <v>4938764.5199999996</v>
      </c>
    </row>
    <row r="478" spans="2:14" ht="26.4">
      <c r="B478" s="1026">
        <v>2023</v>
      </c>
      <c r="C478" s="1026" t="s">
        <v>32</v>
      </c>
      <c r="D478" s="1079" t="s">
        <v>1268</v>
      </c>
      <c r="E478" s="1080"/>
      <c r="F478" s="1079" t="s">
        <v>1284</v>
      </c>
      <c r="G478" s="1080"/>
      <c r="H478" s="1026" t="s">
        <v>969</v>
      </c>
      <c r="I478" s="1026" t="s">
        <v>1261</v>
      </c>
      <c r="J478" s="1026" t="s">
        <v>33</v>
      </c>
      <c r="K478" s="293">
        <v>261.26</v>
      </c>
      <c r="L478" s="6">
        <v>65586</v>
      </c>
      <c r="M478" s="9"/>
      <c r="N478" s="8">
        <v>17134998.359999999</v>
      </c>
    </row>
    <row r="479" spans="2:14" ht="26.4">
      <c r="B479" s="1026">
        <v>2023</v>
      </c>
      <c r="C479" s="1026" t="s">
        <v>32</v>
      </c>
      <c r="D479" s="1079" t="s">
        <v>1268</v>
      </c>
      <c r="E479" s="1080"/>
      <c r="F479" s="1079" t="s">
        <v>1284</v>
      </c>
      <c r="G479" s="1080"/>
      <c r="H479" s="1026" t="s">
        <v>969</v>
      </c>
      <c r="I479" s="1026" t="s">
        <v>1262</v>
      </c>
      <c r="J479" s="1026" t="s">
        <v>33</v>
      </c>
      <c r="K479" s="293">
        <v>522.52</v>
      </c>
      <c r="L479" s="6">
        <v>13497</v>
      </c>
      <c r="M479" s="9"/>
      <c r="N479" s="8">
        <v>7052452.4400000004</v>
      </c>
    </row>
    <row r="480" spans="2:14" ht="26.4">
      <c r="B480" s="1026">
        <v>2023</v>
      </c>
      <c r="C480" s="1026" t="s">
        <v>32</v>
      </c>
      <c r="D480" s="1079" t="s">
        <v>1268</v>
      </c>
      <c r="E480" s="1080"/>
      <c r="F480" s="1079" t="s">
        <v>1284</v>
      </c>
      <c r="G480" s="1080"/>
      <c r="H480" s="1026" t="s">
        <v>968</v>
      </c>
      <c r="I480" s="1026" t="s">
        <v>1261</v>
      </c>
      <c r="J480" s="1026" t="s">
        <v>33</v>
      </c>
      <c r="K480" s="293">
        <v>87.09</v>
      </c>
      <c r="L480" s="6">
        <v>17506</v>
      </c>
      <c r="M480" s="9"/>
      <c r="N480" s="8">
        <v>1524597.54</v>
      </c>
    </row>
    <row r="481" spans="2:14" ht="26.4">
      <c r="B481" s="1026">
        <v>2023</v>
      </c>
      <c r="C481" s="1026" t="s">
        <v>32</v>
      </c>
      <c r="D481" s="1079" t="s">
        <v>1268</v>
      </c>
      <c r="E481" s="1080"/>
      <c r="F481" s="1079" t="s">
        <v>1284</v>
      </c>
      <c r="G481" s="1080"/>
      <c r="H481" s="1026" t="s">
        <v>968</v>
      </c>
      <c r="I481" s="1026" t="s">
        <v>1262</v>
      </c>
      <c r="J481" s="1026" t="s">
        <v>33</v>
      </c>
      <c r="K481" s="293">
        <v>174.17</v>
      </c>
      <c r="L481" s="6">
        <v>6658</v>
      </c>
      <c r="M481" s="9"/>
      <c r="N481" s="8">
        <v>1159623.8600000001</v>
      </c>
    </row>
    <row r="482" spans="2:14">
      <c r="B482" s="1027" t="s">
        <v>28</v>
      </c>
      <c r="C482" s="1027" t="s">
        <v>28</v>
      </c>
      <c r="D482" s="1083" t="s">
        <v>28</v>
      </c>
      <c r="E482" s="1080"/>
      <c r="F482" s="1083" t="s">
        <v>29</v>
      </c>
      <c r="G482" s="1080"/>
      <c r="H482" s="1027" t="s">
        <v>28</v>
      </c>
      <c r="I482" s="1027" t="s">
        <v>28</v>
      </c>
      <c r="J482" s="1027" t="s">
        <v>28</v>
      </c>
      <c r="K482" s="1027" t="s">
        <v>28</v>
      </c>
      <c r="L482" s="13">
        <v>1035515</v>
      </c>
      <c r="M482" s="1027"/>
      <c r="N482" s="14">
        <v>135196284.77000001</v>
      </c>
    </row>
    <row r="483" spans="2:14" ht="52.8">
      <c r="B483" s="1026">
        <v>2023</v>
      </c>
      <c r="C483" s="1026" t="s">
        <v>32</v>
      </c>
      <c r="D483" s="1079" t="s">
        <v>1268</v>
      </c>
      <c r="E483" s="1080"/>
      <c r="F483" s="1079" t="s">
        <v>1286</v>
      </c>
      <c r="G483" s="1080"/>
      <c r="H483" s="1026" t="s">
        <v>966</v>
      </c>
      <c r="I483" s="1026" t="s">
        <v>292</v>
      </c>
      <c r="J483" s="1026" t="s">
        <v>33</v>
      </c>
      <c r="K483" s="293">
        <v>0</v>
      </c>
      <c r="L483" s="6">
        <v>1280</v>
      </c>
      <c r="M483" s="9"/>
      <c r="N483" s="1026"/>
    </row>
    <row r="484" spans="2:14" ht="39.6">
      <c r="B484" s="1026">
        <v>2023</v>
      </c>
      <c r="C484" s="1026" t="s">
        <v>32</v>
      </c>
      <c r="D484" s="1079" t="s">
        <v>1268</v>
      </c>
      <c r="E484" s="1080"/>
      <c r="F484" s="1079" t="s">
        <v>1286</v>
      </c>
      <c r="G484" s="1080"/>
      <c r="H484" s="1026" t="s">
        <v>967</v>
      </c>
      <c r="I484" s="1026" t="s">
        <v>292</v>
      </c>
      <c r="J484" s="1026" t="s">
        <v>200</v>
      </c>
      <c r="K484" s="293">
        <v>0</v>
      </c>
      <c r="L484" s="6">
        <v>69</v>
      </c>
      <c r="M484" s="9"/>
      <c r="N484" s="1026"/>
    </row>
    <row r="485" spans="2:14" ht="39.6">
      <c r="B485" s="1026">
        <v>2023</v>
      </c>
      <c r="C485" s="1026" t="s">
        <v>32</v>
      </c>
      <c r="D485" s="1079" t="s">
        <v>1268</v>
      </c>
      <c r="E485" s="1080"/>
      <c r="F485" s="1079" t="s">
        <v>1286</v>
      </c>
      <c r="G485" s="1080"/>
      <c r="H485" s="1026" t="s">
        <v>969</v>
      </c>
      <c r="I485" s="1026" t="s">
        <v>292</v>
      </c>
      <c r="J485" s="1026" t="s">
        <v>314</v>
      </c>
      <c r="K485" s="293">
        <v>0</v>
      </c>
      <c r="L485" s="6">
        <v>4</v>
      </c>
      <c r="M485" s="9"/>
      <c r="N485" s="1026"/>
    </row>
    <row r="486" spans="2:14" ht="39.6">
      <c r="B486" s="1026">
        <v>2023</v>
      </c>
      <c r="C486" s="1026" t="s">
        <v>32</v>
      </c>
      <c r="D486" s="1079" t="s">
        <v>1268</v>
      </c>
      <c r="E486" s="1080"/>
      <c r="F486" s="1079" t="s">
        <v>1286</v>
      </c>
      <c r="G486" s="1080"/>
      <c r="H486" s="1026" t="s">
        <v>968</v>
      </c>
      <c r="I486" s="1026" t="s">
        <v>292</v>
      </c>
      <c r="J486" s="1026" t="s">
        <v>630</v>
      </c>
      <c r="K486" s="293">
        <v>0</v>
      </c>
      <c r="L486" s="6">
        <v>10</v>
      </c>
      <c r="M486" s="9"/>
      <c r="N486" s="1026"/>
    </row>
    <row r="487" spans="2:14" ht="52.8">
      <c r="B487" s="1026">
        <v>2023</v>
      </c>
      <c r="C487" s="1026" t="s">
        <v>32</v>
      </c>
      <c r="D487" s="1079" t="s">
        <v>1268</v>
      </c>
      <c r="E487" s="1080"/>
      <c r="F487" s="1079" t="s">
        <v>1286</v>
      </c>
      <c r="G487" s="1080"/>
      <c r="H487" s="1026" t="s">
        <v>966</v>
      </c>
      <c r="I487" s="1026" t="s">
        <v>1261</v>
      </c>
      <c r="J487" s="1026" t="s">
        <v>33</v>
      </c>
      <c r="K487" s="293">
        <v>544.28</v>
      </c>
      <c r="L487" s="6">
        <v>705938</v>
      </c>
      <c r="M487" s="9"/>
      <c r="N487" s="8">
        <v>384227934.63999999</v>
      </c>
    </row>
    <row r="488" spans="2:14" ht="52.8">
      <c r="B488" s="1026">
        <v>2023</v>
      </c>
      <c r="C488" s="1026" t="s">
        <v>32</v>
      </c>
      <c r="D488" s="1079" t="s">
        <v>1268</v>
      </c>
      <c r="E488" s="1080"/>
      <c r="F488" s="1079" t="s">
        <v>1286</v>
      </c>
      <c r="G488" s="1080"/>
      <c r="H488" s="1026" t="s">
        <v>966</v>
      </c>
      <c r="I488" s="1026" t="s">
        <v>1262</v>
      </c>
      <c r="J488" s="1026" t="s">
        <v>33</v>
      </c>
      <c r="K488" s="293">
        <v>1088.57</v>
      </c>
      <c r="L488" s="6">
        <v>124459</v>
      </c>
      <c r="M488" s="9"/>
      <c r="N488" s="8">
        <v>135482333.63</v>
      </c>
    </row>
    <row r="489" spans="2:14" ht="26.4">
      <c r="B489" s="1026">
        <v>2023</v>
      </c>
      <c r="C489" s="1026" t="s">
        <v>32</v>
      </c>
      <c r="D489" s="1079" t="s">
        <v>1268</v>
      </c>
      <c r="E489" s="1080"/>
      <c r="F489" s="1079" t="s">
        <v>1286</v>
      </c>
      <c r="G489" s="1080"/>
      <c r="H489" s="1026" t="s">
        <v>967</v>
      </c>
      <c r="I489" s="1026" t="s">
        <v>1261</v>
      </c>
      <c r="J489" s="1026" t="s">
        <v>33</v>
      </c>
      <c r="K489" s="293">
        <v>1088.57</v>
      </c>
      <c r="L489" s="6">
        <v>90896</v>
      </c>
      <c r="M489" s="9"/>
      <c r="N489" s="8">
        <v>98946658.719999999</v>
      </c>
    </row>
    <row r="490" spans="2:14" ht="26.4">
      <c r="B490" s="1026">
        <v>2023</v>
      </c>
      <c r="C490" s="1026" t="s">
        <v>32</v>
      </c>
      <c r="D490" s="1079" t="s">
        <v>1268</v>
      </c>
      <c r="E490" s="1080"/>
      <c r="F490" s="1079" t="s">
        <v>1286</v>
      </c>
      <c r="G490" s="1080"/>
      <c r="H490" s="1026" t="s">
        <v>967</v>
      </c>
      <c r="I490" s="1026" t="s">
        <v>1262</v>
      </c>
      <c r="J490" s="1026" t="s">
        <v>33</v>
      </c>
      <c r="K490" s="293">
        <v>2177.15</v>
      </c>
      <c r="L490" s="6">
        <v>13778</v>
      </c>
      <c r="M490" s="9"/>
      <c r="N490" s="8">
        <v>29996772.699999999</v>
      </c>
    </row>
    <row r="491" spans="2:14" ht="26.4">
      <c r="B491" s="1026">
        <v>2023</v>
      </c>
      <c r="C491" s="1026" t="s">
        <v>32</v>
      </c>
      <c r="D491" s="1079" t="s">
        <v>1268</v>
      </c>
      <c r="E491" s="1080"/>
      <c r="F491" s="1079" t="s">
        <v>1286</v>
      </c>
      <c r="G491" s="1080"/>
      <c r="H491" s="1026" t="s">
        <v>969</v>
      </c>
      <c r="I491" s="1026" t="s">
        <v>1261</v>
      </c>
      <c r="J491" s="1026" t="s">
        <v>33</v>
      </c>
      <c r="K491" s="293">
        <v>1632.85</v>
      </c>
      <c r="L491" s="6">
        <v>61309</v>
      </c>
      <c r="M491" s="9"/>
      <c r="N491" s="8">
        <v>100108400.65000001</v>
      </c>
    </row>
    <row r="492" spans="2:14" ht="26.4">
      <c r="B492" s="1026">
        <v>2023</v>
      </c>
      <c r="C492" s="1026" t="s">
        <v>32</v>
      </c>
      <c r="D492" s="1079" t="s">
        <v>1268</v>
      </c>
      <c r="E492" s="1080"/>
      <c r="F492" s="1079" t="s">
        <v>1286</v>
      </c>
      <c r="G492" s="1080"/>
      <c r="H492" s="1026" t="s">
        <v>969</v>
      </c>
      <c r="I492" s="1026" t="s">
        <v>1262</v>
      </c>
      <c r="J492" s="1026" t="s">
        <v>33</v>
      </c>
      <c r="K492" s="293">
        <v>3265.72</v>
      </c>
      <c r="L492" s="6">
        <v>8177</v>
      </c>
      <c r="M492" s="9"/>
      <c r="N492" s="8">
        <v>26703792.440000001</v>
      </c>
    </row>
    <row r="493" spans="2:14" ht="26.4">
      <c r="B493" s="1026">
        <v>2023</v>
      </c>
      <c r="C493" s="1026" t="s">
        <v>32</v>
      </c>
      <c r="D493" s="1079" t="s">
        <v>1268</v>
      </c>
      <c r="E493" s="1080"/>
      <c r="F493" s="1079" t="s">
        <v>1286</v>
      </c>
      <c r="G493" s="1080"/>
      <c r="H493" s="1026" t="s">
        <v>968</v>
      </c>
      <c r="I493" s="1026" t="s">
        <v>1261</v>
      </c>
      <c r="J493" s="1026" t="s">
        <v>33</v>
      </c>
      <c r="K493" s="293">
        <v>544.28</v>
      </c>
      <c r="L493" s="6">
        <v>22066</v>
      </c>
      <c r="M493" s="9"/>
      <c r="N493" s="8">
        <v>12010082.48</v>
      </c>
    </row>
    <row r="494" spans="2:14" ht="26.4">
      <c r="B494" s="1026">
        <v>2023</v>
      </c>
      <c r="C494" s="1026" t="s">
        <v>32</v>
      </c>
      <c r="D494" s="1079" t="s">
        <v>1268</v>
      </c>
      <c r="E494" s="1080"/>
      <c r="F494" s="1079" t="s">
        <v>1286</v>
      </c>
      <c r="G494" s="1080"/>
      <c r="H494" s="1026" t="s">
        <v>968</v>
      </c>
      <c r="I494" s="1026" t="s">
        <v>1262</v>
      </c>
      <c r="J494" s="1026" t="s">
        <v>33</v>
      </c>
      <c r="K494" s="293">
        <v>1088.57</v>
      </c>
      <c r="L494" s="6">
        <v>4125</v>
      </c>
      <c r="M494" s="9"/>
      <c r="N494" s="8">
        <v>4490351.25</v>
      </c>
    </row>
    <row r="495" spans="2:14">
      <c r="B495" s="1027" t="s">
        <v>28</v>
      </c>
      <c r="C495" s="1027" t="s">
        <v>28</v>
      </c>
      <c r="D495" s="1083" t="s">
        <v>28</v>
      </c>
      <c r="E495" s="1080"/>
      <c r="F495" s="1083" t="s">
        <v>29</v>
      </c>
      <c r="G495" s="1080"/>
      <c r="H495" s="1027" t="s">
        <v>28</v>
      </c>
      <c r="I495" s="1027" t="s">
        <v>28</v>
      </c>
      <c r="J495" s="1027" t="s">
        <v>28</v>
      </c>
      <c r="K495" s="1027" t="s">
        <v>28</v>
      </c>
      <c r="L495" s="13">
        <v>1032111</v>
      </c>
      <c r="M495" s="1027"/>
      <c r="N495" s="14">
        <v>791966326.50999999</v>
      </c>
    </row>
    <row r="496" spans="2:14" ht="52.8">
      <c r="B496" s="1026">
        <v>2023</v>
      </c>
      <c r="C496" s="1026" t="s">
        <v>32</v>
      </c>
      <c r="D496" s="1079" t="s">
        <v>1268</v>
      </c>
      <c r="E496" s="1080"/>
      <c r="F496" s="1079" t="s">
        <v>1287</v>
      </c>
      <c r="G496" s="1080"/>
      <c r="H496" s="1026" t="s">
        <v>966</v>
      </c>
      <c r="I496" s="1026" t="s">
        <v>292</v>
      </c>
      <c r="J496" s="1026" t="s">
        <v>33</v>
      </c>
      <c r="K496" s="293">
        <v>0</v>
      </c>
      <c r="L496" s="6">
        <v>1402</v>
      </c>
      <c r="M496" s="9"/>
      <c r="N496" s="1026"/>
    </row>
    <row r="497" spans="2:14" ht="39.6">
      <c r="B497" s="1026">
        <v>2023</v>
      </c>
      <c r="C497" s="1026" t="s">
        <v>32</v>
      </c>
      <c r="D497" s="1079" t="s">
        <v>1268</v>
      </c>
      <c r="E497" s="1080"/>
      <c r="F497" s="1079" t="s">
        <v>1287</v>
      </c>
      <c r="G497" s="1080"/>
      <c r="H497" s="1026" t="s">
        <v>967</v>
      </c>
      <c r="I497" s="1026" t="s">
        <v>292</v>
      </c>
      <c r="J497" s="1026" t="s">
        <v>33</v>
      </c>
      <c r="K497" s="293">
        <v>0</v>
      </c>
      <c r="L497" s="6">
        <v>55</v>
      </c>
      <c r="M497" s="9"/>
      <c r="N497" s="1026"/>
    </row>
    <row r="498" spans="2:14" ht="39.6">
      <c r="B498" s="1026">
        <v>2023</v>
      </c>
      <c r="C498" s="1026" t="s">
        <v>32</v>
      </c>
      <c r="D498" s="1079" t="s">
        <v>1268</v>
      </c>
      <c r="E498" s="1080"/>
      <c r="F498" s="1079" t="s">
        <v>1287</v>
      </c>
      <c r="G498" s="1080"/>
      <c r="H498" s="1026" t="s">
        <v>969</v>
      </c>
      <c r="I498" s="1026" t="s">
        <v>292</v>
      </c>
      <c r="J498" s="1026" t="s">
        <v>51</v>
      </c>
      <c r="K498" s="293">
        <v>0</v>
      </c>
      <c r="L498" s="6">
        <v>6</v>
      </c>
      <c r="M498" s="9"/>
      <c r="N498" s="1026"/>
    </row>
    <row r="499" spans="2:14" ht="39.6">
      <c r="B499" s="1026">
        <v>2023</v>
      </c>
      <c r="C499" s="1026" t="s">
        <v>32</v>
      </c>
      <c r="D499" s="1079" t="s">
        <v>1268</v>
      </c>
      <c r="E499" s="1080"/>
      <c r="F499" s="1079" t="s">
        <v>1287</v>
      </c>
      <c r="G499" s="1080"/>
      <c r="H499" s="1026" t="s">
        <v>968</v>
      </c>
      <c r="I499" s="1026" t="s">
        <v>292</v>
      </c>
      <c r="J499" s="1026" t="s">
        <v>595</v>
      </c>
      <c r="K499" s="293">
        <v>0</v>
      </c>
      <c r="L499" s="6">
        <v>9</v>
      </c>
      <c r="M499" s="9"/>
      <c r="N499" s="1026"/>
    </row>
    <row r="500" spans="2:14" ht="52.8">
      <c r="B500" s="1026">
        <v>2023</v>
      </c>
      <c r="C500" s="1026" t="s">
        <v>32</v>
      </c>
      <c r="D500" s="1079" t="s">
        <v>1268</v>
      </c>
      <c r="E500" s="1080"/>
      <c r="F500" s="1079" t="s">
        <v>1287</v>
      </c>
      <c r="G500" s="1080"/>
      <c r="H500" s="1026" t="s">
        <v>966</v>
      </c>
      <c r="I500" s="1026" t="s">
        <v>1261</v>
      </c>
      <c r="J500" s="1026" t="s">
        <v>33</v>
      </c>
      <c r="K500" s="293">
        <v>457.2</v>
      </c>
      <c r="L500" s="6">
        <v>797487</v>
      </c>
      <c r="M500" s="9"/>
      <c r="N500" s="8">
        <v>364611056.39999998</v>
      </c>
    </row>
    <row r="501" spans="2:14" ht="52.8">
      <c r="B501" s="1026">
        <v>2023</v>
      </c>
      <c r="C501" s="1026" t="s">
        <v>32</v>
      </c>
      <c r="D501" s="1079" t="s">
        <v>1268</v>
      </c>
      <c r="E501" s="1080"/>
      <c r="F501" s="1079" t="s">
        <v>1287</v>
      </c>
      <c r="G501" s="1080"/>
      <c r="H501" s="1026" t="s">
        <v>966</v>
      </c>
      <c r="I501" s="1026" t="s">
        <v>1262</v>
      </c>
      <c r="J501" s="1026" t="s">
        <v>33</v>
      </c>
      <c r="K501" s="293">
        <v>914.4</v>
      </c>
      <c r="L501" s="6">
        <v>245399</v>
      </c>
      <c r="M501" s="9"/>
      <c r="N501" s="8">
        <v>224392845.59999999</v>
      </c>
    </row>
    <row r="502" spans="2:14" ht="26.4">
      <c r="B502" s="1026">
        <v>2023</v>
      </c>
      <c r="C502" s="1026" t="s">
        <v>32</v>
      </c>
      <c r="D502" s="1079" t="s">
        <v>1268</v>
      </c>
      <c r="E502" s="1080"/>
      <c r="F502" s="1079" t="s">
        <v>1287</v>
      </c>
      <c r="G502" s="1080"/>
      <c r="H502" s="1026" t="s">
        <v>967</v>
      </c>
      <c r="I502" s="1026" t="s">
        <v>1261</v>
      </c>
      <c r="J502" s="1026" t="s">
        <v>33</v>
      </c>
      <c r="K502" s="293">
        <v>914.4</v>
      </c>
      <c r="L502" s="6">
        <v>102015</v>
      </c>
      <c r="M502" s="9"/>
      <c r="N502" s="8">
        <v>93282516</v>
      </c>
    </row>
    <row r="503" spans="2:14" ht="26.4">
      <c r="B503" s="1026">
        <v>2023</v>
      </c>
      <c r="C503" s="1026" t="s">
        <v>32</v>
      </c>
      <c r="D503" s="1079" t="s">
        <v>1268</v>
      </c>
      <c r="E503" s="1080"/>
      <c r="F503" s="1079" t="s">
        <v>1287</v>
      </c>
      <c r="G503" s="1080"/>
      <c r="H503" s="1026" t="s">
        <v>967</v>
      </c>
      <c r="I503" s="1026" t="s">
        <v>1262</v>
      </c>
      <c r="J503" s="1026" t="s">
        <v>33</v>
      </c>
      <c r="K503" s="293">
        <v>1828.81</v>
      </c>
      <c r="L503" s="6">
        <v>21986</v>
      </c>
      <c r="M503" s="9"/>
      <c r="N503" s="8">
        <v>40208216.659999996</v>
      </c>
    </row>
    <row r="504" spans="2:14" ht="26.4">
      <c r="B504" s="1026">
        <v>2023</v>
      </c>
      <c r="C504" s="1026" t="s">
        <v>32</v>
      </c>
      <c r="D504" s="1079" t="s">
        <v>1268</v>
      </c>
      <c r="E504" s="1080"/>
      <c r="F504" s="1079" t="s">
        <v>1287</v>
      </c>
      <c r="G504" s="1080"/>
      <c r="H504" s="1026" t="s">
        <v>969</v>
      </c>
      <c r="I504" s="1026" t="s">
        <v>1261</v>
      </c>
      <c r="J504" s="1026" t="s">
        <v>33</v>
      </c>
      <c r="K504" s="293">
        <v>1371.6</v>
      </c>
      <c r="L504" s="6">
        <v>67975</v>
      </c>
      <c r="M504" s="9"/>
      <c r="N504" s="8">
        <v>93234510</v>
      </c>
    </row>
    <row r="505" spans="2:14" ht="26.4">
      <c r="B505" s="1026">
        <v>2023</v>
      </c>
      <c r="C505" s="1026" t="s">
        <v>32</v>
      </c>
      <c r="D505" s="1079" t="s">
        <v>1268</v>
      </c>
      <c r="E505" s="1080"/>
      <c r="F505" s="1079" t="s">
        <v>1287</v>
      </c>
      <c r="G505" s="1080"/>
      <c r="H505" s="1026" t="s">
        <v>969</v>
      </c>
      <c r="I505" s="1026" t="s">
        <v>1262</v>
      </c>
      <c r="J505" s="1026" t="s">
        <v>33</v>
      </c>
      <c r="K505" s="293">
        <v>2743.21</v>
      </c>
      <c r="L505" s="6">
        <v>13964</v>
      </c>
      <c r="M505" s="9"/>
      <c r="N505" s="8">
        <v>38306184.439999998</v>
      </c>
    </row>
    <row r="506" spans="2:14" ht="26.4">
      <c r="B506" s="1026">
        <v>2023</v>
      </c>
      <c r="C506" s="1026" t="s">
        <v>32</v>
      </c>
      <c r="D506" s="1079" t="s">
        <v>1268</v>
      </c>
      <c r="E506" s="1080"/>
      <c r="F506" s="1079" t="s">
        <v>1287</v>
      </c>
      <c r="G506" s="1080"/>
      <c r="H506" s="1026" t="s">
        <v>968</v>
      </c>
      <c r="I506" s="1026" t="s">
        <v>1261</v>
      </c>
      <c r="J506" s="1026" t="s">
        <v>33</v>
      </c>
      <c r="K506" s="293">
        <v>457.2</v>
      </c>
      <c r="L506" s="6">
        <v>24183</v>
      </c>
      <c r="M506" s="9"/>
      <c r="N506" s="8">
        <v>11056467.6</v>
      </c>
    </row>
    <row r="507" spans="2:14" ht="26.4">
      <c r="B507" s="1026">
        <v>2023</v>
      </c>
      <c r="C507" s="1026" t="s">
        <v>32</v>
      </c>
      <c r="D507" s="1079" t="s">
        <v>1268</v>
      </c>
      <c r="E507" s="1080"/>
      <c r="F507" s="1079" t="s">
        <v>1287</v>
      </c>
      <c r="G507" s="1080"/>
      <c r="H507" s="1026" t="s">
        <v>968</v>
      </c>
      <c r="I507" s="1026" t="s">
        <v>1262</v>
      </c>
      <c r="J507" s="1026" t="s">
        <v>33</v>
      </c>
      <c r="K507" s="293">
        <v>914.4</v>
      </c>
      <c r="L507" s="6">
        <v>8772</v>
      </c>
      <c r="M507" s="9"/>
      <c r="N507" s="8">
        <v>8021116.7999999998</v>
      </c>
    </row>
    <row r="508" spans="2:14">
      <c r="B508" s="1027" t="s">
        <v>28</v>
      </c>
      <c r="C508" s="1027" t="s">
        <v>28</v>
      </c>
      <c r="D508" s="1083" t="s">
        <v>28</v>
      </c>
      <c r="E508" s="1080"/>
      <c r="F508" s="1083" t="s">
        <v>29</v>
      </c>
      <c r="G508" s="1080"/>
      <c r="H508" s="1027" t="s">
        <v>28</v>
      </c>
      <c r="I508" s="1027" t="s">
        <v>28</v>
      </c>
      <c r="J508" s="1027" t="s">
        <v>28</v>
      </c>
      <c r="K508" s="1027" t="s">
        <v>28</v>
      </c>
      <c r="L508" s="13">
        <v>1283253</v>
      </c>
      <c r="M508" s="1027"/>
      <c r="N508" s="14">
        <v>873112913.5</v>
      </c>
    </row>
    <row r="509" spans="2:14">
      <c r="B509" s="1028" t="s">
        <v>28</v>
      </c>
      <c r="C509" s="1028" t="s">
        <v>29</v>
      </c>
      <c r="D509" s="1084" t="s">
        <v>28</v>
      </c>
      <c r="E509" s="1080"/>
      <c r="F509" s="1084" t="s">
        <v>28</v>
      </c>
      <c r="G509" s="1080"/>
      <c r="H509" s="1028" t="s">
        <v>28</v>
      </c>
      <c r="I509" s="1028" t="s">
        <v>28</v>
      </c>
      <c r="J509" s="1028" t="s">
        <v>28</v>
      </c>
      <c r="K509" s="1028" t="s">
        <v>28</v>
      </c>
      <c r="L509" s="16">
        <v>21297458</v>
      </c>
      <c r="M509" s="1028"/>
      <c r="N509" s="17">
        <v>8475400599.54</v>
      </c>
    </row>
    <row r="510" spans="2:14">
      <c r="B510" s="1025" t="s">
        <v>29</v>
      </c>
      <c r="C510" s="1025" t="s">
        <v>28</v>
      </c>
      <c r="D510" s="1085" t="s">
        <v>28</v>
      </c>
      <c r="E510" s="1080"/>
      <c r="F510" s="1085" t="s">
        <v>28</v>
      </c>
      <c r="G510" s="1080"/>
      <c r="H510" s="1025" t="s">
        <v>28</v>
      </c>
      <c r="I510" s="1025" t="s">
        <v>28</v>
      </c>
      <c r="J510" s="1025" t="s">
        <v>28</v>
      </c>
      <c r="K510" s="1025" t="s">
        <v>28</v>
      </c>
      <c r="L510" s="19">
        <v>46109138</v>
      </c>
      <c r="M510" s="1025"/>
      <c r="N510" s="20">
        <v>18297446047.23</v>
      </c>
    </row>
    <row r="511" spans="2:14" ht="0" hidden="1" customHeight="1"/>
    <row r="512" spans="2:14" ht="0" hidden="1" customHeight="1"/>
  </sheetData>
  <mergeCells count="1008">
    <mergeCell ref="D508:E508"/>
    <mergeCell ref="F508:G508"/>
    <mergeCell ref="D509:E509"/>
    <mergeCell ref="F509:G509"/>
    <mergeCell ref="D510:E510"/>
    <mergeCell ref="F510:G510"/>
    <mergeCell ref="D505:E505"/>
    <mergeCell ref="F505:G505"/>
    <mergeCell ref="D506:E506"/>
    <mergeCell ref="F506:G506"/>
    <mergeCell ref="D507:E507"/>
    <mergeCell ref="F507:G507"/>
    <mergeCell ref="D502:E502"/>
    <mergeCell ref="F502:G502"/>
    <mergeCell ref="D503:E503"/>
    <mergeCell ref="F503:G503"/>
    <mergeCell ref="D504:E504"/>
    <mergeCell ref="F504:G504"/>
    <mergeCell ref="D499:E499"/>
    <mergeCell ref="F499:G499"/>
    <mergeCell ref="D500:E500"/>
    <mergeCell ref="F500:G500"/>
    <mergeCell ref="D501:E501"/>
    <mergeCell ref="F501:G501"/>
    <mergeCell ref="D496:E496"/>
    <mergeCell ref="F496:G496"/>
    <mergeCell ref="D497:E497"/>
    <mergeCell ref="F497:G497"/>
    <mergeCell ref="D498:E498"/>
    <mergeCell ref="F498:G498"/>
    <mergeCell ref="D493:E493"/>
    <mergeCell ref="F493:G493"/>
    <mergeCell ref="D494:E494"/>
    <mergeCell ref="F494:G494"/>
    <mergeCell ref="D495:E495"/>
    <mergeCell ref="F495:G495"/>
    <mergeCell ref="D490:E490"/>
    <mergeCell ref="F490:G490"/>
    <mergeCell ref="D491:E491"/>
    <mergeCell ref="F491:G491"/>
    <mergeCell ref="D492:E492"/>
    <mergeCell ref="F492:G492"/>
    <mergeCell ref="D487:E487"/>
    <mergeCell ref="F487:G487"/>
    <mergeCell ref="D488:E488"/>
    <mergeCell ref="F488:G488"/>
    <mergeCell ref="D489:E489"/>
    <mergeCell ref="F489:G489"/>
    <mergeCell ref="D484:E484"/>
    <mergeCell ref="F484:G484"/>
    <mergeCell ref="D485:E485"/>
    <mergeCell ref="F485:G485"/>
    <mergeCell ref="D486:E486"/>
    <mergeCell ref="F486:G486"/>
    <mergeCell ref="D481:E481"/>
    <mergeCell ref="F481:G481"/>
    <mergeCell ref="D482:E482"/>
    <mergeCell ref="F482:G482"/>
    <mergeCell ref="D483:E483"/>
    <mergeCell ref="F483:G483"/>
    <mergeCell ref="D478:E478"/>
    <mergeCell ref="F478:G478"/>
    <mergeCell ref="D479:E479"/>
    <mergeCell ref="F479:G479"/>
    <mergeCell ref="D480:E480"/>
    <mergeCell ref="F480:G480"/>
    <mergeCell ref="D475:E475"/>
    <mergeCell ref="F475:G475"/>
    <mergeCell ref="D476:E476"/>
    <mergeCell ref="F476:G476"/>
    <mergeCell ref="D477:E477"/>
    <mergeCell ref="F477:G477"/>
    <mergeCell ref="D472:E472"/>
    <mergeCell ref="F472:G472"/>
    <mergeCell ref="D473:E473"/>
    <mergeCell ref="F473:G473"/>
    <mergeCell ref="D474:E474"/>
    <mergeCell ref="F474:G474"/>
    <mergeCell ref="D469:E469"/>
    <mergeCell ref="F469:G469"/>
    <mergeCell ref="D470:E470"/>
    <mergeCell ref="F470:G470"/>
    <mergeCell ref="D471:E471"/>
    <mergeCell ref="F471:G471"/>
    <mergeCell ref="D466:E466"/>
    <mergeCell ref="F466:G466"/>
    <mergeCell ref="D467:E467"/>
    <mergeCell ref="F467:G467"/>
    <mergeCell ref="D468:E468"/>
    <mergeCell ref="F468:G468"/>
    <mergeCell ref="D463:E463"/>
    <mergeCell ref="F463:G463"/>
    <mergeCell ref="D464:E464"/>
    <mergeCell ref="F464:G464"/>
    <mergeCell ref="D465:E465"/>
    <mergeCell ref="F465:G465"/>
    <mergeCell ref="D460:E460"/>
    <mergeCell ref="F460:G460"/>
    <mergeCell ref="D461:E461"/>
    <mergeCell ref="F461:G461"/>
    <mergeCell ref="D462:E462"/>
    <mergeCell ref="F462:G462"/>
    <mergeCell ref="D457:E457"/>
    <mergeCell ref="F457:G457"/>
    <mergeCell ref="D458:E458"/>
    <mergeCell ref="F458:G458"/>
    <mergeCell ref="D459:E459"/>
    <mergeCell ref="F459:G459"/>
    <mergeCell ref="D454:E454"/>
    <mergeCell ref="F454:G454"/>
    <mergeCell ref="D455:E455"/>
    <mergeCell ref="F455:G455"/>
    <mergeCell ref="D456:E456"/>
    <mergeCell ref="F456:G456"/>
    <mergeCell ref="D451:E451"/>
    <mergeCell ref="F451:G451"/>
    <mergeCell ref="D452:E452"/>
    <mergeCell ref="F452:G452"/>
    <mergeCell ref="D453:E453"/>
    <mergeCell ref="F453:G453"/>
    <mergeCell ref="D448:E448"/>
    <mergeCell ref="F448:G448"/>
    <mergeCell ref="D449:E449"/>
    <mergeCell ref="F449:G449"/>
    <mergeCell ref="D450:E450"/>
    <mergeCell ref="F450:G450"/>
    <mergeCell ref="D445:E445"/>
    <mergeCell ref="F445:G445"/>
    <mergeCell ref="D446:E446"/>
    <mergeCell ref="F446:G446"/>
    <mergeCell ref="D447:E447"/>
    <mergeCell ref="F447:G447"/>
    <mergeCell ref="D442:E442"/>
    <mergeCell ref="F442:G442"/>
    <mergeCell ref="D443:E443"/>
    <mergeCell ref="F443:G443"/>
    <mergeCell ref="D444:E444"/>
    <mergeCell ref="F444:G444"/>
    <mergeCell ref="D439:E439"/>
    <mergeCell ref="F439:G439"/>
    <mergeCell ref="D440:E440"/>
    <mergeCell ref="F440:G440"/>
    <mergeCell ref="D441:E441"/>
    <mergeCell ref="F441:G441"/>
    <mergeCell ref="D436:E436"/>
    <mergeCell ref="F436:G436"/>
    <mergeCell ref="D437:E437"/>
    <mergeCell ref="F437:G437"/>
    <mergeCell ref="D438:E438"/>
    <mergeCell ref="F438:G438"/>
    <mergeCell ref="D433:E433"/>
    <mergeCell ref="F433:G433"/>
    <mergeCell ref="D434:E434"/>
    <mergeCell ref="F434:G434"/>
    <mergeCell ref="D435:E435"/>
    <mergeCell ref="F435:G435"/>
    <mergeCell ref="D430:E430"/>
    <mergeCell ref="F430:G430"/>
    <mergeCell ref="D431:E431"/>
    <mergeCell ref="F431:G431"/>
    <mergeCell ref="D432:E432"/>
    <mergeCell ref="F432:G432"/>
    <mergeCell ref="D427:E427"/>
    <mergeCell ref="F427:G427"/>
    <mergeCell ref="D428:E428"/>
    <mergeCell ref="F428:G428"/>
    <mergeCell ref="D429:E429"/>
    <mergeCell ref="F429:G429"/>
    <mergeCell ref="D424:E424"/>
    <mergeCell ref="F424:G424"/>
    <mergeCell ref="D425:E425"/>
    <mergeCell ref="F425:G425"/>
    <mergeCell ref="D426:E426"/>
    <mergeCell ref="F426:G426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12:E412"/>
    <mergeCell ref="F412:G412"/>
    <mergeCell ref="D413:E413"/>
    <mergeCell ref="F413:G413"/>
    <mergeCell ref="D414:E414"/>
    <mergeCell ref="F414:G414"/>
    <mergeCell ref="D409:E409"/>
    <mergeCell ref="F409:G409"/>
    <mergeCell ref="D410:E410"/>
    <mergeCell ref="F410:G410"/>
    <mergeCell ref="D411:E411"/>
    <mergeCell ref="F411:G411"/>
    <mergeCell ref="D406:E406"/>
    <mergeCell ref="F406:G406"/>
    <mergeCell ref="D407:E407"/>
    <mergeCell ref="F407:G407"/>
    <mergeCell ref="D408:E408"/>
    <mergeCell ref="F408:G408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856"/>
  <sheetViews>
    <sheetView showGridLines="0" topLeftCell="A842" workbookViewId="0">
      <selection activeCell="H849" sqref="H849"/>
    </sheetView>
  </sheetViews>
  <sheetFormatPr baseColWidth="10" defaultRowHeight="14.4"/>
  <cols>
    <col min="1" max="1" width="0.109375" style="1029" customWidth="1"/>
    <col min="2" max="3" width="13.6640625" style="1029" customWidth="1"/>
    <col min="4" max="4" width="3.44140625" style="1029" customWidth="1"/>
    <col min="5" max="5" width="10.33203125" style="1029" customWidth="1"/>
    <col min="6" max="6" width="8.6640625" style="1029" customWidth="1"/>
    <col min="7" max="7" width="5.109375" style="1029" customWidth="1"/>
    <col min="8" max="13" width="13.6640625" style="1029" customWidth="1"/>
    <col min="14" max="14" width="23.109375" style="1029" customWidth="1"/>
    <col min="15" max="15" width="0" style="1029" hidden="1" customWidth="1"/>
    <col min="16" max="16" width="1.88671875" style="1029" customWidth="1"/>
    <col min="17" max="17" width="4.88671875" style="1029" customWidth="1"/>
    <col min="18" max="19" width="0" style="1029" hidden="1" customWidth="1"/>
    <col min="20" max="16384" width="11.5546875" style="1029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1267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962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1289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41.4">
      <c r="B10" s="1" t="s">
        <v>5</v>
      </c>
      <c r="C10" s="1030" t="s">
        <v>6</v>
      </c>
      <c r="D10" s="1082" t="s">
        <v>7</v>
      </c>
      <c r="E10" s="1080"/>
      <c r="F10" s="1082" t="s">
        <v>8</v>
      </c>
      <c r="G10" s="1080"/>
      <c r="H10" s="1030" t="s">
        <v>9</v>
      </c>
      <c r="I10" s="1030" t="s">
        <v>10</v>
      </c>
      <c r="J10" s="1030" t="s">
        <v>11</v>
      </c>
      <c r="K10" s="1" t="s">
        <v>12</v>
      </c>
      <c r="L10" s="1" t="s">
        <v>13</v>
      </c>
      <c r="M10" s="1" t="s">
        <v>964</v>
      </c>
      <c r="N10" s="1" t="s">
        <v>15</v>
      </c>
    </row>
    <row r="11" spans="2:17" ht="52.8">
      <c r="B11" s="1026">
        <v>2023</v>
      </c>
      <c r="C11" s="1026" t="s">
        <v>16</v>
      </c>
      <c r="D11" s="1079" t="s">
        <v>1289</v>
      </c>
      <c r="E11" s="1080"/>
      <c r="F11" s="1079" t="s">
        <v>1290</v>
      </c>
      <c r="G11" s="1080"/>
      <c r="H11" s="1026" t="s">
        <v>966</v>
      </c>
      <c r="I11" s="1026" t="s">
        <v>292</v>
      </c>
      <c r="J11" s="1026" t="s">
        <v>20</v>
      </c>
      <c r="K11" s="293">
        <v>0</v>
      </c>
      <c r="L11" s="6">
        <v>1527</v>
      </c>
      <c r="M11" s="9"/>
      <c r="N11" s="1026"/>
    </row>
    <row r="12" spans="2:17" ht="39.6">
      <c r="B12" s="1026">
        <v>2023</v>
      </c>
      <c r="C12" s="1026" t="s">
        <v>16</v>
      </c>
      <c r="D12" s="1079" t="s">
        <v>1289</v>
      </c>
      <c r="E12" s="1080"/>
      <c r="F12" s="1079" t="s">
        <v>1290</v>
      </c>
      <c r="G12" s="1080"/>
      <c r="H12" s="1026" t="s">
        <v>967</v>
      </c>
      <c r="I12" s="1026" t="s">
        <v>292</v>
      </c>
      <c r="J12" s="1026" t="s">
        <v>76</v>
      </c>
      <c r="K12" s="293">
        <v>0</v>
      </c>
      <c r="L12" s="6">
        <v>89</v>
      </c>
      <c r="M12" s="9"/>
      <c r="N12" s="1026"/>
    </row>
    <row r="13" spans="2:17" ht="39.6">
      <c r="B13" s="1026">
        <v>2023</v>
      </c>
      <c r="C13" s="1026" t="s">
        <v>16</v>
      </c>
      <c r="D13" s="1079" t="s">
        <v>1289</v>
      </c>
      <c r="E13" s="1080"/>
      <c r="F13" s="1079" t="s">
        <v>1290</v>
      </c>
      <c r="G13" s="1080"/>
      <c r="H13" s="1026" t="s">
        <v>969</v>
      </c>
      <c r="I13" s="1026" t="s">
        <v>292</v>
      </c>
      <c r="J13" s="1026" t="s">
        <v>104</v>
      </c>
      <c r="K13" s="293">
        <v>0</v>
      </c>
      <c r="L13" s="6">
        <v>2</v>
      </c>
      <c r="M13" s="9"/>
      <c r="N13" s="1026"/>
    </row>
    <row r="14" spans="2:17" ht="52.8">
      <c r="B14" s="1026">
        <v>2023</v>
      </c>
      <c r="C14" s="1026" t="s">
        <v>16</v>
      </c>
      <c r="D14" s="1079" t="s">
        <v>1289</v>
      </c>
      <c r="E14" s="1080"/>
      <c r="F14" s="1079" t="s">
        <v>1290</v>
      </c>
      <c r="G14" s="1080"/>
      <c r="H14" s="1026" t="s">
        <v>966</v>
      </c>
      <c r="I14" s="1026" t="s">
        <v>1261</v>
      </c>
      <c r="J14" s="1026" t="s">
        <v>20</v>
      </c>
      <c r="K14" s="293">
        <v>723.53</v>
      </c>
      <c r="L14" s="6">
        <v>987183</v>
      </c>
      <c r="M14" s="9"/>
      <c r="N14" s="8">
        <v>714256515.99000001</v>
      </c>
    </row>
    <row r="15" spans="2:17" ht="26.4">
      <c r="B15" s="1026">
        <v>2023</v>
      </c>
      <c r="C15" s="1026" t="s">
        <v>16</v>
      </c>
      <c r="D15" s="1079" t="s">
        <v>1289</v>
      </c>
      <c r="E15" s="1080"/>
      <c r="F15" s="1079" t="s">
        <v>1290</v>
      </c>
      <c r="G15" s="1080"/>
      <c r="H15" s="1026" t="s">
        <v>967</v>
      </c>
      <c r="I15" s="1026" t="s">
        <v>1261</v>
      </c>
      <c r="J15" s="1026" t="s">
        <v>20</v>
      </c>
      <c r="K15" s="293">
        <v>1447.06</v>
      </c>
      <c r="L15" s="6">
        <v>107323</v>
      </c>
      <c r="M15" s="9"/>
      <c r="N15" s="8">
        <v>155302820.38</v>
      </c>
    </row>
    <row r="16" spans="2:17" ht="26.4">
      <c r="B16" s="1026">
        <v>2023</v>
      </c>
      <c r="C16" s="1026" t="s">
        <v>16</v>
      </c>
      <c r="D16" s="1079" t="s">
        <v>1289</v>
      </c>
      <c r="E16" s="1080"/>
      <c r="F16" s="1079" t="s">
        <v>1290</v>
      </c>
      <c r="G16" s="1080"/>
      <c r="H16" s="1026" t="s">
        <v>969</v>
      </c>
      <c r="I16" s="1026" t="s">
        <v>1261</v>
      </c>
      <c r="J16" s="1026" t="s">
        <v>20</v>
      </c>
      <c r="K16" s="293">
        <v>2170.59</v>
      </c>
      <c r="L16" s="6">
        <v>80359</v>
      </c>
      <c r="M16" s="9"/>
      <c r="N16" s="8">
        <v>174426441.81</v>
      </c>
    </row>
    <row r="17" spans="2:14" ht="26.4">
      <c r="B17" s="1026">
        <v>2023</v>
      </c>
      <c r="C17" s="1026" t="s">
        <v>16</v>
      </c>
      <c r="D17" s="1079" t="s">
        <v>1289</v>
      </c>
      <c r="E17" s="1080"/>
      <c r="F17" s="1079" t="s">
        <v>1290</v>
      </c>
      <c r="G17" s="1080"/>
      <c r="H17" s="1026" t="s">
        <v>968</v>
      </c>
      <c r="I17" s="1026" t="s">
        <v>1261</v>
      </c>
      <c r="J17" s="1026" t="s">
        <v>20</v>
      </c>
      <c r="K17" s="293">
        <v>723.53</v>
      </c>
      <c r="L17" s="6">
        <v>13351</v>
      </c>
      <c r="M17" s="9"/>
      <c r="N17" s="8">
        <v>9659849.0299999993</v>
      </c>
    </row>
    <row r="18" spans="2:14">
      <c r="B18" s="1027" t="s">
        <v>28</v>
      </c>
      <c r="C18" s="1027" t="s">
        <v>28</v>
      </c>
      <c r="D18" s="1083" t="s">
        <v>28</v>
      </c>
      <c r="E18" s="1080"/>
      <c r="F18" s="1083" t="s">
        <v>29</v>
      </c>
      <c r="G18" s="1080"/>
      <c r="H18" s="1027" t="s">
        <v>28</v>
      </c>
      <c r="I18" s="1027" t="s">
        <v>28</v>
      </c>
      <c r="J18" s="1027" t="s">
        <v>28</v>
      </c>
      <c r="K18" s="1027" t="s">
        <v>28</v>
      </c>
      <c r="L18" s="13">
        <v>1189834</v>
      </c>
      <c r="M18" s="1027"/>
      <c r="N18" s="14">
        <v>1053645627.21</v>
      </c>
    </row>
    <row r="19" spans="2:14" ht="52.8">
      <c r="B19" s="1026">
        <v>2023</v>
      </c>
      <c r="C19" s="1026" t="s">
        <v>16</v>
      </c>
      <c r="D19" s="1079" t="s">
        <v>1289</v>
      </c>
      <c r="E19" s="1080"/>
      <c r="F19" s="1079" t="s">
        <v>1291</v>
      </c>
      <c r="G19" s="1080"/>
      <c r="H19" s="1026" t="s">
        <v>966</v>
      </c>
      <c r="I19" s="1026" t="s">
        <v>292</v>
      </c>
      <c r="J19" s="1026" t="s">
        <v>20</v>
      </c>
      <c r="K19" s="293">
        <v>0</v>
      </c>
      <c r="L19" s="6">
        <v>1849</v>
      </c>
      <c r="M19" s="9"/>
      <c r="N19" s="1026"/>
    </row>
    <row r="20" spans="2:14" ht="39.6">
      <c r="B20" s="1026">
        <v>2023</v>
      </c>
      <c r="C20" s="1026" t="s">
        <v>16</v>
      </c>
      <c r="D20" s="1079" t="s">
        <v>1289</v>
      </c>
      <c r="E20" s="1080"/>
      <c r="F20" s="1079" t="s">
        <v>1291</v>
      </c>
      <c r="G20" s="1080"/>
      <c r="H20" s="1026" t="s">
        <v>967</v>
      </c>
      <c r="I20" s="1026" t="s">
        <v>292</v>
      </c>
      <c r="J20" s="1026" t="s">
        <v>69</v>
      </c>
      <c r="K20" s="293">
        <v>0</v>
      </c>
      <c r="L20" s="6">
        <v>97</v>
      </c>
      <c r="M20" s="9"/>
      <c r="N20" s="1026"/>
    </row>
    <row r="21" spans="2:14" ht="39.6">
      <c r="B21" s="1026">
        <v>2023</v>
      </c>
      <c r="C21" s="1026" t="s">
        <v>16</v>
      </c>
      <c r="D21" s="1079" t="s">
        <v>1289</v>
      </c>
      <c r="E21" s="1080"/>
      <c r="F21" s="1079" t="s">
        <v>1291</v>
      </c>
      <c r="G21" s="1080"/>
      <c r="H21" s="1026" t="s">
        <v>969</v>
      </c>
      <c r="I21" s="1026" t="s">
        <v>292</v>
      </c>
      <c r="J21" s="1026" t="s">
        <v>106</v>
      </c>
      <c r="K21" s="293">
        <v>0</v>
      </c>
      <c r="L21" s="6">
        <v>5</v>
      </c>
      <c r="M21" s="9"/>
      <c r="N21" s="1026"/>
    </row>
    <row r="22" spans="2:14" ht="52.8">
      <c r="B22" s="1026">
        <v>2023</v>
      </c>
      <c r="C22" s="1026" t="s">
        <v>16</v>
      </c>
      <c r="D22" s="1079" t="s">
        <v>1289</v>
      </c>
      <c r="E22" s="1080"/>
      <c r="F22" s="1079" t="s">
        <v>1291</v>
      </c>
      <c r="G22" s="1080"/>
      <c r="H22" s="1026" t="s">
        <v>966</v>
      </c>
      <c r="I22" s="1026" t="s">
        <v>1261</v>
      </c>
      <c r="J22" s="1026" t="s">
        <v>20</v>
      </c>
      <c r="K22" s="293">
        <v>238.12</v>
      </c>
      <c r="L22" s="6">
        <v>1103277</v>
      </c>
      <c r="M22" s="9"/>
      <c r="N22" s="8">
        <v>262712319.24000001</v>
      </c>
    </row>
    <row r="23" spans="2:14" ht="26.4">
      <c r="B23" s="1026">
        <v>2023</v>
      </c>
      <c r="C23" s="1026" t="s">
        <v>16</v>
      </c>
      <c r="D23" s="1079" t="s">
        <v>1289</v>
      </c>
      <c r="E23" s="1080"/>
      <c r="F23" s="1079" t="s">
        <v>1291</v>
      </c>
      <c r="G23" s="1080"/>
      <c r="H23" s="1026" t="s">
        <v>967</v>
      </c>
      <c r="I23" s="1026" t="s">
        <v>1261</v>
      </c>
      <c r="J23" s="1026" t="s">
        <v>20</v>
      </c>
      <c r="K23" s="293">
        <v>476.24</v>
      </c>
      <c r="L23" s="6">
        <v>127135</v>
      </c>
      <c r="M23" s="9"/>
      <c r="N23" s="8">
        <v>60546772.399999999</v>
      </c>
    </row>
    <row r="24" spans="2:14" ht="26.4">
      <c r="B24" s="1026">
        <v>2023</v>
      </c>
      <c r="C24" s="1026" t="s">
        <v>16</v>
      </c>
      <c r="D24" s="1079" t="s">
        <v>1289</v>
      </c>
      <c r="E24" s="1080"/>
      <c r="F24" s="1079" t="s">
        <v>1291</v>
      </c>
      <c r="G24" s="1080"/>
      <c r="H24" s="1026" t="s">
        <v>969</v>
      </c>
      <c r="I24" s="1026" t="s">
        <v>1261</v>
      </c>
      <c r="J24" s="1026" t="s">
        <v>20</v>
      </c>
      <c r="K24" s="293">
        <v>714.36</v>
      </c>
      <c r="L24" s="6">
        <v>91336</v>
      </c>
      <c r="M24" s="9"/>
      <c r="N24" s="8">
        <v>65246784.960000001</v>
      </c>
    </row>
    <row r="25" spans="2:14" ht="26.4">
      <c r="B25" s="1026">
        <v>2023</v>
      </c>
      <c r="C25" s="1026" t="s">
        <v>16</v>
      </c>
      <c r="D25" s="1079" t="s">
        <v>1289</v>
      </c>
      <c r="E25" s="1080"/>
      <c r="F25" s="1079" t="s">
        <v>1291</v>
      </c>
      <c r="G25" s="1080"/>
      <c r="H25" s="1026" t="s">
        <v>968</v>
      </c>
      <c r="I25" s="1026" t="s">
        <v>1261</v>
      </c>
      <c r="J25" s="1026" t="s">
        <v>20</v>
      </c>
      <c r="K25" s="293">
        <v>238.12</v>
      </c>
      <c r="L25" s="6">
        <v>18087</v>
      </c>
      <c r="M25" s="9"/>
      <c r="N25" s="8">
        <v>4306876.4400000004</v>
      </c>
    </row>
    <row r="26" spans="2:14">
      <c r="B26" s="1027" t="s">
        <v>28</v>
      </c>
      <c r="C26" s="1027" t="s">
        <v>28</v>
      </c>
      <c r="D26" s="1083" t="s">
        <v>28</v>
      </c>
      <c r="E26" s="1080"/>
      <c r="F26" s="1083" t="s">
        <v>29</v>
      </c>
      <c r="G26" s="1080"/>
      <c r="H26" s="1027" t="s">
        <v>28</v>
      </c>
      <c r="I26" s="1027" t="s">
        <v>28</v>
      </c>
      <c r="J26" s="1027" t="s">
        <v>28</v>
      </c>
      <c r="K26" s="1027" t="s">
        <v>28</v>
      </c>
      <c r="L26" s="13">
        <v>1341786</v>
      </c>
      <c r="M26" s="1027"/>
      <c r="N26" s="14">
        <v>392812753.04000002</v>
      </c>
    </row>
    <row r="27" spans="2:14" ht="52.8">
      <c r="B27" s="1026">
        <v>2023</v>
      </c>
      <c r="C27" s="1026" t="s">
        <v>16</v>
      </c>
      <c r="D27" s="1079" t="s">
        <v>1289</v>
      </c>
      <c r="E27" s="1080"/>
      <c r="F27" s="1079" t="s">
        <v>1292</v>
      </c>
      <c r="G27" s="1080"/>
      <c r="H27" s="1026" t="s">
        <v>966</v>
      </c>
      <c r="I27" s="1026" t="s">
        <v>292</v>
      </c>
      <c r="J27" s="1026" t="s">
        <v>20</v>
      </c>
      <c r="K27" s="293">
        <v>0</v>
      </c>
      <c r="L27" s="6">
        <v>2156</v>
      </c>
      <c r="M27" s="9"/>
      <c r="N27" s="1026"/>
    </row>
    <row r="28" spans="2:14" ht="52.8">
      <c r="B28" s="1026">
        <v>2023</v>
      </c>
      <c r="C28" s="1026" t="s">
        <v>16</v>
      </c>
      <c r="D28" s="1079" t="s">
        <v>1289</v>
      </c>
      <c r="E28" s="1080"/>
      <c r="F28" s="1079" t="s">
        <v>1292</v>
      </c>
      <c r="G28" s="1080"/>
      <c r="H28" s="1026" t="s">
        <v>966</v>
      </c>
      <c r="I28" s="1026" t="s">
        <v>1263</v>
      </c>
      <c r="J28" s="1026" t="s">
        <v>465</v>
      </c>
      <c r="K28" s="293">
        <v>0</v>
      </c>
      <c r="L28" s="6">
        <v>25884</v>
      </c>
      <c r="M28" s="9"/>
      <c r="N28" s="1026"/>
    </row>
    <row r="29" spans="2:14" ht="39.6">
      <c r="B29" s="1026">
        <v>2023</v>
      </c>
      <c r="C29" s="1026" t="s">
        <v>16</v>
      </c>
      <c r="D29" s="1079" t="s">
        <v>1289</v>
      </c>
      <c r="E29" s="1080"/>
      <c r="F29" s="1079" t="s">
        <v>1292</v>
      </c>
      <c r="G29" s="1080"/>
      <c r="H29" s="1026" t="s">
        <v>967</v>
      </c>
      <c r="I29" s="1026" t="s">
        <v>292</v>
      </c>
      <c r="J29" s="1026" t="s">
        <v>76</v>
      </c>
      <c r="K29" s="293">
        <v>0</v>
      </c>
      <c r="L29" s="6">
        <v>126</v>
      </c>
      <c r="M29" s="9"/>
      <c r="N29" s="1026"/>
    </row>
    <row r="30" spans="2:14" ht="26.4">
      <c r="B30" s="1026">
        <v>2023</v>
      </c>
      <c r="C30" s="1026" t="s">
        <v>16</v>
      </c>
      <c r="D30" s="1079" t="s">
        <v>1289</v>
      </c>
      <c r="E30" s="1080"/>
      <c r="F30" s="1079" t="s">
        <v>1292</v>
      </c>
      <c r="G30" s="1080"/>
      <c r="H30" s="1026" t="s">
        <v>967</v>
      </c>
      <c r="I30" s="1026" t="s">
        <v>1263</v>
      </c>
      <c r="J30" s="1026" t="s">
        <v>465</v>
      </c>
      <c r="K30" s="293">
        <v>0</v>
      </c>
      <c r="L30" s="6">
        <v>3130</v>
      </c>
      <c r="M30" s="9"/>
      <c r="N30" s="1026"/>
    </row>
    <row r="31" spans="2:14" ht="39.6">
      <c r="B31" s="1026">
        <v>2023</v>
      </c>
      <c r="C31" s="1026" t="s">
        <v>16</v>
      </c>
      <c r="D31" s="1079" t="s">
        <v>1289</v>
      </c>
      <c r="E31" s="1080"/>
      <c r="F31" s="1079" t="s">
        <v>1292</v>
      </c>
      <c r="G31" s="1080"/>
      <c r="H31" s="1026" t="s">
        <v>969</v>
      </c>
      <c r="I31" s="1026" t="s">
        <v>292</v>
      </c>
      <c r="J31" s="1026" t="s">
        <v>106</v>
      </c>
      <c r="K31" s="293">
        <v>0</v>
      </c>
      <c r="L31" s="6">
        <v>5</v>
      </c>
      <c r="M31" s="9"/>
      <c r="N31" s="1026"/>
    </row>
    <row r="32" spans="2:14" ht="26.4">
      <c r="B32" s="1026">
        <v>2023</v>
      </c>
      <c r="C32" s="1026" t="s">
        <v>16</v>
      </c>
      <c r="D32" s="1079" t="s">
        <v>1289</v>
      </c>
      <c r="E32" s="1080"/>
      <c r="F32" s="1079" t="s">
        <v>1292</v>
      </c>
      <c r="G32" s="1080"/>
      <c r="H32" s="1026" t="s">
        <v>969</v>
      </c>
      <c r="I32" s="1026" t="s">
        <v>1263</v>
      </c>
      <c r="J32" s="1026" t="s">
        <v>465</v>
      </c>
      <c r="K32" s="293">
        <v>0</v>
      </c>
      <c r="L32" s="6">
        <v>2337</v>
      </c>
      <c r="M32" s="9"/>
      <c r="N32" s="1026"/>
    </row>
    <row r="33" spans="2:14" ht="26.4">
      <c r="B33" s="1026">
        <v>2023</v>
      </c>
      <c r="C33" s="1026" t="s">
        <v>16</v>
      </c>
      <c r="D33" s="1079" t="s">
        <v>1289</v>
      </c>
      <c r="E33" s="1080"/>
      <c r="F33" s="1079" t="s">
        <v>1292</v>
      </c>
      <c r="G33" s="1080"/>
      <c r="H33" s="1026" t="s">
        <v>968</v>
      </c>
      <c r="I33" s="1026" t="s">
        <v>1263</v>
      </c>
      <c r="J33" s="1026" t="s">
        <v>465</v>
      </c>
      <c r="K33" s="293">
        <v>0</v>
      </c>
      <c r="L33" s="6">
        <v>1007</v>
      </c>
      <c r="M33" s="9"/>
      <c r="N33" s="1026"/>
    </row>
    <row r="34" spans="2:14" ht="52.8">
      <c r="B34" s="1026">
        <v>2023</v>
      </c>
      <c r="C34" s="1026" t="s">
        <v>16</v>
      </c>
      <c r="D34" s="1079" t="s">
        <v>1289</v>
      </c>
      <c r="E34" s="1080"/>
      <c r="F34" s="1079" t="s">
        <v>1292</v>
      </c>
      <c r="G34" s="1080"/>
      <c r="H34" s="1026" t="s">
        <v>966</v>
      </c>
      <c r="I34" s="1026" t="s">
        <v>1261</v>
      </c>
      <c r="J34" s="1026" t="s">
        <v>20</v>
      </c>
      <c r="K34" s="293">
        <v>238.12</v>
      </c>
      <c r="L34" s="6">
        <v>1028886</v>
      </c>
      <c r="M34" s="9"/>
      <c r="N34" s="8">
        <v>244998334.31999999</v>
      </c>
    </row>
    <row r="35" spans="2:14" ht="52.8">
      <c r="B35" s="1026">
        <v>2023</v>
      </c>
      <c r="C35" s="1026" t="s">
        <v>16</v>
      </c>
      <c r="D35" s="1079" t="s">
        <v>1289</v>
      </c>
      <c r="E35" s="1080"/>
      <c r="F35" s="1079" t="s">
        <v>1292</v>
      </c>
      <c r="G35" s="1080"/>
      <c r="H35" s="1026" t="s">
        <v>966</v>
      </c>
      <c r="I35" s="1026" t="s">
        <v>1262</v>
      </c>
      <c r="J35" s="1026" t="s">
        <v>457</v>
      </c>
      <c r="K35" s="293">
        <v>476.24</v>
      </c>
      <c r="L35" s="6">
        <v>72887</v>
      </c>
      <c r="M35" s="9"/>
      <c r="N35" s="8">
        <v>34711704.880000003</v>
      </c>
    </row>
    <row r="36" spans="2:14" ht="26.4">
      <c r="B36" s="1026">
        <v>2023</v>
      </c>
      <c r="C36" s="1026" t="s">
        <v>16</v>
      </c>
      <c r="D36" s="1079" t="s">
        <v>1289</v>
      </c>
      <c r="E36" s="1080"/>
      <c r="F36" s="1079" t="s">
        <v>1292</v>
      </c>
      <c r="G36" s="1080"/>
      <c r="H36" s="1026" t="s">
        <v>967</v>
      </c>
      <c r="I36" s="1026" t="s">
        <v>1261</v>
      </c>
      <c r="J36" s="1026" t="s">
        <v>20</v>
      </c>
      <c r="K36" s="293">
        <v>476.24</v>
      </c>
      <c r="L36" s="6">
        <v>123114</v>
      </c>
      <c r="M36" s="9"/>
      <c r="N36" s="8">
        <v>58631811.359999999</v>
      </c>
    </row>
    <row r="37" spans="2:14" ht="26.4">
      <c r="B37" s="1026">
        <v>2023</v>
      </c>
      <c r="C37" s="1026" t="s">
        <v>16</v>
      </c>
      <c r="D37" s="1079" t="s">
        <v>1289</v>
      </c>
      <c r="E37" s="1080"/>
      <c r="F37" s="1079" t="s">
        <v>1292</v>
      </c>
      <c r="G37" s="1080"/>
      <c r="H37" s="1026" t="s">
        <v>967</v>
      </c>
      <c r="I37" s="1026" t="s">
        <v>1262</v>
      </c>
      <c r="J37" s="1026" t="s">
        <v>457</v>
      </c>
      <c r="K37" s="293">
        <v>952.49</v>
      </c>
      <c r="L37" s="6">
        <v>7612</v>
      </c>
      <c r="M37" s="9"/>
      <c r="N37" s="8">
        <v>7250353.8799999999</v>
      </c>
    </row>
    <row r="38" spans="2:14" ht="26.4">
      <c r="B38" s="1026">
        <v>2023</v>
      </c>
      <c r="C38" s="1026" t="s">
        <v>16</v>
      </c>
      <c r="D38" s="1079" t="s">
        <v>1289</v>
      </c>
      <c r="E38" s="1080"/>
      <c r="F38" s="1079" t="s">
        <v>1292</v>
      </c>
      <c r="G38" s="1080"/>
      <c r="H38" s="1026" t="s">
        <v>969</v>
      </c>
      <c r="I38" s="1026" t="s">
        <v>1261</v>
      </c>
      <c r="J38" s="1026" t="s">
        <v>20</v>
      </c>
      <c r="K38" s="293">
        <v>714.36</v>
      </c>
      <c r="L38" s="6">
        <v>86724</v>
      </c>
      <c r="M38" s="9"/>
      <c r="N38" s="8">
        <v>61952156.640000001</v>
      </c>
    </row>
    <row r="39" spans="2:14" ht="26.4">
      <c r="B39" s="1026">
        <v>2023</v>
      </c>
      <c r="C39" s="1026" t="s">
        <v>16</v>
      </c>
      <c r="D39" s="1079" t="s">
        <v>1289</v>
      </c>
      <c r="E39" s="1080"/>
      <c r="F39" s="1079" t="s">
        <v>1292</v>
      </c>
      <c r="G39" s="1080"/>
      <c r="H39" s="1026" t="s">
        <v>969</v>
      </c>
      <c r="I39" s="1026" t="s">
        <v>1262</v>
      </c>
      <c r="J39" s="1026" t="s">
        <v>457</v>
      </c>
      <c r="K39" s="293">
        <v>1428.74</v>
      </c>
      <c r="L39" s="6">
        <v>4683</v>
      </c>
      <c r="M39" s="9"/>
      <c r="N39" s="8">
        <v>6690789.4199999999</v>
      </c>
    </row>
    <row r="40" spans="2:14" ht="26.4">
      <c r="B40" s="1026">
        <v>2023</v>
      </c>
      <c r="C40" s="1026" t="s">
        <v>16</v>
      </c>
      <c r="D40" s="1079" t="s">
        <v>1289</v>
      </c>
      <c r="E40" s="1080"/>
      <c r="F40" s="1079" t="s">
        <v>1292</v>
      </c>
      <c r="G40" s="1080"/>
      <c r="H40" s="1026" t="s">
        <v>968</v>
      </c>
      <c r="I40" s="1026" t="s">
        <v>1261</v>
      </c>
      <c r="J40" s="1026" t="s">
        <v>20</v>
      </c>
      <c r="K40" s="293">
        <v>238.12</v>
      </c>
      <c r="L40" s="6">
        <v>17052</v>
      </c>
      <c r="M40" s="9"/>
      <c r="N40" s="8">
        <v>4060422.24</v>
      </c>
    </row>
    <row r="41" spans="2:14" ht="26.4">
      <c r="B41" s="1026">
        <v>2023</v>
      </c>
      <c r="C41" s="1026" t="s">
        <v>16</v>
      </c>
      <c r="D41" s="1079" t="s">
        <v>1289</v>
      </c>
      <c r="E41" s="1080"/>
      <c r="F41" s="1079" t="s">
        <v>1292</v>
      </c>
      <c r="G41" s="1080"/>
      <c r="H41" s="1026" t="s">
        <v>968</v>
      </c>
      <c r="I41" s="1026" t="s">
        <v>1262</v>
      </c>
      <c r="J41" s="1026" t="s">
        <v>457</v>
      </c>
      <c r="K41" s="293">
        <v>476.24</v>
      </c>
      <c r="L41" s="6">
        <v>2195</v>
      </c>
      <c r="M41" s="9"/>
      <c r="N41" s="8">
        <v>1045346.8</v>
      </c>
    </row>
    <row r="42" spans="2:14">
      <c r="B42" s="1027" t="s">
        <v>28</v>
      </c>
      <c r="C42" s="1027" t="s">
        <v>28</v>
      </c>
      <c r="D42" s="1083" t="s">
        <v>28</v>
      </c>
      <c r="E42" s="1080"/>
      <c r="F42" s="1083" t="s">
        <v>29</v>
      </c>
      <c r="G42" s="1080"/>
      <c r="H42" s="1027" t="s">
        <v>28</v>
      </c>
      <c r="I42" s="1027" t="s">
        <v>28</v>
      </c>
      <c r="J42" s="1027" t="s">
        <v>28</v>
      </c>
      <c r="K42" s="1027" t="s">
        <v>28</v>
      </c>
      <c r="L42" s="13">
        <v>1377798</v>
      </c>
      <c r="M42" s="1027"/>
      <c r="N42" s="14">
        <v>419340919.54000002</v>
      </c>
    </row>
    <row r="43" spans="2:14" ht="52.8">
      <c r="B43" s="1026">
        <v>2023</v>
      </c>
      <c r="C43" s="1026" t="s">
        <v>16</v>
      </c>
      <c r="D43" s="1079" t="s">
        <v>1289</v>
      </c>
      <c r="E43" s="1080"/>
      <c r="F43" s="1079" t="s">
        <v>1293</v>
      </c>
      <c r="G43" s="1080"/>
      <c r="H43" s="1026" t="s">
        <v>966</v>
      </c>
      <c r="I43" s="1026" t="s">
        <v>292</v>
      </c>
      <c r="J43" s="1026" t="s">
        <v>20</v>
      </c>
      <c r="K43" s="293">
        <v>0</v>
      </c>
      <c r="L43" s="6">
        <v>2361</v>
      </c>
      <c r="M43" s="9"/>
      <c r="N43" s="1026"/>
    </row>
    <row r="44" spans="2:14" ht="39.6">
      <c r="B44" s="1026">
        <v>2023</v>
      </c>
      <c r="C44" s="1026" t="s">
        <v>16</v>
      </c>
      <c r="D44" s="1079" t="s">
        <v>1289</v>
      </c>
      <c r="E44" s="1080"/>
      <c r="F44" s="1079" t="s">
        <v>1293</v>
      </c>
      <c r="G44" s="1080"/>
      <c r="H44" s="1026" t="s">
        <v>967</v>
      </c>
      <c r="I44" s="1026" t="s">
        <v>292</v>
      </c>
      <c r="J44" s="1026" t="s">
        <v>20</v>
      </c>
      <c r="K44" s="293">
        <v>0</v>
      </c>
      <c r="L44" s="6">
        <v>142</v>
      </c>
      <c r="M44" s="9"/>
      <c r="N44" s="1026"/>
    </row>
    <row r="45" spans="2:14" ht="39.6">
      <c r="B45" s="1026">
        <v>2023</v>
      </c>
      <c r="C45" s="1026" t="s">
        <v>16</v>
      </c>
      <c r="D45" s="1079" t="s">
        <v>1289</v>
      </c>
      <c r="E45" s="1080"/>
      <c r="F45" s="1079" t="s">
        <v>1293</v>
      </c>
      <c r="G45" s="1080"/>
      <c r="H45" s="1026" t="s">
        <v>969</v>
      </c>
      <c r="I45" s="1026" t="s">
        <v>292</v>
      </c>
      <c r="J45" s="1026" t="s">
        <v>1294</v>
      </c>
      <c r="K45" s="293">
        <v>0</v>
      </c>
      <c r="L45" s="6">
        <v>5</v>
      </c>
      <c r="M45" s="9"/>
      <c r="N45" s="1026"/>
    </row>
    <row r="46" spans="2:14" ht="52.8">
      <c r="B46" s="1026">
        <v>2023</v>
      </c>
      <c r="C46" s="1026" t="s">
        <v>16</v>
      </c>
      <c r="D46" s="1079" t="s">
        <v>1289</v>
      </c>
      <c r="E46" s="1080"/>
      <c r="F46" s="1079" t="s">
        <v>1293</v>
      </c>
      <c r="G46" s="1080"/>
      <c r="H46" s="1026" t="s">
        <v>966</v>
      </c>
      <c r="I46" s="1026" t="s">
        <v>1261</v>
      </c>
      <c r="J46" s="1026" t="s">
        <v>20</v>
      </c>
      <c r="K46" s="293">
        <v>307.39</v>
      </c>
      <c r="L46" s="6">
        <v>1215480</v>
      </c>
      <c r="M46" s="9"/>
      <c r="N46" s="8">
        <v>373626397.19999999</v>
      </c>
    </row>
    <row r="47" spans="2:14" ht="52.8">
      <c r="B47" s="1026">
        <v>2023</v>
      </c>
      <c r="C47" s="1026" t="s">
        <v>16</v>
      </c>
      <c r="D47" s="1079" t="s">
        <v>1289</v>
      </c>
      <c r="E47" s="1080"/>
      <c r="F47" s="1079" t="s">
        <v>1293</v>
      </c>
      <c r="G47" s="1080"/>
      <c r="H47" s="1026" t="s">
        <v>966</v>
      </c>
      <c r="I47" s="1026" t="s">
        <v>1262</v>
      </c>
      <c r="J47" s="1026" t="s">
        <v>20</v>
      </c>
      <c r="K47" s="293">
        <v>614.79</v>
      </c>
      <c r="L47" s="6">
        <v>156364</v>
      </c>
      <c r="M47" s="9"/>
      <c r="N47" s="8">
        <v>96131023.560000002</v>
      </c>
    </row>
    <row r="48" spans="2:14" ht="52.8">
      <c r="B48" s="1026">
        <v>2023</v>
      </c>
      <c r="C48" s="1026" t="s">
        <v>16</v>
      </c>
      <c r="D48" s="1079" t="s">
        <v>1289</v>
      </c>
      <c r="E48" s="1080"/>
      <c r="F48" s="1079" t="s">
        <v>1293</v>
      </c>
      <c r="G48" s="1080"/>
      <c r="H48" s="1026" t="s">
        <v>966</v>
      </c>
      <c r="I48" s="1026" t="s">
        <v>1263</v>
      </c>
      <c r="J48" s="1026" t="s">
        <v>72</v>
      </c>
      <c r="K48" s="293">
        <v>922.19</v>
      </c>
      <c r="L48" s="6">
        <v>75515</v>
      </c>
      <c r="M48" s="9"/>
      <c r="N48" s="8">
        <v>69639177.849999994</v>
      </c>
    </row>
    <row r="49" spans="2:14" ht="26.4">
      <c r="B49" s="1026">
        <v>2023</v>
      </c>
      <c r="C49" s="1026" t="s">
        <v>16</v>
      </c>
      <c r="D49" s="1079" t="s">
        <v>1289</v>
      </c>
      <c r="E49" s="1080"/>
      <c r="F49" s="1079" t="s">
        <v>1293</v>
      </c>
      <c r="G49" s="1080"/>
      <c r="H49" s="1026" t="s">
        <v>967</v>
      </c>
      <c r="I49" s="1026" t="s">
        <v>1261</v>
      </c>
      <c r="J49" s="1026" t="s">
        <v>20</v>
      </c>
      <c r="K49" s="293">
        <v>614.78</v>
      </c>
      <c r="L49" s="6">
        <v>121463</v>
      </c>
      <c r="M49" s="9"/>
      <c r="N49" s="8">
        <v>74673023.140000001</v>
      </c>
    </row>
    <row r="50" spans="2:14" ht="26.4">
      <c r="B50" s="1026">
        <v>2023</v>
      </c>
      <c r="C50" s="1026" t="s">
        <v>16</v>
      </c>
      <c r="D50" s="1079" t="s">
        <v>1289</v>
      </c>
      <c r="E50" s="1080"/>
      <c r="F50" s="1079" t="s">
        <v>1293</v>
      </c>
      <c r="G50" s="1080"/>
      <c r="H50" s="1026" t="s">
        <v>967</v>
      </c>
      <c r="I50" s="1026" t="s">
        <v>1262</v>
      </c>
      <c r="J50" s="1026" t="s">
        <v>20</v>
      </c>
      <c r="K50" s="293">
        <v>1229.5899999999999</v>
      </c>
      <c r="L50" s="6">
        <v>16299</v>
      </c>
      <c r="M50" s="9"/>
      <c r="N50" s="8">
        <v>20041087.41</v>
      </c>
    </row>
    <row r="51" spans="2:14" ht="26.4">
      <c r="B51" s="1026">
        <v>2023</v>
      </c>
      <c r="C51" s="1026" t="s">
        <v>16</v>
      </c>
      <c r="D51" s="1079" t="s">
        <v>1289</v>
      </c>
      <c r="E51" s="1080"/>
      <c r="F51" s="1079" t="s">
        <v>1293</v>
      </c>
      <c r="G51" s="1080"/>
      <c r="H51" s="1026" t="s">
        <v>967</v>
      </c>
      <c r="I51" s="1026" t="s">
        <v>1263</v>
      </c>
      <c r="J51" s="1026" t="s">
        <v>72</v>
      </c>
      <c r="K51" s="293">
        <v>1844.38</v>
      </c>
      <c r="L51" s="6">
        <v>6833</v>
      </c>
      <c r="M51" s="9"/>
      <c r="N51" s="8">
        <v>12602648.539999999</v>
      </c>
    </row>
    <row r="52" spans="2:14" ht="26.4">
      <c r="B52" s="1026">
        <v>2023</v>
      </c>
      <c r="C52" s="1026" t="s">
        <v>16</v>
      </c>
      <c r="D52" s="1079" t="s">
        <v>1289</v>
      </c>
      <c r="E52" s="1080"/>
      <c r="F52" s="1079" t="s">
        <v>1293</v>
      </c>
      <c r="G52" s="1080"/>
      <c r="H52" s="1026" t="s">
        <v>969</v>
      </c>
      <c r="I52" s="1026" t="s">
        <v>1261</v>
      </c>
      <c r="J52" s="1026" t="s">
        <v>20</v>
      </c>
      <c r="K52" s="293">
        <v>922.18</v>
      </c>
      <c r="L52" s="6">
        <v>73638</v>
      </c>
      <c r="M52" s="9"/>
      <c r="N52" s="8">
        <v>67907490.840000004</v>
      </c>
    </row>
    <row r="53" spans="2:14" ht="26.4">
      <c r="B53" s="1026">
        <v>2023</v>
      </c>
      <c r="C53" s="1026" t="s">
        <v>16</v>
      </c>
      <c r="D53" s="1079" t="s">
        <v>1289</v>
      </c>
      <c r="E53" s="1080"/>
      <c r="F53" s="1079" t="s">
        <v>1293</v>
      </c>
      <c r="G53" s="1080"/>
      <c r="H53" s="1026" t="s">
        <v>969</v>
      </c>
      <c r="I53" s="1026" t="s">
        <v>1262</v>
      </c>
      <c r="J53" s="1026" t="s">
        <v>20</v>
      </c>
      <c r="K53" s="293">
        <v>1844.37</v>
      </c>
      <c r="L53" s="6">
        <v>9086</v>
      </c>
      <c r="M53" s="9"/>
      <c r="N53" s="8">
        <v>16757945.82</v>
      </c>
    </row>
    <row r="54" spans="2:14" ht="26.4">
      <c r="B54" s="1026">
        <v>2023</v>
      </c>
      <c r="C54" s="1026" t="s">
        <v>16</v>
      </c>
      <c r="D54" s="1079" t="s">
        <v>1289</v>
      </c>
      <c r="E54" s="1080"/>
      <c r="F54" s="1079" t="s">
        <v>1293</v>
      </c>
      <c r="G54" s="1080"/>
      <c r="H54" s="1026" t="s">
        <v>969</v>
      </c>
      <c r="I54" s="1026" t="s">
        <v>1263</v>
      </c>
      <c r="J54" s="1026" t="s">
        <v>72</v>
      </c>
      <c r="K54" s="293">
        <v>2766.57</v>
      </c>
      <c r="L54" s="6">
        <v>4078</v>
      </c>
      <c r="M54" s="9"/>
      <c r="N54" s="8">
        <v>11282072.460000001</v>
      </c>
    </row>
    <row r="55" spans="2:14" ht="26.4">
      <c r="B55" s="1026">
        <v>2023</v>
      </c>
      <c r="C55" s="1026" t="s">
        <v>16</v>
      </c>
      <c r="D55" s="1079" t="s">
        <v>1289</v>
      </c>
      <c r="E55" s="1080"/>
      <c r="F55" s="1079" t="s">
        <v>1293</v>
      </c>
      <c r="G55" s="1080"/>
      <c r="H55" s="1026" t="s">
        <v>968</v>
      </c>
      <c r="I55" s="1026" t="s">
        <v>1261</v>
      </c>
      <c r="J55" s="1026" t="s">
        <v>20</v>
      </c>
      <c r="K55" s="293">
        <v>307.39</v>
      </c>
      <c r="L55" s="6">
        <v>22931</v>
      </c>
      <c r="M55" s="9"/>
      <c r="N55" s="8">
        <v>7048760.0899999999</v>
      </c>
    </row>
    <row r="56" spans="2:14" ht="26.4">
      <c r="B56" s="1026">
        <v>2023</v>
      </c>
      <c r="C56" s="1026" t="s">
        <v>16</v>
      </c>
      <c r="D56" s="1079" t="s">
        <v>1289</v>
      </c>
      <c r="E56" s="1080"/>
      <c r="F56" s="1079" t="s">
        <v>1293</v>
      </c>
      <c r="G56" s="1080"/>
      <c r="H56" s="1026" t="s">
        <v>968</v>
      </c>
      <c r="I56" s="1026" t="s">
        <v>1262</v>
      </c>
      <c r="J56" s="1026" t="s">
        <v>20</v>
      </c>
      <c r="K56" s="293">
        <v>614.79</v>
      </c>
      <c r="L56" s="6">
        <v>4654</v>
      </c>
      <c r="M56" s="9"/>
      <c r="N56" s="8">
        <v>2861232.66</v>
      </c>
    </row>
    <row r="57" spans="2:14" ht="26.4">
      <c r="B57" s="1026">
        <v>2023</v>
      </c>
      <c r="C57" s="1026" t="s">
        <v>16</v>
      </c>
      <c r="D57" s="1079" t="s">
        <v>1289</v>
      </c>
      <c r="E57" s="1080"/>
      <c r="F57" s="1079" t="s">
        <v>1293</v>
      </c>
      <c r="G57" s="1080"/>
      <c r="H57" s="1026" t="s">
        <v>968</v>
      </c>
      <c r="I57" s="1026" t="s">
        <v>1263</v>
      </c>
      <c r="J57" s="1026" t="s">
        <v>72</v>
      </c>
      <c r="K57" s="293">
        <v>922.19</v>
      </c>
      <c r="L57" s="6">
        <v>3862</v>
      </c>
      <c r="M57" s="9"/>
      <c r="N57" s="8">
        <v>3561497.78</v>
      </c>
    </row>
    <row r="58" spans="2:14">
      <c r="B58" s="1027" t="s">
        <v>28</v>
      </c>
      <c r="C58" s="1027" t="s">
        <v>28</v>
      </c>
      <c r="D58" s="1083" t="s">
        <v>28</v>
      </c>
      <c r="E58" s="1080"/>
      <c r="F58" s="1083" t="s">
        <v>29</v>
      </c>
      <c r="G58" s="1080"/>
      <c r="H58" s="1027" t="s">
        <v>28</v>
      </c>
      <c r="I58" s="1027" t="s">
        <v>28</v>
      </c>
      <c r="J58" s="1027" t="s">
        <v>28</v>
      </c>
      <c r="K58" s="1027" t="s">
        <v>28</v>
      </c>
      <c r="L58" s="13">
        <v>1712711</v>
      </c>
      <c r="M58" s="1027"/>
      <c r="N58" s="14">
        <v>756132357.35000002</v>
      </c>
    </row>
    <row r="59" spans="2:14" ht="52.8">
      <c r="B59" s="1026">
        <v>2023</v>
      </c>
      <c r="C59" s="1026" t="s">
        <v>16</v>
      </c>
      <c r="D59" s="1079" t="s">
        <v>1289</v>
      </c>
      <c r="E59" s="1080"/>
      <c r="F59" s="1079" t="s">
        <v>1295</v>
      </c>
      <c r="G59" s="1080"/>
      <c r="H59" s="1026" t="s">
        <v>966</v>
      </c>
      <c r="I59" s="1026" t="s">
        <v>292</v>
      </c>
      <c r="J59" s="1026" t="s">
        <v>20</v>
      </c>
      <c r="K59" s="293">
        <v>0</v>
      </c>
      <c r="L59" s="6">
        <v>2167</v>
      </c>
      <c r="M59" s="9"/>
      <c r="N59" s="1026"/>
    </row>
    <row r="60" spans="2:14" ht="39.6">
      <c r="B60" s="1026">
        <v>2023</v>
      </c>
      <c r="C60" s="1026" t="s">
        <v>16</v>
      </c>
      <c r="D60" s="1079" t="s">
        <v>1289</v>
      </c>
      <c r="E60" s="1080"/>
      <c r="F60" s="1079" t="s">
        <v>1295</v>
      </c>
      <c r="G60" s="1080"/>
      <c r="H60" s="1026" t="s">
        <v>967</v>
      </c>
      <c r="I60" s="1026" t="s">
        <v>292</v>
      </c>
      <c r="J60" s="1026" t="s">
        <v>76</v>
      </c>
      <c r="K60" s="293">
        <v>0</v>
      </c>
      <c r="L60" s="6">
        <v>120</v>
      </c>
      <c r="M60" s="9"/>
      <c r="N60" s="1026"/>
    </row>
    <row r="61" spans="2:14" ht="39.6">
      <c r="B61" s="1026">
        <v>2023</v>
      </c>
      <c r="C61" s="1026" t="s">
        <v>16</v>
      </c>
      <c r="D61" s="1079" t="s">
        <v>1289</v>
      </c>
      <c r="E61" s="1080"/>
      <c r="F61" s="1079" t="s">
        <v>1295</v>
      </c>
      <c r="G61" s="1080"/>
      <c r="H61" s="1026" t="s">
        <v>969</v>
      </c>
      <c r="I61" s="1026" t="s">
        <v>292</v>
      </c>
      <c r="J61" s="1026" t="s">
        <v>110</v>
      </c>
      <c r="K61" s="293">
        <v>0</v>
      </c>
      <c r="L61" s="6">
        <v>2</v>
      </c>
      <c r="M61" s="9"/>
      <c r="N61" s="1026"/>
    </row>
    <row r="62" spans="2:14" ht="52.8">
      <c r="B62" s="1026">
        <v>2023</v>
      </c>
      <c r="C62" s="1026" t="s">
        <v>16</v>
      </c>
      <c r="D62" s="1079" t="s">
        <v>1289</v>
      </c>
      <c r="E62" s="1080"/>
      <c r="F62" s="1079" t="s">
        <v>1295</v>
      </c>
      <c r="G62" s="1080"/>
      <c r="H62" s="1026" t="s">
        <v>966</v>
      </c>
      <c r="I62" s="1026" t="s">
        <v>1261</v>
      </c>
      <c r="J62" s="1026" t="s">
        <v>20</v>
      </c>
      <c r="K62" s="293">
        <v>151.53</v>
      </c>
      <c r="L62" s="6">
        <v>1063039</v>
      </c>
      <c r="M62" s="9"/>
      <c r="N62" s="8">
        <v>161082299.66999999</v>
      </c>
    </row>
    <row r="63" spans="2:14" ht="52.8">
      <c r="B63" s="1026">
        <v>2023</v>
      </c>
      <c r="C63" s="1026" t="s">
        <v>16</v>
      </c>
      <c r="D63" s="1079" t="s">
        <v>1289</v>
      </c>
      <c r="E63" s="1080"/>
      <c r="F63" s="1079" t="s">
        <v>1295</v>
      </c>
      <c r="G63" s="1080"/>
      <c r="H63" s="1026" t="s">
        <v>966</v>
      </c>
      <c r="I63" s="1026" t="s">
        <v>1262</v>
      </c>
      <c r="J63" s="1026" t="s">
        <v>72</v>
      </c>
      <c r="K63" s="293">
        <v>303.06</v>
      </c>
      <c r="L63" s="6">
        <v>125277</v>
      </c>
      <c r="M63" s="9"/>
      <c r="N63" s="8">
        <v>37966447.619999997</v>
      </c>
    </row>
    <row r="64" spans="2:14" ht="52.8">
      <c r="B64" s="1026">
        <v>2023</v>
      </c>
      <c r="C64" s="1026" t="s">
        <v>16</v>
      </c>
      <c r="D64" s="1079" t="s">
        <v>1289</v>
      </c>
      <c r="E64" s="1080"/>
      <c r="F64" s="1079" t="s">
        <v>1295</v>
      </c>
      <c r="G64" s="1080"/>
      <c r="H64" s="1026" t="s">
        <v>966</v>
      </c>
      <c r="I64" s="1026" t="s">
        <v>1263</v>
      </c>
      <c r="J64" s="1026" t="s">
        <v>72</v>
      </c>
      <c r="K64" s="293">
        <v>454.6</v>
      </c>
      <c r="L64" s="6">
        <v>92021</v>
      </c>
      <c r="M64" s="9"/>
      <c r="N64" s="8">
        <v>41832746.600000001</v>
      </c>
    </row>
    <row r="65" spans="2:14" ht="26.4">
      <c r="B65" s="1026">
        <v>2023</v>
      </c>
      <c r="C65" s="1026" t="s">
        <v>16</v>
      </c>
      <c r="D65" s="1079" t="s">
        <v>1289</v>
      </c>
      <c r="E65" s="1080"/>
      <c r="F65" s="1079" t="s">
        <v>1295</v>
      </c>
      <c r="G65" s="1080"/>
      <c r="H65" s="1026" t="s">
        <v>967</v>
      </c>
      <c r="I65" s="1026" t="s">
        <v>1261</v>
      </c>
      <c r="J65" s="1026" t="s">
        <v>20</v>
      </c>
      <c r="K65" s="293">
        <v>303.06</v>
      </c>
      <c r="L65" s="6">
        <v>117058</v>
      </c>
      <c r="M65" s="9"/>
      <c r="N65" s="8">
        <v>35475597.479999997</v>
      </c>
    </row>
    <row r="66" spans="2:14" ht="26.4">
      <c r="B66" s="1026">
        <v>2023</v>
      </c>
      <c r="C66" s="1026" t="s">
        <v>16</v>
      </c>
      <c r="D66" s="1079" t="s">
        <v>1289</v>
      </c>
      <c r="E66" s="1080"/>
      <c r="F66" s="1079" t="s">
        <v>1295</v>
      </c>
      <c r="G66" s="1080"/>
      <c r="H66" s="1026" t="s">
        <v>967</v>
      </c>
      <c r="I66" s="1026" t="s">
        <v>1262</v>
      </c>
      <c r="J66" s="1026" t="s">
        <v>72</v>
      </c>
      <c r="K66" s="293">
        <v>606.13</v>
      </c>
      <c r="L66" s="6">
        <v>11010</v>
      </c>
      <c r="M66" s="9"/>
      <c r="N66" s="8">
        <v>6673491.2999999998</v>
      </c>
    </row>
    <row r="67" spans="2:14" ht="26.4">
      <c r="B67" s="1026">
        <v>2023</v>
      </c>
      <c r="C67" s="1026" t="s">
        <v>16</v>
      </c>
      <c r="D67" s="1079" t="s">
        <v>1289</v>
      </c>
      <c r="E67" s="1080"/>
      <c r="F67" s="1079" t="s">
        <v>1295</v>
      </c>
      <c r="G67" s="1080"/>
      <c r="H67" s="1026" t="s">
        <v>967</v>
      </c>
      <c r="I67" s="1026" t="s">
        <v>1263</v>
      </c>
      <c r="J67" s="1026" t="s">
        <v>72</v>
      </c>
      <c r="K67" s="293">
        <v>909.2</v>
      </c>
      <c r="L67" s="6">
        <v>6542</v>
      </c>
      <c r="M67" s="9"/>
      <c r="N67" s="8">
        <v>5947986.4000000004</v>
      </c>
    </row>
    <row r="68" spans="2:14" ht="26.4">
      <c r="B68" s="1026">
        <v>2023</v>
      </c>
      <c r="C68" s="1026" t="s">
        <v>16</v>
      </c>
      <c r="D68" s="1079" t="s">
        <v>1289</v>
      </c>
      <c r="E68" s="1080"/>
      <c r="F68" s="1079" t="s">
        <v>1295</v>
      </c>
      <c r="G68" s="1080"/>
      <c r="H68" s="1026" t="s">
        <v>969</v>
      </c>
      <c r="I68" s="1026" t="s">
        <v>1261</v>
      </c>
      <c r="J68" s="1026" t="s">
        <v>20</v>
      </c>
      <c r="K68" s="293">
        <v>454.59</v>
      </c>
      <c r="L68" s="6">
        <v>71523</v>
      </c>
      <c r="M68" s="9"/>
      <c r="N68" s="8">
        <v>32513640.57</v>
      </c>
    </row>
    <row r="69" spans="2:14" ht="26.4">
      <c r="B69" s="1026">
        <v>2023</v>
      </c>
      <c r="C69" s="1026" t="s">
        <v>16</v>
      </c>
      <c r="D69" s="1079" t="s">
        <v>1289</v>
      </c>
      <c r="E69" s="1080"/>
      <c r="F69" s="1079" t="s">
        <v>1295</v>
      </c>
      <c r="G69" s="1080"/>
      <c r="H69" s="1026" t="s">
        <v>969</v>
      </c>
      <c r="I69" s="1026" t="s">
        <v>1262</v>
      </c>
      <c r="J69" s="1026" t="s">
        <v>72</v>
      </c>
      <c r="K69" s="293">
        <v>909.2</v>
      </c>
      <c r="L69" s="6">
        <v>8329</v>
      </c>
      <c r="M69" s="9"/>
      <c r="N69" s="8">
        <v>7572726.7999999998</v>
      </c>
    </row>
    <row r="70" spans="2:14" ht="26.4">
      <c r="B70" s="1026">
        <v>2023</v>
      </c>
      <c r="C70" s="1026" t="s">
        <v>16</v>
      </c>
      <c r="D70" s="1079" t="s">
        <v>1289</v>
      </c>
      <c r="E70" s="1080"/>
      <c r="F70" s="1079" t="s">
        <v>1295</v>
      </c>
      <c r="G70" s="1080"/>
      <c r="H70" s="1026" t="s">
        <v>969</v>
      </c>
      <c r="I70" s="1026" t="s">
        <v>1263</v>
      </c>
      <c r="J70" s="1026" t="s">
        <v>72</v>
      </c>
      <c r="K70" s="293">
        <v>1363.8</v>
      </c>
      <c r="L70" s="6">
        <v>5514</v>
      </c>
      <c r="M70" s="9"/>
      <c r="N70" s="8">
        <v>7519993.2000000002</v>
      </c>
    </row>
    <row r="71" spans="2:14" ht="26.4">
      <c r="B71" s="1026">
        <v>2023</v>
      </c>
      <c r="C71" s="1026" t="s">
        <v>16</v>
      </c>
      <c r="D71" s="1079" t="s">
        <v>1289</v>
      </c>
      <c r="E71" s="1080"/>
      <c r="F71" s="1079" t="s">
        <v>1295</v>
      </c>
      <c r="G71" s="1080"/>
      <c r="H71" s="1026" t="s">
        <v>968</v>
      </c>
      <c r="I71" s="1026" t="s">
        <v>1261</v>
      </c>
      <c r="J71" s="1026" t="s">
        <v>20</v>
      </c>
      <c r="K71" s="293">
        <v>151.53</v>
      </c>
      <c r="L71" s="6">
        <v>19924</v>
      </c>
      <c r="M71" s="9"/>
      <c r="N71" s="8">
        <v>3019083.72</v>
      </c>
    </row>
    <row r="72" spans="2:14" ht="26.4">
      <c r="B72" s="1026">
        <v>2023</v>
      </c>
      <c r="C72" s="1026" t="s">
        <v>16</v>
      </c>
      <c r="D72" s="1079" t="s">
        <v>1289</v>
      </c>
      <c r="E72" s="1080"/>
      <c r="F72" s="1079" t="s">
        <v>1295</v>
      </c>
      <c r="G72" s="1080"/>
      <c r="H72" s="1026" t="s">
        <v>968</v>
      </c>
      <c r="I72" s="1026" t="s">
        <v>1262</v>
      </c>
      <c r="J72" s="1026" t="s">
        <v>72</v>
      </c>
      <c r="K72" s="293">
        <v>303.06</v>
      </c>
      <c r="L72" s="6">
        <v>3796</v>
      </c>
      <c r="M72" s="9"/>
      <c r="N72" s="8">
        <v>1150415.76</v>
      </c>
    </row>
    <row r="73" spans="2:14" ht="26.4">
      <c r="B73" s="1026">
        <v>2023</v>
      </c>
      <c r="C73" s="1026" t="s">
        <v>16</v>
      </c>
      <c r="D73" s="1079" t="s">
        <v>1289</v>
      </c>
      <c r="E73" s="1080"/>
      <c r="F73" s="1079" t="s">
        <v>1295</v>
      </c>
      <c r="G73" s="1080"/>
      <c r="H73" s="1026" t="s">
        <v>968</v>
      </c>
      <c r="I73" s="1026" t="s">
        <v>1263</v>
      </c>
      <c r="J73" s="1026" t="s">
        <v>72</v>
      </c>
      <c r="K73" s="293">
        <v>454.6</v>
      </c>
      <c r="L73" s="6">
        <v>4046</v>
      </c>
      <c r="M73" s="9"/>
      <c r="N73" s="8">
        <v>1839311.6</v>
      </c>
    </row>
    <row r="74" spans="2:14">
      <c r="B74" s="1027" t="s">
        <v>28</v>
      </c>
      <c r="C74" s="1027" t="s">
        <v>28</v>
      </c>
      <c r="D74" s="1083" t="s">
        <v>28</v>
      </c>
      <c r="E74" s="1080"/>
      <c r="F74" s="1083" t="s">
        <v>29</v>
      </c>
      <c r="G74" s="1080"/>
      <c r="H74" s="1027" t="s">
        <v>28</v>
      </c>
      <c r="I74" s="1027" t="s">
        <v>28</v>
      </c>
      <c r="J74" s="1027" t="s">
        <v>28</v>
      </c>
      <c r="K74" s="1027" t="s">
        <v>28</v>
      </c>
      <c r="L74" s="13">
        <v>1530368</v>
      </c>
      <c r="M74" s="1027"/>
      <c r="N74" s="14">
        <v>342593740.72000003</v>
      </c>
    </row>
    <row r="75" spans="2:14" ht="52.8">
      <c r="B75" s="1026">
        <v>2023</v>
      </c>
      <c r="C75" s="1026" t="s">
        <v>16</v>
      </c>
      <c r="D75" s="1079" t="s">
        <v>1289</v>
      </c>
      <c r="E75" s="1080"/>
      <c r="F75" s="1079" t="s">
        <v>1296</v>
      </c>
      <c r="G75" s="1080"/>
      <c r="H75" s="1026" t="s">
        <v>966</v>
      </c>
      <c r="I75" s="1026" t="s">
        <v>292</v>
      </c>
      <c r="J75" s="1026" t="s">
        <v>20</v>
      </c>
      <c r="K75" s="293">
        <v>0</v>
      </c>
      <c r="L75" s="6">
        <v>2519</v>
      </c>
      <c r="M75" s="9"/>
      <c r="N75" s="1026"/>
    </row>
    <row r="76" spans="2:14" ht="39.6">
      <c r="B76" s="1026">
        <v>2023</v>
      </c>
      <c r="C76" s="1026" t="s">
        <v>16</v>
      </c>
      <c r="D76" s="1079" t="s">
        <v>1289</v>
      </c>
      <c r="E76" s="1080"/>
      <c r="F76" s="1079" t="s">
        <v>1296</v>
      </c>
      <c r="G76" s="1080"/>
      <c r="H76" s="1026" t="s">
        <v>967</v>
      </c>
      <c r="I76" s="1026" t="s">
        <v>292</v>
      </c>
      <c r="J76" s="1026" t="s">
        <v>76</v>
      </c>
      <c r="K76" s="293">
        <v>0</v>
      </c>
      <c r="L76" s="6">
        <v>129</v>
      </c>
      <c r="M76" s="9"/>
      <c r="N76" s="1026"/>
    </row>
    <row r="77" spans="2:14" ht="39.6">
      <c r="B77" s="1026">
        <v>2023</v>
      </c>
      <c r="C77" s="1026" t="s">
        <v>16</v>
      </c>
      <c r="D77" s="1079" t="s">
        <v>1289</v>
      </c>
      <c r="E77" s="1080"/>
      <c r="F77" s="1079" t="s">
        <v>1296</v>
      </c>
      <c r="G77" s="1080"/>
      <c r="H77" s="1026" t="s">
        <v>969</v>
      </c>
      <c r="I77" s="1026" t="s">
        <v>292</v>
      </c>
      <c r="J77" s="1026" t="s">
        <v>516</v>
      </c>
      <c r="K77" s="293">
        <v>0</v>
      </c>
      <c r="L77" s="6">
        <v>2</v>
      </c>
      <c r="M77" s="9"/>
      <c r="N77" s="1026"/>
    </row>
    <row r="78" spans="2:14" ht="52.8">
      <c r="B78" s="1026">
        <v>2023</v>
      </c>
      <c r="C78" s="1026" t="s">
        <v>16</v>
      </c>
      <c r="D78" s="1079" t="s">
        <v>1289</v>
      </c>
      <c r="E78" s="1080"/>
      <c r="F78" s="1079" t="s">
        <v>1296</v>
      </c>
      <c r="G78" s="1080"/>
      <c r="H78" s="1026" t="s">
        <v>966</v>
      </c>
      <c r="I78" s="1026" t="s">
        <v>1261</v>
      </c>
      <c r="J78" s="1026" t="s">
        <v>20</v>
      </c>
      <c r="K78" s="293">
        <v>151.53</v>
      </c>
      <c r="L78" s="6">
        <v>1227572</v>
      </c>
      <c r="M78" s="9"/>
      <c r="N78" s="8">
        <v>186013985.16</v>
      </c>
    </row>
    <row r="79" spans="2:14" ht="52.8">
      <c r="B79" s="1026">
        <v>2023</v>
      </c>
      <c r="C79" s="1026" t="s">
        <v>16</v>
      </c>
      <c r="D79" s="1079" t="s">
        <v>1289</v>
      </c>
      <c r="E79" s="1080"/>
      <c r="F79" s="1079" t="s">
        <v>1296</v>
      </c>
      <c r="G79" s="1080"/>
      <c r="H79" s="1026" t="s">
        <v>966</v>
      </c>
      <c r="I79" s="1026" t="s">
        <v>1262</v>
      </c>
      <c r="J79" s="1026" t="s">
        <v>20</v>
      </c>
      <c r="K79" s="293">
        <v>303.06</v>
      </c>
      <c r="L79" s="6">
        <v>146867</v>
      </c>
      <c r="M79" s="9"/>
      <c r="N79" s="8">
        <v>44509513.020000003</v>
      </c>
    </row>
    <row r="80" spans="2:14" ht="52.8">
      <c r="B80" s="1026">
        <v>2023</v>
      </c>
      <c r="C80" s="1026" t="s">
        <v>16</v>
      </c>
      <c r="D80" s="1079" t="s">
        <v>1289</v>
      </c>
      <c r="E80" s="1080"/>
      <c r="F80" s="1079" t="s">
        <v>1296</v>
      </c>
      <c r="G80" s="1080"/>
      <c r="H80" s="1026" t="s">
        <v>966</v>
      </c>
      <c r="I80" s="1026" t="s">
        <v>1263</v>
      </c>
      <c r="J80" s="1026" t="s">
        <v>1297</v>
      </c>
      <c r="K80" s="293">
        <v>454.6</v>
      </c>
      <c r="L80" s="6">
        <v>53330</v>
      </c>
      <c r="M80" s="9"/>
      <c r="N80" s="8">
        <v>24243818</v>
      </c>
    </row>
    <row r="81" spans="2:14" ht="26.4">
      <c r="B81" s="1026">
        <v>2023</v>
      </c>
      <c r="C81" s="1026" t="s">
        <v>16</v>
      </c>
      <c r="D81" s="1079" t="s">
        <v>1289</v>
      </c>
      <c r="E81" s="1080"/>
      <c r="F81" s="1079" t="s">
        <v>1296</v>
      </c>
      <c r="G81" s="1080"/>
      <c r="H81" s="1026" t="s">
        <v>967</v>
      </c>
      <c r="I81" s="1026" t="s">
        <v>1261</v>
      </c>
      <c r="J81" s="1026" t="s">
        <v>20</v>
      </c>
      <c r="K81" s="293">
        <v>303.06</v>
      </c>
      <c r="L81" s="6">
        <v>104383</v>
      </c>
      <c r="M81" s="9"/>
      <c r="N81" s="8">
        <v>31634311.98</v>
      </c>
    </row>
    <row r="82" spans="2:14" ht="26.4">
      <c r="B82" s="1026">
        <v>2023</v>
      </c>
      <c r="C82" s="1026" t="s">
        <v>16</v>
      </c>
      <c r="D82" s="1079" t="s">
        <v>1289</v>
      </c>
      <c r="E82" s="1080"/>
      <c r="F82" s="1079" t="s">
        <v>1296</v>
      </c>
      <c r="G82" s="1080"/>
      <c r="H82" s="1026" t="s">
        <v>967</v>
      </c>
      <c r="I82" s="1026" t="s">
        <v>1262</v>
      </c>
      <c r="J82" s="1026" t="s">
        <v>20</v>
      </c>
      <c r="K82" s="293">
        <v>606.13</v>
      </c>
      <c r="L82" s="6">
        <v>9897</v>
      </c>
      <c r="M82" s="9"/>
      <c r="N82" s="8">
        <v>5998868.6100000003</v>
      </c>
    </row>
    <row r="83" spans="2:14" ht="26.4">
      <c r="B83" s="1026">
        <v>2023</v>
      </c>
      <c r="C83" s="1026" t="s">
        <v>16</v>
      </c>
      <c r="D83" s="1079" t="s">
        <v>1289</v>
      </c>
      <c r="E83" s="1080"/>
      <c r="F83" s="1079" t="s">
        <v>1296</v>
      </c>
      <c r="G83" s="1080"/>
      <c r="H83" s="1026" t="s">
        <v>967</v>
      </c>
      <c r="I83" s="1026" t="s">
        <v>1263</v>
      </c>
      <c r="J83" s="1026" t="s">
        <v>1297</v>
      </c>
      <c r="K83" s="293">
        <v>909.2</v>
      </c>
      <c r="L83" s="6">
        <v>3382</v>
      </c>
      <c r="M83" s="9"/>
      <c r="N83" s="8">
        <v>3074914.4</v>
      </c>
    </row>
    <row r="84" spans="2:14" ht="26.4">
      <c r="B84" s="1026">
        <v>2023</v>
      </c>
      <c r="C84" s="1026" t="s">
        <v>16</v>
      </c>
      <c r="D84" s="1079" t="s">
        <v>1289</v>
      </c>
      <c r="E84" s="1080"/>
      <c r="F84" s="1079" t="s">
        <v>1296</v>
      </c>
      <c r="G84" s="1080"/>
      <c r="H84" s="1026" t="s">
        <v>969</v>
      </c>
      <c r="I84" s="1026" t="s">
        <v>1261</v>
      </c>
      <c r="J84" s="1026" t="s">
        <v>20</v>
      </c>
      <c r="K84" s="293">
        <v>454.59</v>
      </c>
      <c r="L84" s="6">
        <v>50259</v>
      </c>
      <c r="M84" s="9"/>
      <c r="N84" s="8">
        <v>22847238.809999999</v>
      </c>
    </row>
    <row r="85" spans="2:14" ht="26.4">
      <c r="B85" s="1026">
        <v>2023</v>
      </c>
      <c r="C85" s="1026" t="s">
        <v>16</v>
      </c>
      <c r="D85" s="1079" t="s">
        <v>1289</v>
      </c>
      <c r="E85" s="1080"/>
      <c r="F85" s="1079" t="s">
        <v>1296</v>
      </c>
      <c r="G85" s="1080"/>
      <c r="H85" s="1026" t="s">
        <v>969</v>
      </c>
      <c r="I85" s="1026" t="s">
        <v>1262</v>
      </c>
      <c r="J85" s="1026" t="s">
        <v>20</v>
      </c>
      <c r="K85" s="293">
        <v>909.2</v>
      </c>
      <c r="L85" s="6">
        <v>5693</v>
      </c>
      <c r="M85" s="9"/>
      <c r="N85" s="8">
        <v>5176075.5999999996</v>
      </c>
    </row>
    <row r="86" spans="2:14" ht="26.4">
      <c r="B86" s="1026">
        <v>2023</v>
      </c>
      <c r="C86" s="1026" t="s">
        <v>16</v>
      </c>
      <c r="D86" s="1079" t="s">
        <v>1289</v>
      </c>
      <c r="E86" s="1080"/>
      <c r="F86" s="1079" t="s">
        <v>1296</v>
      </c>
      <c r="G86" s="1080"/>
      <c r="H86" s="1026" t="s">
        <v>969</v>
      </c>
      <c r="I86" s="1026" t="s">
        <v>1263</v>
      </c>
      <c r="J86" s="1026" t="s">
        <v>1297</v>
      </c>
      <c r="K86" s="293">
        <v>1363.8</v>
      </c>
      <c r="L86" s="6">
        <v>3234</v>
      </c>
      <c r="M86" s="9"/>
      <c r="N86" s="8">
        <v>4410529.2</v>
      </c>
    </row>
    <row r="87" spans="2:14" ht="26.4">
      <c r="B87" s="1026">
        <v>2023</v>
      </c>
      <c r="C87" s="1026" t="s">
        <v>16</v>
      </c>
      <c r="D87" s="1079" t="s">
        <v>1289</v>
      </c>
      <c r="E87" s="1080"/>
      <c r="F87" s="1079" t="s">
        <v>1296</v>
      </c>
      <c r="G87" s="1080"/>
      <c r="H87" s="1026" t="s">
        <v>968</v>
      </c>
      <c r="I87" s="1026" t="s">
        <v>1261</v>
      </c>
      <c r="J87" s="1026" t="s">
        <v>20</v>
      </c>
      <c r="K87" s="293">
        <v>151.53</v>
      </c>
      <c r="L87" s="6">
        <v>25508</v>
      </c>
      <c r="M87" s="9"/>
      <c r="N87" s="8">
        <v>3865227.24</v>
      </c>
    </row>
    <row r="88" spans="2:14" ht="26.4">
      <c r="B88" s="1026">
        <v>2023</v>
      </c>
      <c r="C88" s="1026" t="s">
        <v>16</v>
      </c>
      <c r="D88" s="1079" t="s">
        <v>1289</v>
      </c>
      <c r="E88" s="1080"/>
      <c r="F88" s="1079" t="s">
        <v>1296</v>
      </c>
      <c r="G88" s="1080"/>
      <c r="H88" s="1026" t="s">
        <v>968</v>
      </c>
      <c r="I88" s="1026" t="s">
        <v>1262</v>
      </c>
      <c r="J88" s="1026" t="s">
        <v>20</v>
      </c>
      <c r="K88" s="293">
        <v>303.06</v>
      </c>
      <c r="L88" s="6">
        <v>5390</v>
      </c>
      <c r="M88" s="9"/>
      <c r="N88" s="8">
        <v>1633493.4</v>
      </c>
    </row>
    <row r="89" spans="2:14" ht="26.4">
      <c r="B89" s="1026">
        <v>2023</v>
      </c>
      <c r="C89" s="1026" t="s">
        <v>16</v>
      </c>
      <c r="D89" s="1079" t="s">
        <v>1289</v>
      </c>
      <c r="E89" s="1080"/>
      <c r="F89" s="1079" t="s">
        <v>1296</v>
      </c>
      <c r="G89" s="1080"/>
      <c r="H89" s="1026" t="s">
        <v>968</v>
      </c>
      <c r="I89" s="1026" t="s">
        <v>1263</v>
      </c>
      <c r="J89" s="1026" t="s">
        <v>1297</v>
      </c>
      <c r="K89" s="293">
        <v>454.6</v>
      </c>
      <c r="L89" s="6">
        <v>2057</v>
      </c>
      <c r="M89" s="9"/>
      <c r="N89" s="8">
        <v>935112.2</v>
      </c>
    </row>
    <row r="90" spans="2:14">
      <c r="B90" s="1027" t="s">
        <v>28</v>
      </c>
      <c r="C90" s="1027" t="s">
        <v>28</v>
      </c>
      <c r="D90" s="1083" t="s">
        <v>28</v>
      </c>
      <c r="E90" s="1080"/>
      <c r="F90" s="1083" t="s">
        <v>29</v>
      </c>
      <c r="G90" s="1080"/>
      <c r="H90" s="1027" t="s">
        <v>28</v>
      </c>
      <c r="I90" s="1027" t="s">
        <v>28</v>
      </c>
      <c r="J90" s="1027" t="s">
        <v>28</v>
      </c>
      <c r="K90" s="1027" t="s">
        <v>28</v>
      </c>
      <c r="L90" s="13">
        <v>1640222</v>
      </c>
      <c r="M90" s="1027"/>
      <c r="N90" s="14">
        <v>334343087.62</v>
      </c>
    </row>
    <row r="91" spans="2:14" ht="52.8">
      <c r="B91" s="1026">
        <v>2023</v>
      </c>
      <c r="C91" s="1026" t="s">
        <v>16</v>
      </c>
      <c r="D91" s="1079" t="s">
        <v>1289</v>
      </c>
      <c r="E91" s="1080"/>
      <c r="F91" s="1079" t="s">
        <v>1298</v>
      </c>
      <c r="G91" s="1080"/>
      <c r="H91" s="1026" t="s">
        <v>966</v>
      </c>
      <c r="I91" s="1026" t="s">
        <v>292</v>
      </c>
      <c r="J91" s="1026" t="s">
        <v>20</v>
      </c>
      <c r="K91" s="293">
        <v>0</v>
      </c>
      <c r="L91" s="6">
        <v>3181</v>
      </c>
      <c r="M91" s="9"/>
      <c r="N91" s="1026"/>
    </row>
    <row r="92" spans="2:14" ht="39.6">
      <c r="B92" s="1026">
        <v>2023</v>
      </c>
      <c r="C92" s="1026" t="s">
        <v>16</v>
      </c>
      <c r="D92" s="1079" t="s">
        <v>1289</v>
      </c>
      <c r="E92" s="1080"/>
      <c r="F92" s="1079" t="s">
        <v>1298</v>
      </c>
      <c r="G92" s="1080"/>
      <c r="H92" s="1026" t="s">
        <v>967</v>
      </c>
      <c r="I92" s="1026" t="s">
        <v>292</v>
      </c>
      <c r="J92" s="1026" t="s">
        <v>20</v>
      </c>
      <c r="K92" s="293">
        <v>0</v>
      </c>
      <c r="L92" s="6">
        <v>170</v>
      </c>
      <c r="M92" s="9"/>
      <c r="N92" s="1026"/>
    </row>
    <row r="93" spans="2:14" ht="39.6">
      <c r="B93" s="1026">
        <v>2023</v>
      </c>
      <c r="C93" s="1026" t="s">
        <v>16</v>
      </c>
      <c r="D93" s="1079" t="s">
        <v>1289</v>
      </c>
      <c r="E93" s="1080"/>
      <c r="F93" s="1079" t="s">
        <v>1298</v>
      </c>
      <c r="G93" s="1080"/>
      <c r="H93" s="1026" t="s">
        <v>969</v>
      </c>
      <c r="I93" s="1026" t="s">
        <v>292</v>
      </c>
      <c r="J93" s="1026" t="s">
        <v>303</v>
      </c>
      <c r="K93" s="293">
        <v>0</v>
      </c>
      <c r="L93" s="6">
        <v>2</v>
      </c>
      <c r="M93" s="9"/>
      <c r="N93" s="1026"/>
    </row>
    <row r="94" spans="2:14" ht="52.8">
      <c r="B94" s="1026">
        <v>2023</v>
      </c>
      <c r="C94" s="1026" t="s">
        <v>16</v>
      </c>
      <c r="D94" s="1079" t="s">
        <v>1289</v>
      </c>
      <c r="E94" s="1080"/>
      <c r="F94" s="1079" t="s">
        <v>1298</v>
      </c>
      <c r="G94" s="1080"/>
      <c r="H94" s="1026" t="s">
        <v>966</v>
      </c>
      <c r="I94" s="1026" t="s">
        <v>1261</v>
      </c>
      <c r="J94" s="1026" t="s">
        <v>20</v>
      </c>
      <c r="K94" s="293">
        <v>354.15</v>
      </c>
      <c r="L94" s="6">
        <v>1431204</v>
      </c>
      <c r="M94" s="9"/>
      <c r="N94" s="8">
        <v>506860896.60000002</v>
      </c>
    </row>
    <row r="95" spans="2:14" ht="52.8">
      <c r="B95" s="1026">
        <v>2023</v>
      </c>
      <c r="C95" s="1026" t="s">
        <v>16</v>
      </c>
      <c r="D95" s="1079" t="s">
        <v>1289</v>
      </c>
      <c r="E95" s="1080"/>
      <c r="F95" s="1079" t="s">
        <v>1298</v>
      </c>
      <c r="G95" s="1080"/>
      <c r="H95" s="1026" t="s">
        <v>966</v>
      </c>
      <c r="I95" s="1026" t="s">
        <v>1262</v>
      </c>
      <c r="J95" s="1026" t="s">
        <v>76</v>
      </c>
      <c r="K95" s="293">
        <v>708.31</v>
      </c>
      <c r="L95" s="6">
        <v>169432</v>
      </c>
      <c r="M95" s="9"/>
      <c r="N95" s="8">
        <v>120010379.92</v>
      </c>
    </row>
    <row r="96" spans="2:14" ht="26.4">
      <c r="B96" s="1026">
        <v>2023</v>
      </c>
      <c r="C96" s="1026" t="s">
        <v>16</v>
      </c>
      <c r="D96" s="1079" t="s">
        <v>1289</v>
      </c>
      <c r="E96" s="1080"/>
      <c r="F96" s="1079" t="s">
        <v>1298</v>
      </c>
      <c r="G96" s="1080"/>
      <c r="H96" s="1026" t="s">
        <v>967</v>
      </c>
      <c r="I96" s="1026" t="s">
        <v>1261</v>
      </c>
      <c r="J96" s="1026" t="s">
        <v>20</v>
      </c>
      <c r="K96" s="293">
        <v>708.3</v>
      </c>
      <c r="L96" s="6">
        <v>103452</v>
      </c>
      <c r="M96" s="9"/>
      <c r="N96" s="8">
        <v>73275051.599999994</v>
      </c>
    </row>
    <row r="97" spans="2:14" ht="26.4">
      <c r="B97" s="1026">
        <v>2023</v>
      </c>
      <c r="C97" s="1026" t="s">
        <v>16</v>
      </c>
      <c r="D97" s="1079" t="s">
        <v>1289</v>
      </c>
      <c r="E97" s="1080"/>
      <c r="F97" s="1079" t="s">
        <v>1298</v>
      </c>
      <c r="G97" s="1080"/>
      <c r="H97" s="1026" t="s">
        <v>967</v>
      </c>
      <c r="I97" s="1026" t="s">
        <v>1262</v>
      </c>
      <c r="J97" s="1026" t="s">
        <v>76</v>
      </c>
      <c r="K97" s="293">
        <v>1416.62</v>
      </c>
      <c r="L97" s="6">
        <v>8377</v>
      </c>
      <c r="M97" s="9"/>
      <c r="N97" s="8">
        <v>11867025.74</v>
      </c>
    </row>
    <row r="98" spans="2:14" ht="26.4">
      <c r="B98" s="1026">
        <v>2023</v>
      </c>
      <c r="C98" s="1026" t="s">
        <v>16</v>
      </c>
      <c r="D98" s="1079" t="s">
        <v>1289</v>
      </c>
      <c r="E98" s="1080"/>
      <c r="F98" s="1079" t="s">
        <v>1298</v>
      </c>
      <c r="G98" s="1080"/>
      <c r="H98" s="1026" t="s">
        <v>969</v>
      </c>
      <c r="I98" s="1026" t="s">
        <v>1261</v>
      </c>
      <c r="J98" s="1026" t="s">
        <v>20</v>
      </c>
      <c r="K98" s="293">
        <v>1062.45</v>
      </c>
      <c r="L98" s="6">
        <v>35156</v>
      </c>
      <c r="M98" s="9"/>
      <c r="N98" s="8">
        <v>37351492.200000003</v>
      </c>
    </row>
    <row r="99" spans="2:14" ht="26.4">
      <c r="B99" s="1026">
        <v>2023</v>
      </c>
      <c r="C99" s="1026" t="s">
        <v>16</v>
      </c>
      <c r="D99" s="1079" t="s">
        <v>1289</v>
      </c>
      <c r="E99" s="1080"/>
      <c r="F99" s="1079" t="s">
        <v>1298</v>
      </c>
      <c r="G99" s="1080"/>
      <c r="H99" s="1026" t="s">
        <v>969</v>
      </c>
      <c r="I99" s="1026" t="s">
        <v>1262</v>
      </c>
      <c r="J99" s="1026" t="s">
        <v>76</v>
      </c>
      <c r="K99" s="293">
        <v>2124.9299999999998</v>
      </c>
      <c r="L99" s="6">
        <v>3057</v>
      </c>
      <c r="M99" s="9"/>
      <c r="N99" s="8">
        <v>6495911.0099999998</v>
      </c>
    </row>
    <row r="100" spans="2:14" ht="26.4">
      <c r="B100" s="1026">
        <v>2023</v>
      </c>
      <c r="C100" s="1026" t="s">
        <v>16</v>
      </c>
      <c r="D100" s="1079" t="s">
        <v>1289</v>
      </c>
      <c r="E100" s="1080"/>
      <c r="F100" s="1079" t="s">
        <v>1298</v>
      </c>
      <c r="G100" s="1080"/>
      <c r="H100" s="1026" t="s">
        <v>968</v>
      </c>
      <c r="I100" s="1026" t="s">
        <v>1261</v>
      </c>
      <c r="J100" s="1026" t="s">
        <v>20</v>
      </c>
      <c r="K100" s="293">
        <v>354.15</v>
      </c>
      <c r="L100" s="6">
        <v>33270</v>
      </c>
      <c r="M100" s="9"/>
      <c r="N100" s="8">
        <v>11782570.5</v>
      </c>
    </row>
    <row r="101" spans="2:14" ht="26.4">
      <c r="B101" s="1026">
        <v>2023</v>
      </c>
      <c r="C101" s="1026" t="s">
        <v>16</v>
      </c>
      <c r="D101" s="1079" t="s">
        <v>1289</v>
      </c>
      <c r="E101" s="1080"/>
      <c r="F101" s="1079" t="s">
        <v>1298</v>
      </c>
      <c r="G101" s="1080"/>
      <c r="H101" s="1026" t="s">
        <v>968</v>
      </c>
      <c r="I101" s="1026" t="s">
        <v>1262</v>
      </c>
      <c r="J101" s="1026" t="s">
        <v>76</v>
      </c>
      <c r="K101" s="293">
        <v>708.31</v>
      </c>
      <c r="L101" s="6">
        <v>6736</v>
      </c>
      <c r="M101" s="9"/>
      <c r="N101" s="8">
        <v>4771176.16</v>
      </c>
    </row>
    <row r="102" spans="2:14">
      <c r="B102" s="1027" t="s">
        <v>28</v>
      </c>
      <c r="C102" s="1027" t="s">
        <v>28</v>
      </c>
      <c r="D102" s="1083" t="s">
        <v>28</v>
      </c>
      <c r="E102" s="1080"/>
      <c r="F102" s="1083" t="s">
        <v>29</v>
      </c>
      <c r="G102" s="1080"/>
      <c r="H102" s="1027" t="s">
        <v>28</v>
      </c>
      <c r="I102" s="1027" t="s">
        <v>28</v>
      </c>
      <c r="J102" s="1027" t="s">
        <v>28</v>
      </c>
      <c r="K102" s="1027" t="s">
        <v>28</v>
      </c>
      <c r="L102" s="13">
        <v>1794037</v>
      </c>
      <c r="M102" s="1027"/>
      <c r="N102" s="14">
        <v>772414503.73000002</v>
      </c>
    </row>
    <row r="103" spans="2:14" ht="52.8">
      <c r="B103" s="1026">
        <v>2023</v>
      </c>
      <c r="C103" s="1026" t="s">
        <v>16</v>
      </c>
      <c r="D103" s="1079" t="s">
        <v>1289</v>
      </c>
      <c r="E103" s="1080"/>
      <c r="F103" s="1079" t="s">
        <v>1299</v>
      </c>
      <c r="G103" s="1080"/>
      <c r="H103" s="1026" t="s">
        <v>966</v>
      </c>
      <c r="I103" s="1026" t="s">
        <v>292</v>
      </c>
      <c r="J103" s="1026" t="s">
        <v>20</v>
      </c>
      <c r="K103" s="293">
        <v>0</v>
      </c>
      <c r="L103" s="6">
        <v>3904</v>
      </c>
      <c r="M103" s="9"/>
      <c r="N103" s="1026"/>
    </row>
    <row r="104" spans="2:14" ht="39.6">
      <c r="B104" s="1026">
        <v>2023</v>
      </c>
      <c r="C104" s="1026" t="s">
        <v>16</v>
      </c>
      <c r="D104" s="1079" t="s">
        <v>1289</v>
      </c>
      <c r="E104" s="1080"/>
      <c r="F104" s="1079" t="s">
        <v>1299</v>
      </c>
      <c r="G104" s="1080"/>
      <c r="H104" s="1026" t="s">
        <v>967</v>
      </c>
      <c r="I104" s="1026" t="s">
        <v>292</v>
      </c>
      <c r="J104" s="1026" t="s">
        <v>20</v>
      </c>
      <c r="K104" s="293">
        <v>0</v>
      </c>
      <c r="L104" s="6">
        <v>104</v>
      </c>
      <c r="M104" s="9"/>
      <c r="N104" s="1026"/>
    </row>
    <row r="105" spans="2:14" ht="39.6">
      <c r="B105" s="1026">
        <v>2023</v>
      </c>
      <c r="C105" s="1026" t="s">
        <v>16</v>
      </c>
      <c r="D105" s="1079" t="s">
        <v>1289</v>
      </c>
      <c r="E105" s="1080"/>
      <c r="F105" s="1079" t="s">
        <v>1299</v>
      </c>
      <c r="G105" s="1080"/>
      <c r="H105" s="1026" t="s">
        <v>969</v>
      </c>
      <c r="I105" s="1026" t="s">
        <v>292</v>
      </c>
      <c r="J105" s="1026" t="s">
        <v>102</v>
      </c>
      <c r="K105" s="293">
        <v>0</v>
      </c>
      <c r="L105" s="6">
        <v>1</v>
      </c>
      <c r="M105" s="9"/>
      <c r="N105" s="1026"/>
    </row>
    <row r="106" spans="2:14" ht="52.8">
      <c r="B106" s="1026">
        <v>2023</v>
      </c>
      <c r="C106" s="1026" t="s">
        <v>16</v>
      </c>
      <c r="D106" s="1079" t="s">
        <v>1289</v>
      </c>
      <c r="E106" s="1080"/>
      <c r="F106" s="1079" t="s">
        <v>1299</v>
      </c>
      <c r="G106" s="1080"/>
      <c r="H106" s="1026" t="s">
        <v>966</v>
      </c>
      <c r="I106" s="1026" t="s">
        <v>1261</v>
      </c>
      <c r="J106" s="1026" t="s">
        <v>20</v>
      </c>
      <c r="K106" s="293">
        <v>354.15</v>
      </c>
      <c r="L106" s="6">
        <v>1092739</v>
      </c>
      <c r="M106" s="9"/>
      <c r="N106" s="8">
        <v>386993516.85000002</v>
      </c>
    </row>
    <row r="107" spans="2:14" ht="52.8">
      <c r="B107" s="1026">
        <v>2023</v>
      </c>
      <c r="C107" s="1026" t="s">
        <v>16</v>
      </c>
      <c r="D107" s="1079" t="s">
        <v>1289</v>
      </c>
      <c r="E107" s="1080"/>
      <c r="F107" s="1079" t="s">
        <v>1299</v>
      </c>
      <c r="G107" s="1080"/>
      <c r="H107" s="1026" t="s">
        <v>966</v>
      </c>
      <c r="I107" s="1026" t="s">
        <v>1262</v>
      </c>
      <c r="J107" s="1026" t="s">
        <v>118</v>
      </c>
      <c r="K107" s="293">
        <v>708.31</v>
      </c>
      <c r="L107" s="6">
        <v>246978</v>
      </c>
      <c r="M107" s="9"/>
      <c r="N107" s="8">
        <v>174936987.18000001</v>
      </c>
    </row>
    <row r="108" spans="2:14" ht="26.4">
      <c r="B108" s="1026">
        <v>2023</v>
      </c>
      <c r="C108" s="1026" t="s">
        <v>16</v>
      </c>
      <c r="D108" s="1079" t="s">
        <v>1289</v>
      </c>
      <c r="E108" s="1080"/>
      <c r="F108" s="1079" t="s">
        <v>1299</v>
      </c>
      <c r="G108" s="1080"/>
      <c r="H108" s="1026" t="s">
        <v>967</v>
      </c>
      <c r="I108" s="1026" t="s">
        <v>1261</v>
      </c>
      <c r="J108" s="1026" t="s">
        <v>20</v>
      </c>
      <c r="K108" s="293">
        <v>708.3</v>
      </c>
      <c r="L108" s="6">
        <v>65039</v>
      </c>
      <c r="M108" s="9"/>
      <c r="N108" s="8">
        <v>46067123.700000003</v>
      </c>
    </row>
    <row r="109" spans="2:14" ht="26.4">
      <c r="B109" s="1026">
        <v>2023</v>
      </c>
      <c r="C109" s="1026" t="s">
        <v>16</v>
      </c>
      <c r="D109" s="1079" t="s">
        <v>1289</v>
      </c>
      <c r="E109" s="1080"/>
      <c r="F109" s="1079" t="s">
        <v>1299</v>
      </c>
      <c r="G109" s="1080"/>
      <c r="H109" s="1026" t="s">
        <v>967</v>
      </c>
      <c r="I109" s="1026" t="s">
        <v>1262</v>
      </c>
      <c r="J109" s="1026" t="s">
        <v>118</v>
      </c>
      <c r="K109" s="293">
        <v>1416.62</v>
      </c>
      <c r="L109" s="6">
        <v>10792</v>
      </c>
      <c r="M109" s="9"/>
      <c r="N109" s="8">
        <v>15288163.039999999</v>
      </c>
    </row>
    <row r="110" spans="2:14" ht="26.4">
      <c r="B110" s="1026">
        <v>2023</v>
      </c>
      <c r="C110" s="1026" t="s">
        <v>16</v>
      </c>
      <c r="D110" s="1079" t="s">
        <v>1289</v>
      </c>
      <c r="E110" s="1080"/>
      <c r="F110" s="1079" t="s">
        <v>1299</v>
      </c>
      <c r="G110" s="1080"/>
      <c r="H110" s="1026" t="s">
        <v>969</v>
      </c>
      <c r="I110" s="1026" t="s">
        <v>1261</v>
      </c>
      <c r="J110" s="1026" t="s">
        <v>20</v>
      </c>
      <c r="K110" s="293">
        <v>1062.45</v>
      </c>
      <c r="L110" s="6">
        <v>15382</v>
      </c>
      <c r="M110" s="9"/>
      <c r="N110" s="8">
        <v>16342605.9</v>
      </c>
    </row>
    <row r="111" spans="2:14" ht="26.4">
      <c r="B111" s="1026">
        <v>2023</v>
      </c>
      <c r="C111" s="1026" t="s">
        <v>16</v>
      </c>
      <c r="D111" s="1079" t="s">
        <v>1289</v>
      </c>
      <c r="E111" s="1080"/>
      <c r="F111" s="1079" t="s">
        <v>1299</v>
      </c>
      <c r="G111" s="1080"/>
      <c r="H111" s="1026" t="s">
        <v>969</v>
      </c>
      <c r="I111" s="1026" t="s">
        <v>1262</v>
      </c>
      <c r="J111" s="1026" t="s">
        <v>118</v>
      </c>
      <c r="K111" s="293">
        <v>2124.9299999999998</v>
      </c>
      <c r="L111" s="6">
        <v>2446</v>
      </c>
      <c r="M111" s="9"/>
      <c r="N111" s="8">
        <v>5197578.78</v>
      </c>
    </row>
    <row r="112" spans="2:14" ht="26.4">
      <c r="B112" s="1026">
        <v>2023</v>
      </c>
      <c r="C112" s="1026" t="s">
        <v>16</v>
      </c>
      <c r="D112" s="1079" t="s">
        <v>1289</v>
      </c>
      <c r="E112" s="1080"/>
      <c r="F112" s="1079" t="s">
        <v>1299</v>
      </c>
      <c r="G112" s="1080"/>
      <c r="H112" s="1026" t="s">
        <v>968</v>
      </c>
      <c r="I112" s="1026" t="s">
        <v>1261</v>
      </c>
      <c r="J112" s="1026" t="s">
        <v>20</v>
      </c>
      <c r="K112" s="293">
        <v>354.15</v>
      </c>
      <c r="L112" s="6">
        <v>28306</v>
      </c>
      <c r="M112" s="9"/>
      <c r="N112" s="8">
        <v>10024569.9</v>
      </c>
    </row>
    <row r="113" spans="2:14" ht="26.4">
      <c r="B113" s="1026">
        <v>2023</v>
      </c>
      <c r="C113" s="1026" t="s">
        <v>16</v>
      </c>
      <c r="D113" s="1079" t="s">
        <v>1289</v>
      </c>
      <c r="E113" s="1080"/>
      <c r="F113" s="1079" t="s">
        <v>1299</v>
      </c>
      <c r="G113" s="1080"/>
      <c r="H113" s="1026" t="s">
        <v>968</v>
      </c>
      <c r="I113" s="1026" t="s">
        <v>1262</v>
      </c>
      <c r="J113" s="1026" t="s">
        <v>118</v>
      </c>
      <c r="K113" s="293">
        <v>708.31</v>
      </c>
      <c r="L113" s="6">
        <v>10970</v>
      </c>
      <c r="M113" s="9"/>
      <c r="N113" s="8">
        <v>7770160.7000000002</v>
      </c>
    </row>
    <row r="114" spans="2:14">
      <c r="B114" s="1027" t="s">
        <v>28</v>
      </c>
      <c r="C114" s="1027" t="s">
        <v>28</v>
      </c>
      <c r="D114" s="1083" t="s">
        <v>28</v>
      </c>
      <c r="E114" s="1080"/>
      <c r="F114" s="1083" t="s">
        <v>29</v>
      </c>
      <c r="G114" s="1080"/>
      <c r="H114" s="1027" t="s">
        <v>28</v>
      </c>
      <c r="I114" s="1027" t="s">
        <v>28</v>
      </c>
      <c r="J114" s="1027" t="s">
        <v>28</v>
      </c>
      <c r="K114" s="1027" t="s">
        <v>28</v>
      </c>
      <c r="L114" s="13">
        <v>1476661</v>
      </c>
      <c r="M114" s="1027"/>
      <c r="N114" s="14">
        <v>662620706.04999995</v>
      </c>
    </row>
    <row r="115" spans="2:14" ht="52.8">
      <c r="B115" s="1026">
        <v>2023</v>
      </c>
      <c r="C115" s="1026" t="s">
        <v>16</v>
      </c>
      <c r="D115" s="1079" t="s">
        <v>1289</v>
      </c>
      <c r="E115" s="1080"/>
      <c r="F115" s="1079" t="s">
        <v>1300</v>
      </c>
      <c r="G115" s="1080"/>
      <c r="H115" s="1026" t="s">
        <v>966</v>
      </c>
      <c r="I115" s="1026" t="s">
        <v>292</v>
      </c>
      <c r="J115" s="1026" t="s">
        <v>20</v>
      </c>
      <c r="K115" s="293">
        <v>0</v>
      </c>
      <c r="L115" s="6">
        <v>2194</v>
      </c>
      <c r="M115" s="9"/>
      <c r="N115" s="1026"/>
    </row>
    <row r="116" spans="2:14" ht="39.6">
      <c r="B116" s="1026">
        <v>2023</v>
      </c>
      <c r="C116" s="1026" t="s">
        <v>16</v>
      </c>
      <c r="D116" s="1079" t="s">
        <v>1289</v>
      </c>
      <c r="E116" s="1080"/>
      <c r="F116" s="1079" t="s">
        <v>1300</v>
      </c>
      <c r="G116" s="1080"/>
      <c r="H116" s="1026" t="s">
        <v>967</v>
      </c>
      <c r="I116" s="1026" t="s">
        <v>292</v>
      </c>
      <c r="J116" s="1026" t="s">
        <v>76</v>
      </c>
      <c r="K116" s="293">
        <v>0</v>
      </c>
      <c r="L116" s="6">
        <v>155</v>
      </c>
      <c r="M116" s="9"/>
      <c r="N116" s="1026"/>
    </row>
    <row r="117" spans="2:14" ht="39.6">
      <c r="B117" s="1026">
        <v>2023</v>
      </c>
      <c r="C117" s="1026" t="s">
        <v>16</v>
      </c>
      <c r="D117" s="1079" t="s">
        <v>1289</v>
      </c>
      <c r="E117" s="1080"/>
      <c r="F117" s="1079" t="s">
        <v>1300</v>
      </c>
      <c r="G117" s="1080"/>
      <c r="H117" s="1026" t="s">
        <v>969</v>
      </c>
      <c r="I117" s="1026" t="s">
        <v>292</v>
      </c>
      <c r="J117" s="1026" t="s">
        <v>510</v>
      </c>
      <c r="K117" s="293">
        <v>0</v>
      </c>
      <c r="L117" s="6">
        <v>3</v>
      </c>
      <c r="M117" s="9"/>
      <c r="N117" s="1026"/>
    </row>
    <row r="118" spans="2:14" ht="52.8">
      <c r="B118" s="1026">
        <v>2023</v>
      </c>
      <c r="C118" s="1026" t="s">
        <v>16</v>
      </c>
      <c r="D118" s="1079" t="s">
        <v>1289</v>
      </c>
      <c r="E118" s="1080"/>
      <c r="F118" s="1079" t="s">
        <v>1300</v>
      </c>
      <c r="G118" s="1080"/>
      <c r="H118" s="1026" t="s">
        <v>966</v>
      </c>
      <c r="I118" s="1026" t="s">
        <v>1261</v>
      </c>
      <c r="J118" s="1026" t="s">
        <v>20</v>
      </c>
      <c r="K118" s="293">
        <v>385.32</v>
      </c>
      <c r="L118" s="6">
        <v>1259064</v>
      </c>
      <c r="M118" s="9"/>
      <c r="N118" s="8">
        <v>485142540.48000002</v>
      </c>
    </row>
    <row r="119" spans="2:14" ht="52.8">
      <c r="B119" s="1026">
        <v>2023</v>
      </c>
      <c r="C119" s="1026" t="s">
        <v>16</v>
      </c>
      <c r="D119" s="1079" t="s">
        <v>1289</v>
      </c>
      <c r="E119" s="1080"/>
      <c r="F119" s="1079" t="s">
        <v>1300</v>
      </c>
      <c r="G119" s="1080"/>
      <c r="H119" s="1026" t="s">
        <v>966</v>
      </c>
      <c r="I119" s="1026" t="s">
        <v>1262</v>
      </c>
      <c r="J119" s="1026" t="s">
        <v>123</v>
      </c>
      <c r="K119" s="293">
        <v>770.65</v>
      </c>
      <c r="L119" s="6">
        <v>5671</v>
      </c>
      <c r="M119" s="9"/>
      <c r="N119" s="8">
        <v>4370356.1500000004</v>
      </c>
    </row>
    <row r="120" spans="2:14" ht="26.4">
      <c r="B120" s="1026">
        <v>2023</v>
      </c>
      <c r="C120" s="1026" t="s">
        <v>16</v>
      </c>
      <c r="D120" s="1079" t="s">
        <v>1289</v>
      </c>
      <c r="E120" s="1080"/>
      <c r="F120" s="1079" t="s">
        <v>1300</v>
      </c>
      <c r="G120" s="1080"/>
      <c r="H120" s="1026" t="s">
        <v>967</v>
      </c>
      <c r="I120" s="1026" t="s">
        <v>1261</v>
      </c>
      <c r="J120" s="1026" t="s">
        <v>20</v>
      </c>
      <c r="K120" s="293">
        <v>770.65</v>
      </c>
      <c r="L120" s="6">
        <v>169229</v>
      </c>
      <c r="M120" s="9"/>
      <c r="N120" s="8">
        <v>130416328.84999999</v>
      </c>
    </row>
    <row r="121" spans="2:14" ht="26.4">
      <c r="B121" s="1026">
        <v>2023</v>
      </c>
      <c r="C121" s="1026" t="s">
        <v>16</v>
      </c>
      <c r="D121" s="1079" t="s">
        <v>1289</v>
      </c>
      <c r="E121" s="1080"/>
      <c r="F121" s="1079" t="s">
        <v>1300</v>
      </c>
      <c r="G121" s="1080"/>
      <c r="H121" s="1026" t="s">
        <v>967</v>
      </c>
      <c r="I121" s="1026" t="s">
        <v>1262</v>
      </c>
      <c r="J121" s="1026" t="s">
        <v>123</v>
      </c>
      <c r="K121" s="293">
        <v>1541.31</v>
      </c>
      <c r="L121" s="6">
        <v>803</v>
      </c>
      <c r="M121" s="9"/>
      <c r="N121" s="8">
        <v>1237671.93</v>
      </c>
    </row>
    <row r="122" spans="2:14" ht="26.4">
      <c r="B122" s="1026">
        <v>2023</v>
      </c>
      <c r="C122" s="1026" t="s">
        <v>16</v>
      </c>
      <c r="D122" s="1079" t="s">
        <v>1289</v>
      </c>
      <c r="E122" s="1080"/>
      <c r="F122" s="1079" t="s">
        <v>1300</v>
      </c>
      <c r="G122" s="1080"/>
      <c r="H122" s="1026" t="s">
        <v>969</v>
      </c>
      <c r="I122" s="1026" t="s">
        <v>1261</v>
      </c>
      <c r="J122" s="1026" t="s">
        <v>20</v>
      </c>
      <c r="K122" s="293">
        <v>1155.97</v>
      </c>
      <c r="L122" s="6">
        <v>115347</v>
      </c>
      <c r="M122" s="9"/>
      <c r="N122" s="8">
        <v>133337671.59</v>
      </c>
    </row>
    <row r="123" spans="2:14" ht="26.4">
      <c r="B123" s="1026">
        <v>2023</v>
      </c>
      <c r="C123" s="1026" t="s">
        <v>16</v>
      </c>
      <c r="D123" s="1079" t="s">
        <v>1289</v>
      </c>
      <c r="E123" s="1080"/>
      <c r="F123" s="1079" t="s">
        <v>1300</v>
      </c>
      <c r="G123" s="1080"/>
      <c r="H123" s="1026" t="s">
        <v>969</v>
      </c>
      <c r="I123" s="1026" t="s">
        <v>1262</v>
      </c>
      <c r="J123" s="1026" t="s">
        <v>123</v>
      </c>
      <c r="K123" s="293">
        <v>2311.96</v>
      </c>
      <c r="L123" s="6">
        <v>593</v>
      </c>
      <c r="M123" s="9"/>
      <c r="N123" s="8">
        <v>1370992.28</v>
      </c>
    </row>
    <row r="124" spans="2:14" ht="26.4">
      <c r="B124" s="1026">
        <v>2023</v>
      </c>
      <c r="C124" s="1026" t="s">
        <v>16</v>
      </c>
      <c r="D124" s="1079" t="s">
        <v>1289</v>
      </c>
      <c r="E124" s="1080"/>
      <c r="F124" s="1079" t="s">
        <v>1300</v>
      </c>
      <c r="G124" s="1080"/>
      <c r="H124" s="1026" t="s">
        <v>968</v>
      </c>
      <c r="I124" s="1026" t="s">
        <v>1261</v>
      </c>
      <c r="J124" s="1026" t="s">
        <v>20</v>
      </c>
      <c r="K124" s="293">
        <v>385.32</v>
      </c>
      <c r="L124" s="6">
        <v>21960</v>
      </c>
      <c r="M124" s="9"/>
      <c r="N124" s="8">
        <v>8461627.1999999993</v>
      </c>
    </row>
    <row r="125" spans="2:14" ht="26.4">
      <c r="B125" s="1026">
        <v>2023</v>
      </c>
      <c r="C125" s="1026" t="s">
        <v>16</v>
      </c>
      <c r="D125" s="1079" t="s">
        <v>1289</v>
      </c>
      <c r="E125" s="1080"/>
      <c r="F125" s="1079" t="s">
        <v>1300</v>
      </c>
      <c r="G125" s="1080"/>
      <c r="H125" s="1026" t="s">
        <v>968</v>
      </c>
      <c r="I125" s="1026" t="s">
        <v>1262</v>
      </c>
      <c r="J125" s="1026" t="s">
        <v>123</v>
      </c>
      <c r="K125" s="293">
        <v>770.65</v>
      </c>
      <c r="L125" s="6">
        <v>212</v>
      </c>
      <c r="M125" s="9"/>
      <c r="N125" s="8">
        <v>163377.79999999999</v>
      </c>
    </row>
    <row r="126" spans="2:14">
      <c r="B126" s="1027" t="s">
        <v>28</v>
      </c>
      <c r="C126" s="1027" t="s">
        <v>28</v>
      </c>
      <c r="D126" s="1083" t="s">
        <v>28</v>
      </c>
      <c r="E126" s="1080"/>
      <c r="F126" s="1083" t="s">
        <v>29</v>
      </c>
      <c r="G126" s="1080"/>
      <c r="H126" s="1027" t="s">
        <v>28</v>
      </c>
      <c r="I126" s="1027" t="s">
        <v>28</v>
      </c>
      <c r="J126" s="1027" t="s">
        <v>28</v>
      </c>
      <c r="K126" s="1027" t="s">
        <v>28</v>
      </c>
      <c r="L126" s="13">
        <v>1575231</v>
      </c>
      <c r="M126" s="1027"/>
      <c r="N126" s="14">
        <v>764500566.27999997</v>
      </c>
    </row>
    <row r="127" spans="2:14" ht="52.8">
      <c r="B127" s="1026">
        <v>2023</v>
      </c>
      <c r="C127" s="1026" t="s">
        <v>16</v>
      </c>
      <c r="D127" s="1079" t="s">
        <v>1289</v>
      </c>
      <c r="E127" s="1080"/>
      <c r="F127" s="1079" t="s">
        <v>1301</v>
      </c>
      <c r="G127" s="1080"/>
      <c r="H127" s="1026" t="s">
        <v>966</v>
      </c>
      <c r="I127" s="1026" t="s">
        <v>292</v>
      </c>
      <c r="J127" s="1026" t="s">
        <v>20</v>
      </c>
      <c r="K127" s="293">
        <v>0</v>
      </c>
      <c r="L127" s="6">
        <v>1127</v>
      </c>
      <c r="M127" s="9"/>
      <c r="N127" s="1026"/>
    </row>
    <row r="128" spans="2:14" ht="39.6">
      <c r="B128" s="1026">
        <v>2023</v>
      </c>
      <c r="C128" s="1026" t="s">
        <v>16</v>
      </c>
      <c r="D128" s="1079" t="s">
        <v>1289</v>
      </c>
      <c r="E128" s="1080"/>
      <c r="F128" s="1079" t="s">
        <v>1301</v>
      </c>
      <c r="G128" s="1080"/>
      <c r="H128" s="1026" t="s">
        <v>967</v>
      </c>
      <c r="I128" s="1026" t="s">
        <v>292</v>
      </c>
      <c r="J128" s="1026" t="s">
        <v>76</v>
      </c>
      <c r="K128" s="293">
        <v>0</v>
      </c>
      <c r="L128" s="6">
        <v>71</v>
      </c>
      <c r="M128" s="9"/>
      <c r="N128" s="1026"/>
    </row>
    <row r="129" spans="2:14" ht="39.6">
      <c r="B129" s="1026">
        <v>2023</v>
      </c>
      <c r="C129" s="1026" t="s">
        <v>16</v>
      </c>
      <c r="D129" s="1079" t="s">
        <v>1289</v>
      </c>
      <c r="E129" s="1080"/>
      <c r="F129" s="1079" t="s">
        <v>1301</v>
      </c>
      <c r="G129" s="1080"/>
      <c r="H129" s="1026" t="s">
        <v>969</v>
      </c>
      <c r="I129" s="1026" t="s">
        <v>292</v>
      </c>
      <c r="J129" s="1026" t="s">
        <v>110</v>
      </c>
      <c r="K129" s="293">
        <v>0</v>
      </c>
      <c r="L129" s="6">
        <v>3</v>
      </c>
      <c r="M129" s="9"/>
      <c r="N129" s="1026"/>
    </row>
    <row r="130" spans="2:14" ht="52.8">
      <c r="B130" s="1026">
        <v>2023</v>
      </c>
      <c r="C130" s="1026" t="s">
        <v>16</v>
      </c>
      <c r="D130" s="1079" t="s">
        <v>1289</v>
      </c>
      <c r="E130" s="1080"/>
      <c r="F130" s="1079" t="s">
        <v>1301</v>
      </c>
      <c r="G130" s="1080"/>
      <c r="H130" s="1026" t="s">
        <v>966</v>
      </c>
      <c r="I130" s="1026" t="s">
        <v>1261</v>
      </c>
      <c r="J130" s="1026" t="s">
        <v>20</v>
      </c>
      <c r="K130" s="293">
        <v>385.32</v>
      </c>
      <c r="L130" s="6">
        <v>872059</v>
      </c>
      <c r="M130" s="9"/>
      <c r="N130" s="8">
        <v>336021773.88</v>
      </c>
    </row>
    <row r="131" spans="2:14" ht="52.8">
      <c r="B131" s="1026">
        <v>2023</v>
      </c>
      <c r="C131" s="1026" t="s">
        <v>16</v>
      </c>
      <c r="D131" s="1079" t="s">
        <v>1289</v>
      </c>
      <c r="E131" s="1080"/>
      <c r="F131" s="1079" t="s">
        <v>1301</v>
      </c>
      <c r="G131" s="1080"/>
      <c r="H131" s="1026" t="s">
        <v>966</v>
      </c>
      <c r="I131" s="1026" t="s">
        <v>1262</v>
      </c>
      <c r="J131" s="1026" t="s">
        <v>72</v>
      </c>
      <c r="K131" s="293">
        <v>770.65</v>
      </c>
      <c r="L131" s="6">
        <v>52340</v>
      </c>
      <c r="M131" s="9"/>
      <c r="N131" s="8">
        <v>40335821</v>
      </c>
    </row>
    <row r="132" spans="2:14" ht="26.4">
      <c r="B132" s="1026">
        <v>2023</v>
      </c>
      <c r="C132" s="1026" t="s">
        <v>16</v>
      </c>
      <c r="D132" s="1079" t="s">
        <v>1289</v>
      </c>
      <c r="E132" s="1080"/>
      <c r="F132" s="1079" t="s">
        <v>1301</v>
      </c>
      <c r="G132" s="1080"/>
      <c r="H132" s="1026" t="s">
        <v>967</v>
      </c>
      <c r="I132" s="1026" t="s">
        <v>1261</v>
      </c>
      <c r="J132" s="1026" t="s">
        <v>20</v>
      </c>
      <c r="K132" s="293">
        <v>770.65</v>
      </c>
      <c r="L132" s="6">
        <v>172106</v>
      </c>
      <c r="M132" s="9"/>
      <c r="N132" s="8">
        <v>132633488.90000001</v>
      </c>
    </row>
    <row r="133" spans="2:14" ht="26.4">
      <c r="B133" s="1026">
        <v>2023</v>
      </c>
      <c r="C133" s="1026" t="s">
        <v>16</v>
      </c>
      <c r="D133" s="1079" t="s">
        <v>1289</v>
      </c>
      <c r="E133" s="1080"/>
      <c r="F133" s="1079" t="s">
        <v>1301</v>
      </c>
      <c r="G133" s="1080"/>
      <c r="H133" s="1026" t="s">
        <v>967</v>
      </c>
      <c r="I133" s="1026" t="s">
        <v>1262</v>
      </c>
      <c r="J133" s="1026" t="s">
        <v>72</v>
      </c>
      <c r="K133" s="293">
        <v>1541.31</v>
      </c>
      <c r="L133" s="6">
        <v>7489</v>
      </c>
      <c r="M133" s="9"/>
      <c r="N133" s="8">
        <v>11542870.59</v>
      </c>
    </row>
    <row r="134" spans="2:14" ht="26.4">
      <c r="B134" s="1026">
        <v>2023</v>
      </c>
      <c r="C134" s="1026" t="s">
        <v>16</v>
      </c>
      <c r="D134" s="1079" t="s">
        <v>1289</v>
      </c>
      <c r="E134" s="1080"/>
      <c r="F134" s="1079" t="s">
        <v>1301</v>
      </c>
      <c r="G134" s="1080"/>
      <c r="H134" s="1026" t="s">
        <v>969</v>
      </c>
      <c r="I134" s="1026" t="s">
        <v>1261</v>
      </c>
      <c r="J134" s="1026" t="s">
        <v>20</v>
      </c>
      <c r="K134" s="293">
        <v>1155.97</v>
      </c>
      <c r="L134" s="6">
        <v>111407</v>
      </c>
      <c r="M134" s="9"/>
      <c r="N134" s="8">
        <v>128783149.79000001</v>
      </c>
    </row>
    <row r="135" spans="2:14" ht="26.4">
      <c r="B135" s="1026">
        <v>2023</v>
      </c>
      <c r="C135" s="1026" t="s">
        <v>16</v>
      </c>
      <c r="D135" s="1079" t="s">
        <v>1289</v>
      </c>
      <c r="E135" s="1080"/>
      <c r="F135" s="1079" t="s">
        <v>1301</v>
      </c>
      <c r="G135" s="1080"/>
      <c r="H135" s="1026" t="s">
        <v>969</v>
      </c>
      <c r="I135" s="1026" t="s">
        <v>1262</v>
      </c>
      <c r="J135" s="1026" t="s">
        <v>72</v>
      </c>
      <c r="K135" s="293">
        <v>2311.96</v>
      </c>
      <c r="L135" s="6">
        <v>5739</v>
      </c>
      <c r="M135" s="9"/>
      <c r="N135" s="8">
        <v>13268338.439999999</v>
      </c>
    </row>
    <row r="136" spans="2:14" ht="26.4">
      <c r="B136" s="1026">
        <v>2023</v>
      </c>
      <c r="C136" s="1026" t="s">
        <v>16</v>
      </c>
      <c r="D136" s="1079" t="s">
        <v>1289</v>
      </c>
      <c r="E136" s="1080"/>
      <c r="F136" s="1079" t="s">
        <v>1301</v>
      </c>
      <c r="G136" s="1080"/>
      <c r="H136" s="1026" t="s">
        <v>968</v>
      </c>
      <c r="I136" s="1026" t="s">
        <v>1261</v>
      </c>
      <c r="J136" s="1026" t="s">
        <v>20</v>
      </c>
      <c r="K136" s="293">
        <v>385.32</v>
      </c>
      <c r="L136" s="6">
        <v>19738</v>
      </c>
      <c r="M136" s="9"/>
      <c r="N136" s="8">
        <v>7605446.1600000001</v>
      </c>
    </row>
    <row r="137" spans="2:14" ht="26.4">
      <c r="B137" s="1026">
        <v>2023</v>
      </c>
      <c r="C137" s="1026" t="s">
        <v>16</v>
      </c>
      <c r="D137" s="1079" t="s">
        <v>1289</v>
      </c>
      <c r="E137" s="1080"/>
      <c r="F137" s="1079" t="s">
        <v>1301</v>
      </c>
      <c r="G137" s="1080"/>
      <c r="H137" s="1026" t="s">
        <v>968</v>
      </c>
      <c r="I137" s="1026" t="s">
        <v>1262</v>
      </c>
      <c r="J137" s="1026" t="s">
        <v>72</v>
      </c>
      <c r="K137" s="293">
        <v>770.65</v>
      </c>
      <c r="L137" s="6">
        <v>1958</v>
      </c>
      <c r="M137" s="9"/>
      <c r="N137" s="8">
        <v>1508932.7</v>
      </c>
    </row>
    <row r="138" spans="2:14">
      <c r="B138" s="1027" t="s">
        <v>28</v>
      </c>
      <c r="C138" s="1027" t="s">
        <v>28</v>
      </c>
      <c r="D138" s="1083" t="s">
        <v>28</v>
      </c>
      <c r="E138" s="1080"/>
      <c r="F138" s="1083" t="s">
        <v>29</v>
      </c>
      <c r="G138" s="1080"/>
      <c r="H138" s="1027" t="s">
        <v>28</v>
      </c>
      <c r="I138" s="1027" t="s">
        <v>28</v>
      </c>
      <c r="J138" s="1027" t="s">
        <v>28</v>
      </c>
      <c r="K138" s="1027" t="s">
        <v>28</v>
      </c>
      <c r="L138" s="13">
        <v>1244037</v>
      </c>
      <c r="M138" s="1027"/>
      <c r="N138" s="14">
        <v>671699821.46000004</v>
      </c>
    </row>
    <row r="139" spans="2:14" ht="52.8">
      <c r="B139" s="1026">
        <v>2023</v>
      </c>
      <c r="C139" s="1026" t="s">
        <v>16</v>
      </c>
      <c r="D139" s="1079" t="s">
        <v>1289</v>
      </c>
      <c r="E139" s="1080"/>
      <c r="F139" s="1079" t="s">
        <v>1302</v>
      </c>
      <c r="G139" s="1080"/>
      <c r="H139" s="1026" t="s">
        <v>966</v>
      </c>
      <c r="I139" s="1026" t="s">
        <v>292</v>
      </c>
      <c r="J139" s="1026" t="s">
        <v>20</v>
      </c>
      <c r="K139" s="293">
        <v>0</v>
      </c>
      <c r="L139" s="6">
        <v>2783</v>
      </c>
      <c r="M139" s="9"/>
      <c r="N139" s="1026"/>
    </row>
    <row r="140" spans="2:14" ht="39.6">
      <c r="B140" s="1026">
        <v>2023</v>
      </c>
      <c r="C140" s="1026" t="s">
        <v>16</v>
      </c>
      <c r="D140" s="1079" t="s">
        <v>1289</v>
      </c>
      <c r="E140" s="1080"/>
      <c r="F140" s="1079" t="s">
        <v>1302</v>
      </c>
      <c r="G140" s="1080"/>
      <c r="H140" s="1026" t="s">
        <v>967</v>
      </c>
      <c r="I140" s="1026" t="s">
        <v>292</v>
      </c>
      <c r="J140" s="1026" t="s">
        <v>72</v>
      </c>
      <c r="K140" s="293">
        <v>0</v>
      </c>
      <c r="L140" s="6">
        <v>162</v>
      </c>
      <c r="M140" s="9"/>
      <c r="N140" s="1026"/>
    </row>
    <row r="141" spans="2:14" ht="39.6">
      <c r="B141" s="1026">
        <v>2023</v>
      </c>
      <c r="C141" s="1026" t="s">
        <v>16</v>
      </c>
      <c r="D141" s="1079" t="s">
        <v>1289</v>
      </c>
      <c r="E141" s="1080"/>
      <c r="F141" s="1079" t="s">
        <v>1302</v>
      </c>
      <c r="G141" s="1080"/>
      <c r="H141" s="1026" t="s">
        <v>969</v>
      </c>
      <c r="I141" s="1026" t="s">
        <v>292</v>
      </c>
      <c r="J141" s="1026" t="s">
        <v>1303</v>
      </c>
      <c r="K141" s="293">
        <v>0</v>
      </c>
      <c r="L141" s="6">
        <v>2</v>
      </c>
      <c r="M141" s="9"/>
      <c r="N141" s="1026"/>
    </row>
    <row r="142" spans="2:14" ht="39.6">
      <c r="B142" s="1026">
        <v>2023</v>
      </c>
      <c r="C142" s="1026" t="s">
        <v>16</v>
      </c>
      <c r="D142" s="1079" t="s">
        <v>1289</v>
      </c>
      <c r="E142" s="1080"/>
      <c r="F142" s="1079" t="s">
        <v>1302</v>
      </c>
      <c r="G142" s="1080"/>
      <c r="H142" s="1026" t="s">
        <v>968</v>
      </c>
      <c r="I142" s="1026" t="s">
        <v>292</v>
      </c>
      <c r="J142" s="1026" t="s">
        <v>385</v>
      </c>
      <c r="K142" s="293">
        <v>0</v>
      </c>
      <c r="L142" s="6">
        <v>1</v>
      </c>
      <c r="M142" s="9"/>
      <c r="N142" s="1026"/>
    </row>
    <row r="143" spans="2:14" ht="52.8">
      <c r="B143" s="1026">
        <v>2023</v>
      </c>
      <c r="C143" s="1026" t="s">
        <v>16</v>
      </c>
      <c r="D143" s="1079" t="s">
        <v>1289</v>
      </c>
      <c r="E143" s="1080"/>
      <c r="F143" s="1079" t="s">
        <v>1302</v>
      </c>
      <c r="G143" s="1080"/>
      <c r="H143" s="1026" t="s">
        <v>966</v>
      </c>
      <c r="I143" s="1026" t="s">
        <v>1261</v>
      </c>
      <c r="J143" s="1026" t="s">
        <v>20</v>
      </c>
      <c r="K143" s="293">
        <v>343.76</v>
      </c>
      <c r="L143" s="6">
        <v>1226830</v>
      </c>
      <c r="M143" s="9"/>
      <c r="N143" s="8">
        <v>421735080.80000001</v>
      </c>
    </row>
    <row r="144" spans="2:14" ht="52.8">
      <c r="B144" s="1026">
        <v>2023</v>
      </c>
      <c r="C144" s="1026" t="s">
        <v>16</v>
      </c>
      <c r="D144" s="1079" t="s">
        <v>1289</v>
      </c>
      <c r="E144" s="1080"/>
      <c r="F144" s="1079" t="s">
        <v>1302</v>
      </c>
      <c r="G144" s="1080"/>
      <c r="H144" s="1026" t="s">
        <v>966</v>
      </c>
      <c r="I144" s="1026" t="s">
        <v>1262</v>
      </c>
      <c r="J144" s="1026" t="s">
        <v>165</v>
      </c>
      <c r="K144" s="293">
        <v>687.52</v>
      </c>
      <c r="L144" s="6">
        <v>47107</v>
      </c>
      <c r="M144" s="9"/>
      <c r="N144" s="8">
        <v>32387004.640000001</v>
      </c>
    </row>
    <row r="145" spans="2:14" ht="26.4">
      <c r="B145" s="1026">
        <v>2023</v>
      </c>
      <c r="C145" s="1026" t="s">
        <v>16</v>
      </c>
      <c r="D145" s="1079" t="s">
        <v>1289</v>
      </c>
      <c r="E145" s="1080"/>
      <c r="F145" s="1079" t="s">
        <v>1302</v>
      </c>
      <c r="G145" s="1080"/>
      <c r="H145" s="1026" t="s">
        <v>967</v>
      </c>
      <c r="I145" s="1026" t="s">
        <v>1261</v>
      </c>
      <c r="J145" s="1026" t="s">
        <v>20</v>
      </c>
      <c r="K145" s="293">
        <v>515.64</v>
      </c>
      <c r="L145" s="6">
        <v>200970</v>
      </c>
      <c r="M145" s="9"/>
      <c r="N145" s="8">
        <v>103628170.8</v>
      </c>
    </row>
    <row r="146" spans="2:14" ht="26.4">
      <c r="B146" s="1026">
        <v>2023</v>
      </c>
      <c r="C146" s="1026" t="s">
        <v>16</v>
      </c>
      <c r="D146" s="1079" t="s">
        <v>1289</v>
      </c>
      <c r="E146" s="1080"/>
      <c r="F146" s="1079" t="s">
        <v>1302</v>
      </c>
      <c r="G146" s="1080"/>
      <c r="H146" s="1026" t="s">
        <v>967</v>
      </c>
      <c r="I146" s="1026" t="s">
        <v>1262</v>
      </c>
      <c r="J146" s="1026" t="s">
        <v>165</v>
      </c>
      <c r="K146" s="293">
        <v>1031.29</v>
      </c>
      <c r="L146" s="6">
        <v>7248</v>
      </c>
      <c r="M146" s="9"/>
      <c r="N146" s="8">
        <v>7474789.9199999999</v>
      </c>
    </row>
    <row r="147" spans="2:14" ht="26.4">
      <c r="B147" s="1026">
        <v>2023</v>
      </c>
      <c r="C147" s="1026" t="s">
        <v>16</v>
      </c>
      <c r="D147" s="1079" t="s">
        <v>1289</v>
      </c>
      <c r="E147" s="1080"/>
      <c r="F147" s="1079" t="s">
        <v>1302</v>
      </c>
      <c r="G147" s="1080"/>
      <c r="H147" s="1026" t="s">
        <v>969</v>
      </c>
      <c r="I147" s="1026" t="s">
        <v>1261</v>
      </c>
      <c r="J147" s="1026" t="s">
        <v>20</v>
      </c>
      <c r="K147" s="293">
        <v>687.52</v>
      </c>
      <c r="L147" s="6">
        <v>102045</v>
      </c>
      <c r="M147" s="9"/>
      <c r="N147" s="8">
        <v>70157978.400000006</v>
      </c>
    </row>
    <row r="148" spans="2:14" ht="26.4">
      <c r="B148" s="1026">
        <v>2023</v>
      </c>
      <c r="C148" s="1026" t="s">
        <v>16</v>
      </c>
      <c r="D148" s="1079" t="s">
        <v>1289</v>
      </c>
      <c r="E148" s="1080"/>
      <c r="F148" s="1079" t="s">
        <v>1302</v>
      </c>
      <c r="G148" s="1080"/>
      <c r="H148" s="1026" t="s">
        <v>969</v>
      </c>
      <c r="I148" s="1026" t="s">
        <v>1262</v>
      </c>
      <c r="J148" s="1026" t="s">
        <v>165</v>
      </c>
      <c r="K148" s="293">
        <v>1375.05</v>
      </c>
      <c r="L148" s="6">
        <v>5800</v>
      </c>
      <c r="M148" s="9"/>
      <c r="N148" s="8">
        <v>7975290</v>
      </c>
    </row>
    <row r="149" spans="2:14" ht="26.4">
      <c r="B149" s="1026">
        <v>2023</v>
      </c>
      <c r="C149" s="1026" t="s">
        <v>16</v>
      </c>
      <c r="D149" s="1079" t="s">
        <v>1289</v>
      </c>
      <c r="E149" s="1080"/>
      <c r="F149" s="1079" t="s">
        <v>1302</v>
      </c>
      <c r="G149" s="1080"/>
      <c r="H149" s="1026" t="s">
        <v>968</v>
      </c>
      <c r="I149" s="1026" t="s">
        <v>1261</v>
      </c>
      <c r="J149" s="1026" t="s">
        <v>20</v>
      </c>
      <c r="K149" s="293">
        <v>343.76</v>
      </c>
      <c r="L149" s="6">
        <v>29489</v>
      </c>
      <c r="M149" s="9"/>
      <c r="N149" s="8">
        <v>10137138.640000001</v>
      </c>
    </row>
    <row r="150" spans="2:14" ht="26.4">
      <c r="B150" s="1026">
        <v>2023</v>
      </c>
      <c r="C150" s="1026" t="s">
        <v>16</v>
      </c>
      <c r="D150" s="1079" t="s">
        <v>1289</v>
      </c>
      <c r="E150" s="1080"/>
      <c r="F150" s="1079" t="s">
        <v>1302</v>
      </c>
      <c r="G150" s="1080"/>
      <c r="H150" s="1026" t="s">
        <v>968</v>
      </c>
      <c r="I150" s="1026" t="s">
        <v>1262</v>
      </c>
      <c r="J150" s="1026" t="s">
        <v>165</v>
      </c>
      <c r="K150" s="293">
        <v>687.52</v>
      </c>
      <c r="L150" s="6">
        <v>1913</v>
      </c>
      <c r="M150" s="9"/>
      <c r="N150" s="8">
        <v>1315225.76</v>
      </c>
    </row>
    <row r="151" spans="2:14">
      <c r="B151" s="1027" t="s">
        <v>28</v>
      </c>
      <c r="C151" s="1027" t="s">
        <v>28</v>
      </c>
      <c r="D151" s="1083" t="s">
        <v>28</v>
      </c>
      <c r="E151" s="1080"/>
      <c r="F151" s="1083" t="s">
        <v>29</v>
      </c>
      <c r="G151" s="1080"/>
      <c r="H151" s="1027" t="s">
        <v>28</v>
      </c>
      <c r="I151" s="1027" t="s">
        <v>28</v>
      </c>
      <c r="J151" s="1027" t="s">
        <v>28</v>
      </c>
      <c r="K151" s="1027" t="s">
        <v>28</v>
      </c>
      <c r="L151" s="13">
        <v>1624350</v>
      </c>
      <c r="M151" s="1027"/>
      <c r="N151" s="14">
        <v>654810678.96000004</v>
      </c>
    </row>
    <row r="152" spans="2:14" ht="52.8">
      <c r="B152" s="1026">
        <v>2023</v>
      </c>
      <c r="C152" s="1026" t="s">
        <v>16</v>
      </c>
      <c r="D152" s="1079" t="s">
        <v>1289</v>
      </c>
      <c r="E152" s="1080"/>
      <c r="F152" s="1079" t="s">
        <v>1304</v>
      </c>
      <c r="G152" s="1080"/>
      <c r="H152" s="1026" t="s">
        <v>966</v>
      </c>
      <c r="I152" s="1026" t="s">
        <v>292</v>
      </c>
      <c r="J152" s="1026" t="s">
        <v>20</v>
      </c>
      <c r="K152" s="293">
        <v>0</v>
      </c>
      <c r="L152" s="6">
        <v>2815</v>
      </c>
      <c r="M152" s="9"/>
      <c r="N152" s="1026"/>
    </row>
    <row r="153" spans="2:14" ht="39.6">
      <c r="B153" s="1026">
        <v>2023</v>
      </c>
      <c r="C153" s="1026" t="s">
        <v>16</v>
      </c>
      <c r="D153" s="1079" t="s">
        <v>1289</v>
      </c>
      <c r="E153" s="1080"/>
      <c r="F153" s="1079" t="s">
        <v>1304</v>
      </c>
      <c r="G153" s="1080"/>
      <c r="H153" s="1026" t="s">
        <v>967</v>
      </c>
      <c r="I153" s="1026" t="s">
        <v>292</v>
      </c>
      <c r="J153" s="1026" t="s">
        <v>72</v>
      </c>
      <c r="K153" s="293">
        <v>0</v>
      </c>
      <c r="L153" s="6">
        <v>90</v>
      </c>
      <c r="M153" s="9"/>
      <c r="N153" s="1026"/>
    </row>
    <row r="154" spans="2:14" ht="39.6">
      <c r="B154" s="1026">
        <v>2023</v>
      </c>
      <c r="C154" s="1026" t="s">
        <v>16</v>
      </c>
      <c r="D154" s="1079" t="s">
        <v>1289</v>
      </c>
      <c r="E154" s="1080"/>
      <c r="F154" s="1079" t="s">
        <v>1304</v>
      </c>
      <c r="G154" s="1080"/>
      <c r="H154" s="1026" t="s">
        <v>969</v>
      </c>
      <c r="I154" s="1026" t="s">
        <v>292</v>
      </c>
      <c r="J154" s="1026" t="s">
        <v>110</v>
      </c>
      <c r="K154" s="293">
        <v>0</v>
      </c>
      <c r="L154" s="6">
        <v>2</v>
      </c>
      <c r="M154" s="9"/>
      <c r="N154" s="1026"/>
    </row>
    <row r="155" spans="2:14" ht="39.6">
      <c r="B155" s="1026">
        <v>2023</v>
      </c>
      <c r="C155" s="1026" t="s">
        <v>16</v>
      </c>
      <c r="D155" s="1079" t="s">
        <v>1289</v>
      </c>
      <c r="E155" s="1080"/>
      <c r="F155" s="1079" t="s">
        <v>1304</v>
      </c>
      <c r="G155" s="1080"/>
      <c r="H155" s="1026" t="s">
        <v>968</v>
      </c>
      <c r="I155" s="1026" t="s">
        <v>292</v>
      </c>
      <c r="J155" s="1026" t="s">
        <v>438</v>
      </c>
      <c r="K155" s="293">
        <v>0</v>
      </c>
      <c r="L155" s="6">
        <v>1</v>
      </c>
      <c r="M155" s="9"/>
      <c r="N155" s="1026"/>
    </row>
    <row r="156" spans="2:14" ht="52.8">
      <c r="B156" s="1026">
        <v>2023</v>
      </c>
      <c r="C156" s="1026" t="s">
        <v>16</v>
      </c>
      <c r="D156" s="1079" t="s">
        <v>1289</v>
      </c>
      <c r="E156" s="1080"/>
      <c r="F156" s="1079" t="s">
        <v>1304</v>
      </c>
      <c r="G156" s="1080"/>
      <c r="H156" s="1026" t="s">
        <v>966</v>
      </c>
      <c r="I156" s="1026" t="s">
        <v>1261</v>
      </c>
      <c r="J156" s="1026" t="s">
        <v>20</v>
      </c>
      <c r="K156" s="293">
        <v>723.53</v>
      </c>
      <c r="L156" s="6">
        <v>959989</v>
      </c>
      <c r="M156" s="9"/>
      <c r="N156" s="8">
        <v>694580841.16999996</v>
      </c>
    </row>
    <row r="157" spans="2:14" ht="26.4">
      <c r="B157" s="1026">
        <v>2023</v>
      </c>
      <c r="C157" s="1026" t="s">
        <v>16</v>
      </c>
      <c r="D157" s="1079" t="s">
        <v>1289</v>
      </c>
      <c r="E157" s="1080"/>
      <c r="F157" s="1079" t="s">
        <v>1304</v>
      </c>
      <c r="G157" s="1080"/>
      <c r="H157" s="1026" t="s">
        <v>967</v>
      </c>
      <c r="I157" s="1026" t="s">
        <v>1261</v>
      </c>
      <c r="J157" s="1026" t="s">
        <v>20</v>
      </c>
      <c r="K157" s="293">
        <v>1447.06</v>
      </c>
      <c r="L157" s="6">
        <v>137826</v>
      </c>
      <c r="M157" s="9"/>
      <c r="N157" s="8">
        <v>199442491.56</v>
      </c>
    </row>
    <row r="158" spans="2:14" ht="26.4">
      <c r="B158" s="1026">
        <v>2023</v>
      </c>
      <c r="C158" s="1026" t="s">
        <v>16</v>
      </c>
      <c r="D158" s="1079" t="s">
        <v>1289</v>
      </c>
      <c r="E158" s="1080"/>
      <c r="F158" s="1079" t="s">
        <v>1304</v>
      </c>
      <c r="G158" s="1080"/>
      <c r="H158" s="1026" t="s">
        <v>969</v>
      </c>
      <c r="I158" s="1026" t="s">
        <v>1261</v>
      </c>
      <c r="J158" s="1026" t="s">
        <v>20</v>
      </c>
      <c r="K158" s="293">
        <v>2170.59</v>
      </c>
      <c r="L158" s="6">
        <v>58269</v>
      </c>
      <c r="M158" s="9"/>
      <c r="N158" s="8">
        <v>126478108.70999999</v>
      </c>
    </row>
    <row r="159" spans="2:14" ht="26.4">
      <c r="B159" s="1026">
        <v>2023</v>
      </c>
      <c r="C159" s="1026" t="s">
        <v>16</v>
      </c>
      <c r="D159" s="1079" t="s">
        <v>1289</v>
      </c>
      <c r="E159" s="1080"/>
      <c r="F159" s="1079" t="s">
        <v>1304</v>
      </c>
      <c r="G159" s="1080"/>
      <c r="H159" s="1026" t="s">
        <v>968</v>
      </c>
      <c r="I159" s="1026" t="s">
        <v>1261</v>
      </c>
      <c r="J159" s="1026" t="s">
        <v>20</v>
      </c>
      <c r="K159" s="293">
        <v>723.53</v>
      </c>
      <c r="L159" s="6">
        <v>23185</v>
      </c>
      <c r="M159" s="9"/>
      <c r="N159" s="8">
        <v>16775043.050000001</v>
      </c>
    </row>
    <row r="160" spans="2:14">
      <c r="B160" s="1027" t="s">
        <v>28</v>
      </c>
      <c r="C160" s="1027" t="s">
        <v>28</v>
      </c>
      <c r="D160" s="1083" t="s">
        <v>28</v>
      </c>
      <c r="E160" s="1080"/>
      <c r="F160" s="1083" t="s">
        <v>29</v>
      </c>
      <c r="G160" s="1080"/>
      <c r="H160" s="1027" t="s">
        <v>28</v>
      </c>
      <c r="I160" s="1027" t="s">
        <v>28</v>
      </c>
      <c r="J160" s="1027" t="s">
        <v>28</v>
      </c>
      <c r="K160" s="1027" t="s">
        <v>28</v>
      </c>
      <c r="L160" s="13">
        <v>1182177</v>
      </c>
      <c r="M160" s="1027"/>
      <c r="N160" s="14">
        <v>1037276484.49</v>
      </c>
    </row>
    <row r="161" spans="2:14" ht="52.8">
      <c r="B161" s="1026">
        <v>2023</v>
      </c>
      <c r="C161" s="1026" t="s">
        <v>16</v>
      </c>
      <c r="D161" s="1079" t="s">
        <v>1289</v>
      </c>
      <c r="E161" s="1080"/>
      <c r="F161" s="1079" t="s">
        <v>1305</v>
      </c>
      <c r="G161" s="1080"/>
      <c r="H161" s="1026" t="s">
        <v>966</v>
      </c>
      <c r="I161" s="1026" t="s">
        <v>292</v>
      </c>
      <c r="J161" s="1026" t="s">
        <v>20</v>
      </c>
      <c r="K161" s="293">
        <v>0</v>
      </c>
      <c r="L161" s="6">
        <v>2585</v>
      </c>
      <c r="M161" s="9"/>
      <c r="N161" s="1026"/>
    </row>
    <row r="162" spans="2:14" ht="39.6">
      <c r="B162" s="1026">
        <v>2023</v>
      </c>
      <c r="C162" s="1026" t="s">
        <v>16</v>
      </c>
      <c r="D162" s="1079" t="s">
        <v>1289</v>
      </c>
      <c r="E162" s="1080"/>
      <c r="F162" s="1079" t="s">
        <v>1305</v>
      </c>
      <c r="G162" s="1080"/>
      <c r="H162" s="1026" t="s">
        <v>967</v>
      </c>
      <c r="I162" s="1026" t="s">
        <v>292</v>
      </c>
      <c r="J162" s="1026" t="s">
        <v>76</v>
      </c>
      <c r="K162" s="293">
        <v>0</v>
      </c>
      <c r="L162" s="6">
        <v>86</v>
      </c>
      <c r="M162" s="9"/>
      <c r="N162" s="1026"/>
    </row>
    <row r="163" spans="2:14" ht="39.6">
      <c r="B163" s="1026">
        <v>2023</v>
      </c>
      <c r="C163" s="1026" t="s">
        <v>16</v>
      </c>
      <c r="D163" s="1079" t="s">
        <v>1289</v>
      </c>
      <c r="E163" s="1080"/>
      <c r="F163" s="1079" t="s">
        <v>1305</v>
      </c>
      <c r="G163" s="1080"/>
      <c r="H163" s="1026" t="s">
        <v>969</v>
      </c>
      <c r="I163" s="1026" t="s">
        <v>292</v>
      </c>
      <c r="J163" s="1026" t="s">
        <v>1303</v>
      </c>
      <c r="K163" s="293">
        <v>0</v>
      </c>
      <c r="L163" s="6">
        <v>2</v>
      </c>
      <c r="M163" s="9"/>
      <c r="N163" s="1026"/>
    </row>
    <row r="164" spans="2:14" ht="52.8">
      <c r="B164" s="1026">
        <v>2023</v>
      </c>
      <c r="C164" s="1026" t="s">
        <v>16</v>
      </c>
      <c r="D164" s="1079" t="s">
        <v>1289</v>
      </c>
      <c r="E164" s="1080"/>
      <c r="F164" s="1079" t="s">
        <v>1305</v>
      </c>
      <c r="G164" s="1080"/>
      <c r="H164" s="1026" t="s">
        <v>966</v>
      </c>
      <c r="I164" s="1026" t="s">
        <v>1261</v>
      </c>
      <c r="J164" s="1026" t="s">
        <v>20</v>
      </c>
      <c r="K164" s="293">
        <v>343.76</v>
      </c>
      <c r="L164" s="6">
        <v>921982</v>
      </c>
      <c r="M164" s="9"/>
      <c r="N164" s="8">
        <v>316940532.31999999</v>
      </c>
    </row>
    <row r="165" spans="2:14" ht="52.8">
      <c r="B165" s="1026">
        <v>2023</v>
      </c>
      <c r="C165" s="1026" t="s">
        <v>16</v>
      </c>
      <c r="D165" s="1079" t="s">
        <v>1289</v>
      </c>
      <c r="E165" s="1080"/>
      <c r="F165" s="1079" t="s">
        <v>1305</v>
      </c>
      <c r="G165" s="1080"/>
      <c r="H165" s="1026" t="s">
        <v>966</v>
      </c>
      <c r="I165" s="1026" t="s">
        <v>1262</v>
      </c>
      <c r="J165" s="1026" t="s">
        <v>122</v>
      </c>
      <c r="K165" s="293">
        <v>687.52</v>
      </c>
      <c r="L165" s="6">
        <v>130536</v>
      </c>
      <c r="M165" s="9"/>
      <c r="N165" s="8">
        <v>89746110.719999999</v>
      </c>
    </row>
    <row r="166" spans="2:14" ht="26.4">
      <c r="B166" s="1026">
        <v>2023</v>
      </c>
      <c r="C166" s="1026" t="s">
        <v>16</v>
      </c>
      <c r="D166" s="1079" t="s">
        <v>1289</v>
      </c>
      <c r="E166" s="1080"/>
      <c r="F166" s="1079" t="s">
        <v>1305</v>
      </c>
      <c r="G166" s="1080"/>
      <c r="H166" s="1026" t="s">
        <v>967</v>
      </c>
      <c r="I166" s="1026" t="s">
        <v>1261</v>
      </c>
      <c r="J166" s="1026" t="s">
        <v>20</v>
      </c>
      <c r="K166" s="293">
        <v>515.64</v>
      </c>
      <c r="L166" s="6">
        <v>128164</v>
      </c>
      <c r="M166" s="9"/>
      <c r="N166" s="8">
        <v>66086484.960000001</v>
      </c>
    </row>
    <row r="167" spans="2:14" ht="26.4">
      <c r="B167" s="1026">
        <v>2023</v>
      </c>
      <c r="C167" s="1026" t="s">
        <v>16</v>
      </c>
      <c r="D167" s="1079" t="s">
        <v>1289</v>
      </c>
      <c r="E167" s="1080"/>
      <c r="F167" s="1079" t="s">
        <v>1305</v>
      </c>
      <c r="G167" s="1080"/>
      <c r="H167" s="1026" t="s">
        <v>967</v>
      </c>
      <c r="I167" s="1026" t="s">
        <v>1262</v>
      </c>
      <c r="J167" s="1026" t="s">
        <v>122</v>
      </c>
      <c r="K167" s="293">
        <v>1031.29</v>
      </c>
      <c r="L167" s="6">
        <v>15959</v>
      </c>
      <c r="M167" s="9"/>
      <c r="N167" s="8">
        <v>16458357.109999999</v>
      </c>
    </row>
    <row r="168" spans="2:14" ht="26.4">
      <c r="B168" s="1026">
        <v>2023</v>
      </c>
      <c r="C168" s="1026" t="s">
        <v>16</v>
      </c>
      <c r="D168" s="1079" t="s">
        <v>1289</v>
      </c>
      <c r="E168" s="1080"/>
      <c r="F168" s="1079" t="s">
        <v>1305</v>
      </c>
      <c r="G168" s="1080"/>
      <c r="H168" s="1026" t="s">
        <v>969</v>
      </c>
      <c r="I168" s="1026" t="s">
        <v>1261</v>
      </c>
      <c r="J168" s="1026" t="s">
        <v>20</v>
      </c>
      <c r="K168" s="293">
        <v>687.52</v>
      </c>
      <c r="L168" s="6">
        <v>58405</v>
      </c>
      <c r="M168" s="9"/>
      <c r="N168" s="8">
        <v>40154605.600000001</v>
      </c>
    </row>
    <row r="169" spans="2:14" ht="26.4">
      <c r="B169" s="1026">
        <v>2023</v>
      </c>
      <c r="C169" s="1026" t="s">
        <v>16</v>
      </c>
      <c r="D169" s="1079" t="s">
        <v>1289</v>
      </c>
      <c r="E169" s="1080"/>
      <c r="F169" s="1079" t="s">
        <v>1305</v>
      </c>
      <c r="G169" s="1080"/>
      <c r="H169" s="1026" t="s">
        <v>969</v>
      </c>
      <c r="I169" s="1026" t="s">
        <v>1262</v>
      </c>
      <c r="J169" s="1026" t="s">
        <v>122</v>
      </c>
      <c r="K169" s="293">
        <v>1375.05</v>
      </c>
      <c r="L169" s="6">
        <v>6090</v>
      </c>
      <c r="M169" s="9"/>
      <c r="N169" s="8">
        <v>8374054.5</v>
      </c>
    </row>
    <row r="170" spans="2:14" ht="26.4">
      <c r="B170" s="1026">
        <v>2023</v>
      </c>
      <c r="C170" s="1026" t="s">
        <v>16</v>
      </c>
      <c r="D170" s="1079" t="s">
        <v>1289</v>
      </c>
      <c r="E170" s="1080"/>
      <c r="F170" s="1079" t="s">
        <v>1305</v>
      </c>
      <c r="G170" s="1080"/>
      <c r="H170" s="1026" t="s">
        <v>968</v>
      </c>
      <c r="I170" s="1026" t="s">
        <v>1261</v>
      </c>
      <c r="J170" s="1026" t="s">
        <v>20</v>
      </c>
      <c r="K170" s="293">
        <v>343.76</v>
      </c>
      <c r="L170" s="6">
        <v>21254</v>
      </c>
      <c r="M170" s="9"/>
      <c r="N170" s="8">
        <v>7306275.04</v>
      </c>
    </row>
    <row r="171" spans="2:14" ht="26.4">
      <c r="B171" s="1026">
        <v>2023</v>
      </c>
      <c r="C171" s="1026" t="s">
        <v>16</v>
      </c>
      <c r="D171" s="1079" t="s">
        <v>1289</v>
      </c>
      <c r="E171" s="1080"/>
      <c r="F171" s="1079" t="s">
        <v>1305</v>
      </c>
      <c r="G171" s="1080"/>
      <c r="H171" s="1026" t="s">
        <v>968</v>
      </c>
      <c r="I171" s="1026" t="s">
        <v>1262</v>
      </c>
      <c r="J171" s="1026" t="s">
        <v>122</v>
      </c>
      <c r="K171" s="293">
        <v>687.52</v>
      </c>
      <c r="L171" s="6">
        <v>5834</v>
      </c>
      <c r="M171" s="9"/>
      <c r="N171" s="8">
        <v>4010991.68</v>
      </c>
    </row>
    <row r="172" spans="2:14">
      <c r="B172" s="1027" t="s">
        <v>28</v>
      </c>
      <c r="C172" s="1027" t="s">
        <v>28</v>
      </c>
      <c r="D172" s="1083" t="s">
        <v>28</v>
      </c>
      <c r="E172" s="1080"/>
      <c r="F172" s="1083" t="s">
        <v>29</v>
      </c>
      <c r="G172" s="1080"/>
      <c r="H172" s="1027" t="s">
        <v>28</v>
      </c>
      <c r="I172" s="1027" t="s">
        <v>28</v>
      </c>
      <c r="J172" s="1027" t="s">
        <v>28</v>
      </c>
      <c r="K172" s="1027" t="s">
        <v>28</v>
      </c>
      <c r="L172" s="13">
        <v>1290897</v>
      </c>
      <c r="M172" s="1027"/>
      <c r="N172" s="14">
        <v>549077411.92999995</v>
      </c>
    </row>
    <row r="173" spans="2:14" ht="52.8">
      <c r="B173" s="1026">
        <v>2023</v>
      </c>
      <c r="C173" s="1026" t="s">
        <v>16</v>
      </c>
      <c r="D173" s="1079" t="s">
        <v>1289</v>
      </c>
      <c r="E173" s="1080"/>
      <c r="F173" s="1079" t="s">
        <v>1306</v>
      </c>
      <c r="G173" s="1080"/>
      <c r="H173" s="1026" t="s">
        <v>966</v>
      </c>
      <c r="I173" s="1026" t="s">
        <v>292</v>
      </c>
      <c r="J173" s="1026" t="s">
        <v>20</v>
      </c>
      <c r="K173" s="293">
        <v>0</v>
      </c>
      <c r="L173" s="6">
        <v>2755</v>
      </c>
      <c r="M173" s="9"/>
      <c r="N173" s="1026"/>
    </row>
    <row r="174" spans="2:14" ht="52.8">
      <c r="B174" s="1026">
        <v>2023</v>
      </c>
      <c r="C174" s="1026" t="s">
        <v>16</v>
      </c>
      <c r="D174" s="1079" t="s">
        <v>1289</v>
      </c>
      <c r="E174" s="1080"/>
      <c r="F174" s="1079" t="s">
        <v>1306</v>
      </c>
      <c r="G174" s="1080"/>
      <c r="H174" s="1026" t="s">
        <v>966</v>
      </c>
      <c r="I174" s="1026" t="s">
        <v>1262</v>
      </c>
      <c r="J174" s="1026" t="s">
        <v>72</v>
      </c>
      <c r="K174" s="293">
        <v>0</v>
      </c>
      <c r="L174" s="6">
        <v>170400</v>
      </c>
      <c r="M174" s="9"/>
      <c r="N174" s="1026"/>
    </row>
    <row r="175" spans="2:14" ht="52.8">
      <c r="B175" s="1026">
        <v>2023</v>
      </c>
      <c r="C175" s="1026" t="s">
        <v>16</v>
      </c>
      <c r="D175" s="1079" t="s">
        <v>1289</v>
      </c>
      <c r="E175" s="1080"/>
      <c r="F175" s="1079" t="s">
        <v>1306</v>
      </c>
      <c r="G175" s="1080"/>
      <c r="H175" s="1026" t="s">
        <v>966</v>
      </c>
      <c r="I175" s="1026" t="s">
        <v>1263</v>
      </c>
      <c r="J175" s="1026" t="s">
        <v>122</v>
      </c>
      <c r="K175" s="293">
        <v>0</v>
      </c>
      <c r="L175" s="6">
        <v>49613</v>
      </c>
      <c r="M175" s="9"/>
      <c r="N175" s="1026"/>
    </row>
    <row r="176" spans="2:14" ht="39.6">
      <c r="B176" s="1026">
        <v>2023</v>
      </c>
      <c r="C176" s="1026" t="s">
        <v>16</v>
      </c>
      <c r="D176" s="1079" t="s">
        <v>1289</v>
      </c>
      <c r="E176" s="1080"/>
      <c r="F176" s="1079" t="s">
        <v>1306</v>
      </c>
      <c r="G176" s="1080"/>
      <c r="H176" s="1026" t="s">
        <v>967</v>
      </c>
      <c r="I176" s="1026" t="s">
        <v>292</v>
      </c>
      <c r="J176" s="1026" t="s">
        <v>76</v>
      </c>
      <c r="K176" s="293">
        <v>0</v>
      </c>
      <c r="L176" s="6">
        <v>100</v>
      </c>
      <c r="M176" s="9"/>
      <c r="N176" s="1026"/>
    </row>
    <row r="177" spans="2:14" ht="26.4">
      <c r="B177" s="1026">
        <v>2023</v>
      </c>
      <c r="C177" s="1026" t="s">
        <v>16</v>
      </c>
      <c r="D177" s="1079" t="s">
        <v>1289</v>
      </c>
      <c r="E177" s="1080"/>
      <c r="F177" s="1079" t="s">
        <v>1306</v>
      </c>
      <c r="G177" s="1080"/>
      <c r="H177" s="1026" t="s">
        <v>967</v>
      </c>
      <c r="I177" s="1026" t="s">
        <v>1262</v>
      </c>
      <c r="J177" s="1026" t="s">
        <v>72</v>
      </c>
      <c r="K177" s="293">
        <v>0</v>
      </c>
      <c r="L177" s="6">
        <v>17915</v>
      </c>
      <c r="M177" s="9"/>
      <c r="N177" s="1026"/>
    </row>
    <row r="178" spans="2:14" ht="26.4">
      <c r="B178" s="1026">
        <v>2023</v>
      </c>
      <c r="C178" s="1026" t="s">
        <v>16</v>
      </c>
      <c r="D178" s="1079" t="s">
        <v>1289</v>
      </c>
      <c r="E178" s="1080"/>
      <c r="F178" s="1079" t="s">
        <v>1306</v>
      </c>
      <c r="G178" s="1080"/>
      <c r="H178" s="1026" t="s">
        <v>967</v>
      </c>
      <c r="I178" s="1026" t="s">
        <v>1263</v>
      </c>
      <c r="J178" s="1026" t="s">
        <v>122</v>
      </c>
      <c r="K178" s="293">
        <v>0</v>
      </c>
      <c r="L178" s="6">
        <v>4983</v>
      </c>
      <c r="M178" s="9"/>
      <c r="N178" s="1026"/>
    </row>
    <row r="179" spans="2:14" ht="39.6">
      <c r="B179" s="1026">
        <v>2023</v>
      </c>
      <c r="C179" s="1026" t="s">
        <v>16</v>
      </c>
      <c r="D179" s="1079" t="s">
        <v>1289</v>
      </c>
      <c r="E179" s="1080"/>
      <c r="F179" s="1079" t="s">
        <v>1306</v>
      </c>
      <c r="G179" s="1080"/>
      <c r="H179" s="1026" t="s">
        <v>969</v>
      </c>
      <c r="I179" s="1026" t="s">
        <v>292</v>
      </c>
      <c r="J179" s="1026" t="s">
        <v>110</v>
      </c>
      <c r="K179" s="293">
        <v>0</v>
      </c>
      <c r="L179" s="6">
        <v>2</v>
      </c>
      <c r="M179" s="9"/>
      <c r="N179" s="1026"/>
    </row>
    <row r="180" spans="2:14" ht="26.4">
      <c r="B180" s="1026">
        <v>2023</v>
      </c>
      <c r="C180" s="1026" t="s">
        <v>16</v>
      </c>
      <c r="D180" s="1079" t="s">
        <v>1289</v>
      </c>
      <c r="E180" s="1080"/>
      <c r="F180" s="1079" t="s">
        <v>1306</v>
      </c>
      <c r="G180" s="1080"/>
      <c r="H180" s="1026" t="s">
        <v>969</v>
      </c>
      <c r="I180" s="1026" t="s">
        <v>1262</v>
      </c>
      <c r="J180" s="1026" t="s">
        <v>72</v>
      </c>
      <c r="K180" s="293">
        <v>0</v>
      </c>
      <c r="L180" s="6">
        <v>7970</v>
      </c>
      <c r="M180" s="9"/>
      <c r="N180" s="1026"/>
    </row>
    <row r="181" spans="2:14" ht="26.4">
      <c r="B181" s="1026">
        <v>2023</v>
      </c>
      <c r="C181" s="1026" t="s">
        <v>16</v>
      </c>
      <c r="D181" s="1079" t="s">
        <v>1289</v>
      </c>
      <c r="E181" s="1080"/>
      <c r="F181" s="1079" t="s">
        <v>1306</v>
      </c>
      <c r="G181" s="1080"/>
      <c r="H181" s="1026" t="s">
        <v>969</v>
      </c>
      <c r="I181" s="1026" t="s">
        <v>1263</v>
      </c>
      <c r="J181" s="1026" t="s">
        <v>122</v>
      </c>
      <c r="K181" s="293">
        <v>0</v>
      </c>
      <c r="L181" s="6">
        <v>2107</v>
      </c>
      <c r="M181" s="9"/>
      <c r="N181" s="1026"/>
    </row>
    <row r="182" spans="2:14" ht="26.4">
      <c r="B182" s="1026">
        <v>2023</v>
      </c>
      <c r="C182" s="1026" t="s">
        <v>16</v>
      </c>
      <c r="D182" s="1079" t="s">
        <v>1289</v>
      </c>
      <c r="E182" s="1080"/>
      <c r="F182" s="1079" t="s">
        <v>1306</v>
      </c>
      <c r="G182" s="1080"/>
      <c r="H182" s="1026" t="s">
        <v>968</v>
      </c>
      <c r="I182" s="1026" t="s">
        <v>1262</v>
      </c>
      <c r="J182" s="1026" t="s">
        <v>72</v>
      </c>
      <c r="K182" s="293">
        <v>0</v>
      </c>
      <c r="L182" s="6">
        <v>6754</v>
      </c>
      <c r="M182" s="9"/>
      <c r="N182" s="1026"/>
    </row>
    <row r="183" spans="2:14" ht="26.4">
      <c r="B183" s="1026">
        <v>2023</v>
      </c>
      <c r="C183" s="1026" t="s">
        <v>16</v>
      </c>
      <c r="D183" s="1079" t="s">
        <v>1289</v>
      </c>
      <c r="E183" s="1080"/>
      <c r="F183" s="1079" t="s">
        <v>1306</v>
      </c>
      <c r="G183" s="1080"/>
      <c r="H183" s="1026" t="s">
        <v>968</v>
      </c>
      <c r="I183" s="1026" t="s">
        <v>1263</v>
      </c>
      <c r="J183" s="1026" t="s">
        <v>122</v>
      </c>
      <c r="K183" s="293">
        <v>0</v>
      </c>
      <c r="L183" s="6">
        <v>2237</v>
      </c>
      <c r="M183" s="9"/>
      <c r="N183" s="1026"/>
    </row>
    <row r="184" spans="2:14" ht="52.8">
      <c r="B184" s="1026">
        <v>2023</v>
      </c>
      <c r="C184" s="1026" t="s">
        <v>16</v>
      </c>
      <c r="D184" s="1079" t="s">
        <v>1289</v>
      </c>
      <c r="E184" s="1080"/>
      <c r="F184" s="1079" t="s">
        <v>1306</v>
      </c>
      <c r="G184" s="1080"/>
      <c r="H184" s="1026" t="s">
        <v>966</v>
      </c>
      <c r="I184" s="1026" t="s">
        <v>1261</v>
      </c>
      <c r="J184" s="1026" t="s">
        <v>20</v>
      </c>
      <c r="K184" s="293">
        <v>426.88</v>
      </c>
      <c r="L184" s="6">
        <v>985789</v>
      </c>
      <c r="M184" s="9"/>
      <c r="N184" s="8">
        <v>420813608.31999999</v>
      </c>
    </row>
    <row r="185" spans="2:14" ht="26.4">
      <c r="B185" s="1026">
        <v>2023</v>
      </c>
      <c r="C185" s="1026" t="s">
        <v>16</v>
      </c>
      <c r="D185" s="1079" t="s">
        <v>1289</v>
      </c>
      <c r="E185" s="1080"/>
      <c r="F185" s="1079" t="s">
        <v>1306</v>
      </c>
      <c r="G185" s="1080"/>
      <c r="H185" s="1026" t="s">
        <v>967</v>
      </c>
      <c r="I185" s="1026" t="s">
        <v>1261</v>
      </c>
      <c r="J185" s="1026" t="s">
        <v>20</v>
      </c>
      <c r="K185" s="293">
        <v>640.33000000000004</v>
      </c>
      <c r="L185" s="6">
        <v>130661</v>
      </c>
      <c r="M185" s="9"/>
      <c r="N185" s="8">
        <v>83666158.129999995</v>
      </c>
    </row>
    <row r="186" spans="2:14" ht="26.4">
      <c r="B186" s="1026">
        <v>2023</v>
      </c>
      <c r="C186" s="1026" t="s">
        <v>16</v>
      </c>
      <c r="D186" s="1079" t="s">
        <v>1289</v>
      </c>
      <c r="E186" s="1080"/>
      <c r="F186" s="1079" t="s">
        <v>1306</v>
      </c>
      <c r="G186" s="1080"/>
      <c r="H186" s="1026" t="s">
        <v>969</v>
      </c>
      <c r="I186" s="1026" t="s">
        <v>1261</v>
      </c>
      <c r="J186" s="1026" t="s">
        <v>20</v>
      </c>
      <c r="K186" s="293">
        <v>853.77</v>
      </c>
      <c r="L186" s="6">
        <v>59558</v>
      </c>
      <c r="M186" s="9"/>
      <c r="N186" s="8">
        <v>50848833.659999996</v>
      </c>
    </row>
    <row r="187" spans="2:14" ht="26.4">
      <c r="B187" s="1026">
        <v>2023</v>
      </c>
      <c r="C187" s="1026" t="s">
        <v>16</v>
      </c>
      <c r="D187" s="1079" t="s">
        <v>1289</v>
      </c>
      <c r="E187" s="1080"/>
      <c r="F187" s="1079" t="s">
        <v>1306</v>
      </c>
      <c r="G187" s="1080"/>
      <c r="H187" s="1026" t="s">
        <v>968</v>
      </c>
      <c r="I187" s="1026" t="s">
        <v>1261</v>
      </c>
      <c r="J187" s="1026" t="s">
        <v>20</v>
      </c>
      <c r="K187" s="293">
        <v>426.88</v>
      </c>
      <c r="L187" s="6">
        <v>22403</v>
      </c>
      <c r="M187" s="9"/>
      <c r="N187" s="8">
        <v>9563392.6400000006</v>
      </c>
    </row>
    <row r="188" spans="2:14">
      <c r="B188" s="1027" t="s">
        <v>28</v>
      </c>
      <c r="C188" s="1027" t="s">
        <v>28</v>
      </c>
      <c r="D188" s="1083" t="s">
        <v>28</v>
      </c>
      <c r="E188" s="1080"/>
      <c r="F188" s="1083" t="s">
        <v>29</v>
      </c>
      <c r="G188" s="1080"/>
      <c r="H188" s="1027" t="s">
        <v>28</v>
      </c>
      <c r="I188" s="1027" t="s">
        <v>28</v>
      </c>
      <c r="J188" s="1027" t="s">
        <v>28</v>
      </c>
      <c r="K188" s="1027" t="s">
        <v>28</v>
      </c>
      <c r="L188" s="13">
        <v>1463247</v>
      </c>
      <c r="M188" s="1027"/>
      <c r="N188" s="14">
        <v>564891992.75</v>
      </c>
    </row>
    <row r="189" spans="2:14" ht="52.8">
      <c r="B189" s="1026">
        <v>2023</v>
      </c>
      <c r="C189" s="1026" t="s">
        <v>16</v>
      </c>
      <c r="D189" s="1079" t="s">
        <v>1289</v>
      </c>
      <c r="E189" s="1080"/>
      <c r="F189" s="1079" t="s">
        <v>1307</v>
      </c>
      <c r="G189" s="1080"/>
      <c r="H189" s="1026" t="s">
        <v>966</v>
      </c>
      <c r="I189" s="1026" t="s">
        <v>292</v>
      </c>
      <c r="J189" s="1026" t="s">
        <v>20</v>
      </c>
      <c r="K189" s="293">
        <v>0</v>
      </c>
      <c r="L189" s="6">
        <v>3658</v>
      </c>
      <c r="M189" s="9"/>
      <c r="N189" s="1026"/>
    </row>
    <row r="190" spans="2:14" ht="52.8">
      <c r="B190" s="1026">
        <v>2023</v>
      </c>
      <c r="C190" s="1026" t="s">
        <v>16</v>
      </c>
      <c r="D190" s="1079" t="s">
        <v>1289</v>
      </c>
      <c r="E190" s="1080"/>
      <c r="F190" s="1079" t="s">
        <v>1307</v>
      </c>
      <c r="G190" s="1080"/>
      <c r="H190" s="1026" t="s">
        <v>966</v>
      </c>
      <c r="I190" s="1026" t="s">
        <v>1262</v>
      </c>
      <c r="J190" s="1026" t="s">
        <v>72</v>
      </c>
      <c r="K190" s="293">
        <v>0</v>
      </c>
      <c r="L190" s="6">
        <v>233189</v>
      </c>
      <c r="M190" s="9"/>
      <c r="N190" s="1026"/>
    </row>
    <row r="191" spans="2:14" ht="52.8">
      <c r="B191" s="1026">
        <v>2023</v>
      </c>
      <c r="C191" s="1026" t="s">
        <v>16</v>
      </c>
      <c r="D191" s="1079" t="s">
        <v>1289</v>
      </c>
      <c r="E191" s="1080"/>
      <c r="F191" s="1079" t="s">
        <v>1307</v>
      </c>
      <c r="G191" s="1080"/>
      <c r="H191" s="1026" t="s">
        <v>966</v>
      </c>
      <c r="I191" s="1026" t="s">
        <v>1263</v>
      </c>
      <c r="J191" s="1026" t="s">
        <v>1308</v>
      </c>
      <c r="K191" s="293">
        <v>0</v>
      </c>
      <c r="L191" s="6">
        <v>25426</v>
      </c>
      <c r="M191" s="9"/>
      <c r="N191" s="1026"/>
    </row>
    <row r="192" spans="2:14" ht="39.6">
      <c r="B192" s="1026">
        <v>2023</v>
      </c>
      <c r="C192" s="1026" t="s">
        <v>16</v>
      </c>
      <c r="D192" s="1079" t="s">
        <v>1289</v>
      </c>
      <c r="E192" s="1080"/>
      <c r="F192" s="1079" t="s">
        <v>1307</v>
      </c>
      <c r="G192" s="1080"/>
      <c r="H192" s="1026" t="s">
        <v>967</v>
      </c>
      <c r="I192" s="1026" t="s">
        <v>292</v>
      </c>
      <c r="J192" s="1026" t="s">
        <v>20</v>
      </c>
      <c r="K192" s="293">
        <v>0</v>
      </c>
      <c r="L192" s="6">
        <v>114</v>
      </c>
      <c r="M192" s="9"/>
      <c r="N192" s="1026"/>
    </row>
    <row r="193" spans="2:14" ht="26.4">
      <c r="B193" s="1026">
        <v>2023</v>
      </c>
      <c r="C193" s="1026" t="s">
        <v>16</v>
      </c>
      <c r="D193" s="1079" t="s">
        <v>1289</v>
      </c>
      <c r="E193" s="1080"/>
      <c r="F193" s="1079" t="s">
        <v>1307</v>
      </c>
      <c r="G193" s="1080"/>
      <c r="H193" s="1026" t="s">
        <v>967</v>
      </c>
      <c r="I193" s="1026" t="s">
        <v>1262</v>
      </c>
      <c r="J193" s="1026" t="s">
        <v>72</v>
      </c>
      <c r="K193" s="293">
        <v>0</v>
      </c>
      <c r="L193" s="6">
        <v>25976</v>
      </c>
      <c r="M193" s="9"/>
      <c r="N193" s="1026"/>
    </row>
    <row r="194" spans="2:14" ht="26.4">
      <c r="B194" s="1026">
        <v>2023</v>
      </c>
      <c r="C194" s="1026" t="s">
        <v>16</v>
      </c>
      <c r="D194" s="1079" t="s">
        <v>1289</v>
      </c>
      <c r="E194" s="1080"/>
      <c r="F194" s="1079" t="s">
        <v>1307</v>
      </c>
      <c r="G194" s="1080"/>
      <c r="H194" s="1026" t="s">
        <v>967</v>
      </c>
      <c r="I194" s="1026" t="s">
        <v>1263</v>
      </c>
      <c r="J194" s="1026" t="s">
        <v>1308</v>
      </c>
      <c r="K194" s="293">
        <v>0</v>
      </c>
      <c r="L194" s="6">
        <v>2732</v>
      </c>
      <c r="M194" s="9"/>
      <c r="N194" s="1026"/>
    </row>
    <row r="195" spans="2:14" ht="39.6">
      <c r="B195" s="1026">
        <v>2023</v>
      </c>
      <c r="C195" s="1026" t="s">
        <v>16</v>
      </c>
      <c r="D195" s="1079" t="s">
        <v>1289</v>
      </c>
      <c r="E195" s="1080"/>
      <c r="F195" s="1079" t="s">
        <v>1307</v>
      </c>
      <c r="G195" s="1080"/>
      <c r="H195" s="1026" t="s">
        <v>969</v>
      </c>
      <c r="I195" s="1026" t="s">
        <v>292</v>
      </c>
      <c r="J195" s="1026" t="s">
        <v>1303</v>
      </c>
      <c r="K195" s="293">
        <v>0</v>
      </c>
      <c r="L195" s="6">
        <v>2</v>
      </c>
      <c r="M195" s="9"/>
      <c r="N195" s="1026"/>
    </row>
    <row r="196" spans="2:14" ht="26.4">
      <c r="B196" s="1026">
        <v>2023</v>
      </c>
      <c r="C196" s="1026" t="s">
        <v>16</v>
      </c>
      <c r="D196" s="1079" t="s">
        <v>1289</v>
      </c>
      <c r="E196" s="1080"/>
      <c r="F196" s="1079" t="s">
        <v>1307</v>
      </c>
      <c r="G196" s="1080"/>
      <c r="H196" s="1026" t="s">
        <v>969</v>
      </c>
      <c r="I196" s="1026" t="s">
        <v>1262</v>
      </c>
      <c r="J196" s="1026" t="s">
        <v>72</v>
      </c>
      <c r="K196" s="293">
        <v>0</v>
      </c>
      <c r="L196" s="6">
        <v>10635</v>
      </c>
      <c r="M196" s="9"/>
      <c r="N196" s="1026"/>
    </row>
    <row r="197" spans="2:14" ht="26.4">
      <c r="B197" s="1026">
        <v>2023</v>
      </c>
      <c r="C197" s="1026" t="s">
        <v>16</v>
      </c>
      <c r="D197" s="1079" t="s">
        <v>1289</v>
      </c>
      <c r="E197" s="1080"/>
      <c r="F197" s="1079" t="s">
        <v>1307</v>
      </c>
      <c r="G197" s="1080"/>
      <c r="H197" s="1026" t="s">
        <v>969</v>
      </c>
      <c r="I197" s="1026" t="s">
        <v>1263</v>
      </c>
      <c r="J197" s="1026" t="s">
        <v>1308</v>
      </c>
      <c r="K197" s="293">
        <v>0</v>
      </c>
      <c r="L197" s="6">
        <v>1173</v>
      </c>
      <c r="M197" s="9"/>
      <c r="N197" s="1026"/>
    </row>
    <row r="198" spans="2:14" ht="26.4">
      <c r="B198" s="1026">
        <v>2023</v>
      </c>
      <c r="C198" s="1026" t="s">
        <v>16</v>
      </c>
      <c r="D198" s="1079" t="s">
        <v>1289</v>
      </c>
      <c r="E198" s="1080"/>
      <c r="F198" s="1079" t="s">
        <v>1307</v>
      </c>
      <c r="G198" s="1080"/>
      <c r="H198" s="1026" t="s">
        <v>968</v>
      </c>
      <c r="I198" s="1026" t="s">
        <v>1262</v>
      </c>
      <c r="J198" s="1026" t="s">
        <v>72</v>
      </c>
      <c r="K198" s="293">
        <v>0</v>
      </c>
      <c r="L198" s="6">
        <v>11250</v>
      </c>
      <c r="M198" s="9"/>
      <c r="N198" s="1026"/>
    </row>
    <row r="199" spans="2:14" ht="26.4">
      <c r="B199" s="1026">
        <v>2023</v>
      </c>
      <c r="C199" s="1026" t="s">
        <v>16</v>
      </c>
      <c r="D199" s="1079" t="s">
        <v>1289</v>
      </c>
      <c r="E199" s="1080"/>
      <c r="F199" s="1079" t="s">
        <v>1307</v>
      </c>
      <c r="G199" s="1080"/>
      <c r="H199" s="1026" t="s">
        <v>968</v>
      </c>
      <c r="I199" s="1026" t="s">
        <v>1263</v>
      </c>
      <c r="J199" s="1026" t="s">
        <v>1308</v>
      </c>
      <c r="K199" s="293">
        <v>0</v>
      </c>
      <c r="L199" s="6">
        <v>1201</v>
      </c>
      <c r="M199" s="9"/>
      <c r="N199" s="1026"/>
    </row>
    <row r="200" spans="2:14" ht="52.8">
      <c r="B200" s="1026">
        <v>2023</v>
      </c>
      <c r="C200" s="1026" t="s">
        <v>16</v>
      </c>
      <c r="D200" s="1079" t="s">
        <v>1289</v>
      </c>
      <c r="E200" s="1080"/>
      <c r="F200" s="1079" t="s">
        <v>1307</v>
      </c>
      <c r="G200" s="1080"/>
      <c r="H200" s="1026" t="s">
        <v>966</v>
      </c>
      <c r="I200" s="1026" t="s">
        <v>1261</v>
      </c>
      <c r="J200" s="1026" t="s">
        <v>20</v>
      </c>
      <c r="K200" s="293">
        <v>426.88</v>
      </c>
      <c r="L200" s="6">
        <v>1191443</v>
      </c>
      <c r="M200" s="9"/>
      <c r="N200" s="8">
        <v>508603187.83999997</v>
      </c>
    </row>
    <row r="201" spans="2:14" ht="26.4">
      <c r="B201" s="1026">
        <v>2023</v>
      </c>
      <c r="C201" s="1026" t="s">
        <v>16</v>
      </c>
      <c r="D201" s="1079" t="s">
        <v>1289</v>
      </c>
      <c r="E201" s="1080"/>
      <c r="F201" s="1079" t="s">
        <v>1307</v>
      </c>
      <c r="G201" s="1080"/>
      <c r="H201" s="1026" t="s">
        <v>967</v>
      </c>
      <c r="I201" s="1026" t="s">
        <v>1261</v>
      </c>
      <c r="J201" s="1026" t="s">
        <v>20</v>
      </c>
      <c r="K201" s="293">
        <v>640.33000000000004</v>
      </c>
      <c r="L201" s="6">
        <v>148835</v>
      </c>
      <c r="M201" s="9"/>
      <c r="N201" s="8">
        <v>95303515.549999997</v>
      </c>
    </row>
    <row r="202" spans="2:14" ht="26.4">
      <c r="B202" s="1026">
        <v>2023</v>
      </c>
      <c r="C202" s="1026" t="s">
        <v>16</v>
      </c>
      <c r="D202" s="1079" t="s">
        <v>1289</v>
      </c>
      <c r="E202" s="1080"/>
      <c r="F202" s="1079" t="s">
        <v>1307</v>
      </c>
      <c r="G202" s="1080"/>
      <c r="H202" s="1026" t="s">
        <v>969</v>
      </c>
      <c r="I202" s="1026" t="s">
        <v>1261</v>
      </c>
      <c r="J202" s="1026" t="s">
        <v>20</v>
      </c>
      <c r="K202" s="293">
        <v>853.77</v>
      </c>
      <c r="L202" s="6">
        <v>71168</v>
      </c>
      <c r="M202" s="9"/>
      <c r="N202" s="8">
        <v>60761103.359999999</v>
      </c>
    </row>
    <row r="203" spans="2:14" ht="26.4">
      <c r="B203" s="1026">
        <v>2023</v>
      </c>
      <c r="C203" s="1026" t="s">
        <v>16</v>
      </c>
      <c r="D203" s="1079" t="s">
        <v>1289</v>
      </c>
      <c r="E203" s="1080"/>
      <c r="F203" s="1079" t="s">
        <v>1307</v>
      </c>
      <c r="G203" s="1080"/>
      <c r="H203" s="1026" t="s">
        <v>968</v>
      </c>
      <c r="I203" s="1026" t="s">
        <v>1261</v>
      </c>
      <c r="J203" s="1026" t="s">
        <v>20</v>
      </c>
      <c r="K203" s="293">
        <v>426.88</v>
      </c>
      <c r="L203" s="6">
        <v>29320</v>
      </c>
      <c r="M203" s="9"/>
      <c r="N203" s="8">
        <v>12516121.6</v>
      </c>
    </row>
    <row r="204" spans="2:14">
      <c r="B204" s="1027" t="s">
        <v>28</v>
      </c>
      <c r="C204" s="1027" t="s">
        <v>28</v>
      </c>
      <c r="D204" s="1083" t="s">
        <v>28</v>
      </c>
      <c r="E204" s="1080"/>
      <c r="F204" s="1083" t="s">
        <v>29</v>
      </c>
      <c r="G204" s="1080"/>
      <c r="H204" s="1027" t="s">
        <v>28</v>
      </c>
      <c r="I204" s="1027" t="s">
        <v>28</v>
      </c>
      <c r="J204" s="1027" t="s">
        <v>28</v>
      </c>
      <c r="K204" s="1027" t="s">
        <v>28</v>
      </c>
      <c r="L204" s="13">
        <v>1756122</v>
      </c>
      <c r="M204" s="1027"/>
      <c r="N204" s="14">
        <v>677183928.35000002</v>
      </c>
    </row>
    <row r="205" spans="2:14" ht="52.8">
      <c r="B205" s="1026">
        <v>2023</v>
      </c>
      <c r="C205" s="1026" t="s">
        <v>16</v>
      </c>
      <c r="D205" s="1079" t="s">
        <v>1289</v>
      </c>
      <c r="E205" s="1080"/>
      <c r="F205" s="1079" t="s">
        <v>1309</v>
      </c>
      <c r="G205" s="1080"/>
      <c r="H205" s="1026" t="s">
        <v>966</v>
      </c>
      <c r="I205" s="1026" t="s">
        <v>292</v>
      </c>
      <c r="J205" s="1026" t="s">
        <v>20</v>
      </c>
      <c r="K205" s="293">
        <v>0</v>
      </c>
      <c r="L205" s="6">
        <v>3186</v>
      </c>
      <c r="M205" s="9"/>
      <c r="N205" s="1026"/>
    </row>
    <row r="206" spans="2:14" ht="39.6">
      <c r="B206" s="1026">
        <v>2023</v>
      </c>
      <c r="C206" s="1026" t="s">
        <v>16</v>
      </c>
      <c r="D206" s="1079" t="s">
        <v>1289</v>
      </c>
      <c r="E206" s="1080"/>
      <c r="F206" s="1079" t="s">
        <v>1309</v>
      </c>
      <c r="G206" s="1080"/>
      <c r="H206" s="1026" t="s">
        <v>967</v>
      </c>
      <c r="I206" s="1026" t="s">
        <v>292</v>
      </c>
      <c r="J206" s="1026" t="s">
        <v>76</v>
      </c>
      <c r="K206" s="293">
        <v>0</v>
      </c>
      <c r="L206" s="6">
        <v>137</v>
      </c>
      <c r="M206" s="9"/>
      <c r="N206" s="1026"/>
    </row>
    <row r="207" spans="2:14" ht="39.6">
      <c r="B207" s="1026">
        <v>2023</v>
      </c>
      <c r="C207" s="1026" t="s">
        <v>16</v>
      </c>
      <c r="D207" s="1079" t="s">
        <v>1289</v>
      </c>
      <c r="E207" s="1080"/>
      <c r="F207" s="1079" t="s">
        <v>1309</v>
      </c>
      <c r="G207" s="1080"/>
      <c r="H207" s="1026" t="s">
        <v>969</v>
      </c>
      <c r="I207" s="1026" t="s">
        <v>292</v>
      </c>
      <c r="J207" s="1026" t="s">
        <v>110</v>
      </c>
      <c r="K207" s="293">
        <v>0</v>
      </c>
      <c r="L207" s="6">
        <v>3</v>
      </c>
      <c r="M207" s="9"/>
      <c r="N207" s="1026"/>
    </row>
    <row r="208" spans="2:14" ht="52.8">
      <c r="B208" s="1026">
        <v>2023</v>
      </c>
      <c r="C208" s="1026" t="s">
        <v>16</v>
      </c>
      <c r="D208" s="1079" t="s">
        <v>1289</v>
      </c>
      <c r="E208" s="1080"/>
      <c r="F208" s="1079" t="s">
        <v>1309</v>
      </c>
      <c r="G208" s="1080"/>
      <c r="H208" s="1026" t="s">
        <v>966</v>
      </c>
      <c r="I208" s="1026" t="s">
        <v>1261</v>
      </c>
      <c r="J208" s="1026" t="s">
        <v>20</v>
      </c>
      <c r="K208" s="293">
        <v>239.85</v>
      </c>
      <c r="L208" s="6">
        <v>1028601</v>
      </c>
      <c r="M208" s="9"/>
      <c r="N208" s="8">
        <v>246709949.84999999</v>
      </c>
    </row>
    <row r="209" spans="2:14" ht="52.8">
      <c r="B209" s="1026">
        <v>2023</v>
      </c>
      <c r="C209" s="1026" t="s">
        <v>16</v>
      </c>
      <c r="D209" s="1079" t="s">
        <v>1289</v>
      </c>
      <c r="E209" s="1080"/>
      <c r="F209" s="1079" t="s">
        <v>1309</v>
      </c>
      <c r="G209" s="1080"/>
      <c r="H209" s="1026" t="s">
        <v>966</v>
      </c>
      <c r="I209" s="1026" t="s">
        <v>1262</v>
      </c>
      <c r="J209" s="1026" t="s">
        <v>72</v>
      </c>
      <c r="K209" s="293">
        <v>479.71</v>
      </c>
      <c r="L209" s="6">
        <v>150229</v>
      </c>
      <c r="M209" s="9"/>
      <c r="N209" s="8">
        <v>72066353.590000004</v>
      </c>
    </row>
    <row r="210" spans="2:14" ht="26.4">
      <c r="B210" s="1026">
        <v>2023</v>
      </c>
      <c r="C210" s="1026" t="s">
        <v>16</v>
      </c>
      <c r="D210" s="1079" t="s">
        <v>1289</v>
      </c>
      <c r="E210" s="1080"/>
      <c r="F210" s="1079" t="s">
        <v>1309</v>
      </c>
      <c r="G210" s="1080"/>
      <c r="H210" s="1026" t="s">
        <v>967</v>
      </c>
      <c r="I210" s="1026" t="s">
        <v>1261</v>
      </c>
      <c r="J210" s="1026" t="s">
        <v>20</v>
      </c>
      <c r="K210" s="293">
        <v>359.78</v>
      </c>
      <c r="L210" s="6">
        <v>124041</v>
      </c>
      <c r="M210" s="9"/>
      <c r="N210" s="8">
        <v>44627470.979999997</v>
      </c>
    </row>
    <row r="211" spans="2:14" ht="26.4">
      <c r="B211" s="1026">
        <v>2023</v>
      </c>
      <c r="C211" s="1026" t="s">
        <v>16</v>
      </c>
      <c r="D211" s="1079" t="s">
        <v>1289</v>
      </c>
      <c r="E211" s="1080"/>
      <c r="F211" s="1079" t="s">
        <v>1309</v>
      </c>
      <c r="G211" s="1080"/>
      <c r="H211" s="1026" t="s">
        <v>967</v>
      </c>
      <c r="I211" s="1026" t="s">
        <v>1262</v>
      </c>
      <c r="J211" s="1026" t="s">
        <v>72</v>
      </c>
      <c r="K211" s="293">
        <v>719.56</v>
      </c>
      <c r="L211" s="6">
        <v>13767</v>
      </c>
      <c r="M211" s="9"/>
      <c r="N211" s="8">
        <v>9906182.5199999996</v>
      </c>
    </row>
    <row r="212" spans="2:14" ht="26.4">
      <c r="B212" s="1026">
        <v>2023</v>
      </c>
      <c r="C212" s="1026" t="s">
        <v>16</v>
      </c>
      <c r="D212" s="1079" t="s">
        <v>1289</v>
      </c>
      <c r="E212" s="1080"/>
      <c r="F212" s="1079" t="s">
        <v>1309</v>
      </c>
      <c r="G212" s="1080"/>
      <c r="H212" s="1026" t="s">
        <v>969</v>
      </c>
      <c r="I212" s="1026" t="s">
        <v>1261</v>
      </c>
      <c r="J212" s="1026" t="s">
        <v>20</v>
      </c>
      <c r="K212" s="293">
        <v>479.7</v>
      </c>
      <c r="L212" s="6">
        <v>55739</v>
      </c>
      <c r="M212" s="9"/>
      <c r="N212" s="8">
        <v>26737998.300000001</v>
      </c>
    </row>
    <row r="213" spans="2:14" ht="26.4">
      <c r="B213" s="1026">
        <v>2023</v>
      </c>
      <c r="C213" s="1026" t="s">
        <v>16</v>
      </c>
      <c r="D213" s="1079" t="s">
        <v>1289</v>
      </c>
      <c r="E213" s="1080"/>
      <c r="F213" s="1079" t="s">
        <v>1309</v>
      </c>
      <c r="G213" s="1080"/>
      <c r="H213" s="1026" t="s">
        <v>969</v>
      </c>
      <c r="I213" s="1026" t="s">
        <v>1262</v>
      </c>
      <c r="J213" s="1026" t="s">
        <v>72</v>
      </c>
      <c r="K213" s="293">
        <v>959.42</v>
      </c>
      <c r="L213" s="6">
        <v>6408</v>
      </c>
      <c r="M213" s="9"/>
      <c r="N213" s="8">
        <v>6147963.3600000003</v>
      </c>
    </row>
    <row r="214" spans="2:14" ht="26.4">
      <c r="B214" s="1026">
        <v>2023</v>
      </c>
      <c r="C214" s="1026" t="s">
        <v>16</v>
      </c>
      <c r="D214" s="1079" t="s">
        <v>1289</v>
      </c>
      <c r="E214" s="1080"/>
      <c r="F214" s="1079" t="s">
        <v>1309</v>
      </c>
      <c r="G214" s="1080"/>
      <c r="H214" s="1026" t="s">
        <v>968</v>
      </c>
      <c r="I214" s="1026" t="s">
        <v>1261</v>
      </c>
      <c r="J214" s="1026" t="s">
        <v>20</v>
      </c>
      <c r="K214" s="293">
        <v>239.85</v>
      </c>
      <c r="L214" s="6">
        <v>27640</v>
      </c>
      <c r="M214" s="9"/>
      <c r="N214" s="8">
        <v>6629454</v>
      </c>
    </row>
    <row r="215" spans="2:14" ht="26.4">
      <c r="B215" s="1026">
        <v>2023</v>
      </c>
      <c r="C215" s="1026" t="s">
        <v>16</v>
      </c>
      <c r="D215" s="1079" t="s">
        <v>1289</v>
      </c>
      <c r="E215" s="1080"/>
      <c r="F215" s="1079" t="s">
        <v>1309</v>
      </c>
      <c r="G215" s="1080"/>
      <c r="H215" s="1026" t="s">
        <v>968</v>
      </c>
      <c r="I215" s="1026" t="s">
        <v>1262</v>
      </c>
      <c r="J215" s="1026" t="s">
        <v>72</v>
      </c>
      <c r="K215" s="293">
        <v>479.7</v>
      </c>
      <c r="L215" s="6">
        <v>6524</v>
      </c>
      <c r="M215" s="9"/>
      <c r="N215" s="8">
        <v>3129562.8</v>
      </c>
    </row>
    <row r="216" spans="2:14">
      <c r="B216" s="1027" t="s">
        <v>28</v>
      </c>
      <c r="C216" s="1027" t="s">
        <v>28</v>
      </c>
      <c r="D216" s="1083" t="s">
        <v>28</v>
      </c>
      <c r="E216" s="1080"/>
      <c r="F216" s="1083" t="s">
        <v>29</v>
      </c>
      <c r="G216" s="1080"/>
      <c r="H216" s="1027" t="s">
        <v>28</v>
      </c>
      <c r="I216" s="1027" t="s">
        <v>28</v>
      </c>
      <c r="J216" s="1027" t="s">
        <v>28</v>
      </c>
      <c r="K216" s="1027" t="s">
        <v>28</v>
      </c>
      <c r="L216" s="13">
        <v>1416275</v>
      </c>
      <c r="M216" s="1027"/>
      <c r="N216" s="14">
        <v>415954935.39999998</v>
      </c>
    </row>
    <row r="217" spans="2:14" ht="52.8">
      <c r="B217" s="1026">
        <v>2023</v>
      </c>
      <c r="C217" s="1026" t="s">
        <v>16</v>
      </c>
      <c r="D217" s="1079" t="s">
        <v>1289</v>
      </c>
      <c r="E217" s="1080"/>
      <c r="F217" s="1079" t="s">
        <v>1310</v>
      </c>
      <c r="G217" s="1080"/>
      <c r="H217" s="1026" t="s">
        <v>966</v>
      </c>
      <c r="I217" s="1026" t="s">
        <v>292</v>
      </c>
      <c r="J217" s="1026" t="s">
        <v>20</v>
      </c>
      <c r="K217" s="293">
        <v>0</v>
      </c>
      <c r="L217" s="6">
        <v>4409</v>
      </c>
      <c r="M217" s="9"/>
      <c r="N217" s="1026"/>
    </row>
    <row r="218" spans="2:14" ht="39.6">
      <c r="B218" s="1026">
        <v>2023</v>
      </c>
      <c r="C218" s="1026" t="s">
        <v>16</v>
      </c>
      <c r="D218" s="1079" t="s">
        <v>1289</v>
      </c>
      <c r="E218" s="1080"/>
      <c r="F218" s="1079" t="s">
        <v>1310</v>
      </c>
      <c r="G218" s="1080"/>
      <c r="H218" s="1026" t="s">
        <v>967</v>
      </c>
      <c r="I218" s="1026" t="s">
        <v>292</v>
      </c>
      <c r="J218" s="1026" t="s">
        <v>20</v>
      </c>
      <c r="K218" s="293">
        <v>0</v>
      </c>
      <c r="L218" s="6">
        <v>224</v>
      </c>
      <c r="M218" s="9"/>
      <c r="N218" s="1026"/>
    </row>
    <row r="219" spans="2:14" ht="39.6">
      <c r="B219" s="1026">
        <v>2023</v>
      </c>
      <c r="C219" s="1026" t="s">
        <v>16</v>
      </c>
      <c r="D219" s="1079" t="s">
        <v>1289</v>
      </c>
      <c r="E219" s="1080"/>
      <c r="F219" s="1079" t="s">
        <v>1310</v>
      </c>
      <c r="G219" s="1080"/>
      <c r="H219" s="1026" t="s">
        <v>969</v>
      </c>
      <c r="I219" s="1026" t="s">
        <v>292</v>
      </c>
      <c r="J219" s="1026" t="s">
        <v>322</v>
      </c>
      <c r="K219" s="293">
        <v>0</v>
      </c>
      <c r="L219" s="6">
        <v>1</v>
      </c>
      <c r="M219" s="9"/>
      <c r="N219" s="1026"/>
    </row>
    <row r="220" spans="2:14" ht="52.8">
      <c r="B220" s="1026">
        <v>2023</v>
      </c>
      <c r="C220" s="1026" t="s">
        <v>16</v>
      </c>
      <c r="D220" s="1079" t="s">
        <v>1289</v>
      </c>
      <c r="E220" s="1080"/>
      <c r="F220" s="1079" t="s">
        <v>1310</v>
      </c>
      <c r="G220" s="1080"/>
      <c r="H220" s="1026" t="s">
        <v>966</v>
      </c>
      <c r="I220" s="1026" t="s">
        <v>1261</v>
      </c>
      <c r="J220" s="1026" t="s">
        <v>20</v>
      </c>
      <c r="K220" s="293">
        <v>239.85</v>
      </c>
      <c r="L220" s="6">
        <v>1304077</v>
      </c>
      <c r="M220" s="9"/>
      <c r="N220" s="8">
        <v>312782868.44999999</v>
      </c>
    </row>
    <row r="221" spans="2:14" ht="52.8">
      <c r="B221" s="1026">
        <v>2023</v>
      </c>
      <c r="C221" s="1026" t="s">
        <v>16</v>
      </c>
      <c r="D221" s="1079" t="s">
        <v>1289</v>
      </c>
      <c r="E221" s="1080"/>
      <c r="F221" s="1079" t="s">
        <v>1310</v>
      </c>
      <c r="G221" s="1080"/>
      <c r="H221" s="1026" t="s">
        <v>966</v>
      </c>
      <c r="I221" s="1026" t="s">
        <v>1262</v>
      </c>
      <c r="J221" s="1026" t="s">
        <v>20</v>
      </c>
      <c r="K221" s="293">
        <v>479.31</v>
      </c>
      <c r="L221" s="6">
        <v>159623</v>
      </c>
      <c r="M221" s="9"/>
      <c r="N221" s="8">
        <v>76508900.129999995</v>
      </c>
    </row>
    <row r="222" spans="2:14" ht="52.8">
      <c r="B222" s="1026">
        <v>2023</v>
      </c>
      <c r="C222" s="1026" t="s">
        <v>16</v>
      </c>
      <c r="D222" s="1079" t="s">
        <v>1289</v>
      </c>
      <c r="E222" s="1080"/>
      <c r="F222" s="1079" t="s">
        <v>1310</v>
      </c>
      <c r="G222" s="1080"/>
      <c r="H222" s="1026" t="s">
        <v>966</v>
      </c>
      <c r="I222" s="1026" t="s">
        <v>1263</v>
      </c>
      <c r="J222" s="1026" t="s">
        <v>131</v>
      </c>
      <c r="K222" s="293">
        <v>719.56</v>
      </c>
      <c r="L222" s="6">
        <v>98683</v>
      </c>
      <c r="M222" s="9"/>
      <c r="N222" s="8">
        <v>71008339.480000004</v>
      </c>
    </row>
    <row r="223" spans="2:14" ht="26.4">
      <c r="B223" s="1026">
        <v>2023</v>
      </c>
      <c r="C223" s="1026" t="s">
        <v>16</v>
      </c>
      <c r="D223" s="1079" t="s">
        <v>1289</v>
      </c>
      <c r="E223" s="1080"/>
      <c r="F223" s="1079" t="s">
        <v>1310</v>
      </c>
      <c r="G223" s="1080"/>
      <c r="H223" s="1026" t="s">
        <v>967</v>
      </c>
      <c r="I223" s="1026" t="s">
        <v>1261</v>
      </c>
      <c r="J223" s="1026" t="s">
        <v>20</v>
      </c>
      <c r="K223" s="293">
        <v>359.78</v>
      </c>
      <c r="L223" s="6">
        <v>82859</v>
      </c>
      <c r="M223" s="9"/>
      <c r="N223" s="8">
        <v>29811011.02</v>
      </c>
    </row>
    <row r="224" spans="2:14" ht="26.4">
      <c r="B224" s="1026">
        <v>2023</v>
      </c>
      <c r="C224" s="1026" t="s">
        <v>16</v>
      </c>
      <c r="D224" s="1079" t="s">
        <v>1289</v>
      </c>
      <c r="E224" s="1080"/>
      <c r="F224" s="1079" t="s">
        <v>1310</v>
      </c>
      <c r="G224" s="1080"/>
      <c r="H224" s="1026" t="s">
        <v>967</v>
      </c>
      <c r="I224" s="1026" t="s">
        <v>1262</v>
      </c>
      <c r="J224" s="1026" t="s">
        <v>20</v>
      </c>
      <c r="K224" s="293">
        <v>719.56</v>
      </c>
      <c r="L224" s="6">
        <v>10120</v>
      </c>
      <c r="M224" s="9"/>
      <c r="N224" s="8">
        <v>7281947.2000000002</v>
      </c>
    </row>
    <row r="225" spans="2:14" ht="26.4">
      <c r="B225" s="1026">
        <v>2023</v>
      </c>
      <c r="C225" s="1026" t="s">
        <v>16</v>
      </c>
      <c r="D225" s="1079" t="s">
        <v>1289</v>
      </c>
      <c r="E225" s="1080"/>
      <c r="F225" s="1079" t="s">
        <v>1310</v>
      </c>
      <c r="G225" s="1080"/>
      <c r="H225" s="1026" t="s">
        <v>967</v>
      </c>
      <c r="I225" s="1026" t="s">
        <v>1263</v>
      </c>
      <c r="J225" s="1026" t="s">
        <v>131</v>
      </c>
      <c r="K225" s="293">
        <v>1079.3499999999999</v>
      </c>
      <c r="L225" s="6">
        <v>5593</v>
      </c>
      <c r="M225" s="9"/>
      <c r="N225" s="8">
        <v>6036804.5499999998</v>
      </c>
    </row>
    <row r="226" spans="2:14" ht="26.4">
      <c r="B226" s="1026">
        <v>2023</v>
      </c>
      <c r="C226" s="1026" t="s">
        <v>16</v>
      </c>
      <c r="D226" s="1079" t="s">
        <v>1289</v>
      </c>
      <c r="E226" s="1080"/>
      <c r="F226" s="1079" t="s">
        <v>1310</v>
      </c>
      <c r="G226" s="1080"/>
      <c r="H226" s="1026" t="s">
        <v>969</v>
      </c>
      <c r="I226" s="1026" t="s">
        <v>1261</v>
      </c>
      <c r="J226" s="1026" t="s">
        <v>20</v>
      </c>
      <c r="K226" s="293">
        <v>479.7</v>
      </c>
      <c r="L226" s="6">
        <v>23527</v>
      </c>
      <c r="M226" s="9"/>
      <c r="N226" s="8">
        <v>11285901.9</v>
      </c>
    </row>
    <row r="227" spans="2:14" ht="26.4">
      <c r="B227" s="1026">
        <v>2023</v>
      </c>
      <c r="C227" s="1026" t="s">
        <v>16</v>
      </c>
      <c r="D227" s="1079" t="s">
        <v>1289</v>
      </c>
      <c r="E227" s="1080"/>
      <c r="F227" s="1079" t="s">
        <v>1310</v>
      </c>
      <c r="G227" s="1080"/>
      <c r="H227" s="1026" t="s">
        <v>969</v>
      </c>
      <c r="I227" s="1026" t="s">
        <v>1262</v>
      </c>
      <c r="J227" s="1026" t="s">
        <v>20</v>
      </c>
      <c r="K227" s="293">
        <v>959.42</v>
      </c>
      <c r="L227" s="6">
        <v>2649</v>
      </c>
      <c r="M227" s="9"/>
      <c r="N227" s="8">
        <v>2541503.58</v>
      </c>
    </row>
    <row r="228" spans="2:14" ht="26.4">
      <c r="B228" s="1026">
        <v>2023</v>
      </c>
      <c r="C228" s="1026" t="s">
        <v>16</v>
      </c>
      <c r="D228" s="1079" t="s">
        <v>1289</v>
      </c>
      <c r="E228" s="1080"/>
      <c r="F228" s="1079" t="s">
        <v>1310</v>
      </c>
      <c r="G228" s="1080"/>
      <c r="H228" s="1026" t="s">
        <v>969</v>
      </c>
      <c r="I228" s="1026" t="s">
        <v>1263</v>
      </c>
      <c r="J228" s="1026" t="s">
        <v>131</v>
      </c>
      <c r="K228" s="293">
        <v>1439.13</v>
      </c>
      <c r="L228" s="6">
        <v>972</v>
      </c>
      <c r="M228" s="9"/>
      <c r="N228" s="8">
        <v>1398834.36</v>
      </c>
    </row>
    <row r="229" spans="2:14" ht="26.4">
      <c r="B229" s="1026">
        <v>2023</v>
      </c>
      <c r="C229" s="1026" t="s">
        <v>16</v>
      </c>
      <c r="D229" s="1079" t="s">
        <v>1289</v>
      </c>
      <c r="E229" s="1080"/>
      <c r="F229" s="1079" t="s">
        <v>1310</v>
      </c>
      <c r="G229" s="1080"/>
      <c r="H229" s="1026" t="s">
        <v>968</v>
      </c>
      <c r="I229" s="1026" t="s">
        <v>1261</v>
      </c>
      <c r="J229" s="1026" t="s">
        <v>20</v>
      </c>
      <c r="K229" s="293">
        <v>239.85</v>
      </c>
      <c r="L229" s="6">
        <v>34460</v>
      </c>
      <c r="M229" s="9"/>
      <c r="N229" s="8">
        <v>8265231</v>
      </c>
    </row>
    <row r="230" spans="2:14" ht="26.4">
      <c r="B230" s="1026">
        <v>2023</v>
      </c>
      <c r="C230" s="1026" t="s">
        <v>16</v>
      </c>
      <c r="D230" s="1079" t="s">
        <v>1289</v>
      </c>
      <c r="E230" s="1080"/>
      <c r="F230" s="1079" t="s">
        <v>1310</v>
      </c>
      <c r="G230" s="1080"/>
      <c r="H230" s="1026" t="s">
        <v>968</v>
      </c>
      <c r="I230" s="1026" t="s">
        <v>1262</v>
      </c>
      <c r="J230" s="1026" t="s">
        <v>20</v>
      </c>
      <c r="K230" s="293">
        <v>479.7</v>
      </c>
      <c r="L230" s="6">
        <v>6769</v>
      </c>
      <c r="M230" s="9"/>
      <c r="N230" s="8">
        <v>3247089.3</v>
      </c>
    </row>
    <row r="231" spans="2:14" ht="26.4">
      <c r="B231" s="1026">
        <v>2023</v>
      </c>
      <c r="C231" s="1026" t="s">
        <v>16</v>
      </c>
      <c r="D231" s="1079" t="s">
        <v>1289</v>
      </c>
      <c r="E231" s="1080"/>
      <c r="F231" s="1079" t="s">
        <v>1310</v>
      </c>
      <c r="G231" s="1080"/>
      <c r="H231" s="1026" t="s">
        <v>968</v>
      </c>
      <c r="I231" s="1026" t="s">
        <v>1263</v>
      </c>
      <c r="J231" s="1026" t="s">
        <v>131</v>
      </c>
      <c r="K231" s="293">
        <v>719.56</v>
      </c>
      <c r="L231" s="6">
        <v>6369</v>
      </c>
      <c r="M231" s="9"/>
      <c r="N231" s="8">
        <v>4582877.6399999997</v>
      </c>
    </row>
    <row r="232" spans="2:14">
      <c r="B232" s="1027" t="s">
        <v>28</v>
      </c>
      <c r="C232" s="1027" t="s">
        <v>28</v>
      </c>
      <c r="D232" s="1083" t="s">
        <v>28</v>
      </c>
      <c r="E232" s="1080"/>
      <c r="F232" s="1083" t="s">
        <v>29</v>
      </c>
      <c r="G232" s="1080"/>
      <c r="H232" s="1027" t="s">
        <v>28</v>
      </c>
      <c r="I232" s="1027" t="s">
        <v>28</v>
      </c>
      <c r="J232" s="1027" t="s">
        <v>28</v>
      </c>
      <c r="K232" s="1027" t="s">
        <v>28</v>
      </c>
      <c r="L232" s="13">
        <v>1740335</v>
      </c>
      <c r="M232" s="1027"/>
      <c r="N232" s="14">
        <v>534751308.61000001</v>
      </c>
    </row>
    <row r="233" spans="2:14" ht="52.8">
      <c r="B233" s="1026">
        <v>2023</v>
      </c>
      <c r="C233" s="1026" t="s">
        <v>16</v>
      </c>
      <c r="D233" s="1079" t="s">
        <v>1289</v>
      </c>
      <c r="E233" s="1080"/>
      <c r="F233" s="1079" t="s">
        <v>1311</v>
      </c>
      <c r="G233" s="1080"/>
      <c r="H233" s="1026" t="s">
        <v>966</v>
      </c>
      <c r="I233" s="1026" t="s">
        <v>292</v>
      </c>
      <c r="J233" s="1026" t="s">
        <v>20</v>
      </c>
      <c r="K233" s="293">
        <v>0</v>
      </c>
      <c r="L233" s="6">
        <v>4443</v>
      </c>
      <c r="M233" s="9"/>
      <c r="N233" s="1026"/>
    </row>
    <row r="234" spans="2:14" ht="52.8">
      <c r="B234" s="1026">
        <v>2023</v>
      </c>
      <c r="C234" s="1026" t="s">
        <v>16</v>
      </c>
      <c r="D234" s="1079" t="s">
        <v>1289</v>
      </c>
      <c r="E234" s="1080"/>
      <c r="F234" s="1079" t="s">
        <v>1311</v>
      </c>
      <c r="G234" s="1080"/>
      <c r="H234" s="1026" t="s">
        <v>966</v>
      </c>
      <c r="I234" s="1026" t="s">
        <v>1263</v>
      </c>
      <c r="J234" s="1026" t="s">
        <v>1312</v>
      </c>
      <c r="K234" s="293">
        <v>0</v>
      </c>
      <c r="L234" s="6">
        <v>21510</v>
      </c>
      <c r="M234" s="9"/>
      <c r="N234" s="1026"/>
    </row>
    <row r="235" spans="2:14" ht="39.6">
      <c r="B235" s="1026">
        <v>2023</v>
      </c>
      <c r="C235" s="1026" t="s">
        <v>16</v>
      </c>
      <c r="D235" s="1079" t="s">
        <v>1289</v>
      </c>
      <c r="E235" s="1080"/>
      <c r="F235" s="1079" t="s">
        <v>1311</v>
      </c>
      <c r="G235" s="1080"/>
      <c r="H235" s="1026" t="s">
        <v>967</v>
      </c>
      <c r="I235" s="1026" t="s">
        <v>292</v>
      </c>
      <c r="J235" s="1026" t="s">
        <v>20</v>
      </c>
      <c r="K235" s="293">
        <v>0</v>
      </c>
      <c r="L235" s="6">
        <v>213</v>
      </c>
      <c r="M235" s="9"/>
      <c r="N235" s="1026"/>
    </row>
    <row r="236" spans="2:14" ht="26.4">
      <c r="B236" s="1026">
        <v>2023</v>
      </c>
      <c r="C236" s="1026" t="s">
        <v>16</v>
      </c>
      <c r="D236" s="1079" t="s">
        <v>1289</v>
      </c>
      <c r="E236" s="1080"/>
      <c r="F236" s="1079" t="s">
        <v>1311</v>
      </c>
      <c r="G236" s="1080"/>
      <c r="H236" s="1026" t="s">
        <v>967</v>
      </c>
      <c r="I236" s="1026" t="s">
        <v>1263</v>
      </c>
      <c r="J236" s="1026" t="s">
        <v>1312</v>
      </c>
      <c r="K236" s="293">
        <v>0</v>
      </c>
      <c r="L236" s="6">
        <v>1321</v>
      </c>
      <c r="M236" s="9"/>
      <c r="N236" s="1026"/>
    </row>
    <row r="237" spans="2:14" ht="26.4">
      <c r="B237" s="1026">
        <v>2023</v>
      </c>
      <c r="C237" s="1026" t="s">
        <v>16</v>
      </c>
      <c r="D237" s="1079" t="s">
        <v>1289</v>
      </c>
      <c r="E237" s="1080"/>
      <c r="F237" s="1079" t="s">
        <v>1311</v>
      </c>
      <c r="G237" s="1080"/>
      <c r="H237" s="1026" t="s">
        <v>969</v>
      </c>
      <c r="I237" s="1026" t="s">
        <v>1263</v>
      </c>
      <c r="J237" s="1026" t="s">
        <v>1312</v>
      </c>
      <c r="K237" s="293">
        <v>0</v>
      </c>
      <c r="L237" s="6">
        <v>254</v>
      </c>
      <c r="M237" s="9"/>
      <c r="N237" s="1026"/>
    </row>
    <row r="238" spans="2:14" ht="26.4">
      <c r="B238" s="1026">
        <v>2023</v>
      </c>
      <c r="C238" s="1026" t="s">
        <v>16</v>
      </c>
      <c r="D238" s="1079" t="s">
        <v>1289</v>
      </c>
      <c r="E238" s="1080"/>
      <c r="F238" s="1079" t="s">
        <v>1311</v>
      </c>
      <c r="G238" s="1080"/>
      <c r="H238" s="1026" t="s">
        <v>968</v>
      </c>
      <c r="I238" s="1026" t="s">
        <v>1263</v>
      </c>
      <c r="J238" s="1026" t="s">
        <v>1312</v>
      </c>
      <c r="K238" s="293">
        <v>0</v>
      </c>
      <c r="L238" s="6">
        <v>1506</v>
      </c>
      <c r="M238" s="9"/>
      <c r="N238" s="1026"/>
    </row>
    <row r="239" spans="2:14" ht="52.8">
      <c r="B239" s="1026">
        <v>2023</v>
      </c>
      <c r="C239" s="1026" t="s">
        <v>16</v>
      </c>
      <c r="D239" s="1079" t="s">
        <v>1289</v>
      </c>
      <c r="E239" s="1080"/>
      <c r="F239" s="1079" t="s">
        <v>1311</v>
      </c>
      <c r="G239" s="1080"/>
      <c r="H239" s="1026" t="s">
        <v>966</v>
      </c>
      <c r="I239" s="1026" t="s">
        <v>1261</v>
      </c>
      <c r="J239" s="1026" t="s">
        <v>20</v>
      </c>
      <c r="K239" s="293">
        <v>351.55</v>
      </c>
      <c r="L239" s="6">
        <v>1263960</v>
      </c>
      <c r="M239" s="9"/>
      <c r="N239" s="8">
        <v>444345138</v>
      </c>
    </row>
    <row r="240" spans="2:14" ht="52.8">
      <c r="B240" s="1026">
        <v>2023</v>
      </c>
      <c r="C240" s="1026" t="s">
        <v>16</v>
      </c>
      <c r="D240" s="1079" t="s">
        <v>1289</v>
      </c>
      <c r="E240" s="1080"/>
      <c r="F240" s="1079" t="s">
        <v>1311</v>
      </c>
      <c r="G240" s="1080"/>
      <c r="H240" s="1026" t="s">
        <v>966</v>
      </c>
      <c r="I240" s="1026" t="s">
        <v>1262</v>
      </c>
      <c r="J240" s="1026" t="s">
        <v>76</v>
      </c>
      <c r="K240" s="293">
        <v>703.11</v>
      </c>
      <c r="L240" s="6">
        <v>251619</v>
      </c>
      <c r="M240" s="9"/>
      <c r="N240" s="8">
        <v>176915835.09</v>
      </c>
    </row>
    <row r="241" spans="2:14" ht="26.4">
      <c r="B241" s="1026">
        <v>2023</v>
      </c>
      <c r="C241" s="1026" t="s">
        <v>16</v>
      </c>
      <c r="D241" s="1079" t="s">
        <v>1289</v>
      </c>
      <c r="E241" s="1080"/>
      <c r="F241" s="1079" t="s">
        <v>1311</v>
      </c>
      <c r="G241" s="1080"/>
      <c r="H241" s="1026" t="s">
        <v>967</v>
      </c>
      <c r="I241" s="1026" t="s">
        <v>1261</v>
      </c>
      <c r="J241" s="1026" t="s">
        <v>20</v>
      </c>
      <c r="K241" s="293">
        <v>527.33000000000004</v>
      </c>
      <c r="L241" s="6">
        <v>72443</v>
      </c>
      <c r="M241" s="9"/>
      <c r="N241" s="8">
        <v>38201367.189999998</v>
      </c>
    </row>
    <row r="242" spans="2:14" ht="26.4">
      <c r="B242" s="1026">
        <v>2023</v>
      </c>
      <c r="C242" s="1026" t="s">
        <v>16</v>
      </c>
      <c r="D242" s="1079" t="s">
        <v>1289</v>
      </c>
      <c r="E242" s="1080"/>
      <c r="F242" s="1079" t="s">
        <v>1311</v>
      </c>
      <c r="G242" s="1080"/>
      <c r="H242" s="1026" t="s">
        <v>967</v>
      </c>
      <c r="I242" s="1026" t="s">
        <v>1262</v>
      </c>
      <c r="J242" s="1026" t="s">
        <v>76</v>
      </c>
      <c r="K242" s="293">
        <v>1054.67</v>
      </c>
      <c r="L242" s="6">
        <v>11415</v>
      </c>
      <c r="M242" s="9"/>
      <c r="N242" s="8">
        <v>12039058.050000001</v>
      </c>
    </row>
    <row r="243" spans="2:14" ht="26.4">
      <c r="B243" s="1026">
        <v>2023</v>
      </c>
      <c r="C243" s="1026" t="s">
        <v>16</v>
      </c>
      <c r="D243" s="1079" t="s">
        <v>1289</v>
      </c>
      <c r="E243" s="1080"/>
      <c r="F243" s="1079" t="s">
        <v>1311</v>
      </c>
      <c r="G243" s="1080"/>
      <c r="H243" s="1026" t="s">
        <v>969</v>
      </c>
      <c r="I243" s="1026" t="s">
        <v>1261</v>
      </c>
      <c r="J243" s="1026" t="s">
        <v>20</v>
      </c>
      <c r="K243" s="293">
        <v>703.11</v>
      </c>
      <c r="L243" s="6">
        <v>15852</v>
      </c>
      <c r="M243" s="9"/>
      <c r="N243" s="8">
        <v>11145699.720000001</v>
      </c>
    </row>
    <row r="244" spans="2:14" ht="26.4">
      <c r="B244" s="1026">
        <v>2023</v>
      </c>
      <c r="C244" s="1026" t="s">
        <v>16</v>
      </c>
      <c r="D244" s="1079" t="s">
        <v>1289</v>
      </c>
      <c r="E244" s="1080"/>
      <c r="F244" s="1079" t="s">
        <v>1311</v>
      </c>
      <c r="G244" s="1080"/>
      <c r="H244" s="1026" t="s">
        <v>969</v>
      </c>
      <c r="I244" s="1026" t="s">
        <v>1262</v>
      </c>
      <c r="J244" s="1026" t="s">
        <v>76</v>
      </c>
      <c r="K244" s="293">
        <v>1406.22</v>
      </c>
      <c r="L244" s="6">
        <v>2398</v>
      </c>
      <c r="M244" s="9"/>
      <c r="N244" s="8">
        <v>3372115.56</v>
      </c>
    </row>
    <row r="245" spans="2:14" ht="26.4">
      <c r="B245" s="1026">
        <v>2023</v>
      </c>
      <c r="C245" s="1026" t="s">
        <v>16</v>
      </c>
      <c r="D245" s="1079" t="s">
        <v>1289</v>
      </c>
      <c r="E245" s="1080"/>
      <c r="F245" s="1079" t="s">
        <v>1311</v>
      </c>
      <c r="G245" s="1080"/>
      <c r="H245" s="1026" t="s">
        <v>968</v>
      </c>
      <c r="I245" s="1026" t="s">
        <v>1261</v>
      </c>
      <c r="J245" s="1026" t="s">
        <v>20</v>
      </c>
      <c r="K245" s="293">
        <v>351.55</v>
      </c>
      <c r="L245" s="6">
        <v>34959</v>
      </c>
      <c r="M245" s="9"/>
      <c r="N245" s="8">
        <v>12289836.449999999</v>
      </c>
    </row>
    <row r="246" spans="2:14" ht="26.4">
      <c r="B246" s="1026">
        <v>2023</v>
      </c>
      <c r="C246" s="1026" t="s">
        <v>16</v>
      </c>
      <c r="D246" s="1079" t="s">
        <v>1289</v>
      </c>
      <c r="E246" s="1080"/>
      <c r="F246" s="1079" t="s">
        <v>1311</v>
      </c>
      <c r="G246" s="1080"/>
      <c r="H246" s="1026" t="s">
        <v>968</v>
      </c>
      <c r="I246" s="1026" t="s">
        <v>1262</v>
      </c>
      <c r="J246" s="1026" t="s">
        <v>76</v>
      </c>
      <c r="K246" s="293">
        <v>703.11</v>
      </c>
      <c r="L246" s="6">
        <v>11859</v>
      </c>
      <c r="M246" s="9"/>
      <c r="N246" s="8">
        <v>8338181.4900000002</v>
      </c>
    </row>
    <row r="247" spans="2:14">
      <c r="B247" s="1027" t="s">
        <v>28</v>
      </c>
      <c r="C247" s="1027" t="s">
        <v>28</v>
      </c>
      <c r="D247" s="1083" t="s">
        <v>28</v>
      </c>
      <c r="E247" s="1080"/>
      <c r="F247" s="1083" t="s">
        <v>29</v>
      </c>
      <c r="G247" s="1080"/>
      <c r="H247" s="1027" t="s">
        <v>28</v>
      </c>
      <c r="I247" s="1027" t="s">
        <v>28</v>
      </c>
      <c r="J247" s="1027" t="s">
        <v>28</v>
      </c>
      <c r="K247" s="1027" t="s">
        <v>28</v>
      </c>
      <c r="L247" s="13">
        <v>1693752</v>
      </c>
      <c r="M247" s="1027"/>
      <c r="N247" s="14">
        <v>706647231.54999995</v>
      </c>
    </row>
    <row r="248" spans="2:14" ht="52.8">
      <c r="B248" s="1026">
        <v>2023</v>
      </c>
      <c r="C248" s="1026" t="s">
        <v>16</v>
      </c>
      <c r="D248" s="1079" t="s">
        <v>1289</v>
      </c>
      <c r="E248" s="1080"/>
      <c r="F248" s="1079" t="s">
        <v>1313</v>
      </c>
      <c r="G248" s="1080"/>
      <c r="H248" s="1026" t="s">
        <v>966</v>
      </c>
      <c r="I248" s="1026" t="s">
        <v>292</v>
      </c>
      <c r="J248" s="1026" t="s">
        <v>20</v>
      </c>
      <c r="K248" s="293">
        <v>0</v>
      </c>
      <c r="L248" s="6">
        <v>5876</v>
      </c>
      <c r="M248" s="9"/>
      <c r="N248" s="1026"/>
    </row>
    <row r="249" spans="2:14" ht="52.8">
      <c r="B249" s="1026">
        <v>2023</v>
      </c>
      <c r="C249" s="1026" t="s">
        <v>16</v>
      </c>
      <c r="D249" s="1079" t="s">
        <v>1289</v>
      </c>
      <c r="E249" s="1080"/>
      <c r="F249" s="1079" t="s">
        <v>1313</v>
      </c>
      <c r="G249" s="1080"/>
      <c r="H249" s="1026" t="s">
        <v>966</v>
      </c>
      <c r="I249" s="1026" t="s">
        <v>1263</v>
      </c>
      <c r="J249" s="1026" t="s">
        <v>169</v>
      </c>
      <c r="K249" s="293">
        <v>0</v>
      </c>
      <c r="L249" s="6">
        <v>311408</v>
      </c>
      <c r="M249" s="9"/>
      <c r="N249" s="1026"/>
    </row>
    <row r="250" spans="2:14" ht="39.6">
      <c r="B250" s="1026">
        <v>2023</v>
      </c>
      <c r="C250" s="1026" t="s">
        <v>16</v>
      </c>
      <c r="D250" s="1079" t="s">
        <v>1289</v>
      </c>
      <c r="E250" s="1080"/>
      <c r="F250" s="1079" t="s">
        <v>1313</v>
      </c>
      <c r="G250" s="1080"/>
      <c r="H250" s="1026" t="s">
        <v>967</v>
      </c>
      <c r="I250" s="1026" t="s">
        <v>292</v>
      </c>
      <c r="J250" s="1026" t="s">
        <v>20</v>
      </c>
      <c r="K250" s="293">
        <v>0</v>
      </c>
      <c r="L250" s="6">
        <v>148</v>
      </c>
      <c r="M250" s="9"/>
      <c r="N250" s="1026"/>
    </row>
    <row r="251" spans="2:14" ht="26.4">
      <c r="B251" s="1026">
        <v>2023</v>
      </c>
      <c r="C251" s="1026" t="s">
        <v>16</v>
      </c>
      <c r="D251" s="1079" t="s">
        <v>1289</v>
      </c>
      <c r="E251" s="1080"/>
      <c r="F251" s="1079" t="s">
        <v>1313</v>
      </c>
      <c r="G251" s="1080"/>
      <c r="H251" s="1026" t="s">
        <v>967</v>
      </c>
      <c r="I251" s="1026" t="s">
        <v>1263</v>
      </c>
      <c r="J251" s="1026" t="s">
        <v>169</v>
      </c>
      <c r="K251" s="293">
        <v>0</v>
      </c>
      <c r="L251" s="6">
        <v>19170</v>
      </c>
      <c r="M251" s="9"/>
      <c r="N251" s="1026"/>
    </row>
    <row r="252" spans="2:14" ht="39.6">
      <c r="B252" s="1026">
        <v>2023</v>
      </c>
      <c r="C252" s="1026" t="s">
        <v>16</v>
      </c>
      <c r="D252" s="1079" t="s">
        <v>1289</v>
      </c>
      <c r="E252" s="1080"/>
      <c r="F252" s="1079" t="s">
        <v>1313</v>
      </c>
      <c r="G252" s="1080"/>
      <c r="H252" s="1026" t="s">
        <v>969</v>
      </c>
      <c r="I252" s="1026" t="s">
        <v>292</v>
      </c>
      <c r="J252" s="1026" t="s">
        <v>102</v>
      </c>
      <c r="K252" s="293">
        <v>0</v>
      </c>
      <c r="L252" s="6">
        <v>1</v>
      </c>
      <c r="M252" s="9"/>
      <c r="N252" s="1026"/>
    </row>
    <row r="253" spans="2:14" ht="26.4">
      <c r="B253" s="1026">
        <v>2023</v>
      </c>
      <c r="C253" s="1026" t="s">
        <v>16</v>
      </c>
      <c r="D253" s="1079" t="s">
        <v>1289</v>
      </c>
      <c r="E253" s="1080"/>
      <c r="F253" s="1079" t="s">
        <v>1313</v>
      </c>
      <c r="G253" s="1080"/>
      <c r="H253" s="1026" t="s">
        <v>969</v>
      </c>
      <c r="I253" s="1026" t="s">
        <v>1263</v>
      </c>
      <c r="J253" s="1026" t="s">
        <v>169</v>
      </c>
      <c r="K253" s="293">
        <v>0</v>
      </c>
      <c r="L253" s="6">
        <v>3312</v>
      </c>
      <c r="M253" s="9"/>
      <c r="N253" s="1026"/>
    </row>
    <row r="254" spans="2:14" ht="26.4">
      <c r="B254" s="1026">
        <v>2023</v>
      </c>
      <c r="C254" s="1026" t="s">
        <v>16</v>
      </c>
      <c r="D254" s="1079" t="s">
        <v>1289</v>
      </c>
      <c r="E254" s="1080"/>
      <c r="F254" s="1079" t="s">
        <v>1313</v>
      </c>
      <c r="G254" s="1080"/>
      <c r="H254" s="1026" t="s">
        <v>968</v>
      </c>
      <c r="I254" s="1026" t="s">
        <v>1263</v>
      </c>
      <c r="J254" s="1026" t="s">
        <v>169</v>
      </c>
      <c r="K254" s="293">
        <v>0</v>
      </c>
      <c r="L254" s="6">
        <v>11299</v>
      </c>
      <c r="M254" s="9"/>
      <c r="N254" s="1026"/>
    </row>
    <row r="255" spans="2:14" ht="52.8">
      <c r="B255" s="1026">
        <v>2023</v>
      </c>
      <c r="C255" s="1026" t="s">
        <v>16</v>
      </c>
      <c r="D255" s="1079" t="s">
        <v>1289</v>
      </c>
      <c r="E255" s="1080"/>
      <c r="F255" s="1079" t="s">
        <v>1313</v>
      </c>
      <c r="G255" s="1080"/>
      <c r="H255" s="1026" t="s">
        <v>966</v>
      </c>
      <c r="I255" s="1026" t="s">
        <v>1261</v>
      </c>
      <c r="J255" s="1026" t="s">
        <v>20</v>
      </c>
      <c r="K255" s="293">
        <v>351.55</v>
      </c>
      <c r="L255" s="6">
        <v>882159</v>
      </c>
      <c r="M255" s="9"/>
      <c r="N255" s="8">
        <v>310122996.44999999</v>
      </c>
    </row>
    <row r="256" spans="2:14" ht="52.8">
      <c r="B256" s="1026">
        <v>2023</v>
      </c>
      <c r="C256" s="1026" t="s">
        <v>16</v>
      </c>
      <c r="D256" s="1079" t="s">
        <v>1289</v>
      </c>
      <c r="E256" s="1080"/>
      <c r="F256" s="1079" t="s">
        <v>1313</v>
      </c>
      <c r="G256" s="1080"/>
      <c r="H256" s="1026" t="s">
        <v>966</v>
      </c>
      <c r="I256" s="1026" t="s">
        <v>1262</v>
      </c>
      <c r="J256" s="1026" t="s">
        <v>76</v>
      </c>
      <c r="K256" s="293">
        <v>703.11</v>
      </c>
      <c r="L256" s="6">
        <v>699843</v>
      </c>
      <c r="M256" s="9"/>
      <c r="N256" s="8">
        <v>492066611.73000002</v>
      </c>
    </row>
    <row r="257" spans="2:14" ht="26.4">
      <c r="B257" s="1026">
        <v>2023</v>
      </c>
      <c r="C257" s="1026" t="s">
        <v>16</v>
      </c>
      <c r="D257" s="1079" t="s">
        <v>1289</v>
      </c>
      <c r="E257" s="1080"/>
      <c r="F257" s="1079" t="s">
        <v>1313</v>
      </c>
      <c r="G257" s="1080"/>
      <c r="H257" s="1026" t="s">
        <v>967</v>
      </c>
      <c r="I257" s="1026" t="s">
        <v>1261</v>
      </c>
      <c r="J257" s="1026" t="s">
        <v>20</v>
      </c>
      <c r="K257" s="293">
        <v>527.33000000000004</v>
      </c>
      <c r="L257" s="6">
        <v>35970</v>
      </c>
      <c r="M257" s="9"/>
      <c r="N257" s="8">
        <v>18968060.100000001</v>
      </c>
    </row>
    <row r="258" spans="2:14" ht="26.4">
      <c r="B258" s="1026">
        <v>2023</v>
      </c>
      <c r="C258" s="1026" t="s">
        <v>16</v>
      </c>
      <c r="D258" s="1079" t="s">
        <v>1289</v>
      </c>
      <c r="E258" s="1080"/>
      <c r="F258" s="1079" t="s">
        <v>1313</v>
      </c>
      <c r="G258" s="1080"/>
      <c r="H258" s="1026" t="s">
        <v>967</v>
      </c>
      <c r="I258" s="1026" t="s">
        <v>1262</v>
      </c>
      <c r="J258" s="1026" t="s">
        <v>76</v>
      </c>
      <c r="K258" s="293">
        <v>1054.67</v>
      </c>
      <c r="L258" s="6">
        <v>39607</v>
      </c>
      <c r="M258" s="9"/>
      <c r="N258" s="8">
        <v>41772314.689999998</v>
      </c>
    </row>
    <row r="259" spans="2:14" ht="26.4">
      <c r="B259" s="1026">
        <v>2023</v>
      </c>
      <c r="C259" s="1026" t="s">
        <v>16</v>
      </c>
      <c r="D259" s="1079" t="s">
        <v>1289</v>
      </c>
      <c r="E259" s="1080"/>
      <c r="F259" s="1079" t="s">
        <v>1313</v>
      </c>
      <c r="G259" s="1080"/>
      <c r="H259" s="1026" t="s">
        <v>969</v>
      </c>
      <c r="I259" s="1026" t="s">
        <v>1261</v>
      </c>
      <c r="J259" s="1026" t="s">
        <v>20</v>
      </c>
      <c r="K259" s="293">
        <v>703.11</v>
      </c>
      <c r="L259" s="6">
        <v>9371</v>
      </c>
      <c r="M259" s="9"/>
      <c r="N259" s="8">
        <v>6588843.8099999996</v>
      </c>
    </row>
    <row r="260" spans="2:14" ht="26.4">
      <c r="B260" s="1026">
        <v>2023</v>
      </c>
      <c r="C260" s="1026" t="s">
        <v>16</v>
      </c>
      <c r="D260" s="1079" t="s">
        <v>1289</v>
      </c>
      <c r="E260" s="1080"/>
      <c r="F260" s="1079" t="s">
        <v>1313</v>
      </c>
      <c r="G260" s="1080"/>
      <c r="H260" s="1026" t="s">
        <v>969</v>
      </c>
      <c r="I260" s="1026" t="s">
        <v>1262</v>
      </c>
      <c r="J260" s="1026" t="s">
        <v>76</v>
      </c>
      <c r="K260" s="293">
        <v>1406.22</v>
      </c>
      <c r="L260" s="6">
        <v>7164</v>
      </c>
      <c r="M260" s="9"/>
      <c r="N260" s="8">
        <v>10074160.08</v>
      </c>
    </row>
    <row r="261" spans="2:14" ht="26.4">
      <c r="B261" s="1026">
        <v>2023</v>
      </c>
      <c r="C261" s="1026" t="s">
        <v>16</v>
      </c>
      <c r="D261" s="1079" t="s">
        <v>1289</v>
      </c>
      <c r="E261" s="1080"/>
      <c r="F261" s="1079" t="s">
        <v>1313</v>
      </c>
      <c r="G261" s="1080"/>
      <c r="H261" s="1026" t="s">
        <v>968</v>
      </c>
      <c r="I261" s="1026" t="s">
        <v>1261</v>
      </c>
      <c r="J261" s="1026" t="s">
        <v>20</v>
      </c>
      <c r="K261" s="293">
        <v>351.55</v>
      </c>
      <c r="L261" s="6">
        <v>25956</v>
      </c>
      <c r="M261" s="9"/>
      <c r="N261" s="8">
        <v>9124831.8000000007</v>
      </c>
    </row>
    <row r="262" spans="2:14" ht="26.4">
      <c r="B262" s="1026">
        <v>2023</v>
      </c>
      <c r="C262" s="1026" t="s">
        <v>16</v>
      </c>
      <c r="D262" s="1079" t="s">
        <v>1289</v>
      </c>
      <c r="E262" s="1080"/>
      <c r="F262" s="1079" t="s">
        <v>1313</v>
      </c>
      <c r="G262" s="1080"/>
      <c r="H262" s="1026" t="s">
        <v>968</v>
      </c>
      <c r="I262" s="1026" t="s">
        <v>1262</v>
      </c>
      <c r="J262" s="1026" t="s">
        <v>76</v>
      </c>
      <c r="K262" s="293">
        <v>703.11</v>
      </c>
      <c r="L262" s="6">
        <v>25048</v>
      </c>
      <c r="M262" s="9"/>
      <c r="N262" s="8">
        <v>17611499.280000001</v>
      </c>
    </row>
    <row r="263" spans="2:14">
      <c r="B263" s="1027" t="s">
        <v>28</v>
      </c>
      <c r="C263" s="1027" t="s">
        <v>28</v>
      </c>
      <c r="D263" s="1083" t="s">
        <v>28</v>
      </c>
      <c r="E263" s="1080"/>
      <c r="F263" s="1083" t="s">
        <v>29</v>
      </c>
      <c r="G263" s="1080"/>
      <c r="H263" s="1027" t="s">
        <v>28</v>
      </c>
      <c r="I263" s="1027" t="s">
        <v>28</v>
      </c>
      <c r="J263" s="1027" t="s">
        <v>28</v>
      </c>
      <c r="K263" s="1027" t="s">
        <v>28</v>
      </c>
      <c r="L263" s="13">
        <v>2076332</v>
      </c>
      <c r="M263" s="1027"/>
      <c r="N263" s="14">
        <v>906329317.94000006</v>
      </c>
    </row>
    <row r="264" spans="2:14" ht="52.8">
      <c r="B264" s="1026">
        <v>2023</v>
      </c>
      <c r="C264" s="1026" t="s">
        <v>16</v>
      </c>
      <c r="D264" s="1079" t="s">
        <v>1289</v>
      </c>
      <c r="E264" s="1080"/>
      <c r="F264" s="1079" t="s">
        <v>1314</v>
      </c>
      <c r="G264" s="1080"/>
      <c r="H264" s="1026" t="s">
        <v>966</v>
      </c>
      <c r="I264" s="1026" t="s">
        <v>292</v>
      </c>
      <c r="J264" s="1026" t="s">
        <v>20</v>
      </c>
      <c r="K264" s="293">
        <v>0</v>
      </c>
      <c r="L264" s="6">
        <v>3460</v>
      </c>
      <c r="M264" s="9"/>
      <c r="N264" s="1026"/>
    </row>
    <row r="265" spans="2:14" ht="52.8">
      <c r="B265" s="1026">
        <v>2023</v>
      </c>
      <c r="C265" s="1026" t="s">
        <v>16</v>
      </c>
      <c r="D265" s="1079" t="s">
        <v>1289</v>
      </c>
      <c r="E265" s="1080"/>
      <c r="F265" s="1079" t="s">
        <v>1314</v>
      </c>
      <c r="G265" s="1080"/>
      <c r="H265" s="1026" t="s">
        <v>966</v>
      </c>
      <c r="I265" s="1026" t="s">
        <v>1263</v>
      </c>
      <c r="J265" s="1026" t="s">
        <v>72</v>
      </c>
      <c r="K265" s="293">
        <v>0</v>
      </c>
      <c r="L265" s="6">
        <v>137371</v>
      </c>
      <c r="M265" s="9"/>
      <c r="N265" s="1026"/>
    </row>
    <row r="266" spans="2:14" ht="39.6">
      <c r="B266" s="1026">
        <v>2023</v>
      </c>
      <c r="C266" s="1026" t="s">
        <v>16</v>
      </c>
      <c r="D266" s="1079" t="s">
        <v>1289</v>
      </c>
      <c r="E266" s="1080"/>
      <c r="F266" s="1079" t="s">
        <v>1314</v>
      </c>
      <c r="G266" s="1080"/>
      <c r="H266" s="1026" t="s">
        <v>967</v>
      </c>
      <c r="I266" s="1026" t="s">
        <v>292</v>
      </c>
      <c r="J266" s="1026" t="s">
        <v>20</v>
      </c>
      <c r="K266" s="293">
        <v>0</v>
      </c>
      <c r="L266" s="6">
        <v>92</v>
      </c>
      <c r="M266" s="9"/>
      <c r="N266" s="1026"/>
    </row>
    <row r="267" spans="2:14" ht="26.4">
      <c r="B267" s="1026">
        <v>2023</v>
      </c>
      <c r="C267" s="1026" t="s">
        <v>16</v>
      </c>
      <c r="D267" s="1079" t="s">
        <v>1289</v>
      </c>
      <c r="E267" s="1080"/>
      <c r="F267" s="1079" t="s">
        <v>1314</v>
      </c>
      <c r="G267" s="1080"/>
      <c r="H267" s="1026" t="s">
        <v>967</v>
      </c>
      <c r="I267" s="1026" t="s">
        <v>1263</v>
      </c>
      <c r="J267" s="1026" t="s">
        <v>72</v>
      </c>
      <c r="K267" s="293">
        <v>0</v>
      </c>
      <c r="L267" s="6">
        <v>6326</v>
      </c>
      <c r="M267" s="9"/>
      <c r="N267" s="1026"/>
    </row>
    <row r="268" spans="2:14" ht="26.4">
      <c r="B268" s="1026">
        <v>2023</v>
      </c>
      <c r="C268" s="1026" t="s">
        <v>16</v>
      </c>
      <c r="D268" s="1079" t="s">
        <v>1289</v>
      </c>
      <c r="E268" s="1080"/>
      <c r="F268" s="1079" t="s">
        <v>1314</v>
      </c>
      <c r="G268" s="1080"/>
      <c r="H268" s="1026" t="s">
        <v>969</v>
      </c>
      <c r="I268" s="1026" t="s">
        <v>1263</v>
      </c>
      <c r="J268" s="1026" t="s">
        <v>72</v>
      </c>
      <c r="K268" s="293">
        <v>0</v>
      </c>
      <c r="L268" s="6">
        <v>1012</v>
      </c>
      <c r="M268" s="9"/>
      <c r="N268" s="1026"/>
    </row>
    <row r="269" spans="2:14" ht="26.4">
      <c r="B269" s="1026">
        <v>2023</v>
      </c>
      <c r="C269" s="1026" t="s">
        <v>16</v>
      </c>
      <c r="D269" s="1079" t="s">
        <v>1289</v>
      </c>
      <c r="E269" s="1080"/>
      <c r="F269" s="1079" t="s">
        <v>1314</v>
      </c>
      <c r="G269" s="1080"/>
      <c r="H269" s="1026" t="s">
        <v>968</v>
      </c>
      <c r="I269" s="1026" t="s">
        <v>1263</v>
      </c>
      <c r="J269" s="1026" t="s">
        <v>72</v>
      </c>
      <c r="K269" s="293">
        <v>0</v>
      </c>
      <c r="L269" s="6">
        <v>7391</v>
      </c>
      <c r="M269" s="9"/>
      <c r="N269" s="1026"/>
    </row>
    <row r="270" spans="2:14" ht="52.8">
      <c r="B270" s="1026">
        <v>2023</v>
      </c>
      <c r="C270" s="1026" t="s">
        <v>16</v>
      </c>
      <c r="D270" s="1079" t="s">
        <v>1289</v>
      </c>
      <c r="E270" s="1080"/>
      <c r="F270" s="1079" t="s">
        <v>1314</v>
      </c>
      <c r="G270" s="1080"/>
      <c r="H270" s="1026" t="s">
        <v>966</v>
      </c>
      <c r="I270" s="1026" t="s">
        <v>1261</v>
      </c>
      <c r="J270" s="1026" t="s">
        <v>20</v>
      </c>
      <c r="K270" s="293">
        <v>426.88</v>
      </c>
      <c r="L270" s="6">
        <v>730234</v>
      </c>
      <c r="M270" s="9"/>
      <c r="N270" s="8">
        <v>311722289.92000002</v>
      </c>
    </row>
    <row r="271" spans="2:14" ht="52.8">
      <c r="B271" s="1026">
        <v>2023</v>
      </c>
      <c r="C271" s="1026" t="s">
        <v>16</v>
      </c>
      <c r="D271" s="1079" t="s">
        <v>1289</v>
      </c>
      <c r="E271" s="1080"/>
      <c r="F271" s="1079" t="s">
        <v>1314</v>
      </c>
      <c r="G271" s="1080"/>
      <c r="H271" s="1026" t="s">
        <v>966</v>
      </c>
      <c r="I271" s="1026" t="s">
        <v>1262</v>
      </c>
      <c r="J271" s="1026" t="s">
        <v>20</v>
      </c>
      <c r="K271" s="293">
        <v>853.78</v>
      </c>
      <c r="L271" s="6">
        <v>506986</v>
      </c>
      <c r="M271" s="9"/>
      <c r="N271" s="8">
        <v>432854507.07999998</v>
      </c>
    </row>
    <row r="272" spans="2:14" ht="26.4">
      <c r="B272" s="1026">
        <v>2023</v>
      </c>
      <c r="C272" s="1026" t="s">
        <v>16</v>
      </c>
      <c r="D272" s="1079" t="s">
        <v>1289</v>
      </c>
      <c r="E272" s="1080"/>
      <c r="F272" s="1079" t="s">
        <v>1314</v>
      </c>
      <c r="G272" s="1080"/>
      <c r="H272" s="1026" t="s">
        <v>967</v>
      </c>
      <c r="I272" s="1026" t="s">
        <v>1261</v>
      </c>
      <c r="J272" s="1026" t="s">
        <v>20</v>
      </c>
      <c r="K272" s="293">
        <v>640.33000000000004</v>
      </c>
      <c r="L272" s="6">
        <v>27908</v>
      </c>
      <c r="M272" s="9"/>
      <c r="N272" s="8">
        <v>17870329.640000001</v>
      </c>
    </row>
    <row r="273" spans="2:14" ht="26.4">
      <c r="B273" s="1026">
        <v>2023</v>
      </c>
      <c r="C273" s="1026" t="s">
        <v>16</v>
      </c>
      <c r="D273" s="1079" t="s">
        <v>1289</v>
      </c>
      <c r="E273" s="1080"/>
      <c r="F273" s="1079" t="s">
        <v>1314</v>
      </c>
      <c r="G273" s="1080"/>
      <c r="H273" s="1026" t="s">
        <v>967</v>
      </c>
      <c r="I273" s="1026" t="s">
        <v>1262</v>
      </c>
      <c r="J273" s="1026" t="s">
        <v>20</v>
      </c>
      <c r="K273" s="293">
        <v>1280.67</v>
      </c>
      <c r="L273" s="6">
        <v>27526</v>
      </c>
      <c r="M273" s="9"/>
      <c r="N273" s="8">
        <v>35251722.420000002</v>
      </c>
    </row>
    <row r="274" spans="2:14" ht="26.4">
      <c r="B274" s="1026">
        <v>2023</v>
      </c>
      <c r="C274" s="1026" t="s">
        <v>16</v>
      </c>
      <c r="D274" s="1079" t="s">
        <v>1289</v>
      </c>
      <c r="E274" s="1080"/>
      <c r="F274" s="1079" t="s">
        <v>1314</v>
      </c>
      <c r="G274" s="1080"/>
      <c r="H274" s="1026" t="s">
        <v>969</v>
      </c>
      <c r="I274" s="1026" t="s">
        <v>1261</v>
      </c>
      <c r="J274" s="1026" t="s">
        <v>20</v>
      </c>
      <c r="K274" s="293">
        <v>853.77</v>
      </c>
      <c r="L274" s="6">
        <v>5675</v>
      </c>
      <c r="M274" s="9"/>
      <c r="N274" s="8">
        <v>4845144.75</v>
      </c>
    </row>
    <row r="275" spans="2:14" ht="26.4">
      <c r="B275" s="1026">
        <v>2023</v>
      </c>
      <c r="C275" s="1026" t="s">
        <v>16</v>
      </c>
      <c r="D275" s="1079" t="s">
        <v>1289</v>
      </c>
      <c r="E275" s="1080"/>
      <c r="F275" s="1079" t="s">
        <v>1314</v>
      </c>
      <c r="G275" s="1080"/>
      <c r="H275" s="1026" t="s">
        <v>969</v>
      </c>
      <c r="I275" s="1026" t="s">
        <v>1262</v>
      </c>
      <c r="J275" s="1026" t="s">
        <v>20</v>
      </c>
      <c r="K275" s="293">
        <v>1707.56</v>
      </c>
      <c r="L275" s="6">
        <v>4357</v>
      </c>
      <c r="M275" s="9"/>
      <c r="N275" s="8">
        <v>7439838.9199999999</v>
      </c>
    </row>
    <row r="276" spans="2:14" ht="26.4">
      <c r="B276" s="1026">
        <v>2023</v>
      </c>
      <c r="C276" s="1026" t="s">
        <v>16</v>
      </c>
      <c r="D276" s="1079" t="s">
        <v>1289</v>
      </c>
      <c r="E276" s="1080"/>
      <c r="F276" s="1079" t="s">
        <v>1314</v>
      </c>
      <c r="G276" s="1080"/>
      <c r="H276" s="1026" t="s">
        <v>968</v>
      </c>
      <c r="I276" s="1026" t="s">
        <v>1261</v>
      </c>
      <c r="J276" s="1026" t="s">
        <v>20</v>
      </c>
      <c r="K276" s="293">
        <v>426.88</v>
      </c>
      <c r="L276" s="6">
        <v>20220</v>
      </c>
      <c r="M276" s="9"/>
      <c r="N276" s="8">
        <v>8631513.5999999996</v>
      </c>
    </row>
    <row r="277" spans="2:14" ht="26.4">
      <c r="B277" s="1026">
        <v>2023</v>
      </c>
      <c r="C277" s="1026" t="s">
        <v>16</v>
      </c>
      <c r="D277" s="1079" t="s">
        <v>1289</v>
      </c>
      <c r="E277" s="1080"/>
      <c r="F277" s="1079" t="s">
        <v>1314</v>
      </c>
      <c r="G277" s="1080"/>
      <c r="H277" s="1026" t="s">
        <v>968</v>
      </c>
      <c r="I277" s="1026" t="s">
        <v>1262</v>
      </c>
      <c r="J277" s="1026" t="s">
        <v>20</v>
      </c>
      <c r="K277" s="293">
        <v>853.78</v>
      </c>
      <c r="L277" s="6">
        <v>16866</v>
      </c>
      <c r="M277" s="9"/>
      <c r="N277" s="8">
        <v>14399853.48</v>
      </c>
    </row>
    <row r="278" spans="2:14">
      <c r="B278" s="1027" t="s">
        <v>28</v>
      </c>
      <c r="C278" s="1027" t="s">
        <v>28</v>
      </c>
      <c r="D278" s="1083" t="s">
        <v>28</v>
      </c>
      <c r="E278" s="1080"/>
      <c r="F278" s="1083" t="s">
        <v>29</v>
      </c>
      <c r="G278" s="1080"/>
      <c r="H278" s="1027" t="s">
        <v>28</v>
      </c>
      <c r="I278" s="1027" t="s">
        <v>28</v>
      </c>
      <c r="J278" s="1027" t="s">
        <v>28</v>
      </c>
      <c r="K278" s="1027" t="s">
        <v>28</v>
      </c>
      <c r="L278" s="13">
        <v>1495424</v>
      </c>
      <c r="M278" s="1027"/>
      <c r="N278" s="14">
        <v>833015199.80999994</v>
      </c>
    </row>
    <row r="279" spans="2:14" ht="52.8">
      <c r="B279" s="1026">
        <v>2023</v>
      </c>
      <c r="C279" s="1026" t="s">
        <v>16</v>
      </c>
      <c r="D279" s="1079" t="s">
        <v>1289</v>
      </c>
      <c r="E279" s="1080"/>
      <c r="F279" s="1079" t="s">
        <v>1315</v>
      </c>
      <c r="G279" s="1080"/>
      <c r="H279" s="1026" t="s">
        <v>966</v>
      </c>
      <c r="I279" s="1026" t="s">
        <v>292</v>
      </c>
      <c r="J279" s="1026" t="s">
        <v>20</v>
      </c>
      <c r="K279" s="293">
        <v>0</v>
      </c>
      <c r="L279" s="6">
        <v>3667</v>
      </c>
      <c r="M279" s="9"/>
      <c r="N279" s="1026"/>
    </row>
    <row r="280" spans="2:14" ht="52.8">
      <c r="B280" s="1026">
        <v>2023</v>
      </c>
      <c r="C280" s="1026" t="s">
        <v>16</v>
      </c>
      <c r="D280" s="1079" t="s">
        <v>1289</v>
      </c>
      <c r="E280" s="1080"/>
      <c r="F280" s="1079" t="s">
        <v>1315</v>
      </c>
      <c r="G280" s="1080"/>
      <c r="H280" s="1026" t="s">
        <v>966</v>
      </c>
      <c r="I280" s="1026" t="s">
        <v>1263</v>
      </c>
      <c r="J280" s="1026" t="s">
        <v>72</v>
      </c>
      <c r="K280" s="293">
        <v>0</v>
      </c>
      <c r="L280" s="6">
        <v>148276</v>
      </c>
      <c r="M280" s="9"/>
      <c r="N280" s="1026"/>
    </row>
    <row r="281" spans="2:14" ht="39.6">
      <c r="B281" s="1026">
        <v>2023</v>
      </c>
      <c r="C281" s="1026" t="s">
        <v>16</v>
      </c>
      <c r="D281" s="1079" t="s">
        <v>1289</v>
      </c>
      <c r="E281" s="1080"/>
      <c r="F281" s="1079" t="s">
        <v>1315</v>
      </c>
      <c r="G281" s="1080"/>
      <c r="H281" s="1026" t="s">
        <v>967</v>
      </c>
      <c r="I281" s="1026" t="s">
        <v>292</v>
      </c>
      <c r="J281" s="1026" t="s">
        <v>20</v>
      </c>
      <c r="K281" s="293">
        <v>0</v>
      </c>
      <c r="L281" s="6">
        <v>63</v>
      </c>
      <c r="M281" s="9"/>
      <c r="N281" s="1026"/>
    </row>
    <row r="282" spans="2:14" ht="26.4">
      <c r="B282" s="1026">
        <v>2023</v>
      </c>
      <c r="C282" s="1026" t="s">
        <v>16</v>
      </c>
      <c r="D282" s="1079" t="s">
        <v>1289</v>
      </c>
      <c r="E282" s="1080"/>
      <c r="F282" s="1079" t="s">
        <v>1315</v>
      </c>
      <c r="G282" s="1080"/>
      <c r="H282" s="1026" t="s">
        <v>967</v>
      </c>
      <c r="I282" s="1026" t="s">
        <v>1263</v>
      </c>
      <c r="J282" s="1026" t="s">
        <v>72</v>
      </c>
      <c r="K282" s="293">
        <v>0</v>
      </c>
      <c r="L282" s="6">
        <v>7168</v>
      </c>
      <c r="M282" s="9"/>
      <c r="N282" s="1026"/>
    </row>
    <row r="283" spans="2:14" ht="26.4">
      <c r="B283" s="1026">
        <v>2023</v>
      </c>
      <c r="C283" s="1026" t="s">
        <v>16</v>
      </c>
      <c r="D283" s="1079" t="s">
        <v>1289</v>
      </c>
      <c r="E283" s="1080"/>
      <c r="F283" s="1079" t="s">
        <v>1315</v>
      </c>
      <c r="G283" s="1080"/>
      <c r="H283" s="1026" t="s">
        <v>969</v>
      </c>
      <c r="I283" s="1026" t="s">
        <v>1263</v>
      </c>
      <c r="J283" s="1026" t="s">
        <v>72</v>
      </c>
      <c r="K283" s="293">
        <v>0</v>
      </c>
      <c r="L283" s="6">
        <v>1010</v>
      </c>
      <c r="M283" s="9"/>
      <c r="N283" s="1026"/>
    </row>
    <row r="284" spans="2:14" ht="26.4">
      <c r="B284" s="1026">
        <v>2023</v>
      </c>
      <c r="C284" s="1026" t="s">
        <v>16</v>
      </c>
      <c r="D284" s="1079" t="s">
        <v>1289</v>
      </c>
      <c r="E284" s="1080"/>
      <c r="F284" s="1079" t="s">
        <v>1315</v>
      </c>
      <c r="G284" s="1080"/>
      <c r="H284" s="1026" t="s">
        <v>968</v>
      </c>
      <c r="I284" s="1026" t="s">
        <v>1263</v>
      </c>
      <c r="J284" s="1026" t="s">
        <v>72</v>
      </c>
      <c r="K284" s="293">
        <v>0</v>
      </c>
      <c r="L284" s="6">
        <v>7754</v>
      </c>
      <c r="M284" s="9"/>
      <c r="N284" s="1026"/>
    </row>
    <row r="285" spans="2:14" ht="52.8">
      <c r="B285" s="1026">
        <v>2023</v>
      </c>
      <c r="C285" s="1026" t="s">
        <v>16</v>
      </c>
      <c r="D285" s="1079" t="s">
        <v>1289</v>
      </c>
      <c r="E285" s="1080"/>
      <c r="F285" s="1079" t="s">
        <v>1315</v>
      </c>
      <c r="G285" s="1080"/>
      <c r="H285" s="1026" t="s">
        <v>966</v>
      </c>
      <c r="I285" s="1026" t="s">
        <v>1261</v>
      </c>
      <c r="J285" s="1026" t="s">
        <v>20</v>
      </c>
      <c r="K285" s="293">
        <v>426.88</v>
      </c>
      <c r="L285" s="6">
        <v>719761</v>
      </c>
      <c r="M285" s="9"/>
      <c r="N285" s="8">
        <v>307251575.68000001</v>
      </c>
    </row>
    <row r="286" spans="2:14" ht="52.8">
      <c r="B286" s="1026">
        <v>2023</v>
      </c>
      <c r="C286" s="1026" t="s">
        <v>16</v>
      </c>
      <c r="D286" s="1079" t="s">
        <v>1289</v>
      </c>
      <c r="E286" s="1080"/>
      <c r="F286" s="1079" t="s">
        <v>1315</v>
      </c>
      <c r="G286" s="1080"/>
      <c r="H286" s="1026" t="s">
        <v>966</v>
      </c>
      <c r="I286" s="1026" t="s">
        <v>1262</v>
      </c>
      <c r="J286" s="1026" t="s">
        <v>76</v>
      </c>
      <c r="K286" s="293">
        <v>853.78</v>
      </c>
      <c r="L286" s="6">
        <v>519728</v>
      </c>
      <c r="M286" s="9"/>
      <c r="N286" s="8">
        <v>443733371.83999997</v>
      </c>
    </row>
    <row r="287" spans="2:14" ht="26.4">
      <c r="B287" s="1026">
        <v>2023</v>
      </c>
      <c r="C287" s="1026" t="s">
        <v>16</v>
      </c>
      <c r="D287" s="1079" t="s">
        <v>1289</v>
      </c>
      <c r="E287" s="1080"/>
      <c r="F287" s="1079" t="s">
        <v>1315</v>
      </c>
      <c r="G287" s="1080"/>
      <c r="H287" s="1026" t="s">
        <v>967</v>
      </c>
      <c r="I287" s="1026" t="s">
        <v>1261</v>
      </c>
      <c r="J287" s="1026" t="s">
        <v>20</v>
      </c>
      <c r="K287" s="293">
        <v>640.33000000000004</v>
      </c>
      <c r="L287" s="6">
        <v>29557</v>
      </c>
      <c r="M287" s="9"/>
      <c r="N287" s="8">
        <v>18926233.809999999</v>
      </c>
    </row>
    <row r="288" spans="2:14" ht="26.4">
      <c r="B288" s="1026">
        <v>2023</v>
      </c>
      <c r="C288" s="1026" t="s">
        <v>16</v>
      </c>
      <c r="D288" s="1079" t="s">
        <v>1289</v>
      </c>
      <c r="E288" s="1080"/>
      <c r="F288" s="1079" t="s">
        <v>1315</v>
      </c>
      <c r="G288" s="1080"/>
      <c r="H288" s="1026" t="s">
        <v>967</v>
      </c>
      <c r="I288" s="1026" t="s">
        <v>1262</v>
      </c>
      <c r="J288" s="1026" t="s">
        <v>76</v>
      </c>
      <c r="K288" s="293">
        <v>1280.67</v>
      </c>
      <c r="L288" s="6">
        <v>29449</v>
      </c>
      <c r="M288" s="9"/>
      <c r="N288" s="8">
        <v>37714450.829999998</v>
      </c>
    </row>
    <row r="289" spans="2:14" ht="26.4">
      <c r="B289" s="1026">
        <v>2023</v>
      </c>
      <c r="C289" s="1026" t="s">
        <v>16</v>
      </c>
      <c r="D289" s="1079" t="s">
        <v>1289</v>
      </c>
      <c r="E289" s="1080"/>
      <c r="F289" s="1079" t="s">
        <v>1315</v>
      </c>
      <c r="G289" s="1080"/>
      <c r="H289" s="1026" t="s">
        <v>969</v>
      </c>
      <c r="I289" s="1026" t="s">
        <v>1261</v>
      </c>
      <c r="J289" s="1026" t="s">
        <v>20</v>
      </c>
      <c r="K289" s="293">
        <v>853.77</v>
      </c>
      <c r="L289" s="6">
        <v>5660</v>
      </c>
      <c r="M289" s="9"/>
      <c r="N289" s="8">
        <v>4832338.2</v>
      </c>
    </row>
    <row r="290" spans="2:14" ht="26.4">
      <c r="B290" s="1026">
        <v>2023</v>
      </c>
      <c r="C290" s="1026" t="s">
        <v>16</v>
      </c>
      <c r="D290" s="1079" t="s">
        <v>1289</v>
      </c>
      <c r="E290" s="1080"/>
      <c r="F290" s="1079" t="s">
        <v>1315</v>
      </c>
      <c r="G290" s="1080"/>
      <c r="H290" s="1026" t="s">
        <v>969</v>
      </c>
      <c r="I290" s="1026" t="s">
        <v>1262</v>
      </c>
      <c r="J290" s="1026" t="s">
        <v>76</v>
      </c>
      <c r="K290" s="293">
        <v>1707.56</v>
      </c>
      <c r="L290" s="6">
        <v>4791</v>
      </c>
      <c r="M290" s="9"/>
      <c r="N290" s="8">
        <v>8180919.96</v>
      </c>
    </row>
    <row r="291" spans="2:14" ht="26.4">
      <c r="B291" s="1026">
        <v>2023</v>
      </c>
      <c r="C291" s="1026" t="s">
        <v>16</v>
      </c>
      <c r="D291" s="1079" t="s">
        <v>1289</v>
      </c>
      <c r="E291" s="1080"/>
      <c r="F291" s="1079" t="s">
        <v>1315</v>
      </c>
      <c r="G291" s="1080"/>
      <c r="H291" s="1026" t="s">
        <v>968</v>
      </c>
      <c r="I291" s="1026" t="s">
        <v>1261</v>
      </c>
      <c r="J291" s="1026" t="s">
        <v>20</v>
      </c>
      <c r="K291" s="293">
        <v>426.88</v>
      </c>
      <c r="L291" s="6">
        <v>20450</v>
      </c>
      <c r="M291" s="9"/>
      <c r="N291" s="8">
        <v>8729696</v>
      </c>
    </row>
    <row r="292" spans="2:14" ht="26.4">
      <c r="B292" s="1026">
        <v>2023</v>
      </c>
      <c r="C292" s="1026" t="s">
        <v>16</v>
      </c>
      <c r="D292" s="1079" t="s">
        <v>1289</v>
      </c>
      <c r="E292" s="1080"/>
      <c r="F292" s="1079" t="s">
        <v>1315</v>
      </c>
      <c r="G292" s="1080"/>
      <c r="H292" s="1026" t="s">
        <v>968</v>
      </c>
      <c r="I292" s="1026" t="s">
        <v>1262</v>
      </c>
      <c r="J292" s="1026" t="s">
        <v>76</v>
      </c>
      <c r="K292" s="293">
        <v>853.78</v>
      </c>
      <c r="L292" s="6">
        <v>17770</v>
      </c>
      <c r="M292" s="9"/>
      <c r="N292" s="8">
        <v>15171670.6</v>
      </c>
    </row>
    <row r="293" spans="2:14">
      <c r="B293" s="1027" t="s">
        <v>28</v>
      </c>
      <c r="C293" s="1027" t="s">
        <v>28</v>
      </c>
      <c r="D293" s="1083" t="s">
        <v>28</v>
      </c>
      <c r="E293" s="1080"/>
      <c r="F293" s="1083" t="s">
        <v>29</v>
      </c>
      <c r="G293" s="1080"/>
      <c r="H293" s="1027" t="s">
        <v>28</v>
      </c>
      <c r="I293" s="1027" t="s">
        <v>28</v>
      </c>
      <c r="J293" s="1027" t="s">
        <v>28</v>
      </c>
      <c r="K293" s="1027" t="s">
        <v>28</v>
      </c>
      <c r="L293" s="13">
        <v>1515104</v>
      </c>
      <c r="M293" s="1027"/>
      <c r="N293" s="14">
        <v>844540256.91999996</v>
      </c>
    </row>
    <row r="294" spans="2:14" ht="52.8">
      <c r="B294" s="1026">
        <v>2023</v>
      </c>
      <c r="C294" s="1026" t="s">
        <v>16</v>
      </c>
      <c r="D294" s="1079" t="s">
        <v>1289</v>
      </c>
      <c r="E294" s="1080"/>
      <c r="F294" s="1079" t="s">
        <v>1316</v>
      </c>
      <c r="G294" s="1080"/>
      <c r="H294" s="1026" t="s">
        <v>966</v>
      </c>
      <c r="I294" s="1026" t="s">
        <v>292</v>
      </c>
      <c r="J294" s="1026" t="s">
        <v>20</v>
      </c>
      <c r="K294" s="293">
        <v>0</v>
      </c>
      <c r="L294" s="6">
        <v>4872</v>
      </c>
      <c r="M294" s="9"/>
      <c r="N294" s="1026"/>
    </row>
    <row r="295" spans="2:14" ht="39.6">
      <c r="B295" s="1026">
        <v>2023</v>
      </c>
      <c r="C295" s="1026" t="s">
        <v>16</v>
      </c>
      <c r="D295" s="1079" t="s">
        <v>1289</v>
      </c>
      <c r="E295" s="1080"/>
      <c r="F295" s="1079" t="s">
        <v>1316</v>
      </c>
      <c r="G295" s="1080"/>
      <c r="H295" s="1026" t="s">
        <v>967</v>
      </c>
      <c r="I295" s="1026" t="s">
        <v>292</v>
      </c>
      <c r="J295" s="1026" t="s">
        <v>76</v>
      </c>
      <c r="K295" s="293">
        <v>0</v>
      </c>
      <c r="L295" s="6">
        <v>102</v>
      </c>
      <c r="M295" s="9"/>
      <c r="N295" s="1026"/>
    </row>
    <row r="296" spans="2:14" ht="52.8">
      <c r="B296" s="1026">
        <v>2023</v>
      </c>
      <c r="C296" s="1026" t="s">
        <v>16</v>
      </c>
      <c r="D296" s="1079" t="s">
        <v>1289</v>
      </c>
      <c r="E296" s="1080"/>
      <c r="F296" s="1079" t="s">
        <v>1316</v>
      </c>
      <c r="G296" s="1080"/>
      <c r="H296" s="1026" t="s">
        <v>966</v>
      </c>
      <c r="I296" s="1026" t="s">
        <v>1261</v>
      </c>
      <c r="J296" s="1026" t="s">
        <v>20</v>
      </c>
      <c r="K296" s="293">
        <v>487.5</v>
      </c>
      <c r="L296" s="6">
        <v>778560</v>
      </c>
      <c r="M296" s="9"/>
      <c r="N296" s="8">
        <v>379548000</v>
      </c>
    </row>
    <row r="297" spans="2:14" ht="52.8">
      <c r="B297" s="1026">
        <v>2023</v>
      </c>
      <c r="C297" s="1026" t="s">
        <v>16</v>
      </c>
      <c r="D297" s="1079" t="s">
        <v>1289</v>
      </c>
      <c r="E297" s="1080"/>
      <c r="F297" s="1079" t="s">
        <v>1316</v>
      </c>
      <c r="G297" s="1080"/>
      <c r="H297" s="1026" t="s">
        <v>966</v>
      </c>
      <c r="I297" s="1026" t="s">
        <v>1262</v>
      </c>
      <c r="J297" s="1026" t="s">
        <v>72</v>
      </c>
      <c r="K297" s="293">
        <v>975</v>
      </c>
      <c r="L297" s="6">
        <v>614270</v>
      </c>
      <c r="M297" s="9"/>
      <c r="N297" s="8">
        <v>598913250</v>
      </c>
    </row>
    <row r="298" spans="2:14" ht="52.8">
      <c r="B298" s="1026">
        <v>2023</v>
      </c>
      <c r="C298" s="1026" t="s">
        <v>16</v>
      </c>
      <c r="D298" s="1079" t="s">
        <v>1289</v>
      </c>
      <c r="E298" s="1080"/>
      <c r="F298" s="1079" t="s">
        <v>1316</v>
      </c>
      <c r="G298" s="1080"/>
      <c r="H298" s="1026" t="s">
        <v>966</v>
      </c>
      <c r="I298" s="1026" t="s">
        <v>1263</v>
      </c>
      <c r="J298" s="1026" t="s">
        <v>439</v>
      </c>
      <c r="K298" s="293">
        <v>1462.51</v>
      </c>
      <c r="L298" s="6">
        <v>296884</v>
      </c>
      <c r="M298" s="9"/>
      <c r="N298" s="8">
        <v>434195818.83999997</v>
      </c>
    </row>
    <row r="299" spans="2:14" ht="26.4">
      <c r="B299" s="1026">
        <v>2023</v>
      </c>
      <c r="C299" s="1026" t="s">
        <v>16</v>
      </c>
      <c r="D299" s="1079" t="s">
        <v>1289</v>
      </c>
      <c r="E299" s="1080"/>
      <c r="F299" s="1079" t="s">
        <v>1316</v>
      </c>
      <c r="G299" s="1080"/>
      <c r="H299" s="1026" t="s">
        <v>967</v>
      </c>
      <c r="I299" s="1026" t="s">
        <v>1261</v>
      </c>
      <c r="J299" s="1026" t="s">
        <v>20</v>
      </c>
      <c r="K299" s="293">
        <v>975</v>
      </c>
      <c r="L299" s="6">
        <v>35876</v>
      </c>
      <c r="M299" s="9"/>
      <c r="N299" s="8">
        <v>34979100</v>
      </c>
    </row>
    <row r="300" spans="2:14" ht="26.4">
      <c r="B300" s="1026">
        <v>2023</v>
      </c>
      <c r="C300" s="1026" t="s">
        <v>16</v>
      </c>
      <c r="D300" s="1079" t="s">
        <v>1289</v>
      </c>
      <c r="E300" s="1080"/>
      <c r="F300" s="1079" t="s">
        <v>1316</v>
      </c>
      <c r="G300" s="1080"/>
      <c r="H300" s="1026" t="s">
        <v>967</v>
      </c>
      <c r="I300" s="1026" t="s">
        <v>1262</v>
      </c>
      <c r="J300" s="1026" t="s">
        <v>72</v>
      </c>
      <c r="K300" s="293">
        <v>1950.01</v>
      </c>
      <c r="L300" s="6">
        <v>37823</v>
      </c>
      <c r="M300" s="9"/>
      <c r="N300" s="8">
        <v>73755228.230000004</v>
      </c>
    </row>
    <row r="301" spans="2:14" ht="26.4">
      <c r="B301" s="1026">
        <v>2023</v>
      </c>
      <c r="C301" s="1026" t="s">
        <v>16</v>
      </c>
      <c r="D301" s="1079" t="s">
        <v>1289</v>
      </c>
      <c r="E301" s="1080"/>
      <c r="F301" s="1079" t="s">
        <v>1316</v>
      </c>
      <c r="G301" s="1080"/>
      <c r="H301" s="1026" t="s">
        <v>967</v>
      </c>
      <c r="I301" s="1026" t="s">
        <v>1263</v>
      </c>
      <c r="J301" s="1026" t="s">
        <v>439</v>
      </c>
      <c r="K301" s="293">
        <v>2925.03</v>
      </c>
      <c r="L301" s="6">
        <v>19617</v>
      </c>
      <c r="M301" s="9"/>
      <c r="N301" s="8">
        <v>57380313.509999998</v>
      </c>
    </row>
    <row r="302" spans="2:14" ht="26.4">
      <c r="B302" s="1026">
        <v>2023</v>
      </c>
      <c r="C302" s="1026" t="s">
        <v>16</v>
      </c>
      <c r="D302" s="1079" t="s">
        <v>1289</v>
      </c>
      <c r="E302" s="1080"/>
      <c r="F302" s="1079" t="s">
        <v>1316</v>
      </c>
      <c r="G302" s="1080"/>
      <c r="H302" s="1026" t="s">
        <v>969</v>
      </c>
      <c r="I302" s="1026" t="s">
        <v>1261</v>
      </c>
      <c r="J302" s="1026" t="s">
        <v>20</v>
      </c>
      <c r="K302" s="293">
        <v>1462.5</v>
      </c>
      <c r="L302" s="6">
        <v>7256</v>
      </c>
      <c r="M302" s="9"/>
      <c r="N302" s="8">
        <v>10611900</v>
      </c>
    </row>
    <row r="303" spans="2:14" ht="26.4">
      <c r="B303" s="1026">
        <v>2023</v>
      </c>
      <c r="C303" s="1026" t="s">
        <v>16</v>
      </c>
      <c r="D303" s="1079" t="s">
        <v>1289</v>
      </c>
      <c r="E303" s="1080"/>
      <c r="F303" s="1079" t="s">
        <v>1316</v>
      </c>
      <c r="G303" s="1080"/>
      <c r="H303" s="1026" t="s">
        <v>969</v>
      </c>
      <c r="I303" s="1026" t="s">
        <v>1262</v>
      </c>
      <c r="J303" s="1026" t="s">
        <v>72</v>
      </c>
      <c r="K303" s="293">
        <v>2925.03</v>
      </c>
      <c r="L303" s="6">
        <v>5894</v>
      </c>
      <c r="M303" s="9"/>
      <c r="N303" s="8">
        <v>17240126.82</v>
      </c>
    </row>
    <row r="304" spans="2:14" ht="26.4">
      <c r="B304" s="1026">
        <v>2023</v>
      </c>
      <c r="C304" s="1026" t="s">
        <v>16</v>
      </c>
      <c r="D304" s="1079" t="s">
        <v>1289</v>
      </c>
      <c r="E304" s="1080"/>
      <c r="F304" s="1079" t="s">
        <v>1316</v>
      </c>
      <c r="G304" s="1080"/>
      <c r="H304" s="1026" t="s">
        <v>969</v>
      </c>
      <c r="I304" s="1026" t="s">
        <v>1263</v>
      </c>
      <c r="J304" s="1026" t="s">
        <v>439</v>
      </c>
      <c r="K304" s="293">
        <v>4387.54</v>
      </c>
      <c r="L304" s="6">
        <v>2937</v>
      </c>
      <c r="M304" s="9"/>
      <c r="N304" s="8">
        <v>12886204.98</v>
      </c>
    </row>
    <row r="305" spans="2:14" ht="26.4">
      <c r="B305" s="1026">
        <v>2023</v>
      </c>
      <c r="C305" s="1026" t="s">
        <v>16</v>
      </c>
      <c r="D305" s="1079" t="s">
        <v>1289</v>
      </c>
      <c r="E305" s="1080"/>
      <c r="F305" s="1079" t="s">
        <v>1316</v>
      </c>
      <c r="G305" s="1080"/>
      <c r="H305" s="1026" t="s">
        <v>968</v>
      </c>
      <c r="I305" s="1026" t="s">
        <v>1261</v>
      </c>
      <c r="J305" s="1026" t="s">
        <v>20</v>
      </c>
      <c r="K305" s="293">
        <v>487.5</v>
      </c>
      <c r="L305" s="6">
        <v>24743</v>
      </c>
      <c r="M305" s="9"/>
      <c r="N305" s="8">
        <v>12062212.5</v>
      </c>
    </row>
    <row r="306" spans="2:14" ht="26.4">
      <c r="B306" s="1026">
        <v>2023</v>
      </c>
      <c r="C306" s="1026" t="s">
        <v>16</v>
      </c>
      <c r="D306" s="1079" t="s">
        <v>1289</v>
      </c>
      <c r="E306" s="1080"/>
      <c r="F306" s="1079" t="s">
        <v>1316</v>
      </c>
      <c r="G306" s="1080"/>
      <c r="H306" s="1026" t="s">
        <v>968</v>
      </c>
      <c r="I306" s="1026" t="s">
        <v>1262</v>
      </c>
      <c r="J306" s="1026" t="s">
        <v>72</v>
      </c>
      <c r="K306" s="293">
        <v>975</v>
      </c>
      <c r="L306" s="6">
        <v>22275</v>
      </c>
      <c r="M306" s="9"/>
      <c r="N306" s="8">
        <v>21718125</v>
      </c>
    </row>
    <row r="307" spans="2:14" ht="26.4">
      <c r="B307" s="1026">
        <v>2023</v>
      </c>
      <c r="C307" s="1026" t="s">
        <v>16</v>
      </c>
      <c r="D307" s="1079" t="s">
        <v>1289</v>
      </c>
      <c r="E307" s="1080"/>
      <c r="F307" s="1079" t="s">
        <v>1316</v>
      </c>
      <c r="G307" s="1080"/>
      <c r="H307" s="1026" t="s">
        <v>968</v>
      </c>
      <c r="I307" s="1026" t="s">
        <v>1263</v>
      </c>
      <c r="J307" s="1026" t="s">
        <v>439</v>
      </c>
      <c r="K307" s="293">
        <v>1462.51</v>
      </c>
      <c r="L307" s="6">
        <v>11542</v>
      </c>
      <c r="M307" s="9"/>
      <c r="N307" s="8">
        <v>16880290.420000002</v>
      </c>
    </row>
    <row r="308" spans="2:14">
      <c r="B308" s="1027" t="s">
        <v>28</v>
      </c>
      <c r="C308" s="1027" t="s">
        <v>28</v>
      </c>
      <c r="D308" s="1083" t="s">
        <v>28</v>
      </c>
      <c r="E308" s="1080"/>
      <c r="F308" s="1083" t="s">
        <v>29</v>
      </c>
      <c r="G308" s="1080"/>
      <c r="H308" s="1027" t="s">
        <v>28</v>
      </c>
      <c r="I308" s="1027" t="s">
        <v>28</v>
      </c>
      <c r="J308" s="1027" t="s">
        <v>28</v>
      </c>
      <c r="K308" s="1027" t="s">
        <v>28</v>
      </c>
      <c r="L308" s="13">
        <v>1862651</v>
      </c>
      <c r="M308" s="1027"/>
      <c r="N308" s="14">
        <v>1670170570.3</v>
      </c>
    </row>
    <row r="309" spans="2:14" ht="52.8">
      <c r="B309" s="1026">
        <v>2023</v>
      </c>
      <c r="C309" s="1026" t="s">
        <v>16</v>
      </c>
      <c r="D309" s="1079" t="s">
        <v>1289</v>
      </c>
      <c r="E309" s="1080"/>
      <c r="F309" s="1079" t="s">
        <v>1317</v>
      </c>
      <c r="G309" s="1080"/>
      <c r="H309" s="1026" t="s">
        <v>966</v>
      </c>
      <c r="I309" s="1026" t="s">
        <v>292</v>
      </c>
      <c r="J309" s="1026" t="s">
        <v>129</v>
      </c>
      <c r="K309" s="293">
        <v>0</v>
      </c>
      <c r="L309" s="6">
        <v>1960</v>
      </c>
      <c r="M309" s="9"/>
      <c r="N309" s="1026"/>
    </row>
    <row r="310" spans="2:14" ht="52.8">
      <c r="B310" s="1026">
        <v>2023</v>
      </c>
      <c r="C310" s="1026" t="s">
        <v>16</v>
      </c>
      <c r="D310" s="1079" t="s">
        <v>1289</v>
      </c>
      <c r="E310" s="1080"/>
      <c r="F310" s="1079" t="s">
        <v>1317</v>
      </c>
      <c r="G310" s="1080"/>
      <c r="H310" s="1026" t="s">
        <v>966</v>
      </c>
      <c r="I310" s="1026" t="s">
        <v>1262</v>
      </c>
      <c r="J310" s="1026" t="s">
        <v>106</v>
      </c>
      <c r="K310" s="293">
        <v>0</v>
      </c>
      <c r="L310" s="6">
        <v>97842</v>
      </c>
      <c r="M310" s="9"/>
      <c r="N310" s="1026"/>
    </row>
    <row r="311" spans="2:14" ht="52.8">
      <c r="B311" s="1026">
        <v>2023</v>
      </c>
      <c r="C311" s="1026" t="s">
        <v>16</v>
      </c>
      <c r="D311" s="1079" t="s">
        <v>1289</v>
      </c>
      <c r="E311" s="1080"/>
      <c r="F311" s="1079" t="s">
        <v>1317</v>
      </c>
      <c r="G311" s="1080"/>
      <c r="H311" s="1026" t="s">
        <v>966</v>
      </c>
      <c r="I311" s="1026" t="s">
        <v>1263</v>
      </c>
      <c r="J311" s="1026" t="s">
        <v>106</v>
      </c>
      <c r="K311" s="293">
        <v>0</v>
      </c>
      <c r="L311" s="6">
        <v>293635</v>
      </c>
      <c r="M311" s="9"/>
      <c r="N311" s="1026"/>
    </row>
    <row r="312" spans="2:14" ht="39.6">
      <c r="B312" s="1026">
        <v>2023</v>
      </c>
      <c r="C312" s="1026" t="s">
        <v>16</v>
      </c>
      <c r="D312" s="1079" t="s">
        <v>1289</v>
      </c>
      <c r="E312" s="1080"/>
      <c r="F312" s="1079" t="s">
        <v>1317</v>
      </c>
      <c r="G312" s="1080"/>
      <c r="H312" s="1026" t="s">
        <v>967</v>
      </c>
      <c r="I312" s="1026" t="s">
        <v>292</v>
      </c>
      <c r="J312" s="1026" t="s">
        <v>106</v>
      </c>
      <c r="K312" s="293">
        <v>0</v>
      </c>
      <c r="L312" s="6">
        <v>76</v>
      </c>
      <c r="M312" s="9"/>
      <c r="N312" s="1026"/>
    </row>
    <row r="313" spans="2:14" ht="26.4">
      <c r="B313" s="1026">
        <v>2023</v>
      </c>
      <c r="C313" s="1026" t="s">
        <v>16</v>
      </c>
      <c r="D313" s="1079" t="s">
        <v>1289</v>
      </c>
      <c r="E313" s="1080"/>
      <c r="F313" s="1079" t="s">
        <v>1317</v>
      </c>
      <c r="G313" s="1080"/>
      <c r="H313" s="1026" t="s">
        <v>967</v>
      </c>
      <c r="I313" s="1026" t="s">
        <v>1262</v>
      </c>
      <c r="J313" s="1026" t="s">
        <v>106</v>
      </c>
      <c r="K313" s="293">
        <v>0</v>
      </c>
      <c r="L313" s="6">
        <v>18349</v>
      </c>
      <c r="M313" s="9"/>
      <c r="N313" s="1026"/>
    </row>
    <row r="314" spans="2:14" ht="26.4">
      <c r="B314" s="1026">
        <v>2023</v>
      </c>
      <c r="C314" s="1026" t="s">
        <v>16</v>
      </c>
      <c r="D314" s="1079" t="s">
        <v>1289</v>
      </c>
      <c r="E314" s="1080"/>
      <c r="F314" s="1079" t="s">
        <v>1317</v>
      </c>
      <c r="G314" s="1080"/>
      <c r="H314" s="1026" t="s">
        <v>967</v>
      </c>
      <c r="I314" s="1026" t="s">
        <v>1263</v>
      </c>
      <c r="J314" s="1026" t="s">
        <v>106</v>
      </c>
      <c r="K314" s="293">
        <v>0</v>
      </c>
      <c r="L314" s="6">
        <v>40603</v>
      </c>
      <c r="M314" s="9"/>
      <c r="N314" s="1026"/>
    </row>
    <row r="315" spans="2:14" ht="39.6">
      <c r="B315" s="1026">
        <v>2023</v>
      </c>
      <c r="C315" s="1026" t="s">
        <v>16</v>
      </c>
      <c r="D315" s="1079" t="s">
        <v>1289</v>
      </c>
      <c r="E315" s="1080"/>
      <c r="F315" s="1079" t="s">
        <v>1317</v>
      </c>
      <c r="G315" s="1080"/>
      <c r="H315" s="1026" t="s">
        <v>969</v>
      </c>
      <c r="I315" s="1026" t="s">
        <v>292</v>
      </c>
      <c r="J315" s="1026" t="s">
        <v>104</v>
      </c>
      <c r="K315" s="293">
        <v>0</v>
      </c>
      <c r="L315" s="6">
        <v>2</v>
      </c>
      <c r="M315" s="9"/>
      <c r="N315" s="1026"/>
    </row>
    <row r="316" spans="2:14" ht="26.4">
      <c r="B316" s="1026">
        <v>2023</v>
      </c>
      <c r="C316" s="1026" t="s">
        <v>16</v>
      </c>
      <c r="D316" s="1079" t="s">
        <v>1289</v>
      </c>
      <c r="E316" s="1080"/>
      <c r="F316" s="1079" t="s">
        <v>1317</v>
      </c>
      <c r="G316" s="1080"/>
      <c r="H316" s="1026" t="s">
        <v>969</v>
      </c>
      <c r="I316" s="1026" t="s">
        <v>1262</v>
      </c>
      <c r="J316" s="1026" t="s">
        <v>106</v>
      </c>
      <c r="K316" s="293">
        <v>0</v>
      </c>
      <c r="L316" s="6">
        <v>6246</v>
      </c>
      <c r="M316" s="9"/>
      <c r="N316" s="1026"/>
    </row>
    <row r="317" spans="2:14" ht="26.4">
      <c r="B317" s="1026">
        <v>2023</v>
      </c>
      <c r="C317" s="1026" t="s">
        <v>16</v>
      </c>
      <c r="D317" s="1079" t="s">
        <v>1289</v>
      </c>
      <c r="E317" s="1080"/>
      <c r="F317" s="1079" t="s">
        <v>1317</v>
      </c>
      <c r="G317" s="1080"/>
      <c r="H317" s="1026" t="s">
        <v>969</v>
      </c>
      <c r="I317" s="1026" t="s">
        <v>1263</v>
      </c>
      <c r="J317" s="1026" t="s">
        <v>106</v>
      </c>
      <c r="K317" s="293">
        <v>0</v>
      </c>
      <c r="L317" s="6">
        <v>12934</v>
      </c>
      <c r="M317" s="9"/>
      <c r="N317" s="1026"/>
    </row>
    <row r="318" spans="2:14" ht="26.4">
      <c r="B318" s="1026">
        <v>2023</v>
      </c>
      <c r="C318" s="1026" t="s">
        <v>16</v>
      </c>
      <c r="D318" s="1079" t="s">
        <v>1289</v>
      </c>
      <c r="E318" s="1080"/>
      <c r="F318" s="1079" t="s">
        <v>1317</v>
      </c>
      <c r="G318" s="1080"/>
      <c r="H318" s="1026" t="s">
        <v>968</v>
      </c>
      <c r="I318" s="1026" t="s">
        <v>1262</v>
      </c>
      <c r="J318" s="1026" t="s">
        <v>106</v>
      </c>
      <c r="K318" s="293">
        <v>0</v>
      </c>
      <c r="L318" s="6">
        <v>2612</v>
      </c>
      <c r="M318" s="9"/>
      <c r="N318" s="1026"/>
    </row>
    <row r="319" spans="2:14" ht="26.4">
      <c r="B319" s="1026">
        <v>2023</v>
      </c>
      <c r="C319" s="1026" t="s">
        <v>16</v>
      </c>
      <c r="D319" s="1079" t="s">
        <v>1289</v>
      </c>
      <c r="E319" s="1080"/>
      <c r="F319" s="1079" t="s">
        <v>1317</v>
      </c>
      <c r="G319" s="1080"/>
      <c r="H319" s="1026" t="s">
        <v>968</v>
      </c>
      <c r="I319" s="1026" t="s">
        <v>1263</v>
      </c>
      <c r="J319" s="1026" t="s">
        <v>106</v>
      </c>
      <c r="K319" s="293">
        <v>0</v>
      </c>
      <c r="L319" s="6">
        <v>14009</v>
      </c>
      <c r="M319" s="9"/>
      <c r="N319" s="1026"/>
    </row>
    <row r="320" spans="2:14" ht="52.8">
      <c r="B320" s="1026">
        <v>2023</v>
      </c>
      <c r="C320" s="1026" t="s">
        <v>16</v>
      </c>
      <c r="D320" s="1079" t="s">
        <v>1289</v>
      </c>
      <c r="E320" s="1080"/>
      <c r="F320" s="1079" t="s">
        <v>1317</v>
      </c>
      <c r="G320" s="1080"/>
      <c r="H320" s="1026" t="s">
        <v>966</v>
      </c>
      <c r="I320" s="1026" t="s">
        <v>1261</v>
      </c>
      <c r="J320" s="1026" t="s">
        <v>129</v>
      </c>
      <c r="K320" s="293">
        <v>379.26</v>
      </c>
      <c r="L320" s="6">
        <v>933016</v>
      </c>
      <c r="M320" s="9"/>
      <c r="N320" s="8">
        <v>353855648.16000003</v>
      </c>
    </row>
    <row r="321" spans="2:14" ht="26.4">
      <c r="B321" s="1026">
        <v>2023</v>
      </c>
      <c r="C321" s="1026" t="s">
        <v>16</v>
      </c>
      <c r="D321" s="1079" t="s">
        <v>1289</v>
      </c>
      <c r="E321" s="1080"/>
      <c r="F321" s="1079" t="s">
        <v>1317</v>
      </c>
      <c r="G321" s="1080"/>
      <c r="H321" s="1026" t="s">
        <v>967</v>
      </c>
      <c r="I321" s="1026" t="s">
        <v>1261</v>
      </c>
      <c r="J321" s="1026" t="s">
        <v>129</v>
      </c>
      <c r="K321" s="293">
        <v>758.52</v>
      </c>
      <c r="L321" s="6">
        <v>131369</v>
      </c>
      <c r="M321" s="9"/>
      <c r="N321" s="8">
        <v>99646013.879999995</v>
      </c>
    </row>
    <row r="322" spans="2:14" ht="26.4">
      <c r="B322" s="1026">
        <v>2023</v>
      </c>
      <c r="C322" s="1026" t="s">
        <v>16</v>
      </c>
      <c r="D322" s="1079" t="s">
        <v>1289</v>
      </c>
      <c r="E322" s="1080"/>
      <c r="F322" s="1079" t="s">
        <v>1317</v>
      </c>
      <c r="G322" s="1080"/>
      <c r="H322" s="1026" t="s">
        <v>969</v>
      </c>
      <c r="I322" s="1026" t="s">
        <v>1261</v>
      </c>
      <c r="J322" s="1026" t="s">
        <v>129</v>
      </c>
      <c r="K322" s="293">
        <v>1137.79</v>
      </c>
      <c r="L322" s="6">
        <v>55180</v>
      </c>
      <c r="M322" s="9"/>
      <c r="N322" s="8">
        <v>62783252.200000003</v>
      </c>
    </row>
    <row r="323" spans="2:14" ht="26.4">
      <c r="B323" s="1026">
        <v>2023</v>
      </c>
      <c r="C323" s="1026" t="s">
        <v>16</v>
      </c>
      <c r="D323" s="1079" t="s">
        <v>1289</v>
      </c>
      <c r="E323" s="1080"/>
      <c r="F323" s="1079" t="s">
        <v>1317</v>
      </c>
      <c r="G323" s="1080"/>
      <c r="H323" s="1026" t="s">
        <v>968</v>
      </c>
      <c r="I323" s="1026" t="s">
        <v>1261</v>
      </c>
      <c r="J323" s="1026" t="s">
        <v>129</v>
      </c>
      <c r="K323" s="293">
        <v>379.26</v>
      </c>
      <c r="L323" s="6">
        <v>26851</v>
      </c>
      <c r="M323" s="9"/>
      <c r="N323" s="8">
        <v>10183510.26</v>
      </c>
    </row>
    <row r="324" spans="2:14">
      <c r="B324" s="1027" t="s">
        <v>28</v>
      </c>
      <c r="C324" s="1027" t="s">
        <v>28</v>
      </c>
      <c r="D324" s="1083" t="s">
        <v>28</v>
      </c>
      <c r="E324" s="1080"/>
      <c r="F324" s="1083" t="s">
        <v>29</v>
      </c>
      <c r="G324" s="1080"/>
      <c r="H324" s="1027" t="s">
        <v>28</v>
      </c>
      <c r="I324" s="1027" t="s">
        <v>28</v>
      </c>
      <c r="J324" s="1027" t="s">
        <v>28</v>
      </c>
      <c r="K324" s="1027" t="s">
        <v>28</v>
      </c>
      <c r="L324" s="13">
        <v>1634684</v>
      </c>
      <c r="M324" s="1027"/>
      <c r="N324" s="14">
        <v>526468424.5</v>
      </c>
    </row>
    <row r="325" spans="2:14" ht="52.8">
      <c r="B325" s="1026">
        <v>2023</v>
      </c>
      <c r="C325" s="1026" t="s">
        <v>16</v>
      </c>
      <c r="D325" s="1079" t="s">
        <v>1289</v>
      </c>
      <c r="E325" s="1080"/>
      <c r="F325" s="1079" t="s">
        <v>1318</v>
      </c>
      <c r="G325" s="1080"/>
      <c r="H325" s="1026" t="s">
        <v>966</v>
      </c>
      <c r="I325" s="1026" t="s">
        <v>292</v>
      </c>
      <c r="J325" s="1026" t="s">
        <v>20</v>
      </c>
      <c r="K325" s="293">
        <v>0</v>
      </c>
      <c r="L325" s="6">
        <v>3837</v>
      </c>
      <c r="M325" s="9"/>
      <c r="N325" s="1026"/>
    </row>
    <row r="326" spans="2:14" ht="52.8">
      <c r="B326" s="1026">
        <v>2023</v>
      </c>
      <c r="C326" s="1026" t="s">
        <v>16</v>
      </c>
      <c r="D326" s="1079" t="s">
        <v>1289</v>
      </c>
      <c r="E326" s="1080"/>
      <c r="F326" s="1079" t="s">
        <v>1318</v>
      </c>
      <c r="G326" s="1080"/>
      <c r="H326" s="1026" t="s">
        <v>966</v>
      </c>
      <c r="I326" s="1026" t="s">
        <v>1262</v>
      </c>
      <c r="J326" s="1026" t="s">
        <v>20</v>
      </c>
      <c r="K326" s="293">
        <v>0</v>
      </c>
      <c r="L326" s="6">
        <v>129155</v>
      </c>
      <c r="M326" s="9"/>
      <c r="N326" s="1026"/>
    </row>
    <row r="327" spans="2:14" ht="52.8">
      <c r="B327" s="1026">
        <v>2023</v>
      </c>
      <c r="C327" s="1026" t="s">
        <v>16</v>
      </c>
      <c r="D327" s="1079" t="s">
        <v>1289</v>
      </c>
      <c r="E327" s="1080"/>
      <c r="F327" s="1079" t="s">
        <v>1318</v>
      </c>
      <c r="G327" s="1080"/>
      <c r="H327" s="1026" t="s">
        <v>966</v>
      </c>
      <c r="I327" s="1026" t="s">
        <v>1263</v>
      </c>
      <c r="J327" s="1026" t="s">
        <v>72</v>
      </c>
      <c r="K327" s="293">
        <v>0</v>
      </c>
      <c r="L327" s="6">
        <v>125795</v>
      </c>
      <c r="M327" s="9"/>
      <c r="N327" s="1026"/>
    </row>
    <row r="328" spans="2:14" ht="39.6">
      <c r="B328" s="1026">
        <v>2023</v>
      </c>
      <c r="C328" s="1026" t="s">
        <v>16</v>
      </c>
      <c r="D328" s="1079" t="s">
        <v>1289</v>
      </c>
      <c r="E328" s="1080"/>
      <c r="F328" s="1079" t="s">
        <v>1318</v>
      </c>
      <c r="G328" s="1080"/>
      <c r="H328" s="1026" t="s">
        <v>967</v>
      </c>
      <c r="I328" s="1026" t="s">
        <v>292</v>
      </c>
      <c r="J328" s="1026" t="s">
        <v>20</v>
      </c>
      <c r="K328" s="293">
        <v>0</v>
      </c>
      <c r="L328" s="6">
        <v>156</v>
      </c>
      <c r="M328" s="9"/>
      <c r="N328" s="1026"/>
    </row>
    <row r="329" spans="2:14" ht="26.4">
      <c r="B329" s="1026">
        <v>2023</v>
      </c>
      <c r="C329" s="1026" t="s">
        <v>16</v>
      </c>
      <c r="D329" s="1079" t="s">
        <v>1289</v>
      </c>
      <c r="E329" s="1080"/>
      <c r="F329" s="1079" t="s">
        <v>1318</v>
      </c>
      <c r="G329" s="1080"/>
      <c r="H329" s="1026" t="s">
        <v>967</v>
      </c>
      <c r="I329" s="1026" t="s">
        <v>1262</v>
      </c>
      <c r="J329" s="1026" t="s">
        <v>20</v>
      </c>
      <c r="K329" s="293">
        <v>0</v>
      </c>
      <c r="L329" s="6">
        <v>9902</v>
      </c>
      <c r="M329" s="9"/>
      <c r="N329" s="1026"/>
    </row>
    <row r="330" spans="2:14" ht="26.4">
      <c r="B330" s="1026">
        <v>2023</v>
      </c>
      <c r="C330" s="1026" t="s">
        <v>16</v>
      </c>
      <c r="D330" s="1079" t="s">
        <v>1289</v>
      </c>
      <c r="E330" s="1080"/>
      <c r="F330" s="1079" t="s">
        <v>1318</v>
      </c>
      <c r="G330" s="1080"/>
      <c r="H330" s="1026" t="s">
        <v>967</v>
      </c>
      <c r="I330" s="1026" t="s">
        <v>1263</v>
      </c>
      <c r="J330" s="1026" t="s">
        <v>72</v>
      </c>
      <c r="K330" s="293">
        <v>0</v>
      </c>
      <c r="L330" s="6">
        <v>10682</v>
      </c>
      <c r="M330" s="9"/>
      <c r="N330" s="1026"/>
    </row>
    <row r="331" spans="2:14" ht="26.4">
      <c r="B331" s="1026">
        <v>2023</v>
      </c>
      <c r="C331" s="1026" t="s">
        <v>16</v>
      </c>
      <c r="D331" s="1079" t="s">
        <v>1289</v>
      </c>
      <c r="E331" s="1080"/>
      <c r="F331" s="1079" t="s">
        <v>1318</v>
      </c>
      <c r="G331" s="1080"/>
      <c r="H331" s="1026" t="s">
        <v>969</v>
      </c>
      <c r="I331" s="1026" t="s">
        <v>1262</v>
      </c>
      <c r="J331" s="1026" t="s">
        <v>20</v>
      </c>
      <c r="K331" s="293">
        <v>0</v>
      </c>
      <c r="L331" s="6">
        <v>1911</v>
      </c>
      <c r="M331" s="9"/>
      <c r="N331" s="1026"/>
    </row>
    <row r="332" spans="2:14" ht="26.4">
      <c r="B332" s="1026">
        <v>2023</v>
      </c>
      <c r="C332" s="1026" t="s">
        <v>16</v>
      </c>
      <c r="D332" s="1079" t="s">
        <v>1289</v>
      </c>
      <c r="E332" s="1080"/>
      <c r="F332" s="1079" t="s">
        <v>1318</v>
      </c>
      <c r="G332" s="1080"/>
      <c r="H332" s="1026" t="s">
        <v>969</v>
      </c>
      <c r="I332" s="1026" t="s">
        <v>1263</v>
      </c>
      <c r="J332" s="1026" t="s">
        <v>72</v>
      </c>
      <c r="K332" s="293">
        <v>0</v>
      </c>
      <c r="L332" s="6">
        <v>2453</v>
      </c>
      <c r="M332" s="9"/>
      <c r="N332" s="1026"/>
    </row>
    <row r="333" spans="2:14" ht="26.4">
      <c r="B333" s="1026">
        <v>2023</v>
      </c>
      <c r="C333" s="1026" t="s">
        <v>16</v>
      </c>
      <c r="D333" s="1079" t="s">
        <v>1289</v>
      </c>
      <c r="E333" s="1080"/>
      <c r="F333" s="1079" t="s">
        <v>1318</v>
      </c>
      <c r="G333" s="1080"/>
      <c r="H333" s="1026" t="s">
        <v>968</v>
      </c>
      <c r="I333" s="1026" t="s">
        <v>1262</v>
      </c>
      <c r="J333" s="1026" t="s">
        <v>20</v>
      </c>
      <c r="K333" s="293">
        <v>0</v>
      </c>
      <c r="L333" s="6">
        <v>4635</v>
      </c>
      <c r="M333" s="9"/>
      <c r="N333" s="1026"/>
    </row>
    <row r="334" spans="2:14" ht="26.4">
      <c r="B334" s="1026">
        <v>2023</v>
      </c>
      <c r="C334" s="1026" t="s">
        <v>16</v>
      </c>
      <c r="D334" s="1079" t="s">
        <v>1289</v>
      </c>
      <c r="E334" s="1080"/>
      <c r="F334" s="1079" t="s">
        <v>1318</v>
      </c>
      <c r="G334" s="1080"/>
      <c r="H334" s="1026" t="s">
        <v>968</v>
      </c>
      <c r="I334" s="1026" t="s">
        <v>1263</v>
      </c>
      <c r="J334" s="1026" t="s">
        <v>72</v>
      </c>
      <c r="K334" s="293">
        <v>0</v>
      </c>
      <c r="L334" s="6">
        <v>6731</v>
      </c>
      <c r="M334" s="9"/>
      <c r="N334" s="1026"/>
    </row>
    <row r="335" spans="2:14" ht="52.8">
      <c r="B335" s="1026">
        <v>2023</v>
      </c>
      <c r="C335" s="1026" t="s">
        <v>16</v>
      </c>
      <c r="D335" s="1079" t="s">
        <v>1289</v>
      </c>
      <c r="E335" s="1080"/>
      <c r="F335" s="1079" t="s">
        <v>1318</v>
      </c>
      <c r="G335" s="1080"/>
      <c r="H335" s="1026" t="s">
        <v>966</v>
      </c>
      <c r="I335" s="1026" t="s">
        <v>1261</v>
      </c>
      <c r="J335" s="1026" t="s">
        <v>20</v>
      </c>
      <c r="K335" s="293">
        <v>108.23</v>
      </c>
      <c r="L335" s="6">
        <v>1177850</v>
      </c>
      <c r="M335" s="9"/>
      <c r="N335" s="8">
        <v>127478705.5</v>
      </c>
    </row>
    <row r="336" spans="2:14" ht="26.4">
      <c r="B336" s="1026">
        <v>2023</v>
      </c>
      <c r="C336" s="1026" t="s">
        <v>16</v>
      </c>
      <c r="D336" s="1079" t="s">
        <v>1289</v>
      </c>
      <c r="E336" s="1080"/>
      <c r="F336" s="1079" t="s">
        <v>1318</v>
      </c>
      <c r="G336" s="1080"/>
      <c r="H336" s="1026" t="s">
        <v>967</v>
      </c>
      <c r="I336" s="1026" t="s">
        <v>1261</v>
      </c>
      <c r="J336" s="1026" t="s">
        <v>20</v>
      </c>
      <c r="K336" s="293">
        <v>216.47</v>
      </c>
      <c r="L336" s="6">
        <v>78362</v>
      </c>
      <c r="M336" s="9"/>
      <c r="N336" s="8">
        <v>16963022.140000001</v>
      </c>
    </row>
    <row r="337" spans="2:14" ht="26.4">
      <c r="B337" s="1026">
        <v>2023</v>
      </c>
      <c r="C337" s="1026" t="s">
        <v>16</v>
      </c>
      <c r="D337" s="1079" t="s">
        <v>1289</v>
      </c>
      <c r="E337" s="1080"/>
      <c r="F337" s="1079" t="s">
        <v>1318</v>
      </c>
      <c r="G337" s="1080"/>
      <c r="H337" s="1026" t="s">
        <v>969</v>
      </c>
      <c r="I337" s="1026" t="s">
        <v>1261</v>
      </c>
      <c r="J337" s="1026" t="s">
        <v>20</v>
      </c>
      <c r="K337" s="293">
        <v>324.70999999999998</v>
      </c>
      <c r="L337" s="6">
        <v>18251</v>
      </c>
      <c r="M337" s="9"/>
      <c r="N337" s="8">
        <v>5926282.21</v>
      </c>
    </row>
    <row r="338" spans="2:14" ht="26.4">
      <c r="B338" s="1026">
        <v>2023</v>
      </c>
      <c r="C338" s="1026" t="s">
        <v>16</v>
      </c>
      <c r="D338" s="1079" t="s">
        <v>1289</v>
      </c>
      <c r="E338" s="1080"/>
      <c r="F338" s="1079" t="s">
        <v>1318</v>
      </c>
      <c r="G338" s="1080"/>
      <c r="H338" s="1026" t="s">
        <v>968</v>
      </c>
      <c r="I338" s="1026" t="s">
        <v>1261</v>
      </c>
      <c r="J338" s="1026" t="s">
        <v>20</v>
      </c>
      <c r="K338" s="293">
        <v>108.23</v>
      </c>
      <c r="L338" s="6">
        <v>27416</v>
      </c>
      <c r="M338" s="9"/>
      <c r="N338" s="8">
        <v>2967233.68</v>
      </c>
    </row>
    <row r="339" spans="2:14">
      <c r="B339" s="1027" t="s">
        <v>28</v>
      </c>
      <c r="C339" s="1027" t="s">
        <v>28</v>
      </c>
      <c r="D339" s="1083" t="s">
        <v>28</v>
      </c>
      <c r="E339" s="1080"/>
      <c r="F339" s="1083" t="s">
        <v>29</v>
      </c>
      <c r="G339" s="1080"/>
      <c r="H339" s="1027" t="s">
        <v>28</v>
      </c>
      <c r="I339" s="1027" t="s">
        <v>28</v>
      </c>
      <c r="J339" s="1027" t="s">
        <v>28</v>
      </c>
      <c r="K339" s="1027" t="s">
        <v>28</v>
      </c>
      <c r="L339" s="13">
        <v>1597136</v>
      </c>
      <c r="M339" s="1027"/>
      <c r="N339" s="14">
        <v>153335243.53</v>
      </c>
    </row>
    <row r="340" spans="2:14" ht="52.8">
      <c r="B340" s="1026">
        <v>2023</v>
      </c>
      <c r="C340" s="1026" t="s">
        <v>16</v>
      </c>
      <c r="D340" s="1079" t="s">
        <v>1289</v>
      </c>
      <c r="E340" s="1080"/>
      <c r="F340" s="1079" t="s">
        <v>1319</v>
      </c>
      <c r="G340" s="1080"/>
      <c r="H340" s="1026" t="s">
        <v>966</v>
      </c>
      <c r="I340" s="1026" t="s">
        <v>292</v>
      </c>
      <c r="J340" s="1026" t="s">
        <v>20</v>
      </c>
      <c r="K340" s="293">
        <v>0</v>
      </c>
      <c r="L340" s="6">
        <v>6022</v>
      </c>
      <c r="M340" s="9"/>
      <c r="N340" s="1026"/>
    </row>
    <row r="341" spans="2:14" ht="39.6">
      <c r="B341" s="1026">
        <v>2023</v>
      </c>
      <c r="C341" s="1026" t="s">
        <v>16</v>
      </c>
      <c r="D341" s="1079" t="s">
        <v>1289</v>
      </c>
      <c r="E341" s="1080"/>
      <c r="F341" s="1079" t="s">
        <v>1319</v>
      </c>
      <c r="G341" s="1080"/>
      <c r="H341" s="1026" t="s">
        <v>967</v>
      </c>
      <c r="I341" s="1026" t="s">
        <v>292</v>
      </c>
      <c r="J341" s="1026" t="s">
        <v>20</v>
      </c>
      <c r="K341" s="293">
        <v>0</v>
      </c>
      <c r="L341" s="6">
        <v>238</v>
      </c>
      <c r="M341" s="9"/>
      <c r="N341" s="1026"/>
    </row>
    <row r="342" spans="2:14" ht="52.8">
      <c r="B342" s="1026">
        <v>2023</v>
      </c>
      <c r="C342" s="1026" t="s">
        <v>16</v>
      </c>
      <c r="D342" s="1079" t="s">
        <v>1289</v>
      </c>
      <c r="E342" s="1080"/>
      <c r="F342" s="1079" t="s">
        <v>1319</v>
      </c>
      <c r="G342" s="1080"/>
      <c r="H342" s="1026" t="s">
        <v>966</v>
      </c>
      <c r="I342" s="1026" t="s">
        <v>1261</v>
      </c>
      <c r="J342" s="1026" t="s">
        <v>20</v>
      </c>
      <c r="K342" s="293">
        <v>278.81</v>
      </c>
      <c r="L342" s="6">
        <v>1358359</v>
      </c>
      <c r="M342" s="9"/>
      <c r="N342" s="8">
        <v>378724072.79000002</v>
      </c>
    </row>
    <row r="343" spans="2:14" ht="52.8">
      <c r="B343" s="1026">
        <v>2023</v>
      </c>
      <c r="C343" s="1026" t="s">
        <v>16</v>
      </c>
      <c r="D343" s="1079" t="s">
        <v>1289</v>
      </c>
      <c r="E343" s="1080"/>
      <c r="F343" s="1079" t="s">
        <v>1319</v>
      </c>
      <c r="G343" s="1080"/>
      <c r="H343" s="1026" t="s">
        <v>966</v>
      </c>
      <c r="I343" s="1026" t="s">
        <v>1262</v>
      </c>
      <c r="J343" s="1026" t="s">
        <v>20</v>
      </c>
      <c r="K343" s="293">
        <v>557.64</v>
      </c>
      <c r="L343" s="6">
        <v>776967</v>
      </c>
      <c r="M343" s="9"/>
      <c r="N343" s="8">
        <v>433267877.88</v>
      </c>
    </row>
    <row r="344" spans="2:14" ht="52.8">
      <c r="B344" s="1026">
        <v>2023</v>
      </c>
      <c r="C344" s="1026" t="s">
        <v>16</v>
      </c>
      <c r="D344" s="1079" t="s">
        <v>1289</v>
      </c>
      <c r="E344" s="1080"/>
      <c r="F344" s="1079" t="s">
        <v>1319</v>
      </c>
      <c r="G344" s="1080"/>
      <c r="H344" s="1026" t="s">
        <v>966</v>
      </c>
      <c r="I344" s="1026" t="s">
        <v>1263</v>
      </c>
      <c r="J344" s="1026" t="s">
        <v>72</v>
      </c>
      <c r="K344" s="293">
        <v>836.46</v>
      </c>
      <c r="L344" s="6">
        <v>171431</v>
      </c>
      <c r="M344" s="9"/>
      <c r="N344" s="8">
        <v>143395174.25999999</v>
      </c>
    </row>
    <row r="345" spans="2:14" ht="26.4">
      <c r="B345" s="1026">
        <v>2023</v>
      </c>
      <c r="C345" s="1026" t="s">
        <v>16</v>
      </c>
      <c r="D345" s="1079" t="s">
        <v>1289</v>
      </c>
      <c r="E345" s="1080"/>
      <c r="F345" s="1079" t="s">
        <v>1319</v>
      </c>
      <c r="G345" s="1080"/>
      <c r="H345" s="1026" t="s">
        <v>967</v>
      </c>
      <c r="I345" s="1026" t="s">
        <v>1261</v>
      </c>
      <c r="J345" s="1026" t="s">
        <v>20</v>
      </c>
      <c r="K345" s="293">
        <v>557.63</v>
      </c>
      <c r="L345" s="6">
        <v>64776</v>
      </c>
      <c r="M345" s="9"/>
      <c r="N345" s="8">
        <v>36121040.880000003</v>
      </c>
    </row>
    <row r="346" spans="2:14" ht="26.4">
      <c r="B346" s="1026">
        <v>2023</v>
      </c>
      <c r="C346" s="1026" t="s">
        <v>16</v>
      </c>
      <c r="D346" s="1079" t="s">
        <v>1289</v>
      </c>
      <c r="E346" s="1080"/>
      <c r="F346" s="1079" t="s">
        <v>1319</v>
      </c>
      <c r="G346" s="1080"/>
      <c r="H346" s="1026" t="s">
        <v>967</v>
      </c>
      <c r="I346" s="1026" t="s">
        <v>1262</v>
      </c>
      <c r="J346" s="1026" t="s">
        <v>20</v>
      </c>
      <c r="K346" s="293">
        <v>1115.28</v>
      </c>
      <c r="L346" s="6">
        <v>47225</v>
      </c>
      <c r="M346" s="9"/>
      <c r="N346" s="8">
        <v>52669098</v>
      </c>
    </row>
    <row r="347" spans="2:14" ht="26.4">
      <c r="B347" s="1026">
        <v>2023</v>
      </c>
      <c r="C347" s="1026" t="s">
        <v>16</v>
      </c>
      <c r="D347" s="1079" t="s">
        <v>1289</v>
      </c>
      <c r="E347" s="1080"/>
      <c r="F347" s="1079" t="s">
        <v>1319</v>
      </c>
      <c r="G347" s="1080"/>
      <c r="H347" s="1026" t="s">
        <v>967</v>
      </c>
      <c r="I347" s="1026" t="s">
        <v>1263</v>
      </c>
      <c r="J347" s="1026" t="s">
        <v>72</v>
      </c>
      <c r="K347" s="293">
        <v>1672.93</v>
      </c>
      <c r="L347" s="6">
        <v>7642</v>
      </c>
      <c r="M347" s="9"/>
      <c r="N347" s="8">
        <v>12784531.060000001</v>
      </c>
    </row>
    <row r="348" spans="2:14" ht="26.4">
      <c r="B348" s="1026">
        <v>2023</v>
      </c>
      <c r="C348" s="1026" t="s">
        <v>16</v>
      </c>
      <c r="D348" s="1079" t="s">
        <v>1289</v>
      </c>
      <c r="E348" s="1080"/>
      <c r="F348" s="1079" t="s">
        <v>1319</v>
      </c>
      <c r="G348" s="1080"/>
      <c r="H348" s="1026" t="s">
        <v>969</v>
      </c>
      <c r="I348" s="1026" t="s">
        <v>1261</v>
      </c>
      <c r="J348" s="1026" t="s">
        <v>20</v>
      </c>
      <c r="K348" s="293">
        <v>836.45</v>
      </c>
      <c r="L348" s="6">
        <v>13478</v>
      </c>
      <c r="M348" s="9"/>
      <c r="N348" s="8">
        <v>11273673.1</v>
      </c>
    </row>
    <row r="349" spans="2:14" ht="26.4">
      <c r="B349" s="1026">
        <v>2023</v>
      </c>
      <c r="C349" s="1026" t="s">
        <v>16</v>
      </c>
      <c r="D349" s="1079" t="s">
        <v>1289</v>
      </c>
      <c r="E349" s="1080"/>
      <c r="F349" s="1079" t="s">
        <v>1319</v>
      </c>
      <c r="G349" s="1080"/>
      <c r="H349" s="1026" t="s">
        <v>969</v>
      </c>
      <c r="I349" s="1026" t="s">
        <v>1262</v>
      </c>
      <c r="J349" s="1026" t="s">
        <v>20</v>
      </c>
      <c r="K349" s="293">
        <v>1672.92</v>
      </c>
      <c r="L349" s="6">
        <v>7560</v>
      </c>
      <c r="M349" s="9"/>
      <c r="N349" s="8">
        <v>12647275.199999999</v>
      </c>
    </row>
    <row r="350" spans="2:14" ht="26.4">
      <c r="B350" s="1026">
        <v>2023</v>
      </c>
      <c r="C350" s="1026" t="s">
        <v>16</v>
      </c>
      <c r="D350" s="1079" t="s">
        <v>1289</v>
      </c>
      <c r="E350" s="1080"/>
      <c r="F350" s="1079" t="s">
        <v>1319</v>
      </c>
      <c r="G350" s="1080"/>
      <c r="H350" s="1026" t="s">
        <v>969</v>
      </c>
      <c r="I350" s="1026" t="s">
        <v>1263</v>
      </c>
      <c r="J350" s="1026" t="s">
        <v>72</v>
      </c>
      <c r="K350" s="293">
        <v>2509.39</v>
      </c>
      <c r="L350" s="6">
        <v>1154</v>
      </c>
      <c r="M350" s="9"/>
      <c r="N350" s="8">
        <v>2895836.06</v>
      </c>
    </row>
    <row r="351" spans="2:14" ht="26.4">
      <c r="B351" s="1026">
        <v>2023</v>
      </c>
      <c r="C351" s="1026" t="s">
        <v>16</v>
      </c>
      <c r="D351" s="1079" t="s">
        <v>1289</v>
      </c>
      <c r="E351" s="1080"/>
      <c r="F351" s="1079" t="s">
        <v>1319</v>
      </c>
      <c r="G351" s="1080"/>
      <c r="H351" s="1026" t="s">
        <v>968</v>
      </c>
      <c r="I351" s="1026" t="s">
        <v>1261</v>
      </c>
      <c r="J351" s="1026" t="s">
        <v>20</v>
      </c>
      <c r="K351" s="293">
        <v>278.81</v>
      </c>
      <c r="L351" s="6">
        <v>32944</v>
      </c>
      <c r="M351" s="9"/>
      <c r="N351" s="8">
        <v>9185116.6400000006</v>
      </c>
    </row>
    <row r="352" spans="2:14" ht="26.4">
      <c r="B352" s="1026">
        <v>2023</v>
      </c>
      <c r="C352" s="1026" t="s">
        <v>16</v>
      </c>
      <c r="D352" s="1079" t="s">
        <v>1289</v>
      </c>
      <c r="E352" s="1080"/>
      <c r="F352" s="1079" t="s">
        <v>1319</v>
      </c>
      <c r="G352" s="1080"/>
      <c r="H352" s="1026" t="s">
        <v>968</v>
      </c>
      <c r="I352" s="1026" t="s">
        <v>1262</v>
      </c>
      <c r="J352" s="1026" t="s">
        <v>20</v>
      </c>
      <c r="K352" s="293">
        <v>557.64</v>
      </c>
      <c r="L352" s="6">
        <v>23855</v>
      </c>
      <c r="M352" s="9"/>
      <c r="N352" s="8">
        <v>13302502.199999999</v>
      </c>
    </row>
    <row r="353" spans="2:14" ht="26.4">
      <c r="B353" s="1026">
        <v>2023</v>
      </c>
      <c r="C353" s="1026" t="s">
        <v>16</v>
      </c>
      <c r="D353" s="1079" t="s">
        <v>1289</v>
      </c>
      <c r="E353" s="1080"/>
      <c r="F353" s="1079" t="s">
        <v>1319</v>
      </c>
      <c r="G353" s="1080"/>
      <c r="H353" s="1026" t="s">
        <v>968</v>
      </c>
      <c r="I353" s="1026" t="s">
        <v>1263</v>
      </c>
      <c r="J353" s="1026" t="s">
        <v>72</v>
      </c>
      <c r="K353" s="293">
        <v>836.46</v>
      </c>
      <c r="L353" s="6">
        <v>9999</v>
      </c>
      <c r="M353" s="9"/>
      <c r="N353" s="8">
        <v>8363763.54</v>
      </c>
    </row>
    <row r="354" spans="2:14">
      <c r="B354" s="1027" t="s">
        <v>28</v>
      </c>
      <c r="C354" s="1027" t="s">
        <v>28</v>
      </c>
      <c r="D354" s="1083" t="s">
        <v>28</v>
      </c>
      <c r="E354" s="1080"/>
      <c r="F354" s="1083" t="s">
        <v>29</v>
      </c>
      <c r="G354" s="1080"/>
      <c r="H354" s="1027" t="s">
        <v>28</v>
      </c>
      <c r="I354" s="1027" t="s">
        <v>28</v>
      </c>
      <c r="J354" s="1027" t="s">
        <v>28</v>
      </c>
      <c r="K354" s="1027" t="s">
        <v>28</v>
      </c>
      <c r="L354" s="13">
        <v>2521650</v>
      </c>
      <c r="M354" s="1027"/>
      <c r="N354" s="14">
        <v>1114629961.6099999</v>
      </c>
    </row>
    <row r="355" spans="2:14" ht="52.8">
      <c r="B355" s="1026">
        <v>2023</v>
      </c>
      <c r="C355" s="1026" t="s">
        <v>16</v>
      </c>
      <c r="D355" s="1079" t="s">
        <v>1289</v>
      </c>
      <c r="E355" s="1080"/>
      <c r="F355" s="1079" t="s">
        <v>1320</v>
      </c>
      <c r="G355" s="1080"/>
      <c r="H355" s="1026" t="s">
        <v>966</v>
      </c>
      <c r="I355" s="1026" t="s">
        <v>292</v>
      </c>
      <c r="J355" s="1026" t="s">
        <v>20</v>
      </c>
      <c r="K355" s="293">
        <v>0</v>
      </c>
      <c r="L355" s="6">
        <v>1159</v>
      </c>
      <c r="M355" s="9"/>
      <c r="N355" s="1026"/>
    </row>
    <row r="356" spans="2:14" ht="39.6">
      <c r="B356" s="1026">
        <v>2023</v>
      </c>
      <c r="C356" s="1026" t="s">
        <v>16</v>
      </c>
      <c r="D356" s="1079" t="s">
        <v>1289</v>
      </c>
      <c r="E356" s="1080"/>
      <c r="F356" s="1079" t="s">
        <v>1320</v>
      </c>
      <c r="G356" s="1080"/>
      <c r="H356" s="1026" t="s">
        <v>967</v>
      </c>
      <c r="I356" s="1026" t="s">
        <v>292</v>
      </c>
      <c r="J356" s="1026" t="s">
        <v>118</v>
      </c>
      <c r="K356" s="293">
        <v>0</v>
      </c>
      <c r="L356" s="6">
        <v>46</v>
      </c>
      <c r="M356" s="9"/>
      <c r="N356" s="1026"/>
    </row>
    <row r="357" spans="2:14" ht="39.6">
      <c r="B357" s="1026">
        <v>2023</v>
      </c>
      <c r="C357" s="1026" t="s">
        <v>16</v>
      </c>
      <c r="D357" s="1079" t="s">
        <v>1289</v>
      </c>
      <c r="E357" s="1080"/>
      <c r="F357" s="1079" t="s">
        <v>1320</v>
      </c>
      <c r="G357" s="1080"/>
      <c r="H357" s="1026" t="s">
        <v>969</v>
      </c>
      <c r="I357" s="1026" t="s">
        <v>292</v>
      </c>
      <c r="J357" s="1026" t="s">
        <v>110</v>
      </c>
      <c r="K357" s="293">
        <v>0</v>
      </c>
      <c r="L357" s="6">
        <v>4</v>
      </c>
      <c r="M357" s="9"/>
      <c r="N357" s="1026"/>
    </row>
    <row r="358" spans="2:14" ht="52.8">
      <c r="B358" s="1026">
        <v>2023</v>
      </c>
      <c r="C358" s="1026" t="s">
        <v>16</v>
      </c>
      <c r="D358" s="1079" t="s">
        <v>1289</v>
      </c>
      <c r="E358" s="1080"/>
      <c r="F358" s="1079" t="s">
        <v>1320</v>
      </c>
      <c r="G358" s="1080"/>
      <c r="H358" s="1026" t="s">
        <v>966</v>
      </c>
      <c r="I358" s="1026" t="s">
        <v>1261</v>
      </c>
      <c r="J358" s="1026" t="s">
        <v>20</v>
      </c>
      <c r="K358" s="293">
        <v>131.61000000000001</v>
      </c>
      <c r="L358" s="6">
        <v>892605</v>
      </c>
      <c r="M358" s="9"/>
      <c r="N358" s="8">
        <v>117475744.05</v>
      </c>
    </row>
    <row r="359" spans="2:14" ht="52.8">
      <c r="B359" s="1026">
        <v>2023</v>
      </c>
      <c r="C359" s="1026" t="s">
        <v>16</v>
      </c>
      <c r="D359" s="1079" t="s">
        <v>1289</v>
      </c>
      <c r="E359" s="1080"/>
      <c r="F359" s="1079" t="s">
        <v>1320</v>
      </c>
      <c r="G359" s="1080"/>
      <c r="H359" s="1026" t="s">
        <v>966</v>
      </c>
      <c r="I359" s="1026" t="s">
        <v>1262</v>
      </c>
      <c r="J359" s="1026" t="s">
        <v>72</v>
      </c>
      <c r="K359" s="293">
        <v>263.23</v>
      </c>
      <c r="L359" s="6">
        <v>218510</v>
      </c>
      <c r="M359" s="9"/>
      <c r="N359" s="8">
        <v>57518387.299999997</v>
      </c>
    </row>
    <row r="360" spans="2:14" ht="26.4">
      <c r="B360" s="1026">
        <v>2023</v>
      </c>
      <c r="C360" s="1026" t="s">
        <v>16</v>
      </c>
      <c r="D360" s="1079" t="s">
        <v>1289</v>
      </c>
      <c r="E360" s="1080"/>
      <c r="F360" s="1079" t="s">
        <v>1320</v>
      </c>
      <c r="G360" s="1080"/>
      <c r="H360" s="1026" t="s">
        <v>967</v>
      </c>
      <c r="I360" s="1026" t="s">
        <v>1261</v>
      </c>
      <c r="J360" s="1026" t="s">
        <v>20</v>
      </c>
      <c r="K360" s="293">
        <v>263.23</v>
      </c>
      <c r="L360" s="6">
        <v>148411</v>
      </c>
      <c r="M360" s="9"/>
      <c r="N360" s="8">
        <v>39066227.530000001</v>
      </c>
    </row>
    <row r="361" spans="2:14" ht="26.4">
      <c r="B361" s="1026">
        <v>2023</v>
      </c>
      <c r="C361" s="1026" t="s">
        <v>16</v>
      </c>
      <c r="D361" s="1079" t="s">
        <v>1289</v>
      </c>
      <c r="E361" s="1080"/>
      <c r="F361" s="1079" t="s">
        <v>1320</v>
      </c>
      <c r="G361" s="1080"/>
      <c r="H361" s="1026" t="s">
        <v>967</v>
      </c>
      <c r="I361" s="1026" t="s">
        <v>1262</v>
      </c>
      <c r="J361" s="1026" t="s">
        <v>72</v>
      </c>
      <c r="K361" s="293">
        <v>526.47</v>
      </c>
      <c r="L361" s="6">
        <v>38862</v>
      </c>
      <c r="M361" s="9"/>
      <c r="N361" s="8">
        <v>20459677.140000001</v>
      </c>
    </row>
    <row r="362" spans="2:14" ht="26.4">
      <c r="B362" s="1026">
        <v>2023</v>
      </c>
      <c r="C362" s="1026" t="s">
        <v>16</v>
      </c>
      <c r="D362" s="1079" t="s">
        <v>1289</v>
      </c>
      <c r="E362" s="1080"/>
      <c r="F362" s="1079" t="s">
        <v>1320</v>
      </c>
      <c r="G362" s="1080"/>
      <c r="H362" s="1026" t="s">
        <v>969</v>
      </c>
      <c r="I362" s="1026" t="s">
        <v>1261</v>
      </c>
      <c r="J362" s="1026" t="s">
        <v>20</v>
      </c>
      <c r="K362" s="293">
        <v>394.85</v>
      </c>
      <c r="L362" s="6">
        <v>88228</v>
      </c>
      <c r="M362" s="9"/>
      <c r="N362" s="8">
        <v>34836825.799999997</v>
      </c>
    </row>
    <row r="363" spans="2:14" ht="26.4">
      <c r="B363" s="1026">
        <v>2023</v>
      </c>
      <c r="C363" s="1026" t="s">
        <v>16</v>
      </c>
      <c r="D363" s="1079" t="s">
        <v>1289</v>
      </c>
      <c r="E363" s="1080"/>
      <c r="F363" s="1079" t="s">
        <v>1320</v>
      </c>
      <c r="G363" s="1080"/>
      <c r="H363" s="1026" t="s">
        <v>969</v>
      </c>
      <c r="I363" s="1026" t="s">
        <v>1262</v>
      </c>
      <c r="J363" s="1026" t="s">
        <v>72</v>
      </c>
      <c r="K363" s="293">
        <v>789.7</v>
      </c>
      <c r="L363" s="6">
        <v>20310</v>
      </c>
      <c r="M363" s="9"/>
      <c r="N363" s="8">
        <v>16038807</v>
      </c>
    </row>
    <row r="364" spans="2:14" ht="26.4">
      <c r="B364" s="1026">
        <v>2023</v>
      </c>
      <c r="C364" s="1026" t="s">
        <v>16</v>
      </c>
      <c r="D364" s="1079" t="s">
        <v>1289</v>
      </c>
      <c r="E364" s="1080"/>
      <c r="F364" s="1079" t="s">
        <v>1320</v>
      </c>
      <c r="G364" s="1080"/>
      <c r="H364" s="1026" t="s">
        <v>968</v>
      </c>
      <c r="I364" s="1026" t="s">
        <v>1261</v>
      </c>
      <c r="J364" s="1026" t="s">
        <v>20</v>
      </c>
      <c r="K364" s="293">
        <v>131.61000000000001</v>
      </c>
      <c r="L364" s="6">
        <v>24066</v>
      </c>
      <c r="M364" s="9"/>
      <c r="N364" s="8">
        <v>3167326.26</v>
      </c>
    </row>
    <row r="365" spans="2:14" ht="26.4">
      <c r="B365" s="1026">
        <v>2023</v>
      </c>
      <c r="C365" s="1026" t="s">
        <v>16</v>
      </c>
      <c r="D365" s="1079" t="s">
        <v>1289</v>
      </c>
      <c r="E365" s="1080"/>
      <c r="F365" s="1079" t="s">
        <v>1320</v>
      </c>
      <c r="G365" s="1080"/>
      <c r="H365" s="1026" t="s">
        <v>968</v>
      </c>
      <c r="I365" s="1026" t="s">
        <v>1262</v>
      </c>
      <c r="J365" s="1026" t="s">
        <v>72</v>
      </c>
      <c r="K365" s="293">
        <v>263.23</v>
      </c>
      <c r="L365" s="6">
        <v>12000</v>
      </c>
      <c r="M365" s="9"/>
      <c r="N365" s="8">
        <v>3158760</v>
      </c>
    </row>
    <row r="366" spans="2:14">
      <c r="B366" s="1027" t="s">
        <v>28</v>
      </c>
      <c r="C366" s="1027" t="s">
        <v>28</v>
      </c>
      <c r="D366" s="1083" t="s">
        <v>28</v>
      </c>
      <c r="E366" s="1080"/>
      <c r="F366" s="1083" t="s">
        <v>29</v>
      </c>
      <c r="G366" s="1080"/>
      <c r="H366" s="1027" t="s">
        <v>28</v>
      </c>
      <c r="I366" s="1027" t="s">
        <v>28</v>
      </c>
      <c r="J366" s="1027" t="s">
        <v>28</v>
      </c>
      <c r="K366" s="1027" t="s">
        <v>28</v>
      </c>
      <c r="L366" s="13">
        <v>1444201</v>
      </c>
      <c r="M366" s="1027"/>
      <c r="N366" s="14">
        <v>291721755.07999998</v>
      </c>
    </row>
    <row r="367" spans="2:14" ht="52.8">
      <c r="B367" s="1026">
        <v>2023</v>
      </c>
      <c r="C367" s="1026" t="s">
        <v>16</v>
      </c>
      <c r="D367" s="1079" t="s">
        <v>1289</v>
      </c>
      <c r="E367" s="1080"/>
      <c r="F367" s="1079" t="s">
        <v>1321</v>
      </c>
      <c r="G367" s="1080"/>
      <c r="H367" s="1026" t="s">
        <v>966</v>
      </c>
      <c r="I367" s="1026" t="s">
        <v>292</v>
      </c>
      <c r="J367" s="1026" t="s">
        <v>20</v>
      </c>
      <c r="K367" s="293">
        <v>0</v>
      </c>
      <c r="L367" s="6">
        <v>1662</v>
      </c>
      <c r="M367" s="9"/>
      <c r="N367" s="1026"/>
    </row>
    <row r="368" spans="2:14" ht="52.8">
      <c r="B368" s="1026">
        <v>2023</v>
      </c>
      <c r="C368" s="1026" t="s">
        <v>16</v>
      </c>
      <c r="D368" s="1079" t="s">
        <v>1289</v>
      </c>
      <c r="E368" s="1080"/>
      <c r="F368" s="1079" t="s">
        <v>1321</v>
      </c>
      <c r="G368" s="1080"/>
      <c r="H368" s="1026" t="s">
        <v>966</v>
      </c>
      <c r="I368" s="1026" t="s">
        <v>1263</v>
      </c>
      <c r="J368" s="1026" t="s">
        <v>498</v>
      </c>
      <c r="K368" s="293">
        <v>0</v>
      </c>
      <c r="L368" s="6">
        <v>83506</v>
      </c>
      <c r="M368" s="9"/>
      <c r="N368" s="1026"/>
    </row>
    <row r="369" spans="2:14" ht="39.6">
      <c r="B369" s="1026">
        <v>2023</v>
      </c>
      <c r="C369" s="1026" t="s">
        <v>16</v>
      </c>
      <c r="D369" s="1079" t="s">
        <v>1289</v>
      </c>
      <c r="E369" s="1080"/>
      <c r="F369" s="1079" t="s">
        <v>1321</v>
      </c>
      <c r="G369" s="1080"/>
      <c r="H369" s="1026" t="s">
        <v>967</v>
      </c>
      <c r="I369" s="1026" t="s">
        <v>292</v>
      </c>
      <c r="J369" s="1026" t="s">
        <v>20</v>
      </c>
      <c r="K369" s="293">
        <v>0</v>
      </c>
      <c r="L369" s="6">
        <v>117</v>
      </c>
      <c r="M369" s="9"/>
      <c r="N369" s="1026"/>
    </row>
    <row r="370" spans="2:14" ht="26.4">
      <c r="B370" s="1026">
        <v>2023</v>
      </c>
      <c r="C370" s="1026" t="s">
        <v>16</v>
      </c>
      <c r="D370" s="1079" t="s">
        <v>1289</v>
      </c>
      <c r="E370" s="1080"/>
      <c r="F370" s="1079" t="s">
        <v>1321</v>
      </c>
      <c r="G370" s="1080"/>
      <c r="H370" s="1026" t="s">
        <v>967</v>
      </c>
      <c r="I370" s="1026" t="s">
        <v>1263</v>
      </c>
      <c r="J370" s="1026" t="s">
        <v>498</v>
      </c>
      <c r="K370" s="293">
        <v>0</v>
      </c>
      <c r="L370" s="6">
        <v>5628</v>
      </c>
      <c r="M370" s="9"/>
      <c r="N370" s="1026"/>
    </row>
    <row r="371" spans="2:14" ht="39.6">
      <c r="B371" s="1026">
        <v>2023</v>
      </c>
      <c r="C371" s="1026" t="s">
        <v>16</v>
      </c>
      <c r="D371" s="1079" t="s">
        <v>1289</v>
      </c>
      <c r="E371" s="1080"/>
      <c r="F371" s="1079" t="s">
        <v>1321</v>
      </c>
      <c r="G371" s="1080"/>
      <c r="H371" s="1026" t="s">
        <v>969</v>
      </c>
      <c r="I371" s="1026" t="s">
        <v>292</v>
      </c>
      <c r="J371" s="1026" t="s">
        <v>180</v>
      </c>
      <c r="K371" s="293">
        <v>0</v>
      </c>
      <c r="L371" s="6">
        <v>1</v>
      </c>
      <c r="M371" s="9"/>
      <c r="N371" s="1026"/>
    </row>
    <row r="372" spans="2:14" ht="26.4">
      <c r="B372" s="1026">
        <v>2023</v>
      </c>
      <c r="C372" s="1026" t="s">
        <v>16</v>
      </c>
      <c r="D372" s="1079" t="s">
        <v>1289</v>
      </c>
      <c r="E372" s="1080"/>
      <c r="F372" s="1079" t="s">
        <v>1321</v>
      </c>
      <c r="G372" s="1080"/>
      <c r="H372" s="1026" t="s">
        <v>969</v>
      </c>
      <c r="I372" s="1026" t="s">
        <v>1263</v>
      </c>
      <c r="J372" s="1026" t="s">
        <v>498</v>
      </c>
      <c r="K372" s="293">
        <v>0</v>
      </c>
      <c r="L372" s="6">
        <v>4306</v>
      </c>
      <c r="M372" s="9"/>
      <c r="N372" s="1026"/>
    </row>
    <row r="373" spans="2:14" ht="26.4">
      <c r="B373" s="1026">
        <v>2023</v>
      </c>
      <c r="C373" s="1026" t="s">
        <v>16</v>
      </c>
      <c r="D373" s="1079" t="s">
        <v>1289</v>
      </c>
      <c r="E373" s="1080"/>
      <c r="F373" s="1079" t="s">
        <v>1321</v>
      </c>
      <c r="G373" s="1080"/>
      <c r="H373" s="1026" t="s">
        <v>968</v>
      </c>
      <c r="I373" s="1026" t="s">
        <v>1263</v>
      </c>
      <c r="J373" s="1026" t="s">
        <v>498</v>
      </c>
      <c r="K373" s="293">
        <v>0</v>
      </c>
      <c r="L373" s="6">
        <v>3442</v>
      </c>
      <c r="M373" s="9"/>
      <c r="N373" s="1026"/>
    </row>
    <row r="374" spans="2:14" ht="52.8">
      <c r="B374" s="1026">
        <v>2023</v>
      </c>
      <c r="C374" s="1026" t="s">
        <v>16</v>
      </c>
      <c r="D374" s="1079" t="s">
        <v>1289</v>
      </c>
      <c r="E374" s="1080"/>
      <c r="F374" s="1079" t="s">
        <v>1321</v>
      </c>
      <c r="G374" s="1080"/>
      <c r="H374" s="1026" t="s">
        <v>966</v>
      </c>
      <c r="I374" s="1026" t="s">
        <v>1261</v>
      </c>
      <c r="J374" s="1026" t="s">
        <v>20</v>
      </c>
      <c r="K374" s="293">
        <v>376.66</v>
      </c>
      <c r="L374" s="6">
        <v>891513</v>
      </c>
      <c r="M374" s="9"/>
      <c r="N374" s="8">
        <v>335797286.57999998</v>
      </c>
    </row>
    <row r="375" spans="2:14" ht="52.8">
      <c r="B375" s="1026">
        <v>2023</v>
      </c>
      <c r="C375" s="1026" t="s">
        <v>16</v>
      </c>
      <c r="D375" s="1079" t="s">
        <v>1289</v>
      </c>
      <c r="E375" s="1080"/>
      <c r="F375" s="1079" t="s">
        <v>1321</v>
      </c>
      <c r="G375" s="1080"/>
      <c r="H375" s="1026" t="s">
        <v>966</v>
      </c>
      <c r="I375" s="1026" t="s">
        <v>1262</v>
      </c>
      <c r="J375" s="1026" t="s">
        <v>72</v>
      </c>
      <c r="K375" s="293">
        <v>753.33</v>
      </c>
      <c r="L375" s="6">
        <v>107890</v>
      </c>
      <c r="M375" s="9"/>
      <c r="N375" s="8">
        <v>81276773.700000003</v>
      </c>
    </row>
    <row r="376" spans="2:14" ht="26.4">
      <c r="B376" s="1026">
        <v>2023</v>
      </c>
      <c r="C376" s="1026" t="s">
        <v>16</v>
      </c>
      <c r="D376" s="1079" t="s">
        <v>1289</v>
      </c>
      <c r="E376" s="1080"/>
      <c r="F376" s="1079" t="s">
        <v>1321</v>
      </c>
      <c r="G376" s="1080"/>
      <c r="H376" s="1026" t="s">
        <v>967</v>
      </c>
      <c r="I376" s="1026" t="s">
        <v>1261</v>
      </c>
      <c r="J376" s="1026" t="s">
        <v>20</v>
      </c>
      <c r="K376" s="293">
        <v>753.33</v>
      </c>
      <c r="L376" s="6">
        <v>106700</v>
      </c>
      <c r="M376" s="9"/>
      <c r="N376" s="8">
        <v>80380311</v>
      </c>
    </row>
    <row r="377" spans="2:14" ht="26.4">
      <c r="B377" s="1026">
        <v>2023</v>
      </c>
      <c r="C377" s="1026" t="s">
        <v>16</v>
      </c>
      <c r="D377" s="1079" t="s">
        <v>1289</v>
      </c>
      <c r="E377" s="1080"/>
      <c r="F377" s="1079" t="s">
        <v>1321</v>
      </c>
      <c r="G377" s="1080"/>
      <c r="H377" s="1026" t="s">
        <v>967</v>
      </c>
      <c r="I377" s="1026" t="s">
        <v>1262</v>
      </c>
      <c r="J377" s="1026" t="s">
        <v>72</v>
      </c>
      <c r="K377" s="293">
        <v>1506.67</v>
      </c>
      <c r="L377" s="6">
        <v>9154</v>
      </c>
      <c r="M377" s="9"/>
      <c r="N377" s="8">
        <v>13792057.18</v>
      </c>
    </row>
    <row r="378" spans="2:14" ht="26.4">
      <c r="B378" s="1026">
        <v>2023</v>
      </c>
      <c r="C378" s="1026" t="s">
        <v>16</v>
      </c>
      <c r="D378" s="1079" t="s">
        <v>1289</v>
      </c>
      <c r="E378" s="1080"/>
      <c r="F378" s="1079" t="s">
        <v>1321</v>
      </c>
      <c r="G378" s="1080"/>
      <c r="H378" s="1026" t="s">
        <v>969</v>
      </c>
      <c r="I378" s="1026" t="s">
        <v>1261</v>
      </c>
      <c r="J378" s="1026" t="s">
        <v>20</v>
      </c>
      <c r="K378" s="293">
        <v>1129.99</v>
      </c>
      <c r="L378" s="6">
        <v>55825</v>
      </c>
      <c r="M378" s="9"/>
      <c r="N378" s="8">
        <v>63081691.75</v>
      </c>
    </row>
    <row r="379" spans="2:14" ht="26.4">
      <c r="B379" s="1026">
        <v>2023</v>
      </c>
      <c r="C379" s="1026" t="s">
        <v>16</v>
      </c>
      <c r="D379" s="1079" t="s">
        <v>1289</v>
      </c>
      <c r="E379" s="1080"/>
      <c r="F379" s="1079" t="s">
        <v>1321</v>
      </c>
      <c r="G379" s="1080"/>
      <c r="H379" s="1026" t="s">
        <v>969</v>
      </c>
      <c r="I379" s="1026" t="s">
        <v>1262</v>
      </c>
      <c r="J379" s="1026" t="s">
        <v>72</v>
      </c>
      <c r="K379" s="293">
        <v>2260.0100000000002</v>
      </c>
      <c r="L379" s="6">
        <v>6364</v>
      </c>
      <c r="M379" s="9"/>
      <c r="N379" s="8">
        <v>14382703.640000001</v>
      </c>
    </row>
    <row r="380" spans="2:14" ht="26.4">
      <c r="B380" s="1026">
        <v>2023</v>
      </c>
      <c r="C380" s="1026" t="s">
        <v>16</v>
      </c>
      <c r="D380" s="1079" t="s">
        <v>1289</v>
      </c>
      <c r="E380" s="1080"/>
      <c r="F380" s="1079" t="s">
        <v>1321</v>
      </c>
      <c r="G380" s="1080"/>
      <c r="H380" s="1026" t="s">
        <v>968</v>
      </c>
      <c r="I380" s="1026" t="s">
        <v>1261</v>
      </c>
      <c r="J380" s="1026" t="s">
        <v>20</v>
      </c>
      <c r="K380" s="293">
        <v>376.66</v>
      </c>
      <c r="L380" s="6">
        <v>17150</v>
      </c>
      <c r="M380" s="9"/>
      <c r="N380" s="8">
        <v>6459719</v>
      </c>
    </row>
    <row r="381" spans="2:14" ht="26.4">
      <c r="B381" s="1026">
        <v>2023</v>
      </c>
      <c r="C381" s="1026" t="s">
        <v>16</v>
      </c>
      <c r="D381" s="1079" t="s">
        <v>1289</v>
      </c>
      <c r="E381" s="1080"/>
      <c r="F381" s="1079" t="s">
        <v>1321</v>
      </c>
      <c r="G381" s="1080"/>
      <c r="H381" s="1026" t="s">
        <v>968</v>
      </c>
      <c r="I381" s="1026" t="s">
        <v>1262</v>
      </c>
      <c r="J381" s="1026" t="s">
        <v>72</v>
      </c>
      <c r="K381" s="293">
        <v>753.33</v>
      </c>
      <c r="L381" s="6">
        <v>3537</v>
      </c>
      <c r="M381" s="9"/>
      <c r="N381" s="8">
        <v>2664528.21</v>
      </c>
    </row>
    <row r="382" spans="2:14">
      <c r="B382" s="1027" t="s">
        <v>28</v>
      </c>
      <c r="C382" s="1027" t="s">
        <v>28</v>
      </c>
      <c r="D382" s="1083" t="s">
        <v>28</v>
      </c>
      <c r="E382" s="1080"/>
      <c r="F382" s="1083" t="s">
        <v>29</v>
      </c>
      <c r="G382" s="1080"/>
      <c r="H382" s="1027" t="s">
        <v>28</v>
      </c>
      <c r="I382" s="1027" t="s">
        <v>28</v>
      </c>
      <c r="J382" s="1027" t="s">
        <v>28</v>
      </c>
      <c r="K382" s="1027" t="s">
        <v>28</v>
      </c>
      <c r="L382" s="13">
        <v>1296795</v>
      </c>
      <c r="M382" s="1027"/>
      <c r="N382" s="14">
        <v>597835071.05999994</v>
      </c>
    </row>
    <row r="383" spans="2:14" ht="52.8">
      <c r="B383" s="1026">
        <v>2023</v>
      </c>
      <c r="C383" s="1026" t="s">
        <v>16</v>
      </c>
      <c r="D383" s="1079" t="s">
        <v>1289</v>
      </c>
      <c r="E383" s="1080"/>
      <c r="F383" s="1079" t="s">
        <v>1322</v>
      </c>
      <c r="G383" s="1080"/>
      <c r="H383" s="1026" t="s">
        <v>966</v>
      </c>
      <c r="I383" s="1026" t="s">
        <v>292</v>
      </c>
      <c r="J383" s="1026" t="s">
        <v>20</v>
      </c>
      <c r="K383" s="293">
        <v>0</v>
      </c>
      <c r="L383" s="6">
        <v>2433</v>
      </c>
      <c r="M383" s="9"/>
      <c r="N383" s="1026"/>
    </row>
    <row r="384" spans="2:14" ht="52.8">
      <c r="B384" s="1026">
        <v>2023</v>
      </c>
      <c r="C384" s="1026" t="s">
        <v>16</v>
      </c>
      <c r="D384" s="1079" t="s">
        <v>1289</v>
      </c>
      <c r="E384" s="1080"/>
      <c r="F384" s="1079" t="s">
        <v>1322</v>
      </c>
      <c r="G384" s="1080"/>
      <c r="H384" s="1026" t="s">
        <v>966</v>
      </c>
      <c r="I384" s="1026" t="s">
        <v>1263</v>
      </c>
      <c r="J384" s="1026" t="s">
        <v>1297</v>
      </c>
      <c r="K384" s="293">
        <v>0</v>
      </c>
      <c r="L384" s="6">
        <v>62670</v>
      </c>
      <c r="M384" s="9"/>
      <c r="N384" s="1026"/>
    </row>
    <row r="385" spans="2:14" ht="39.6">
      <c r="B385" s="1026">
        <v>2023</v>
      </c>
      <c r="C385" s="1026" t="s">
        <v>16</v>
      </c>
      <c r="D385" s="1079" t="s">
        <v>1289</v>
      </c>
      <c r="E385" s="1080"/>
      <c r="F385" s="1079" t="s">
        <v>1322</v>
      </c>
      <c r="G385" s="1080"/>
      <c r="H385" s="1026" t="s">
        <v>967</v>
      </c>
      <c r="I385" s="1026" t="s">
        <v>292</v>
      </c>
      <c r="J385" s="1026" t="s">
        <v>20</v>
      </c>
      <c r="K385" s="293">
        <v>0</v>
      </c>
      <c r="L385" s="6">
        <v>150</v>
      </c>
      <c r="M385" s="9"/>
      <c r="N385" s="1026"/>
    </row>
    <row r="386" spans="2:14" ht="26.4">
      <c r="B386" s="1026">
        <v>2023</v>
      </c>
      <c r="C386" s="1026" t="s">
        <v>16</v>
      </c>
      <c r="D386" s="1079" t="s">
        <v>1289</v>
      </c>
      <c r="E386" s="1080"/>
      <c r="F386" s="1079" t="s">
        <v>1322</v>
      </c>
      <c r="G386" s="1080"/>
      <c r="H386" s="1026" t="s">
        <v>967</v>
      </c>
      <c r="I386" s="1026" t="s">
        <v>1263</v>
      </c>
      <c r="J386" s="1026" t="s">
        <v>1297</v>
      </c>
      <c r="K386" s="293">
        <v>0</v>
      </c>
      <c r="L386" s="6">
        <v>4280</v>
      </c>
      <c r="M386" s="9"/>
      <c r="N386" s="1026"/>
    </row>
    <row r="387" spans="2:14" ht="39.6">
      <c r="B387" s="1026">
        <v>2023</v>
      </c>
      <c r="C387" s="1026" t="s">
        <v>16</v>
      </c>
      <c r="D387" s="1079" t="s">
        <v>1289</v>
      </c>
      <c r="E387" s="1080"/>
      <c r="F387" s="1079" t="s">
        <v>1322</v>
      </c>
      <c r="G387" s="1080"/>
      <c r="H387" s="1026" t="s">
        <v>969</v>
      </c>
      <c r="I387" s="1026" t="s">
        <v>292</v>
      </c>
      <c r="J387" s="1026" t="s">
        <v>104</v>
      </c>
      <c r="K387" s="293">
        <v>0</v>
      </c>
      <c r="L387" s="6">
        <v>2</v>
      </c>
      <c r="M387" s="9"/>
      <c r="N387" s="1026"/>
    </row>
    <row r="388" spans="2:14" ht="26.4">
      <c r="B388" s="1026">
        <v>2023</v>
      </c>
      <c r="C388" s="1026" t="s">
        <v>16</v>
      </c>
      <c r="D388" s="1079" t="s">
        <v>1289</v>
      </c>
      <c r="E388" s="1080"/>
      <c r="F388" s="1079" t="s">
        <v>1322</v>
      </c>
      <c r="G388" s="1080"/>
      <c r="H388" s="1026" t="s">
        <v>969</v>
      </c>
      <c r="I388" s="1026" t="s">
        <v>1263</v>
      </c>
      <c r="J388" s="1026" t="s">
        <v>1297</v>
      </c>
      <c r="K388" s="293">
        <v>0</v>
      </c>
      <c r="L388" s="6">
        <v>3254</v>
      </c>
      <c r="M388" s="9"/>
      <c r="N388" s="1026"/>
    </row>
    <row r="389" spans="2:14" ht="26.4">
      <c r="B389" s="1026">
        <v>2023</v>
      </c>
      <c r="C389" s="1026" t="s">
        <v>16</v>
      </c>
      <c r="D389" s="1079" t="s">
        <v>1289</v>
      </c>
      <c r="E389" s="1080"/>
      <c r="F389" s="1079" t="s">
        <v>1322</v>
      </c>
      <c r="G389" s="1080"/>
      <c r="H389" s="1026" t="s">
        <v>968</v>
      </c>
      <c r="I389" s="1026" t="s">
        <v>1263</v>
      </c>
      <c r="J389" s="1026" t="s">
        <v>1297</v>
      </c>
      <c r="K389" s="293">
        <v>0</v>
      </c>
      <c r="L389" s="6">
        <v>2430</v>
      </c>
      <c r="M389" s="9"/>
      <c r="N389" s="1026"/>
    </row>
    <row r="390" spans="2:14" ht="52.8">
      <c r="B390" s="1026">
        <v>2023</v>
      </c>
      <c r="C390" s="1026" t="s">
        <v>16</v>
      </c>
      <c r="D390" s="1079" t="s">
        <v>1289</v>
      </c>
      <c r="E390" s="1080"/>
      <c r="F390" s="1079" t="s">
        <v>1322</v>
      </c>
      <c r="G390" s="1080"/>
      <c r="H390" s="1026" t="s">
        <v>966</v>
      </c>
      <c r="I390" s="1026" t="s">
        <v>1261</v>
      </c>
      <c r="J390" s="1026" t="s">
        <v>20</v>
      </c>
      <c r="K390" s="293">
        <v>376.66</v>
      </c>
      <c r="L390" s="6">
        <v>1196575</v>
      </c>
      <c r="M390" s="9"/>
      <c r="N390" s="8">
        <v>450701939.5</v>
      </c>
    </row>
    <row r="391" spans="2:14" ht="52.8">
      <c r="B391" s="1026">
        <v>2023</v>
      </c>
      <c r="C391" s="1026" t="s">
        <v>16</v>
      </c>
      <c r="D391" s="1079" t="s">
        <v>1289</v>
      </c>
      <c r="E391" s="1080"/>
      <c r="F391" s="1079" t="s">
        <v>1322</v>
      </c>
      <c r="G391" s="1080"/>
      <c r="H391" s="1026" t="s">
        <v>966</v>
      </c>
      <c r="I391" s="1026" t="s">
        <v>1262</v>
      </c>
      <c r="J391" s="1026" t="s">
        <v>1297</v>
      </c>
      <c r="K391" s="293">
        <v>753.33</v>
      </c>
      <c r="L391" s="6">
        <v>73991</v>
      </c>
      <c r="M391" s="9"/>
      <c r="N391" s="8">
        <v>55739640.030000001</v>
      </c>
    </row>
    <row r="392" spans="2:14" ht="26.4">
      <c r="B392" s="1026">
        <v>2023</v>
      </c>
      <c r="C392" s="1026" t="s">
        <v>16</v>
      </c>
      <c r="D392" s="1079" t="s">
        <v>1289</v>
      </c>
      <c r="E392" s="1080"/>
      <c r="F392" s="1079" t="s">
        <v>1322</v>
      </c>
      <c r="G392" s="1080"/>
      <c r="H392" s="1026" t="s">
        <v>967</v>
      </c>
      <c r="I392" s="1026" t="s">
        <v>1261</v>
      </c>
      <c r="J392" s="1026" t="s">
        <v>20</v>
      </c>
      <c r="K392" s="293">
        <v>753.33</v>
      </c>
      <c r="L392" s="6">
        <v>141163</v>
      </c>
      <c r="M392" s="9"/>
      <c r="N392" s="8">
        <v>106342322.79000001</v>
      </c>
    </row>
    <row r="393" spans="2:14" ht="26.4">
      <c r="B393" s="1026">
        <v>2023</v>
      </c>
      <c r="C393" s="1026" t="s">
        <v>16</v>
      </c>
      <c r="D393" s="1079" t="s">
        <v>1289</v>
      </c>
      <c r="E393" s="1080"/>
      <c r="F393" s="1079" t="s">
        <v>1322</v>
      </c>
      <c r="G393" s="1080"/>
      <c r="H393" s="1026" t="s">
        <v>967</v>
      </c>
      <c r="I393" s="1026" t="s">
        <v>1262</v>
      </c>
      <c r="J393" s="1026" t="s">
        <v>1297</v>
      </c>
      <c r="K393" s="293">
        <v>1506.67</v>
      </c>
      <c r="L393" s="6">
        <v>5855</v>
      </c>
      <c r="M393" s="9"/>
      <c r="N393" s="8">
        <v>8821552.8499999996</v>
      </c>
    </row>
    <row r="394" spans="2:14" ht="26.4">
      <c r="B394" s="1026">
        <v>2023</v>
      </c>
      <c r="C394" s="1026" t="s">
        <v>16</v>
      </c>
      <c r="D394" s="1079" t="s">
        <v>1289</v>
      </c>
      <c r="E394" s="1080"/>
      <c r="F394" s="1079" t="s">
        <v>1322</v>
      </c>
      <c r="G394" s="1080"/>
      <c r="H394" s="1026" t="s">
        <v>969</v>
      </c>
      <c r="I394" s="1026" t="s">
        <v>1261</v>
      </c>
      <c r="J394" s="1026" t="s">
        <v>20</v>
      </c>
      <c r="K394" s="293">
        <v>1129.99</v>
      </c>
      <c r="L394" s="6">
        <v>82358</v>
      </c>
      <c r="M394" s="9"/>
      <c r="N394" s="8">
        <v>93063716.420000002</v>
      </c>
    </row>
    <row r="395" spans="2:14" ht="26.4">
      <c r="B395" s="1026">
        <v>2023</v>
      </c>
      <c r="C395" s="1026" t="s">
        <v>16</v>
      </c>
      <c r="D395" s="1079" t="s">
        <v>1289</v>
      </c>
      <c r="E395" s="1080"/>
      <c r="F395" s="1079" t="s">
        <v>1322</v>
      </c>
      <c r="G395" s="1080"/>
      <c r="H395" s="1026" t="s">
        <v>969</v>
      </c>
      <c r="I395" s="1026" t="s">
        <v>1262</v>
      </c>
      <c r="J395" s="1026" t="s">
        <v>1297</v>
      </c>
      <c r="K395" s="293">
        <v>2260.0100000000002</v>
      </c>
      <c r="L395" s="6">
        <v>4298</v>
      </c>
      <c r="M395" s="9"/>
      <c r="N395" s="8">
        <v>9713522.9800000004</v>
      </c>
    </row>
    <row r="396" spans="2:14" ht="26.4">
      <c r="B396" s="1026">
        <v>2023</v>
      </c>
      <c r="C396" s="1026" t="s">
        <v>16</v>
      </c>
      <c r="D396" s="1079" t="s">
        <v>1289</v>
      </c>
      <c r="E396" s="1080"/>
      <c r="F396" s="1079" t="s">
        <v>1322</v>
      </c>
      <c r="G396" s="1080"/>
      <c r="H396" s="1026" t="s">
        <v>968</v>
      </c>
      <c r="I396" s="1026" t="s">
        <v>1261</v>
      </c>
      <c r="J396" s="1026" t="s">
        <v>20</v>
      </c>
      <c r="K396" s="293">
        <v>376.66</v>
      </c>
      <c r="L396" s="6">
        <v>22963</v>
      </c>
      <c r="M396" s="9"/>
      <c r="N396" s="8">
        <v>8649243.5800000001</v>
      </c>
    </row>
    <row r="397" spans="2:14" ht="26.4">
      <c r="B397" s="1026">
        <v>2023</v>
      </c>
      <c r="C397" s="1026" t="s">
        <v>16</v>
      </c>
      <c r="D397" s="1079" t="s">
        <v>1289</v>
      </c>
      <c r="E397" s="1080"/>
      <c r="F397" s="1079" t="s">
        <v>1322</v>
      </c>
      <c r="G397" s="1080"/>
      <c r="H397" s="1026" t="s">
        <v>968</v>
      </c>
      <c r="I397" s="1026" t="s">
        <v>1262</v>
      </c>
      <c r="J397" s="1026" t="s">
        <v>1297</v>
      </c>
      <c r="K397" s="293">
        <v>753.33</v>
      </c>
      <c r="L397" s="6">
        <v>2235</v>
      </c>
      <c r="M397" s="9"/>
      <c r="N397" s="8">
        <v>1683692.55</v>
      </c>
    </row>
    <row r="398" spans="2:14">
      <c r="B398" s="1027" t="s">
        <v>28</v>
      </c>
      <c r="C398" s="1027" t="s">
        <v>28</v>
      </c>
      <c r="D398" s="1083" t="s">
        <v>28</v>
      </c>
      <c r="E398" s="1080"/>
      <c r="F398" s="1083" t="s">
        <v>29</v>
      </c>
      <c r="G398" s="1080"/>
      <c r="H398" s="1027" t="s">
        <v>28</v>
      </c>
      <c r="I398" s="1027" t="s">
        <v>28</v>
      </c>
      <c r="J398" s="1027" t="s">
        <v>28</v>
      </c>
      <c r="K398" s="1027" t="s">
        <v>28</v>
      </c>
      <c r="L398" s="13">
        <v>1604657</v>
      </c>
      <c r="M398" s="1027"/>
      <c r="N398" s="14">
        <v>734715630.70000005</v>
      </c>
    </row>
    <row r="399" spans="2:14" ht="52.8">
      <c r="B399" s="1026">
        <v>2023</v>
      </c>
      <c r="C399" s="1026" t="s">
        <v>16</v>
      </c>
      <c r="D399" s="1079" t="s">
        <v>1289</v>
      </c>
      <c r="E399" s="1080"/>
      <c r="F399" s="1079" t="s">
        <v>1323</v>
      </c>
      <c r="G399" s="1080"/>
      <c r="H399" s="1026" t="s">
        <v>966</v>
      </c>
      <c r="I399" s="1026" t="s">
        <v>292</v>
      </c>
      <c r="J399" s="1026" t="s">
        <v>471</v>
      </c>
      <c r="K399" s="293">
        <v>0</v>
      </c>
      <c r="L399" s="6">
        <v>1318</v>
      </c>
      <c r="M399" s="9"/>
      <c r="N399" s="1026"/>
    </row>
    <row r="400" spans="2:14" ht="39.6">
      <c r="B400" s="1026">
        <v>2023</v>
      </c>
      <c r="C400" s="1026" t="s">
        <v>16</v>
      </c>
      <c r="D400" s="1079" t="s">
        <v>1289</v>
      </c>
      <c r="E400" s="1080"/>
      <c r="F400" s="1079" t="s">
        <v>1323</v>
      </c>
      <c r="G400" s="1080"/>
      <c r="H400" s="1026" t="s">
        <v>967</v>
      </c>
      <c r="I400" s="1026" t="s">
        <v>292</v>
      </c>
      <c r="J400" s="1026" t="s">
        <v>471</v>
      </c>
      <c r="K400" s="293">
        <v>0</v>
      </c>
      <c r="L400" s="6">
        <v>79</v>
      </c>
      <c r="M400" s="9"/>
      <c r="N400" s="1026"/>
    </row>
    <row r="401" spans="2:14" ht="39.6">
      <c r="B401" s="1026">
        <v>2023</v>
      </c>
      <c r="C401" s="1026" t="s">
        <v>16</v>
      </c>
      <c r="D401" s="1079" t="s">
        <v>1289</v>
      </c>
      <c r="E401" s="1080"/>
      <c r="F401" s="1079" t="s">
        <v>1323</v>
      </c>
      <c r="G401" s="1080"/>
      <c r="H401" s="1026" t="s">
        <v>969</v>
      </c>
      <c r="I401" s="1026" t="s">
        <v>292</v>
      </c>
      <c r="J401" s="1026" t="s">
        <v>100</v>
      </c>
      <c r="K401" s="293">
        <v>0</v>
      </c>
      <c r="L401" s="6">
        <v>1</v>
      </c>
      <c r="M401" s="9"/>
      <c r="N401" s="1026"/>
    </row>
    <row r="402" spans="2:14" ht="52.8">
      <c r="B402" s="1026">
        <v>2023</v>
      </c>
      <c r="C402" s="1026" t="s">
        <v>16</v>
      </c>
      <c r="D402" s="1079" t="s">
        <v>1289</v>
      </c>
      <c r="E402" s="1080"/>
      <c r="F402" s="1079" t="s">
        <v>1323</v>
      </c>
      <c r="G402" s="1080"/>
      <c r="H402" s="1026" t="s">
        <v>966</v>
      </c>
      <c r="I402" s="1026" t="s">
        <v>1261</v>
      </c>
      <c r="J402" s="1026" t="s">
        <v>471</v>
      </c>
      <c r="K402" s="293">
        <v>327.31</v>
      </c>
      <c r="L402" s="6">
        <v>714369</v>
      </c>
      <c r="M402" s="9"/>
      <c r="N402" s="8">
        <v>233820117.38999999</v>
      </c>
    </row>
    <row r="403" spans="2:14" ht="26.4">
      <c r="B403" s="1026">
        <v>2023</v>
      </c>
      <c r="C403" s="1026" t="s">
        <v>16</v>
      </c>
      <c r="D403" s="1079" t="s">
        <v>1289</v>
      </c>
      <c r="E403" s="1080"/>
      <c r="F403" s="1079" t="s">
        <v>1323</v>
      </c>
      <c r="G403" s="1080"/>
      <c r="H403" s="1026" t="s">
        <v>967</v>
      </c>
      <c r="I403" s="1026" t="s">
        <v>1261</v>
      </c>
      <c r="J403" s="1026" t="s">
        <v>471</v>
      </c>
      <c r="K403" s="293">
        <v>654.62</v>
      </c>
      <c r="L403" s="6">
        <v>87568</v>
      </c>
      <c r="M403" s="9"/>
      <c r="N403" s="8">
        <v>57323764.159999996</v>
      </c>
    </row>
    <row r="404" spans="2:14" ht="26.4">
      <c r="B404" s="1026">
        <v>2023</v>
      </c>
      <c r="C404" s="1026" t="s">
        <v>16</v>
      </c>
      <c r="D404" s="1079" t="s">
        <v>1289</v>
      </c>
      <c r="E404" s="1080"/>
      <c r="F404" s="1079" t="s">
        <v>1323</v>
      </c>
      <c r="G404" s="1080"/>
      <c r="H404" s="1026" t="s">
        <v>969</v>
      </c>
      <c r="I404" s="1026" t="s">
        <v>1261</v>
      </c>
      <c r="J404" s="1026" t="s">
        <v>471</v>
      </c>
      <c r="K404" s="293">
        <v>981.93</v>
      </c>
      <c r="L404" s="6">
        <v>57698</v>
      </c>
      <c r="M404" s="9"/>
      <c r="N404" s="8">
        <v>56655397.140000001</v>
      </c>
    </row>
    <row r="405" spans="2:14" ht="26.4">
      <c r="B405" s="1026">
        <v>2023</v>
      </c>
      <c r="C405" s="1026" t="s">
        <v>16</v>
      </c>
      <c r="D405" s="1079" t="s">
        <v>1289</v>
      </c>
      <c r="E405" s="1080"/>
      <c r="F405" s="1079" t="s">
        <v>1323</v>
      </c>
      <c r="G405" s="1080"/>
      <c r="H405" s="1026" t="s">
        <v>968</v>
      </c>
      <c r="I405" s="1026" t="s">
        <v>1261</v>
      </c>
      <c r="J405" s="1026" t="s">
        <v>471</v>
      </c>
      <c r="K405" s="293">
        <v>327.31</v>
      </c>
      <c r="L405" s="6">
        <v>13669</v>
      </c>
      <c r="M405" s="9"/>
      <c r="N405" s="8">
        <v>4474000.3899999997</v>
      </c>
    </row>
    <row r="406" spans="2:14">
      <c r="B406" s="1027" t="s">
        <v>28</v>
      </c>
      <c r="C406" s="1027" t="s">
        <v>28</v>
      </c>
      <c r="D406" s="1083" t="s">
        <v>28</v>
      </c>
      <c r="E406" s="1080"/>
      <c r="F406" s="1083" t="s">
        <v>29</v>
      </c>
      <c r="G406" s="1080"/>
      <c r="H406" s="1027" t="s">
        <v>28</v>
      </c>
      <c r="I406" s="1027" t="s">
        <v>28</v>
      </c>
      <c r="J406" s="1027" t="s">
        <v>28</v>
      </c>
      <c r="K406" s="1027" t="s">
        <v>28</v>
      </c>
      <c r="L406" s="13">
        <v>874702</v>
      </c>
      <c r="M406" s="1027"/>
      <c r="N406" s="14">
        <v>352273279.07999998</v>
      </c>
    </row>
    <row r="407" spans="2:14" ht="52.8">
      <c r="B407" s="1026">
        <v>2023</v>
      </c>
      <c r="C407" s="1026" t="s">
        <v>16</v>
      </c>
      <c r="D407" s="1079" t="s">
        <v>1289</v>
      </c>
      <c r="E407" s="1080"/>
      <c r="F407" s="1079" t="s">
        <v>1324</v>
      </c>
      <c r="G407" s="1080"/>
      <c r="H407" s="1026" t="s">
        <v>966</v>
      </c>
      <c r="I407" s="1026" t="s">
        <v>292</v>
      </c>
      <c r="J407" s="1026" t="s">
        <v>125</v>
      </c>
      <c r="K407" s="293">
        <v>0</v>
      </c>
      <c r="L407" s="6">
        <v>1879</v>
      </c>
      <c r="M407" s="9"/>
      <c r="N407" s="1026"/>
    </row>
    <row r="408" spans="2:14" ht="39.6">
      <c r="B408" s="1026">
        <v>2023</v>
      </c>
      <c r="C408" s="1026" t="s">
        <v>16</v>
      </c>
      <c r="D408" s="1079" t="s">
        <v>1289</v>
      </c>
      <c r="E408" s="1080"/>
      <c r="F408" s="1079" t="s">
        <v>1324</v>
      </c>
      <c r="G408" s="1080"/>
      <c r="H408" s="1026" t="s">
        <v>967</v>
      </c>
      <c r="I408" s="1026" t="s">
        <v>292</v>
      </c>
      <c r="J408" s="1026" t="s">
        <v>125</v>
      </c>
      <c r="K408" s="293">
        <v>0</v>
      </c>
      <c r="L408" s="6">
        <v>56</v>
      </c>
      <c r="M408" s="9"/>
      <c r="N408" s="1026"/>
    </row>
    <row r="409" spans="2:14" ht="52.8">
      <c r="B409" s="1026">
        <v>2023</v>
      </c>
      <c r="C409" s="1026" t="s">
        <v>16</v>
      </c>
      <c r="D409" s="1079" t="s">
        <v>1289</v>
      </c>
      <c r="E409" s="1080"/>
      <c r="F409" s="1079" t="s">
        <v>1324</v>
      </c>
      <c r="G409" s="1080"/>
      <c r="H409" s="1026" t="s">
        <v>966</v>
      </c>
      <c r="I409" s="1026" t="s">
        <v>1261</v>
      </c>
      <c r="J409" s="1026" t="s">
        <v>389</v>
      </c>
      <c r="K409" s="293">
        <v>327.31</v>
      </c>
      <c r="L409" s="6">
        <v>794164</v>
      </c>
      <c r="M409" s="9"/>
      <c r="N409" s="8">
        <v>259937818.84</v>
      </c>
    </row>
    <row r="410" spans="2:14" ht="52.8">
      <c r="B410" s="1026">
        <v>2023</v>
      </c>
      <c r="C410" s="1026" t="s">
        <v>16</v>
      </c>
      <c r="D410" s="1079" t="s">
        <v>1289</v>
      </c>
      <c r="E410" s="1080"/>
      <c r="F410" s="1079" t="s">
        <v>1324</v>
      </c>
      <c r="G410" s="1080"/>
      <c r="H410" s="1026" t="s">
        <v>966</v>
      </c>
      <c r="I410" s="1026" t="s">
        <v>1262</v>
      </c>
      <c r="J410" s="1026" t="s">
        <v>125</v>
      </c>
      <c r="K410" s="293">
        <v>654.62</v>
      </c>
      <c r="L410" s="6">
        <v>114059</v>
      </c>
      <c r="M410" s="9"/>
      <c r="N410" s="8">
        <v>74665302.579999998</v>
      </c>
    </row>
    <row r="411" spans="2:14" ht="26.4">
      <c r="B411" s="1026">
        <v>2023</v>
      </c>
      <c r="C411" s="1026" t="s">
        <v>16</v>
      </c>
      <c r="D411" s="1079" t="s">
        <v>1289</v>
      </c>
      <c r="E411" s="1080"/>
      <c r="F411" s="1079" t="s">
        <v>1324</v>
      </c>
      <c r="G411" s="1080"/>
      <c r="H411" s="1026" t="s">
        <v>967</v>
      </c>
      <c r="I411" s="1026" t="s">
        <v>1261</v>
      </c>
      <c r="J411" s="1026" t="s">
        <v>389</v>
      </c>
      <c r="K411" s="293">
        <v>654.62</v>
      </c>
      <c r="L411" s="6">
        <v>73758</v>
      </c>
      <c r="M411" s="9"/>
      <c r="N411" s="8">
        <v>48283461.960000001</v>
      </c>
    </row>
    <row r="412" spans="2:14" ht="26.4">
      <c r="B412" s="1026">
        <v>2023</v>
      </c>
      <c r="C412" s="1026" t="s">
        <v>16</v>
      </c>
      <c r="D412" s="1079" t="s">
        <v>1289</v>
      </c>
      <c r="E412" s="1080"/>
      <c r="F412" s="1079" t="s">
        <v>1324</v>
      </c>
      <c r="G412" s="1080"/>
      <c r="H412" s="1026" t="s">
        <v>967</v>
      </c>
      <c r="I412" s="1026" t="s">
        <v>1262</v>
      </c>
      <c r="J412" s="1026" t="s">
        <v>125</v>
      </c>
      <c r="K412" s="293">
        <v>1309.24</v>
      </c>
      <c r="L412" s="6">
        <v>10002</v>
      </c>
      <c r="M412" s="9"/>
      <c r="N412" s="8">
        <v>13095018.48</v>
      </c>
    </row>
    <row r="413" spans="2:14" ht="26.4">
      <c r="B413" s="1026">
        <v>2023</v>
      </c>
      <c r="C413" s="1026" t="s">
        <v>16</v>
      </c>
      <c r="D413" s="1079" t="s">
        <v>1289</v>
      </c>
      <c r="E413" s="1080"/>
      <c r="F413" s="1079" t="s">
        <v>1324</v>
      </c>
      <c r="G413" s="1080"/>
      <c r="H413" s="1026" t="s">
        <v>969</v>
      </c>
      <c r="I413" s="1026" t="s">
        <v>1261</v>
      </c>
      <c r="J413" s="1026" t="s">
        <v>389</v>
      </c>
      <c r="K413" s="293">
        <v>981.93</v>
      </c>
      <c r="L413" s="6">
        <v>11115</v>
      </c>
      <c r="M413" s="9"/>
      <c r="N413" s="8">
        <v>10914151.949999999</v>
      </c>
    </row>
    <row r="414" spans="2:14" ht="26.4">
      <c r="B414" s="1026">
        <v>2023</v>
      </c>
      <c r="C414" s="1026" t="s">
        <v>16</v>
      </c>
      <c r="D414" s="1079" t="s">
        <v>1289</v>
      </c>
      <c r="E414" s="1080"/>
      <c r="F414" s="1079" t="s">
        <v>1324</v>
      </c>
      <c r="G414" s="1080"/>
      <c r="H414" s="1026" t="s">
        <v>969</v>
      </c>
      <c r="I414" s="1026" t="s">
        <v>1262</v>
      </c>
      <c r="J414" s="1026" t="s">
        <v>125</v>
      </c>
      <c r="K414" s="293">
        <v>1963.87</v>
      </c>
      <c r="L414" s="6">
        <v>1435</v>
      </c>
      <c r="M414" s="9"/>
      <c r="N414" s="8">
        <v>2818153.45</v>
      </c>
    </row>
    <row r="415" spans="2:14" ht="26.4">
      <c r="B415" s="1026">
        <v>2023</v>
      </c>
      <c r="C415" s="1026" t="s">
        <v>16</v>
      </c>
      <c r="D415" s="1079" t="s">
        <v>1289</v>
      </c>
      <c r="E415" s="1080"/>
      <c r="F415" s="1079" t="s">
        <v>1324</v>
      </c>
      <c r="G415" s="1080"/>
      <c r="H415" s="1026" t="s">
        <v>968</v>
      </c>
      <c r="I415" s="1026" t="s">
        <v>1261</v>
      </c>
      <c r="J415" s="1026" t="s">
        <v>389</v>
      </c>
      <c r="K415" s="293">
        <v>327.31</v>
      </c>
      <c r="L415" s="6">
        <v>25506</v>
      </c>
      <c r="M415" s="9"/>
      <c r="N415" s="8">
        <v>8348368.8600000003</v>
      </c>
    </row>
    <row r="416" spans="2:14" ht="26.4">
      <c r="B416" s="1026">
        <v>2023</v>
      </c>
      <c r="C416" s="1026" t="s">
        <v>16</v>
      </c>
      <c r="D416" s="1079" t="s">
        <v>1289</v>
      </c>
      <c r="E416" s="1080"/>
      <c r="F416" s="1079" t="s">
        <v>1324</v>
      </c>
      <c r="G416" s="1080"/>
      <c r="H416" s="1026" t="s">
        <v>968</v>
      </c>
      <c r="I416" s="1026" t="s">
        <v>1262</v>
      </c>
      <c r="J416" s="1026" t="s">
        <v>125</v>
      </c>
      <c r="K416" s="293">
        <v>654.62</v>
      </c>
      <c r="L416" s="6">
        <v>5303</v>
      </c>
      <c r="M416" s="9"/>
      <c r="N416" s="8">
        <v>3471449.86</v>
      </c>
    </row>
    <row r="417" spans="2:14">
      <c r="B417" s="1027" t="s">
        <v>28</v>
      </c>
      <c r="C417" s="1027" t="s">
        <v>28</v>
      </c>
      <c r="D417" s="1083" t="s">
        <v>28</v>
      </c>
      <c r="E417" s="1080"/>
      <c r="F417" s="1083" t="s">
        <v>29</v>
      </c>
      <c r="G417" s="1080"/>
      <c r="H417" s="1027" t="s">
        <v>28</v>
      </c>
      <c r="I417" s="1027" t="s">
        <v>28</v>
      </c>
      <c r="J417" s="1027" t="s">
        <v>28</v>
      </c>
      <c r="K417" s="1027" t="s">
        <v>28</v>
      </c>
      <c r="L417" s="13">
        <v>1037277</v>
      </c>
      <c r="M417" s="1027"/>
      <c r="N417" s="14">
        <v>421533725.98000002</v>
      </c>
    </row>
    <row r="418" spans="2:14" ht="52.8">
      <c r="B418" s="1026">
        <v>2023</v>
      </c>
      <c r="C418" s="1026" t="s">
        <v>16</v>
      </c>
      <c r="D418" s="1079" t="s">
        <v>1289</v>
      </c>
      <c r="E418" s="1080"/>
      <c r="F418" s="1079" t="s">
        <v>1325</v>
      </c>
      <c r="G418" s="1080"/>
      <c r="H418" s="1026" t="s">
        <v>966</v>
      </c>
      <c r="I418" s="1026" t="s">
        <v>292</v>
      </c>
      <c r="J418" s="1026" t="s">
        <v>20</v>
      </c>
      <c r="K418" s="293">
        <v>0</v>
      </c>
      <c r="L418" s="6">
        <v>2663</v>
      </c>
      <c r="M418" s="9"/>
      <c r="N418" s="1026"/>
    </row>
    <row r="419" spans="2:14" ht="39.6">
      <c r="B419" s="1026">
        <v>2023</v>
      </c>
      <c r="C419" s="1026" t="s">
        <v>16</v>
      </c>
      <c r="D419" s="1079" t="s">
        <v>1289</v>
      </c>
      <c r="E419" s="1080"/>
      <c r="F419" s="1079" t="s">
        <v>1325</v>
      </c>
      <c r="G419" s="1080"/>
      <c r="H419" s="1026" t="s">
        <v>967</v>
      </c>
      <c r="I419" s="1026" t="s">
        <v>292</v>
      </c>
      <c r="J419" s="1026" t="s">
        <v>20</v>
      </c>
      <c r="K419" s="293">
        <v>0</v>
      </c>
      <c r="L419" s="6">
        <v>99</v>
      </c>
      <c r="M419" s="9"/>
      <c r="N419" s="1026"/>
    </row>
    <row r="420" spans="2:14" ht="52.8">
      <c r="B420" s="1026">
        <v>2023</v>
      </c>
      <c r="C420" s="1026" t="s">
        <v>16</v>
      </c>
      <c r="D420" s="1079" t="s">
        <v>1289</v>
      </c>
      <c r="E420" s="1080"/>
      <c r="F420" s="1079" t="s">
        <v>1325</v>
      </c>
      <c r="G420" s="1080"/>
      <c r="H420" s="1026" t="s">
        <v>966</v>
      </c>
      <c r="I420" s="1026" t="s">
        <v>1261</v>
      </c>
      <c r="J420" s="1026" t="s">
        <v>20</v>
      </c>
      <c r="K420" s="293">
        <v>307.39</v>
      </c>
      <c r="L420" s="6">
        <v>985524</v>
      </c>
      <c r="M420" s="9"/>
      <c r="N420" s="8">
        <v>302940222.36000001</v>
      </c>
    </row>
    <row r="421" spans="2:14" ht="52.8">
      <c r="B421" s="1026">
        <v>2023</v>
      </c>
      <c r="C421" s="1026" t="s">
        <v>16</v>
      </c>
      <c r="D421" s="1079" t="s">
        <v>1289</v>
      </c>
      <c r="E421" s="1080"/>
      <c r="F421" s="1079" t="s">
        <v>1325</v>
      </c>
      <c r="G421" s="1080"/>
      <c r="H421" s="1026" t="s">
        <v>966</v>
      </c>
      <c r="I421" s="1026" t="s">
        <v>1262</v>
      </c>
      <c r="J421" s="1026" t="s">
        <v>72</v>
      </c>
      <c r="K421" s="293">
        <v>614.79</v>
      </c>
      <c r="L421" s="6">
        <v>116996</v>
      </c>
      <c r="M421" s="9"/>
      <c r="N421" s="8">
        <v>71927970.840000004</v>
      </c>
    </row>
    <row r="422" spans="2:14" ht="26.4">
      <c r="B422" s="1026">
        <v>2023</v>
      </c>
      <c r="C422" s="1026" t="s">
        <v>16</v>
      </c>
      <c r="D422" s="1079" t="s">
        <v>1289</v>
      </c>
      <c r="E422" s="1080"/>
      <c r="F422" s="1079" t="s">
        <v>1325</v>
      </c>
      <c r="G422" s="1080"/>
      <c r="H422" s="1026" t="s">
        <v>967</v>
      </c>
      <c r="I422" s="1026" t="s">
        <v>1261</v>
      </c>
      <c r="J422" s="1026" t="s">
        <v>20</v>
      </c>
      <c r="K422" s="293">
        <v>614.78</v>
      </c>
      <c r="L422" s="6">
        <v>82753</v>
      </c>
      <c r="M422" s="9"/>
      <c r="N422" s="8">
        <v>50874889.340000004</v>
      </c>
    </row>
    <row r="423" spans="2:14" ht="26.4">
      <c r="B423" s="1026">
        <v>2023</v>
      </c>
      <c r="C423" s="1026" t="s">
        <v>16</v>
      </c>
      <c r="D423" s="1079" t="s">
        <v>1289</v>
      </c>
      <c r="E423" s="1080"/>
      <c r="F423" s="1079" t="s">
        <v>1325</v>
      </c>
      <c r="G423" s="1080"/>
      <c r="H423" s="1026" t="s">
        <v>967</v>
      </c>
      <c r="I423" s="1026" t="s">
        <v>1262</v>
      </c>
      <c r="J423" s="1026" t="s">
        <v>72</v>
      </c>
      <c r="K423" s="293">
        <v>1229.58</v>
      </c>
      <c r="L423" s="6">
        <v>9707</v>
      </c>
      <c r="M423" s="9"/>
      <c r="N423" s="8">
        <v>11935533.060000001</v>
      </c>
    </row>
    <row r="424" spans="2:14" ht="26.4">
      <c r="B424" s="1026">
        <v>2023</v>
      </c>
      <c r="C424" s="1026" t="s">
        <v>16</v>
      </c>
      <c r="D424" s="1079" t="s">
        <v>1289</v>
      </c>
      <c r="E424" s="1080"/>
      <c r="F424" s="1079" t="s">
        <v>1325</v>
      </c>
      <c r="G424" s="1080"/>
      <c r="H424" s="1026" t="s">
        <v>969</v>
      </c>
      <c r="I424" s="1026" t="s">
        <v>1261</v>
      </c>
      <c r="J424" s="1026" t="s">
        <v>20</v>
      </c>
      <c r="K424" s="293">
        <v>922.18</v>
      </c>
      <c r="L424" s="6">
        <v>12714</v>
      </c>
      <c r="M424" s="9"/>
      <c r="N424" s="8">
        <v>11724596.52</v>
      </c>
    </row>
    <row r="425" spans="2:14" ht="26.4">
      <c r="B425" s="1026">
        <v>2023</v>
      </c>
      <c r="C425" s="1026" t="s">
        <v>16</v>
      </c>
      <c r="D425" s="1079" t="s">
        <v>1289</v>
      </c>
      <c r="E425" s="1080"/>
      <c r="F425" s="1079" t="s">
        <v>1325</v>
      </c>
      <c r="G425" s="1080"/>
      <c r="H425" s="1026" t="s">
        <v>969</v>
      </c>
      <c r="I425" s="1026" t="s">
        <v>1262</v>
      </c>
      <c r="J425" s="1026" t="s">
        <v>72</v>
      </c>
      <c r="K425" s="293">
        <v>1844.37</v>
      </c>
      <c r="L425" s="6">
        <v>1032</v>
      </c>
      <c r="M425" s="9"/>
      <c r="N425" s="8">
        <v>1903389.84</v>
      </c>
    </row>
    <row r="426" spans="2:14" ht="26.4">
      <c r="B426" s="1026">
        <v>2023</v>
      </c>
      <c r="C426" s="1026" t="s">
        <v>16</v>
      </c>
      <c r="D426" s="1079" t="s">
        <v>1289</v>
      </c>
      <c r="E426" s="1080"/>
      <c r="F426" s="1079" t="s">
        <v>1325</v>
      </c>
      <c r="G426" s="1080"/>
      <c r="H426" s="1026" t="s">
        <v>968</v>
      </c>
      <c r="I426" s="1026" t="s">
        <v>1261</v>
      </c>
      <c r="J426" s="1026" t="s">
        <v>20</v>
      </c>
      <c r="K426" s="293">
        <v>307.39</v>
      </c>
      <c r="L426" s="6">
        <v>31394</v>
      </c>
      <c r="M426" s="9"/>
      <c r="N426" s="8">
        <v>9650201.6600000001</v>
      </c>
    </row>
    <row r="427" spans="2:14" ht="26.4">
      <c r="B427" s="1026">
        <v>2023</v>
      </c>
      <c r="C427" s="1026" t="s">
        <v>16</v>
      </c>
      <c r="D427" s="1079" t="s">
        <v>1289</v>
      </c>
      <c r="E427" s="1080"/>
      <c r="F427" s="1079" t="s">
        <v>1325</v>
      </c>
      <c r="G427" s="1080"/>
      <c r="H427" s="1026" t="s">
        <v>968</v>
      </c>
      <c r="I427" s="1026" t="s">
        <v>1262</v>
      </c>
      <c r="J427" s="1026" t="s">
        <v>72</v>
      </c>
      <c r="K427" s="293">
        <v>614.79</v>
      </c>
      <c r="L427" s="6">
        <v>6261</v>
      </c>
      <c r="M427" s="9"/>
      <c r="N427" s="8">
        <v>3849200.19</v>
      </c>
    </row>
    <row r="428" spans="2:14">
      <c r="B428" s="1027" t="s">
        <v>28</v>
      </c>
      <c r="C428" s="1027" t="s">
        <v>28</v>
      </c>
      <c r="D428" s="1083" t="s">
        <v>28</v>
      </c>
      <c r="E428" s="1080"/>
      <c r="F428" s="1083" t="s">
        <v>29</v>
      </c>
      <c r="G428" s="1080"/>
      <c r="H428" s="1027" t="s">
        <v>28</v>
      </c>
      <c r="I428" s="1027" t="s">
        <v>28</v>
      </c>
      <c r="J428" s="1027" t="s">
        <v>28</v>
      </c>
      <c r="K428" s="1027" t="s">
        <v>28</v>
      </c>
      <c r="L428" s="13">
        <v>1249143</v>
      </c>
      <c r="M428" s="1027"/>
      <c r="N428" s="14">
        <v>464806003.81</v>
      </c>
    </row>
    <row r="429" spans="2:14" ht="52.8">
      <c r="B429" s="1026">
        <v>2023</v>
      </c>
      <c r="C429" s="1026" t="s">
        <v>16</v>
      </c>
      <c r="D429" s="1079" t="s">
        <v>1289</v>
      </c>
      <c r="E429" s="1080"/>
      <c r="F429" s="1079" t="s">
        <v>1326</v>
      </c>
      <c r="G429" s="1080"/>
      <c r="H429" s="1026" t="s">
        <v>966</v>
      </c>
      <c r="I429" s="1026" t="s">
        <v>292</v>
      </c>
      <c r="J429" s="1026" t="s">
        <v>20</v>
      </c>
      <c r="K429" s="293">
        <v>0</v>
      </c>
      <c r="L429" s="6">
        <v>3152</v>
      </c>
      <c r="M429" s="9"/>
      <c r="N429" s="1026"/>
    </row>
    <row r="430" spans="2:14" ht="39.6">
      <c r="B430" s="1026">
        <v>2023</v>
      </c>
      <c r="C430" s="1026" t="s">
        <v>16</v>
      </c>
      <c r="D430" s="1079" t="s">
        <v>1289</v>
      </c>
      <c r="E430" s="1080"/>
      <c r="F430" s="1079" t="s">
        <v>1326</v>
      </c>
      <c r="G430" s="1080"/>
      <c r="H430" s="1026" t="s">
        <v>967</v>
      </c>
      <c r="I430" s="1026" t="s">
        <v>292</v>
      </c>
      <c r="J430" s="1026" t="s">
        <v>20</v>
      </c>
      <c r="K430" s="293">
        <v>0</v>
      </c>
      <c r="L430" s="6">
        <v>106</v>
      </c>
      <c r="M430" s="9"/>
      <c r="N430" s="1026"/>
    </row>
    <row r="431" spans="2:14" ht="39.6">
      <c r="B431" s="1026">
        <v>2023</v>
      </c>
      <c r="C431" s="1026" t="s">
        <v>16</v>
      </c>
      <c r="D431" s="1079" t="s">
        <v>1289</v>
      </c>
      <c r="E431" s="1080"/>
      <c r="F431" s="1079" t="s">
        <v>1326</v>
      </c>
      <c r="G431" s="1080"/>
      <c r="H431" s="1026" t="s">
        <v>969</v>
      </c>
      <c r="I431" s="1026" t="s">
        <v>292</v>
      </c>
      <c r="J431" s="1026" t="s">
        <v>157</v>
      </c>
      <c r="K431" s="293">
        <v>0</v>
      </c>
      <c r="L431" s="6">
        <v>2</v>
      </c>
      <c r="M431" s="9"/>
      <c r="N431" s="1026"/>
    </row>
    <row r="432" spans="2:14" ht="52.8">
      <c r="B432" s="1026">
        <v>2023</v>
      </c>
      <c r="C432" s="1026" t="s">
        <v>16</v>
      </c>
      <c r="D432" s="1079" t="s">
        <v>1289</v>
      </c>
      <c r="E432" s="1080"/>
      <c r="F432" s="1079" t="s">
        <v>1326</v>
      </c>
      <c r="G432" s="1080"/>
      <c r="H432" s="1026" t="s">
        <v>966</v>
      </c>
      <c r="I432" s="1026" t="s">
        <v>1261</v>
      </c>
      <c r="J432" s="1026" t="s">
        <v>20</v>
      </c>
      <c r="K432" s="293">
        <v>147.19999999999999</v>
      </c>
      <c r="L432" s="6">
        <v>1410168</v>
      </c>
      <c r="M432" s="9"/>
      <c r="N432" s="8">
        <v>207576729.59999999</v>
      </c>
    </row>
    <row r="433" spans="2:14" ht="52.8">
      <c r="B433" s="1026">
        <v>2023</v>
      </c>
      <c r="C433" s="1026" t="s">
        <v>16</v>
      </c>
      <c r="D433" s="1079" t="s">
        <v>1289</v>
      </c>
      <c r="E433" s="1080"/>
      <c r="F433" s="1079" t="s">
        <v>1326</v>
      </c>
      <c r="G433" s="1080"/>
      <c r="H433" s="1026" t="s">
        <v>966</v>
      </c>
      <c r="I433" s="1026" t="s">
        <v>1262</v>
      </c>
      <c r="J433" s="1026" t="s">
        <v>72</v>
      </c>
      <c r="K433" s="293">
        <v>294.39999999999998</v>
      </c>
      <c r="L433" s="6">
        <v>669487</v>
      </c>
      <c r="M433" s="9"/>
      <c r="N433" s="8">
        <v>197096972.80000001</v>
      </c>
    </row>
    <row r="434" spans="2:14" ht="52.8">
      <c r="B434" s="1026">
        <v>2023</v>
      </c>
      <c r="C434" s="1026" t="s">
        <v>16</v>
      </c>
      <c r="D434" s="1079" t="s">
        <v>1289</v>
      </c>
      <c r="E434" s="1080"/>
      <c r="F434" s="1079" t="s">
        <v>1326</v>
      </c>
      <c r="G434" s="1080"/>
      <c r="H434" s="1026" t="s">
        <v>966</v>
      </c>
      <c r="I434" s="1026" t="s">
        <v>1263</v>
      </c>
      <c r="J434" s="1026" t="s">
        <v>293</v>
      </c>
      <c r="K434" s="293">
        <v>441.61</v>
      </c>
      <c r="L434" s="6">
        <v>17589</v>
      </c>
      <c r="M434" s="9"/>
      <c r="N434" s="8">
        <v>7767478.29</v>
      </c>
    </row>
    <row r="435" spans="2:14" ht="26.4">
      <c r="B435" s="1026">
        <v>2023</v>
      </c>
      <c r="C435" s="1026" t="s">
        <v>16</v>
      </c>
      <c r="D435" s="1079" t="s">
        <v>1289</v>
      </c>
      <c r="E435" s="1080"/>
      <c r="F435" s="1079" t="s">
        <v>1326</v>
      </c>
      <c r="G435" s="1080"/>
      <c r="H435" s="1026" t="s">
        <v>967</v>
      </c>
      <c r="I435" s="1026" t="s">
        <v>1261</v>
      </c>
      <c r="J435" s="1026" t="s">
        <v>20</v>
      </c>
      <c r="K435" s="293">
        <v>294.39999999999998</v>
      </c>
      <c r="L435" s="6">
        <v>155340</v>
      </c>
      <c r="M435" s="9"/>
      <c r="N435" s="8">
        <v>45732096</v>
      </c>
    </row>
    <row r="436" spans="2:14" ht="26.4">
      <c r="B436" s="1026">
        <v>2023</v>
      </c>
      <c r="C436" s="1026" t="s">
        <v>16</v>
      </c>
      <c r="D436" s="1079" t="s">
        <v>1289</v>
      </c>
      <c r="E436" s="1080"/>
      <c r="F436" s="1079" t="s">
        <v>1326</v>
      </c>
      <c r="G436" s="1080"/>
      <c r="H436" s="1026" t="s">
        <v>967</v>
      </c>
      <c r="I436" s="1026" t="s">
        <v>1262</v>
      </c>
      <c r="J436" s="1026" t="s">
        <v>72</v>
      </c>
      <c r="K436" s="293">
        <v>588.80999999999995</v>
      </c>
      <c r="L436" s="6">
        <v>102456</v>
      </c>
      <c r="M436" s="9"/>
      <c r="N436" s="8">
        <v>60327117.359999999</v>
      </c>
    </row>
    <row r="437" spans="2:14" ht="26.4">
      <c r="B437" s="1026">
        <v>2023</v>
      </c>
      <c r="C437" s="1026" t="s">
        <v>16</v>
      </c>
      <c r="D437" s="1079" t="s">
        <v>1289</v>
      </c>
      <c r="E437" s="1080"/>
      <c r="F437" s="1079" t="s">
        <v>1326</v>
      </c>
      <c r="G437" s="1080"/>
      <c r="H437" s="1026" t="s">
        <v>967</v>
      </c>
      <c r="I437" s="1026" t="s">
        <v>1263</v>
      </c>
      <c r="J437" s="1026" t="s">
        <v>293</v>
      </c>
      <c r="K437" s="293">
        <v>883.22</v>
      </c>
      <c r="L437" s="6">
        <v>2033</v>
      </c>
      <c r="M437" s="9"/>
      <c r="N437" s="8">
        <v>1795586.26</v>
      </c>
    </row>
    <row r="438" spans="2:14" ht="26.4">
      <c r="B438" s="1026">
        <v>2023</v>
      </c>
      <c r="C438" s="1026" t="s">
        <v>16</v>
      </c>
      <c r="D438" s="1079" t="s">
        <v>1289</v>
      </c>
      <c r="E438" s="1080"/>
      <c r="F438" s="1079" t="s">
        <v>1326</v>
      </c>
      <c r="G438" s="1080"/>
      <c r="H438" s="1026" t="s">
        <v>969</v>
      </c>
      <c r="I438" s="1026" t="s">
        <v>1261</v>
      </c>
      <c r="J438" s="1026" t="s">
        <v>20</v>
      </c>
      <c r="K438" s="293">
        <v>441.6</v>
      </c>
      <c r="L438" s="6">
        <v>59911</v>
      </c>
      <c r="M438" s="9"/>
      <c r="N438" s="8">
        <v>26456697.600000001</v>
      </c>
    </row>
    <row r="439" spans="2:14" ht="26.4">
      <c r="B439" s="1026">
        <v>2023</v>
      </c>
      <c r="C439" s="1026" t="s">
        <v>16</v>
      </c>
      <c r="D439" s="1079" t="s">
        <v>1289</v>
      </c>
      <c r="E439" s="1080"/>
      <c r="F439" s="1079" t="s">
        <v>1326</v>
      </c>
      <c r="G439" s="1080"/>
      <c r="H439" s="1026" t="s">
        <v>969</v>
      </c>
      <c r="I439" s="1026" t="s">
        <v>1262</v>
      </c>
      <c r="J439" s="1026" t="s">
        <v>72</v>
      </c>
      <c r="K439" s="293">
        <v>883.22</v>
      </c>
      <c r="L439" s="6">
        <v>33387</v>
      </c>
      <c r="M439" s="9"/>
      <c r="N439" s="8">
        <v>29488066.140000001</v>
      </c>
    </row>
    <row r="440" spans="2:14" ht="26.4">
      <c r="B440" s="1026">
        <v>2023</v>
      </c>
      <c r="C440" s="1026" t="s">
        <v>16</v>
      </c>
      <c r="D440" s="1079" t="s">
        <v>1289</v>
      </c>
      <c r="E440" s="1080"/>
      <c r="F440" s="1079" t="s">
        <v>1326</v>
      </c>
      <c r="G440" s="1080"/>
      <c r="H440" s="1026" t="s">
        <v>969</v>
      </c>
      <c r="I440" s="1026" t="s">
        <v>1263</v>
      </c>
      <c r="J440" s="1026" t="s">
        <v>293</v>
      </c>
      <c r="K440" s="293">
        <v>1324.83</v>
      </c>
      <c r="L440" s="6">
        <v>675</v>
      </c>
      <c r="M440" s="9"/>
      <c r="N440" s="8">
        <v>894260.25</v>
      </c>
    </row>
    <row r="441" spans="2:14" ht="26.4">
      <c r="B441" s="1026">
        <v>2023</v>
      </c>
      <c r="C441" s="1026" t="s">
        <v>16</v>
      </c>
      <c r="D441" s="1079" t="s">
        <v>1289</v>
      </c>
      <c r="E441" s="1080"/>
      <c r="F441" s="1079" t="s">
        <v>1326</v>
      </c>
      <c r="G441" s="1080"/>
      <c r="H441" s="1026" t="s">
        <v>968</v>
      </c>
      <c r="I441" s="1026" t="s">
        <v>1261</v>
      </c>
      <c r="J441" s="1026" t="s">
        <v>20</v>
      </c>
      <c r="K441" s="293">
        <v>147.19999999999999</v>
      </c>
      <c r="L441" s="6">
        <v>38602</v>
      </c>
      <c r="M441" s="9"/>
      <c r="N441" s="8">
        <v>5682214.4000000004</v>
      </c>
    </row>
    <row r="442" spans="2:14" ht="26.4">
      <c r="B442" s="1026">
        <v>2023</v>
      </c>
      <c r="C442" s="1026" t="s">
        <v>16</v>
      </c>
      <c r="D442" s="1079" t="s">
        <v>1289</v>
      </c>
      <c r="E442" s="1080"/>
      <c r="F442" s="1079" t="s">
        <v>1326</v>
      </c>
      <c r="G442" s="1080"/>
      <c r="H442" s="1026" t="s">
        <v>968</v>
      </c>
      <c r="I442" s="1026" t="s">
        <v>1262</v>
      </c>
      <c r="J442" s="1026" t="s">
        <v>72</v>
      </c>
      <c r="K442" s="293">
        <v>294.39999999999998</v>
      </c>
      <c r="L442" s="6">
        <v>29473</v>
      </c>
      <c r="M442" s="9"/>
      <c r="N442" s="8">
        <v>8676851.1999999993</v>
      </c>
    </row>
    <row r="443" spans="2:14" ht="26.4">
      <c r="B443" s="1026">
        <v>2023</v>
      </c>
      <c r="C443" s="1026" t="s">
        <v>16</v>
      </c>
      <c r="D443" s="1079" t="s">
        <v>1289</v>
      </c>
      <c r="E443" s="1080"/>
      <c r="F443" s="1079" t="s">
        <v>1326</v>
      </c>
      <c r="G443" s="1080"/>
      <c r="H443" s="1026" t="s">
        <v>968</v>
      </c>
      <c r="I443" s="1026" t="s">
        <v>1263</v>
      </c>
      <c r="J443" s="1026" t="s">
        <v>293</v>
      </c>
      <c r="K443" s="293">
        <v>441.61</v>
      </c>
      <c r="L443" s="6">
        <v>779</v>
      </c>
      <c r="M443" s="9"/>
      <c r="N443" s="8">
        <v>344014.19</v>
      </c>
    </row>
    <row r="444" spans="2:14">
      <c r="B444" s="1027" t="s">
        <v>28</v>
      </c>
      <c r="C444" s="1027" t="s">
        <v>28</v>
      </c>
      <c r="D444" s="1083" t="s">
        <v>28</v>
      </c>
      <c r="E444" s="1080"/>
      <c r="F444" s="1083" t="s">
        <v>29</v>
      </c>
      <c r="G444" s="1080"/>
      <c r="H444" s="1027" t="s">
        <v>28</v>
      </c>
      <c r="I444" s="1027" t="s">
        <v>28</v>
      </c>
      <c r="J444" s="1027" t="s">
        <v>28</v>
      </c>
      <c r="K444" s="1027" t="s">
        <v>28</v>
      </c>
      <c r="L444" s="13">
        <v>2523160</v>
      </c>
      <c r="M444" s="1027"/>
      <c r="N444" s="14">
        <v>591838084.09000003</v>
      </c>
    </row>
    <row r="445" spans="2:14">
      <c r="B445" s="1028" t="s">
        <v>28</v>
      </c>
      <c r="C445" s="1028" t="s">
        <v>29</v>
      </c>
      <c r="D445" s="1084" t="s">
        <v>28</v>
      </c>
      <c r="E445" s="1080"/>
      <c r="F445" s="1084" t="s">
        <v>28</v>
      </c>
      <c r="G445" s="1080"/>
      <c r="H445" s="1028" t="s">
        <v>28</v>
      </c>
      <c r="I445" s="1028" t="s">
        <v>28</v>
      </c>
      <c r="J445" s="1028" t="s">
        <v>28</v>
      </c>
      <c r="K445" s="1028" t="s">
        <v>28</v>
      </c>
      <c r="L445" s="16">
        <v>49782756</v>
      </c>
      <c r="M445" s="1028"/>
      <c r="N445" s="17">
        <v>20813910579.450001</v>
      </c>
    </row>
    <row r="446" spans="2:14" ht="52.8">
      <c r="B446" s="1026">
        <v>2023</v>
      </c>
      <c r="C446" s="1026" t="s">
        <v>32</v>
      </c>
      <c r="D446" s="1079" t="s">
        <v>1289</v>
      </c>
      <c r="E446" s="1080"/>
      <c r="F446" s="1079" t="s">
        <v>1290</v>
      </c>
      <c r="G446" s="1080"/>
      <c r="H446" s="1026" t="s">
        <v>966</v>
      </c>
      <c r="I446" s="1026" t="s">
        <v>292</v>
      </c>
      <c r="J446" s="1026" t="s">
        <v>33</v>
      </c>
      <c r="K446" s="293">
        <v>0</v>
      </c>
      <c r="L446" s="6">
        <v>1250</v>
      </c>
      <c r="M446" s="9"/>
      <c r="N446" s="1026"/>
    </row>
    <row r="447" spans="2:14" ht="39.6">
      <c r="B447" s="1026">
        <v>2023</v>
      </c>
      <c r="C447" s="1026" t="s">
        <v>32</v>
      </c>
      <c r="D447" s="1079" t="s">
        <v>1289</v>
      </c>
      <c r="E447" s="1080"/>
      <c r="F447" s="1079" t="s">
        <v>1290</v>
      </c>
      <c r="G447" s="1080"/>
      <c r="H447" s="1026" t="s">
        <v>967</v>
      </c>
      <c r="I447" s="1026" t="s">
        <v>292</v>
      </c>
      <c r="J447" s="1026" t="s">
        <v>33</v>
      </c>
      <c r="K447" s="293">
        <v>0</v>
      </c>
      <c r="L447" s="6">
        <v>149</v>
      </c>
      <c r="M447" s="9"/>
      <c r="N447" s="1026"/>
    </row>
    <row r="448" spans="2:14" ht="39.6">
      <c r="B448" s="1026">
        <v>2023</v>
      </c>
      <c r="C448" s="1026" t="s">
        <v>32</v>
      </c>
      <c r="D448" s="1079" t="s">
        <v>1289</v>
      </c>
      <c r="E448" s="1080"/>
      <c r="F448" s="1079" t="s">
        <v>1290</v>
      </c>
      <c r="G448" s="1080"/>
      <c r="H448" s="1026" t="s">
        <v>969</v>
      </c>
      <c r="I448" s="1026" t="s">
        <v>292</v>
      </c>
      <c r="J448" s="1026" t="s">
        <v>200</v>
      </c>
      <c r="K448" s="293">
        <v>0</v>
      </c>
      <c r="L448" s="6">
        <v>5</v>
      </c>
      <c r="M448" s="9"/>
      <c r="N448" s="1026"/>
    </row>
    <row r="449" spans="2:14" ht="52.8">
      <c r="B449" s="1026">
        <v>2023</v>
      </c>
      <c r="C449" s="1026" t="s">
        <v>32</v>
      </c>
      <c r="D449" s="1079" t="s">
        <v>1289</v>
      </c>
      <c r="E449" s="1080"/>
      <c r="F449" s="1079" t="s">
        <v>1290</v>
      </c>
      <c r="G449" s="1080"/>
      <c r="H449" s="1026" t="s">
        <v>966</v>
      </c>
      <c r="I449" s="1026" t="s">
        <v>1261</v>
      </c>
      <c r="J449" s="1026" t="s">
        <v>33</v>
      </c>
      <c r="K449" s="293">
        <v>723.53</v>
      </c>
      <c r="L449" s="6">
        <v>886091</v>
      </c>
      <c r="M449" s="9"/>
      <c r="N449" s="8">
        <v>641113421.23000002</v>
      </c>
    </row>
    <row r="450" spans="2:14" ht="26.4">
      <c r="B450" s="1026">
        <v>2023</v>
      </c>
      <c r="C450" s="1026" t="s">
        <v>32</v>
      </c>
      <c r="D450" s="1079" t="s">
        <v>1289</v>
      </c>
      <c r="E450" s="1080"/>
      <c r="F450" s="1079" t="s">
        <v>1290</v>
      </c>
      <c r="G450" s="1080"/>
      <c r="H450" s="1026" t="s">
        <v>967</v>
      </c>
      <c r="I450" s="1026" t="s">
        <v>1261</v>
      </c>
      <c r="J450" s="1026" t="s">
        <v>33</v>
      </c>
      <c r="K450" s="293">
        <v>1447.06</v>
      </c>
      <c r="L450" s="6">
        <v>97597</v>
      </c>
      <c r="M450" s="9"/>
      <c r="N450" s="8">
        <v>141228714.81999999</v>
      </c>
    </row>
    <row r="451" spans="2:14" ht="26.4">
      <c r="B451" s="1026">
        <v>2023</v>
      </c>
      <c r="C451" s="1026" t="s">
        <v>32</v>
      </c>
      <c r="D451" s="1079" t="s">
        <v>1289</v>
      </c>
      <c r="E451" s="1080"/>
      <c r="F451" s="1079" t="s">
        <v>1290</v>
      </c>
      <c r="G451" s="1080"/>
      <c r="H451" s="1026" t="s">
        <v>969</v>
      </c>
      <c r="I451" s="1026" t="s">
        <v>1261</v>
      </c>
      <c r="J451" s="1026" t="s">
        <v>33</v>
      </c>
      <c r="K451" s="293">
        <v>2170.59</v>
      </c>
      <c r="L451" s="6">
        <v>78470</v>
      </c>
      <c r="M451" s="9"/>
      <c r="N451" s="8">
        <v>170326197.30000001</v>
      </c>
    </row>
    <row r="452" spans="2:14" ht="26.4">
      <c r="B452" s="1026">
        <v>2023</v>
      </c>
      <c r="C452" s="1026" t="s">
        <v>32</v>
      </c>
      <c r="D452" s="1079" t="s">
        <v>1289</v>
      </c>
      <c r="E452" s="1080"/>
      <c r="F452" s="1079" t="s">
        <v>1290</v>
      </c>
      <c r="G452" s="1080"/>
      <c r="H452" s="1026" t="s">
        <v>968</v>
      </c>
      <c r="I452" s="1026" t="s">
        <v>1261</v>
      </c>
      <c r="J452" s="1026" t="s">
        <v>33</v>
      </c>
      <c r="K452" s="293">
        <v>723.53</v>
      </c>
      <c r="L452" s="6">
        <v>11903</v>
      </c>
      <c r="M452" s="9"/>
      <c r="N452" s="8">
        <v>8612177.5899999999</v>
      </c>
    </row>
    <row r="453" spans="2:14">
      <c r="B453" s="1027" t="s">
        <v>28</v>
      </c>
      <c r="C453" s="1027" t="s">
        <v>28</v>
      </c>
      <c r="D453" s="1083" t="s">
        <v>28</v>
      </c>
      <c r="E453" s="1080"/>
      <c r="F453" s="1083" t="s">
        <v>29</v>
      </c>
      <c r="G453" s="1080"/>
      <c r="H453" s="1027" t="s">
        <v>28</v>
      </c>
      <c r="I453" s="1027" t="s">
        <v>28</v>
      </c>
      <c r="J453" s="1027" t="s">
        <v>28</v>
      </c>
      <c r="K453" s="1027" t="s">
        <v>28</v>
      </c>
      <c r="L453" s="13">
        <v>1075465</v>
      </c>
      <c r="M453" s="1027"/>
      <c r="N453" s="14">
        <v>961280510.94000006</v>
      </c>
    </row>
    <row r="454" spans="2:14" ht="52.8">
      <c r="B454" s="1026">
        <v>2023</v>
      </c>
      <c r="C454" s="1026" t="s">
        <v>32</v>
      </c>
      <c r="D454" s="1079" t="s">
        <v>1289</v>
      </c>
      <c r="E454" s="1080"/>
      <c r="F454" s="1079" t="s">
        <v>1291</v>
      </c>
      <c r="G454" s="1080"/>
      <c r="H454" s="1026" t="s">
        <v>966</v>
      </c>
      <c r="I454" s="1026" t="s">
        <v>292</v>
      </c>
      <c r="J454" s="1026" t="s">
        <v>33</v>
      </c>
      <c r="K454" s="293">
        <v>0</v>
      </c>
      <c r="L454" s="6">
        <v>3935</v>
      </c>
      <c r="M454" s="9"/>
      <c r="N454" s="1026"/>
    </row>
    <row r="455" spans="2:14" ht="39.6">
      <c r="B455" s="1026">
        <v>2023</v>
      </c>
      <c r="C455" s="1026" t="s">
        <v>32</v>
      </c>
      <c r="D455" s="1079" t="s">
        <v>1289</v>
      </c>
      <c r="E455" s="1080"/>
      <c r="F455" s="1079" t="s">
        <v>1291</v>
      </c>
      <c r="G455" s="1080"/>
      <c r="H455" s="1026" t="s">
        <v>967</v>
      </c>
      <c r="I455" s="1026" t="s">
        <v>292</v>
      </c>
      <c r="J455" s="1026" t="s">
        <v>33</v>
      </c>
      <c r="K455" s="293">
        <v>0</v>
      </c>
      <c r="L455" s="6">
        <v>213</v>
      </c>
      <c r="M455" s="9"/>
      <c r="N455" s="1026"/>
    </row>
    <row r="456" spans="2:14" ht="39.6">
      <c r="B456" s="1026">
        <v>2023</v>
      </c>
      <c r="C456" s="1026" t="s">
        <v>32</v>
      </c>
      <c r="D456" s="1079" t="s">
        <v>1289</v>
      </c>
      <c r="E456" s="1080"/>
      <c r="F456" s="1079" t="s">
        <v>1291</v>
      </c>
      <c r="G456" s="1080"/>
      <c r="H456" s="1026" t="s">
        <v>969</v>
      </c>
      <c r="I456" s="1026" t="s">
        <v>292</v>
      </c>
      <c r="J456" s="1026" t="s">
        <v>1327</v>
      </c>
      <c r="K456" s="293">
        <v>0</v>
      </c>
      <c r="L456" s="6">
        <v>2</v>
      </c>
      <c r="M456" s="9"/>
      <c r="N456" s="1026"/>
    </row>
    <row r="457" spans="2:14" ht="52.8">
      <c r="B457" s="1026">
        <v>2023</v>
      </c>
      <c r="C457" s="1026" t="s">
        <v>32</v>
      </c>
      <c r="D457" s="1079" t="s">
        <v>1289</v>
      </c>
      <c r="E457" s="1080"/>
      <c r="F457" s="1079" t="s">
        <v>1291</v>
      </c>
      <c r="G457" s="1080"/>
      <c r="H457" s="1026" t="s">
        <v>966</v>
      </c>
      <c r="I457" s="1026" t="s">
        <v>1261</v>
      </c>
      <c r="J457" s="1026" t="s">
        <v>33</v>
      </c>
      <c r="K457" s="293">
        <v>238.12</v>
      </c>
      <c r="L457" s="6">
        <v>1209091</v>
      </c>
      <c r="M457" s="9"/>
      <c r="N457" s="8">
        <v>287908748.92000002</v>
      </c>
    </row>
    <row r="458" spans="2:14" ht="52.8">
      <c r="B458" s="1026">
        <v>2023</v>
      </c>
      <c r="C458" s="1026" t="s">
        <v>32</v>
      </c>
      <c r="D458" s="1079" t="s">
        <v>1289</v>
      </c>
      <c r="E458" s="1080"/>
      <c r="F458" s="1079" t="s">
        <v>1291</v>
      </c>
      <c r="G458" s="1080"/>
      <c r="H458" s="1026" t="s">
        <v>966</v>
      </c>
      <c r="I458" s="1026" t="s">
        <v>1262</v>
      </c>
      <c r="J458" s="1026" t="s">
        <v>33</v>
      </c>
      <c r="K458" s="293">
        <v>476.24</v>
      </c>
      <c r="L458" s="6">
        <v>137945</v>
      </c>
      <c r="M458" s="9"/>
      <c r="N458" s="8">
        <v>65694926.799999997</v>
      </c>
    </row>
    <row r="459" spans="2:14" ht="52.8">
      <c r="B459" s="1026">
        <v>2023</v>
      </c>
      <c r="C459" s="1026" t="s">
        <v>32</v>
      </c>
      <c r="D459" s="1079" t="s">
        <v>1289</v>
      </c>
      <c r="E459" s="1080"/>
      <c r="F459" s="1079" t="s">
        <v>1291</v>
      </c>
      <c r="G459" s="1080"/>
      <c r="H459" s="1026" t="s">
        <v>966</v>
      </c>
      <c r="I459" s="1026" t="s">
        <v>1263</v>
      </c>
      <c r="J459" s="1026" t="s">
        <v>33</v>
      </c>
      <c r="K459" s="293">
        <v>714.37</v>
      </c>
      <c r="L459" s="6">
        <v>108548</v>
      </c>
      <c r="M459" s="9"/>
      <c r="N459" s="8">
        <v>77543434.760000005</v>
      </c>
    </row>
    <row r="460" spans="2:14" ht="26.4">
      <c r="B460" s="1026">
        <v>2023</v>
      </c>
      <c r="C460" s="1026" t="s">
        <v>32</v>
      </c>
      <c r="D460" s="1079" t="s">
        <v>1289</v>
      </c>
      <c r="E460" s="1080"/>
      <c r="F460" s="1079" t="s">
        <v>1291</v>
      </c>
      <c r="G460" s="1080"/>
      <c r="H460" s="1026" t="s">
        <v>967</v>
      </c>
      <c r="I460" s="1026" t="s">
        <v>1261</v>
      </c>
      <c r="J460" s="1026" t="s">
        <v>33</v>
      </c>
      <c r="K460" s="293">
        <v>476.24</v>
      </c>
      <c r="L460" s="6">
        <v>68192</v>
      </c>
      <c r="M460" s="9"/>
      <c r="N460" s="8">
        <v>32475758.079999998</v>
      </c>
    </row>
    <row r="461" spans="2:14" ht="26.4">
      <c r="B461" s="1026">
        <v>2023</v>
      </c>
      <c r="C461" s="1026" t="s">
        <v>32</v>
      </c>
      <c r="D461" s="1079" t="s">
        <v>1289</v>
      </c>
      <c r="E461" s="1080"/>
      <c r="F461" s="1079" t="s">
        <v>1291</v>
      </c>
      <c r="G461" s="1080"/>
      <c r="H461" s="1026" t="s">
        <v>967</v>
      </c>
      <c r="I461" s="1026" t="s">
        <v>1262</v>
      </c>
      <c r="J461" s="1026" t="s">
        <v>33</v>
      </c>
      <c r="K461" s="293">
        <v>952.49</v>
      </c>
      <c r="L461" s="6">
        <v>8636</v>
      </c>
      <c r="M461" s="9"/>
      <c r="N461" s="8">
        <v>8225703.6399999997</v>
      </c>
    </row>
    <row r="462" spans="2:14" ht="26.4">
      <c r="B462" s="1026">
        <v>2023</v>
      </c>
      <c r="C462" s="1026" t="s">
        <v>32</v>
      </c>
      <c r="D462" s="1079" t="s">
        <v>1289</v>
      </c>
      <c r="E462" s="1080"/>
      <c r="F462" s="1079" t="s">
        <v>1291</v>
      </c>
      <c r="G462" s="1080"/>
      <c r="H462" s="1026" t="s">
        <v>967</v>
      </c>
      <c r="I462" s="1026" t="s">
        <v>1263</v>
      </c>
      <c r="J462" s="1026" t="s">
        <v>33</v>
      </c>
      <c r="K462" s="293">
        <v>1428.74</v>
      </c>
      <c r="L462" s="6">
        <v>6522</v>
      </c>
      <c r="M462" s="9"/>
      <c r="N462" s="8">
        <v>9318242.2799999993</v>
      </c>
    </row>
    <row r="463" spans="2:14" ht="26.4">
      <c r="B463" s="1026">
        <v>2023</v>
      </c>
      <c r="C463" s="1026" t="s">
        <v>32</v>
      </c>
      <c r="D463" s="1079" t="s">
        <v>1289</v>
      </c>
      <c r="E463" s="1080"/>
      <c r="F463" s="1079" t="s">
        <v>1291</v>
      </c>
      <c r="G463" s="1080"/>
      <c r="H463" s="1026" t="s">
        <v>969</v>
      </c>
      <c r="I463" s="1026" t="s">
        <v>1261</v>
      </c>
      <c r="J463" s="1026" t="s">
        <v>33</v>
      </c>
      <c r="K463" s="293">
        <v>714.36</v>
      </c>
      <c r="L463" s="6">
        <v>14553</v>
      </c>
      <c r="M463" s="9"/>
      <c r="N463" s="8">
        <v>10396081.08</v>
      </c>
    </row>
    <row r="464" spans="2:14" ht="26.4">
      <c r="B464" s="1026">
        <v>2023</v>
      </c>
      <c r="C464" s="1026" t="s">
        <v>32</v>
      </c>
      <c r="D464" s="1079" t="s">
        <v>1289</v>
      </c>
      <c r="E464" s="1080"/>
      <c r="F464" s="1079" t="s">
        <v>1291</v>
      </c>
      <c r="G464" s="1080"/>
      <c r="H464" s="1026" t="s">
        <v>969</v>
      </c>
      <c r="I464" s="1026" t="s">
        <v>1262</v>
      </c>
      <c r="J464" s="1026" t="s">
        <v>33</v>
      </c>
      <c r="K464" s="293">
        <v>1428.74</v>
      </c>
      <c r="L464" s="6">
        <v>1514</v>
      </c>
      <c r="M464" s="9"/>
      <c r="N464" s="8">
        <v>2163112.36</v>
      </c>
    </row>
    <row r="465" spans="2:14" ht="26.4">
      <c r="B465" s="1026">
        <v>2023</v>
      </c>
      <c r="C465" s="1026" t="s">
        <v>32</v>
      </c>
      <c r="D465" s="1079" t="s">
        <v>1289</v>
      </c>
      <c r="E465" s="1080"/>
      <c r="F465" s="1079" t="s">
        <v>1291</v>
      </c>
      <c r="G465" s="1080"/>
      <c r="H465" s="1026" t="s">
        <v>969</v>
      </c>
      <c r="I465" s="1026" t="s">
        <v>1263</v>
      </c>
      <c r="J465" s="1026" t="s">
        <v>33</v>
      </c>
      <c r="K465" s="293">
        <v>2143.11</v>
      </c>
      <c r="L465" s="6">
        <v>1275</v>
      </c>
      <c r="M465" s="9"/>
      <c r="N465" s="8">
        <v>2732465.25</v>
      </c>
    </row>
    <row r="466" spans="2:14" ht="26.4">
      <c r="B466" s="1026">
        <v>2023</v>
      </c>
      <c r="C466" s="1026" t="s">
        <v>32</v>
      </c>
      <c r="D466" s="1079" t="s">
        <v>1289</v>
      </c>
      <c r="E466" s="1080"/>
      <c r="F466" s="1079" t="s">
        <v>1291</v>
      </c>
      <c r="G466" s="1080"/>
      <c r="H466" s="1026" t="s">
        <v>968</v>
      </c>
      <c r="I466" s="1026" t="s">
        <v>1261</v>
      </c>
      <c r="J466" s="1026" t="s">
        <v>33</v>
      </c>
      <c r="K466" s="293">
        <v>238.12</v>
      </c>
      <c r="L466" s="6">
        <v>33023</v>
      </c>
      <c r="M466" s="9"/>
      <c r="N466" s="8">
        <v>7863436.7599999998</v>
      </c>
    </row>
    <row r="467" spans="2:14" ht="26.4">
      <c r="B467" s="1026">
        <v>2023</v>
      </c>
      <c r="C467" s="1026" t="s">
        <v>32</v>
      </c>
      <c r="D467" s="1079" t="s">
        <v>1289</v>
      </c>
      <c r="E467" s="1080"/>
      <c r="F467" s="1079" t="s">
        <v>1291</v>
      </c>
      <c r="G467" s="1080"/>
      <c r="H467" s="1026" t="s">
        <v>968</v>
      </c>
      <c r="I467" s="1026" t="s">
        <v>1262</v>
      </c>
      <c r="J467" s="1026" t="s">
        <v>33</v>
      </c>
      <c r="K467" s="293">
        <v>476.24</v>
      </c>
      <c r="L467" s="6">
        <v>6102</v>
      </c>
      <c r="M467" s="9"/>
      <c r="N467" s="8">
        <v>2906016.48</v>
      </c>
    </row>
    <row r="468" spans="2:14" ht="26.4">
      <c r="B468" s="1026">
        <v>2023</v>
      </c>
      <c r="C468" s="1026" t="s">
        <v>32</v>
      </c>
      <c r="D468" s="1079" t="s">
        <v>1289</v>
      </c>
      <c r="E468" s="1080"/>
      <c r="F468" s="1079" t="s">
        <v>1291</v>
      </c>
      <c r="G468" s="1080"/>
      <c r="H468" s="1026" t="s">
        <v>968</v>
      </c>
      <c r="I468" s="1026" t="s">
        <v>1263</v>
      </c>
      <c r="J468" s="1026" t="s">
        <v>33</v>
      </c>
      <c r="K468" s="293">
        <v>714.37</v>
      </c>
      <c r="L468" s="6">
        <v>7543</v>
      </c>
      <c r="M468" s="9"/>
      <c r="N468" s="8">
        <v>5388492.9100000001</v>
      </c>
    </row>
    <row r="469" spans="2:14">
      <c r="B469" s="1027" t="s">
        <v>28</v>
      </c>
      <c r="C469" s="1027" t="s">
        <v>28</v>
      </c>
      <c r="D469" s="1083" t="s">
        <v>28</v>
      </c>
      <c r="E469" s="1080"/>
      <c r="F469" s="1083" t="s">
        <v>29</v>
      </c>
      <c r="G469" s="1080"/>
      <c r="H469" s="1027" t="s">
        <v>28</v>
      </c>
      <c r="I469" s="1027" t="s">
        <v>28</v>
      </c>
      <c r="J469" s="1027" t="s">
        <v>28</v>
      </c>
      <c r="K469" s="1027" t="s">
        <v>28</v>
      </c>
      <c r="L469" s="13">
        <v>1607094</v>
      </c>
      <c r="M469" s="1027"/>
      <c r="N469" s="14">
        <v>512616419.31999999</v>
      </c>
    </row>
    <row r="470" spans="2:14" ht="52.8">
      <c r="B470" s="1026">
        <v>2023</v>
      </c>
      <c r="C470" s="1026" t="s">
        <v>32</v>
      </c>
      <c r="D470" s="1079" t="s">
        <v>1289</v>
      </c>
      <c r="E470" s="1080"/>
      <c r="F470" s="1079" t="s">
        <v>1292</v>
      </c>
      <c r="G470" s="1080"/>
      <c r="H470" s="1026" t="s">
        <v>966</v>
      </c>
      <c r="I470" s="1026" t="s">
        <v>292</v>
      </c>
      <c r="J470" s="1026" t="s">
        <v>33</v>
      </c>
      <c r="K470" s="293">
        <v>0</v>
      </c>
      <c r="L470" s="6">
        <v>3848</v>
      </c>
      <c r="M470" s="9"/>
      <c r="N470" s="1026"/>
    </row>
    <row r="471" spans="2:14" ht="39.6">
      <c r="B471" s="1026">
        <v>2023</v>
      </c>
      <c r="C471" s="1026" t="s">
        <v>32</v>
      </c>
      <c r="D471" s="1079" t="s">
        <v>1289</v>
      </c>
      <c r="E471" s="1080"/>
      <c r="F471" s="1079" t="s">
        <v>1292</v>
      </c>
      <c r="G471" s="1080"/>
      <c r="H471" s="1026" t="s">
        <v>967</v>
      </c>
      <c r="I471" s="1026" t="s">
        <v>292</v>
      </c>
      <c r="J471" s="1026" t="s">
        <v>33</v>
      </c>
      <c r="K471" s="293">
        <v>0</v>
      </c>
      <c r="L471" s="6">
        <v>165</v>
      </c>
      <c r="M471" s="9"/>
      <c r="N471" s="1026"/>
    </row>
    <row r="472" spans="2:14" ht="39.6">
      <c r="B472" s="1026">
        <v>2023</v>
      </c>
      <c r="C472" s="1026" t="s">
        <v>32</v>
      </c>
      <c r="D472" s="1079" t="s">
        <v>1289</v>
      </c>
      <c r="E472" s="1080"/>
      <c r="F472" s="1079" t="s">
        <v>1292</v>
      </c>
      <c r="G472" s="1080"/>
      <c r="H472" s="1026" t="s">
        <v>969</v>
      </c>
      <c r="I472" s="1026" t="s">
        <v>292</v>
      </c>
      <c r="J472" s="1026" t="s">
        <v>203</v>
      </c>
      <c r="K472" s="293">
        <v>0</v>
      </c>
      <c r="L472" s="6">
        <v>2</v>
      </c>
      <c r="M472" s="9"/>
      <c r="N472" s="1026"/>
    </row>
    <row r="473" spans="2:14" ht="52.8">
      <c r="B473" s="1026">
        <v>2023</v>
      </c>
      <c r="C473" s="1026" t="s">
        <v>32</v>
      </c>
      <c r="D473" s="1079" t="s">
        <v>1289</v>
      </c>
      <c r="E473" s="1080"/>
      <c r="F473" s="1079" t="s">
        <v>1292</v>
      </c>
      <c r="G473" s="1080"/>
      <c r="H473" s="1026" t="s">
        <v>966</v>
      </c>
      <c r="I473" s="1026" t="s">
        <v>1261</v>
      </c>
      <c r="J473" s="1026" t="s">
        <v>33</v>
      </c>
      <c r="K473" s="293">
        <v>238.12</v>
      </c>
      <c r="L473" s="6">
        <v>1109389</v>
      </c>
      <c r="M473" s="9"/>
      <c r="N473" s="8">
        <v>264167708.68000001</v>
      </c>
    </row>
    <row r="474" spans="2:14" ht="52.8">
      <c r="B474" s="1026">
        <v>2023</v>
      </c>
      <c r="C474" s="1026" t="s">
        <v>32</v>
      </c>
      <c r="D474" s="1079" t="s">
        <v>1289</v>
      </c>
      <c r="E474" s="1080"/>
      <c r="F474" s="1079" t="s">
        <v>1292</v>
      </c>
      <c r="G474" s="1080"/>
      <c r="H474" s="1026" t="s">
        <v>966</v>
      </c>
      <c r="I474" s="1026" t="s">
        <v>1262</v>
      </c>
      <c r="J474" s="1026" t="s">
        <v>33</v>
      </c>
      <c r="K474" s="293">
        <v>476.24</v>
      </c>
      <c r="L474" s="6">
        <v>265061</v>
      </c>
      <c r="M474" s="9"/>
      <c r="N474" s="8">
        <v>126232650.64</v>
      </c>
    </row>
    <row r="475" spans="2:14" ht="26.4">
      <c r="B475" s="1026">
        <v>2023</v>
      </c>
      <c r="C475" s="1026" t="s">
        <v>32</v>
      </c>
      <c r="D475" s="1079" t="s">
        <v>1289</v>
      </c>
      <c r="E475" s="1080"/>
      <c r="F475" s="1079" t="s">
        <v>1292</v>
      </c>
      <c r="G475" s="1080"/>
      <c r="H475" s="1026" t="s">
        <v>967</v>
      </c>
      <c r="I475" s="1026" t="s">
        <v>1261</v>
      </c>
      <c r="J475" s="1026" t="s">
        <v>33</v>
      </c>
      <c r="K475" s="293">
        <v>476.24</v>
      </c>
      <c r="L475" s="6">
        <v>69938</v>
      </c>
      <c r="M475" s="9"/>
      <c r="N475" s="8">
        <v>33307273.120000001</v>
      </c>
    </row>
    <row r="476" spans="2:14" ht="26.4">
      <c r="B476" s="1026">
        <v>2023</v>
      </c>
      <c r="C476" s="1026" t="s">
        <v>32</v>
      </c>
      <c r="D476" s="1079" t="s">
        <v>1289</v>
      </c>
      <c r="E476" s="1080"/>
      <c r="F476" s="1079" t="s">
        <v>1292</v>
      </c>
      <c r="G476" s="1080"/>
      <c r="H476" s="1026" t="s">
        <v>967</v>
      </c>
      <c r="I476" s="1026" t="s">
        <v>1262</v>
      </c>
      <c r="J476" s="1026" t="s">
        <v>33</v>
      </c>
      <c r="K476" s="293">
        <v>952.49</v>
      </c>
      <c r="L476" s="6">
        <v>11777</v>
      </c>
      <c r="M476" s="9"/>
      <c r="N476" s="8">
        <v>11217474.73</v>
      </c>
    </row>
    <row r="477" spans="2:14" ht="26.4">
      <c r="B477" s="1026">
        <v>2023</v>
      </c>
      <c r="C477" s="1026" t="s">
        <v>32</v>
      </c>
      <c r="D477" s="1079" t="s">
        <v>1289</v>
      </c>
      <c r="E477" s="1080"/>
      <c r="F477" s="1079" t="s">
        <v>1292</v>
      </c>
      <c r="G477" s="1080"/>
      <c r="H477" s="1026" t="s">
        <v>969</v>
      </c>
      <c r="I477" s="1026" t="s">
        <v>1261</v>
      </c>
      <c r="J477" s="1026" t="s">
        <v>33</v>
      </c>
      <c r="K477" s="293">
        <v>714.36</v>
      </c>
      <c r="L477" s="6">
        <v>15889</v>
      </c>
      <c r="M477" s="9"/>
      <c r="N477" s="8">
        <v>11350466.039999999</v>
      </c>
    </row>
    <row r="478" spans="2:14" ht="26.4">
      <c r="B478" s="1026">
        <v>2023</v>
      </c>
      <c r="C478" s="1026" t="s">
        <v>32</v>
      </c>
      <c r="D478" s="1079" t="s">
        <v>1289</v>
      </c>
      <c r="E478" s="1080"/>
      <c r="F478" s="1079" t="s">
        <v>1292</v>
      </c>
      <c r="G478" s="1080"/>
      <c r="H478" s="1026" t="s">
        <v>969</v>
      </c>
      <c r="I478" s="1026" t="s">
        <v>1262</v>
      </c>
      <c r="J478" s="1026" t="s">
        <v>33</v>
      </c>
      <c r="K478" s="293">
        <v>1428.74</v>
      </c>
      <c r="L478" s="6">
        <v>2648</v>
      </c>
      <c r="M478" s="9"/>
      <c r="N478" s="8">
        <v>3783303.52</v>
      </c>
    </row>
    <row r="479" spans="2:14" ht="26.4">
      <c r="B479" s="1026">
        <v>2023</v>
      </c>
      <c r="C479" s="1026" t="s">
        <v>32</v>
      </c>
      <c r="D479" s="1079" t="s">
        <v>1289</v>
      </c>
      <c r="E479" s="1080"/>
      <c r="F479" s="1079" t="s">
        <v>1292</v>
      </c>
      <c r="G479" s="1080"/>
      <c r="H479" s="1026" t="s">
        <v>968</v>
      </c>
      <c r="I479" s="1026" t="s">
        <v>1261</v>
      </c>
      <c r="J479" s="1026" t="s">
        <v>33</v>
      </c>
      <c r="K479" s="293">
        <v>238.12</v>
      </c>
      <c r="L479" s="6">
        <v>32229</v>
      </c>
      <c r="M479" s="9"/>
      <c r="N479" s="8">
        <v>7674369.4800000004</v>
      </c>
    </row>
    <row r="480" spans="2:14" ht="26.4">
      <c r="B480" s="1026">
        <v>2023</v>
      </c>
      <c r="C480" s="1026" t="s">
        <v>32</v>
      </c>
      <c r="D480" s="1079" t="s">
        <v>1289</v>
      </c>
      <c r="E480" s="1080"/>
      <c r="F480" s="1079" t="s">
        <v>1292</v>
      </c>
      <c r="G480" s="1080"/>
      <c r="H480" s="1026" t="s">
        <v>968</v>
      </c>
      <c r="I480" s="1026" t="s">
        <v>1262</v>
      </c>
      <c r="J480" s="1026" t="s">
        <v>33</v>
      </c>
      <c r="K480" s="293">
        <v>476.24</v>
      </c>
      <c r="L480" s="6">
        <v>12487</v>
      </c>
      <c r="M480" s="9"/>
      <c r="N480" s="8">
        <v>5946808.8799999999</v>
      </c>
    </row>
    <row r="481" spans="2:14">
      <c r="B481" s="1027" t="s">
        <v>28</v>
      </c>
      <c r="C481" s="1027" t="s">
        <v>28</v>
      </c>
      <c r="D481" s="1083" t="s">
        <v>28</v>
      </c>
      <c r="E481" s="1080"/>
      <c r="F481" s="1083" t="s">
        <v>29</v>
      </c>
      <c r="G481" s="1080"/>
      <c r="H481" s="1027" t="s">
        <v>28</v>
      </c>
      <c r="I481" s="1027" t="s">
        <v>28</v>
      </c>
      <c r="J481" s="1027" t="s">
        <v>28</v>
      </c>
      <c r="K481" s="1027" t="s">
        <v>28</v>
      </c>
      <c r="L481" s="13">
        <v>1523433</v>
      </c>
      <c r="M481" s="1027"/>
      <c r="N481" s="14">
        <v>463680055.08999997</v>
      </c>
    </row>
    <row r="482" spans="2:14" ht="52.8">
      <c r="B482" s="1026">
        <v>2023</v>
      </c>
      <c r="C482" s="1026" t="s">
        <v>32</v>
      </c>
      <c r="D482" s="1079" t="s">
        <v>1289</v>
      </c>
      <c r="E482" s="1080"/>
      <c r="F482" s="1079" t="s">
        <v>1293</v>
      </c>
      <c r="G482" s="1080"/>
      <c r="H482" s="1026" t="s">
        <v>966</v>
      </c>
      <c r="I482" s="1026" t="s">
        <v>292</v>
      </c>
      <c r="J482" s="1026" t="s">
        <v>33</v>
      </c>
      <c r="K482" s="293">
        <v>0</v>
      </c>
      <c r="L482" s="6">
        <v>5292</v>
      </c>
      <c r="M482" s="9"/>
      <c r="N482" s="1026"/>
    </row>
    <row r="483" spans="2:14" ht="39.6">
      <c r="B483" s="1026">
        <v>2023</v>
      </c>
      <c r="C483" s="1026" t="s">
        <v>32</v>
      </c>
      <c r="D483" s="1079" t="s">
        <v>1289</v>
      </c>
      <c r="E483" s="1080"/>
      <c r="F483" s="1079" t="s">
        <v>1293</v>
      </c>
      <c r="G483" s="1080"/>
      <c r="H483" s="1026" t="s">
        <v>967</v>
      </c>
      <c r="I483" s="1026" t="s">
        <v>292</v>
      </c>
      <c r="J483" s="1026" t="s">
        <v>33</v>
      </c>
      <c r="K483" s="293">
        <v>0</v>
      </c>
      <c r="L483" s="6">
        <v>165</v>
      </c>
      <c r="M483" s="9"/>
      <c r="N483" s="1026"/>
    </row>
    <row r="484" spans="2:14" ht="39.6">
      <c r="B484" s="1026">
        <v>2023</v>
      </c>
      <c r="C484" s="1026" t="s">
        <v>32</v>
      </c>
      <c r="D484" s="1079" t="s">
        <v>1289</v>
      </c>
      <c r="E484" s="1080"/>
      <c r="F484" s="1079" t="s">
        <v>1293</v>
      </c>
      <c r="G484" s="1080"/>
      <c r="H484" s="1026" t="s">
        <v>969</v>
      </c>
      <c r="I484" s="1026" t="s">
        <v>292</v>
      </c>
      <c r="J484" s="1026" t="s">
        <v>203</v>
      </c>
      <c r="K484" s="293">
        <v>0</v>
      </c>
      <c r="L484" s="6">
        <v>2</v>
      </c>
      <c r="M484" s="9"/>
      <c r="N484" s="1026"/>
    </row>
    <row r="485" spans="2:14" ht="52.8">
      <c r="B485" s="1026">
        <v>2023</v>
      </c>
      <c r="C485" s="1026" t="s">
        <v>32</v>
      </c>
      <c r="D485" s="1079" t="s">
        <v>1289</v>
      </c>
      <c r="E485" s="1080"/>
      <c r="F485" s="1079" t="s">
        <v>1293</v>
      </c>
      <c r="G485" s="1080"/>
      <c r="H485" s="1026" t="s">
        <v>966</v>
      </c>
      <c r="I485" s="1026" t="s">
        <v>1261</v>
      </c>
      <c r="J485" s="1026" t="s">
        <v>33</v>
      </c>
      <c r="K485" s="293">
        <v>307.39</v>
      </c>
      <c r="L485" s="6">
        <v>654958</v>
      </c>
      <c r="M485" s="9"/>
      <c r="N485" s="8">
        <v>201327539.62</v>
      </c>
    </row>
    <row r="486" spans="2:14" ht="52.8">
      <c r="B486" s="1026">
        <v>2023</v>
      </c>
      <c r="C486" s="1026" t="s">
        <v>32</v>
      </c>
      <c r="D486" s="1079" t="s">
        <v>1289</v>
      </c>
      <c r="E486" s="1080"/>
      <c r="F486" s="1079" t="s">
        <v>1293</v>
      </c>
      <c r="G486" s="1080"/>
      <c r="H486" s="1026" t="s">
        <v>966</v>
      </c>
      <c r="I486" s="1026" t="s">
        <v>1262</v>
      </c>
      <c r="J486" s="1026" t="s">
        <v>33</v>
      </c>
      <c r="K486" s="293">
        <v>614.79</v>
      </c>
      <c r="L486" s="6">
        <v>684100</v>
      </c>
      <c r="M486" s="9"/>
      <c r="N486" s="8">
        <v>420577839</v>
      </c>
    </row>
    <row r="487" spans="2:14" ht="52.8">
      <c r="B487" s="1026">
        <v>2023</v>
      </c>
      <c r="C487" s="1026" t="s">
        <v>32</v>
      </c>
      <c r="D487" s="1079" t="s">
        <v>1289</v>
      </c>
      <c r="E487" s="1080"/>
      <c r="F487" s="1079" t="s">
        <v>1293</v>
      </c>
      <c r="G487" s="1080"/>
      <c r="H487" s="1026" t="s">
        <v>966</v>
      </c>
      <c r="I487" s="1026" t="s">
        <v>1263</v>
      </c>
      <c r="J487" s="1026" t="s">
        <v>33</v>
      </c>
      <c r="K487" s="293">
        <v>922.19</v>
      </c>
      <c r="L487" s="6">
        <v>337510</v>
      </c>
      <c r="M487" s="9"/>
      <c r="N487" s="8">
        <v>311248346.89999998</v>
      </c>
    </row>
    <row r="488" spans="2:14" ht="26.4">
      <c r="B488" s="1026">
        <v>2023</v>
      </c>
      <c r="C488" s="1026" t="s">
        <v>32</v>
      </c>
      <c r="D488" s="1079" t="s">
        <v>1289</v>
      </c>
      <c r="E488" s="1080"/>
      <c r="F488" s="1079" t="s">
        <v>1293</v>
      </c>
      <c r="G488" s="1080"/>
      <c r="H488" s="1026" t="s">
        <v>967</v>
      </c>
      <c r="I488" s="1026" t="s">
        <v>1261</v>
      </c>
      <c r="J488" s="1026" t="s">
        <v>33</v>
      </c>
      <c r="K488" s="293">
        <v>614.78</v>
      </c>
      <c r="L488" s="6">
        <v>24107</v>
      </c>
      <c r="M488" s="9"/>
      <c r="N488" s="8">
        <v>14820501.460000001</v>
      </c>
    </row>
    <row r="489" spans="2:14" ht="26.4">
      <c r="B489" s="1026">
        <v>2023</v>
      </c>
      <c r="C489" s="1026" t="s">
        <v>32</v>
      </c>
      <c r="D489" s="1079" t="s">
        <v>1289</v>
      </c>
      <c r="E489" s="1080"/>
      <c r="F489" s="1079" t="s">
        <v>1293</v>
      </c>
      <c r="G489" s="1080"/>
      <c r="H489" s="1026" t="s">
        <v>967</v>
      </c>
      <c r="I489" s="1026" t="s">
        <v>1262</v>
      </c>
      <c r="J489" s="1026" t="s">
        <v>33</v>
      </c>
      <c r="K489" s="293">
        <v>1229.5899999999999</v>
      </c>
      <c r="L489" s="6">
        <v>41886</v>
      </c>
      <c r="M489" s="9"/>
      <c r="N489" s="8">
        <v>51502606.740000002</v>
      </c>
    </row>
    <row r="490" spans="2:14" ht="26.4">
      <c r="B490" s="1026">
        <v>2023</v>
      </c>
      <c r="C490" s="1026" t="s">
        <v>32</v>
      </c>
      <c r="D490" s="1079" t="s">
        <v>1289</v>
      </c>
      <c r="E490" s="1080"/>
      <c r="F490" s="1079" t="s">
        <v>1293</v>
      </c>
      <c r="G490" s="1080"/>
      <c r="H490" s="1026" t="s">
        <v>967</v>
      </c>
      <c r="I490" s="1026" t="s">
        <v>1263</v>
      </c>
      <c r="J490" s="1026" t="s">
        <v>33</v>
      </c>
      <c r="K490" s="293">
        <v>1844.38</v>
      </c>
      <c r="L490" s="6">
        <v>22524</v>
      </c>
      <c r="M490" s="9"/>
      <c r="N490" s="8">
        <v>41542815.119999997</v>
      </c>
    </row>
    <row r="491" spans="2:14" ht="26.4">
      <c r="B491" s="1026">
        <v>2023</v>
      </c>
      <c r="C491" s="1026" t="s">
        <v>32</v>
      </c>
      <c r="D491" s="1079" t="s">
        <v>1289</v>
      </c>
      <c r="E491" s="1080"/>
      <c r="F491" s="1079" t="s">
        <v>1293</v>
      </c>
      <c r="G491" s="1080"/>
      <c r="H491" s="1026" t="s">
        <v>969</v>
      </c>
      <c r="I491" s="1026" t="s">
        <v>1261</v>
      </c>
      <c r="J491" s="1026" t="s">
        <v>33</v>
      </c>
      <c r="K491" s="293">
        <v>922.18</v>
      </c>
      <c r="L491" s="6">
        <v>6983</v>
      </c>
      <c r="M491" s="9"/>
      <c r="N491" s="8">
        <v>6439582.9400000004</v>
      </c>
    </row>
    <row r="492" spans="2:14" ht="26.4">
      <c r="B492" s="1026">
        <v>2023</v>
      </c>
      <c r="C492" s="1026" t="s">
        <v>32</v>
      </c>
      <c r="D492" s="1079" t="s">
        <v>1289</v>
      </c>
      <c r="E492" s="1080"/>
      <c r="F492" s="1079" t="s">
        <v>1293</v>
      </c>
      <c r="G492" s="1080"/>
      <c r="H492" s="1026" t="s">
        <v>969</v>
      </c>
      <c r="I492" s="1026" t="s">
        <v>1262</v>
      </c>
      <c r="J492" s="1026" t="s">
        <v>33</v>
      </c>
      <c r="K492" s="293">
        <v>1844.37</v>
      </c>
      <c r="L492" s="6">
        <v>7635</v>
      </c>
      <c r="M492" s="9"/>
      <c r="N492" s="8">
        <v>14081764.949999999</v>
      </c>
    </row>
    <row r="493" spans="2:14" ht="26.4">
      <c r="B493" s="1026">
        <v>2023</v>
      </c>
      <c r="C493" s="1026" t="s">
        <v>32</v>
      </c>
      <c r="D493" s="1079" t="s">
        <v>1289</v>
      </c>
      <c r="E493" s="1080"/>
      <c r="F493" s="1079" t="s">
        <v>1293</v>
      </c>
      <c r="G493" s="1080"/>
      <c r="H493" s="1026" t="s">
        <v>969</v>
      </c>
      <c r="I493" s="1026" t="s">
        <v>1263</v>
      </c>
      <c r="J493" s="1026" t="s">
        <v>33</v>
      </c>
      <c r="K493" s="293">
        <v>2766.57</v>
      </c>
      <c r="L493" s="6">
        <v>3931</v>
      </c>
      <c r="M493" s="9"/>
      <c r="N493" s="8">
        <v>10875386.67</v>
      </c>
    </row>
    <row r="494" spans="2:14" ht="26.4">
      <c r="B494" s="1026">
        <v>2023</v>
      </c>
      <c r="C494" s="1026" t="s">
        <v>32</v>
      </c>
      <c r="D494" s="1079" t="s">
        <v>1289</v>
      </c>
      <c r="E494" s="1080"/>
      <c r="F494" s="1079" t="s">
        <v>1293</v>
      </c>
      <c r="G494" s="1080"/>
      <c r="H494" s="1026" t="s">
        <v>968</v>
      </c>
      <c r="I494" s="1026" t="s">
        <v>1261</v>
      </c>
      <c r="J494" s="1026" t="s">
        <v>33</v>
      </c>
      <c r="K494" s="293">
        <v>307.39</v>
      </c>
      <c r="L494" s="6">
        <v>20266</v>
      </c>
      <c r="M494" s="9"/>
      <c r="N494" s="8">
        <v>6229565.7400000002</v>
      </c>
    </row>
    <row r="495" spans="2:14" ht="26.4">
      <c r="B495" s="1026">
        <v>2023</v>
      </c>
      <c r="C495" s="1026" t="s">
        <v>32</v>
      </c>
      <c r="D495" s="1079" t="s">
        <v>1289</v>
      </c>
      <c r="E495" s="1080"/>
      <c r="F495" s="1079" t="s">
        <v>1293</v>
      </c>
      <c r="G495" s="1080"/>
      <c r="H495" s="1026" t="s">
        <v>968</v>
      </c>
      <c r="I495" s="1026" t="s">
        <v>1262</v>
      </c>
      <c r="J495" s="1026" t="s">
        <v>33</v>
      </c>
      <c r="K495" s="293">
        <v>614.79</v>
      </c>
      <c r="L495" s="6">
        <v>23884</v>
      </c>
      <c r="M495" s="9"/>
      <c r="N495" s="8">
        <v>14683644.359999999</v>
      </c>
    </row>
    <row r="496" spans="2:14" ht="26.4">
      <c r="B496" s="1026">
        <v>2023</v>
      </c>
      <c r="C496" s="1026" t="s">
        <v>32</v>
      </c>
      <c r="D496" s="1079" t="s">
        <v>1289</v>
      </c>
      <c r="E496" s="1080"/>
      <c r="F496" s="1079" t="s">
        <v>1293</v>
      </c>
      <c r="G496" s="1080"/>
      <c r="H496" s="1026" t="s">
        <v>968</v>
      </c>
      <c r="I496" s="1026" t="s">
        <v>1263</v>
      </c>
      <c r="J496" s="1026" t="s">
        <v>33</v>
      </c>
      <c r="K496" s="293">
        <v>922.19</v>
      </c>
      <c r="L496" s="6">
        <v>11914</v>
      </c>
      <c r="M496" s="9"/>
      <c r="N496" s="8">
        <v>10986971.66</v>
      </c>
    </row>
    <row r="497" spans="2:14">
      <c r="B497" s="1027" t="s">
        <v>28</v>
      </c>
      <c r="C497" s="1027" t="s">
        <v>28</v>
      </c>
      <c r="D497" s="1083" t="s">
        <v>28</v>
      </c>
      <c r="E497" s="1080"/>
      <c r="F497" s="1083" t="s">
        <v>29</v>
      </c>
      <c r="G497" s="1080"/>
      <c r="H497" s="1027" t="s">
        <v>28</v>
      </c>
      <c r="I497" s="1027" t="s">
        <v>28</v>
      </c>
      <c r="J497" s="1027" t="s">
        <v>28</v>
      </c>
      <c r="K497" s="1027" t="s">
        <v>28</v>
      </c>
      <c r="L497" s="13">
        <v>1845157</v>
      </c>
      <c r="M497" s="1027"/>
      <c r="N497" s="14">
        <v>1104316565.1600001</v>
      </c>
    </row>
    <row r="498" spans="2:14" ht="52.8">
      <c r="B498" s="1026">
        <v>2023</v>
      </c>
      <c r="C498" s="1026" t="s">
        <v>32</v>
      </c>
      <c r="D498" s="1079" t="s">
        <v>1289</v>
      </c>
      <c r="E498" s="1080"/>
      <c r="F498" s="1079" t="s">
        <v>1295</v>
      </c>
      <c r="G498" s="1080"/>
      <c r="H498" s="1026" t="s">
        <v>966</v>
      </c>
      <c r="I498" s="1026" t="s">
        <v>292</v>
      </c>
      <c r="J498" s="1026" t="s">
        <v>33</v>
      </c>
      <c r="K498" s="293">
        <v>0</v>
      </c>
      <c r="L498" s="6">
        <v>4713</v>
      </c>
      <c r="M498" s="9"/>
      <c r="N498" s="1026"/>
    </row>
    <row r="499" spans="2:14" ht="39.6">
      <c r="B499" s="1026">
        <v>2023</v>
      </c>
      <c r="C499" s="1026" t="s">
        <v>32</v>
      </c>
      <c r="D499" s="1079" t="s">
        <v>1289</v>
      </c>
      <c r="E499" s="1080"/>
      <c r="F499" s="1079" t="s">
        <v>1295</v>
      </c>
      <c r="G499" s="1080"/>
      <c r="H499" s="1026" t="s">
        <v>967</v>
      </c>
      <c r="I499" s="1026" t="s">
        <v>292</v>
      </c>
      <c r="J499" s="1026" t="s">
        <v>33</v>
      </c>
      <c r="K499" s="293">
        <v>0</v>
      </c>
      <c r="L499" s="6">
        <v>99</v>
      </c>
      <c r="M499" s="9"/>
      <c r="N499" s="1026"/>
    </row>
    <row r="500" spans="2:14" ht="39.6">
      <c r="B500" s="1026">
        <v>2023</v>
      </c>
      <c r="C500" s="1026" t="s">
        <v>32</v>
      </c>
      <c r="D500" s="1079" t="s">
        <v>1289</v>
      </c>
      <c r="E500" s="1080"/>
      <c r="F500" s="1079" t="s">
        <v>1295</v>
      </c>
      <c r="G500" s="1080"/>
      <c r="H500" s="1026" t="s">
        <v>969</v>
      </c>
      <c r="I500" s="1026" t="s">
        <v>292</v>
      </c>
      <c r="J500" s="1026" t="s">
        <v>1327</v>
      </c>
      <c r="K500" s="293">
        <v>0</v>
      </c>
      <c r="L500" s="6">
        <v>3</v>
      </c>
      <c r="M500" s="9"/>
      <c r="N500" s="1026"/>
    </row>
    <row r="501" spans="2:14" ht="52.8">
      <c r="B501" s="1026">
        <v>2023</v>
      </c>
      <c r="C501" s="1026" t="s">
        <v>32</v>
      </c>
      <c r="D501" s="1079" t="s">
        <v>1289</v>
      </c>
      <c r="E501" s="1080"/>
      <c r="F501" s="1079" t="s">
        <v>1295</v>
      </c>
      <c r="G501" s="1080"/>
      <c r="H501" s="1026" t="s">
        <v>966</v>
      </c>
      <c r="I501" s="1026" t="s">
        <v>1261</v>
      </c>
      <c r="J501" s="1026" t="s">
        <v>33</v>
      </c>
      <c r="K501" s="293">
        <v>151.53</v>
      </c>
      <c r="L501" s="6">
        <v>965614</v>
      </c>
      <c r="M501" s="9"/>
      <c r="N501" s="8">
        <v>146319489.41999999</v>
      </c>
    </row>
    <row r="502" spans="2:14" ht="52.8">
      <c r="B502" s="1026">
        <v>2023</v>
      </c>
      <c r="C502" s="1026" t="s">
        <v>32</v>
      </c>
      <c r="D502" s="1079" t="s">
        <v>1289</v>
      </c>
      <c r="E502" s="1080"/>
      <c r="F502" s="1079" t="s">
        <v>1295</v>
      </c>
      <c r="G502" s="1080"/>
      <c r="H502" s="1026" t="s">
        <v>966</v>
      </c>
      <c r="I502" s="1026" t="s">
        <v>1262</v>
      </c>
      <c r="J502" s="1026" t="s">
        <v>33</v>
      </c>
      <c r="K502" s="293">
        <v>303.06</v>
      </c>
      <c r="L502" s="6">
        <v>692345</v>
      </c>
      <c r="M502" s="9"/>
      <c r="N502" s="8">
        <v>209822075.69999999</v>
      </c>
    </row>
    <row r="503" spans="2:14" ht="52.8">
      <c r="B503" s="1026">
        <v>2023</v>
      </c>
      <c r="C503" s="1026" t="s">
        <v>32</v>
      </c>
      <c r="D503" s="1079" t="s">
        <v>1289</v>
      </c>
      <c r="E503" s="1080"/>
      <c r="F503" s="1079" t="s">
        <v>1295</v>
      </c>
      <c r="G503" s="1080"/>
      <c r="H503" s="1026" t="s">
        <v>966</v>
      </c>
      <c r="I503" s="1026" t="s">
        <v>1263</v>
      </c>
      <c r="J503" s="1026" t="s">
        <v>33</v>
      </c>
      <c r="K503" s="293">
        <v>454.6</v>
      </c>
      <c r="L503" s="6">
        <v>157702</v>
      </c>
      <c r="M503" s="9"/>
      <c r="N503" s="8">
        <v>71691329.200000003</v>
      </c>
    </row>
    <row r="504" spans="2:14" ht="26.4">
      <c r="B504" s="1026">
        <v>2023</v>
      </c>
      <c r="C504" s="1026" t="s">
        <v>32</v>
      </c>
      <c r="D504" s="1079" t="s">
        <v>1289</v>
      </c>
      <c r="E504" s="1080"/>
      <c r="F504" s="1079" t="s">
        <v>1295</v>
      </c>
      <c r="G504" s="1080"/>
      <c r="H504" s="1026" t="s">
        <v>967</v>
      </c>
      <c r="I504" s="1026" t="s">
        <v>1261</v>
      </c>
      <c r="J504" s="1026" t="s">
        <v>33</v>
      </c>
      <c r="K504" s="293">
        <v>303.06</v>
      </c>
      <c r="L504" s="6">
        <v>44194</v>
      </c>
      <c r="M504" s="9"/>
      <c r="N504" s="8">
        <v>13393433.640000001</v>
      </c>
    </row>
    <row r="505" spans="2:14" ht="26.4">
      <c r="B505" s="1026">
        <v>2023</v>
      </c>
      <c r="C505" s="1026" t="s">
        <v>32</v>
      </c>
      <c r="D505" s="1079" t="s">
        <v>1289</v>
      </c>
      <c r="E505" s="1080"/>
      <c r="F505" s="1079" t="s">
        <v>1295</v>
      </c>
      <c r="G505" s="1080"/>
      <c r="H505" s="1026" t="s">
        <v>967</v>
      </c>
      <c r="I505" s="1026" t="s">
        <v>1262</v>
      </c>
      <c r="J505" s="1026" t="s">
        <v>33</v>
      </c>
      <c r="K505" s="293">
        <v>606.13</v>
      </c>
      <c r="L505" s="6">
        <v>40440</v>
      </c>
      <c r="M505" s="9"/>
      <c r="N505" s="8">
        <v>24511897.199999999</v>
      </c>
    </row>
    <row r="506" spans="2:14" ht="26.4">
      <c r="B506" s="1026">
        <v>2023</v>
      </c>
      <c r="C506" s="1026" t="s">
        <v>32</v>
      </c>
      <c r="D506" s="1079" t="s">
        <v>1289</v>
      </c>
      <c r="E506" s="1080"/>
      <c r="F506" s="1079" t="s">
        <v>1295</v>
      </c>
      <c r="G506" s="1080"/>
      <c r="H506" s="1026" t="s">
        <v>967</v>
      </c>
      <c r="I506" s="1026" t="s">
        <v>1263</v>
      </c>
      <c r="J506" s="1026" t="s">
        <v>33</v>
      </c>
      <c r="K506" s="293">
        <v>909.2</v>
      </c>
      <c r="L506" s="6">
        <v>6343</v>
      </c>
      <c r="M506" s="9"/>
      <c r="N506" s="8">
        <v>5767055.5999999996</v>
      </c>
    </row>
    <row r="507" spans="2:14" ht="26.4">
      <c r="B507" s="1026">
        <v>2023</v>
      </c>
      <c r="C507" s="1026" t="s">
        <v>32</v>
      </c>
      <c r="D507" s="1079" t="s">
        <v>1289</v>
      </c>
      <c r="E507" s="1080"/>
      <c r="F507" s="1079" t="s">
        <v>1295</v>
      </c>
      <c r="G507" s="1080"/>
      <c r="H507" s="1026" t="s">
        <v>969</v>
      </c>
      <c r="I507" s="1026" t="s">
        <v>1261</v>
      </c>
      <c r="J507" s="1026" t="s">
        <v>33</v>
      </c>
      <c r="K507" s="293">
        <v>454.59</v>
      </c>
      <c r="L507" s="6">
        <v>8690</v>
      </c>
      <c r="M507" s="9"/>
      <c r="N507" s="8">
        <v>3950387.1</v>
      </c>
    </row>
    <row r="508" spans="2:14" ht="26.4">
      <c r="B508" s="1026">
        <v>2023</v>
      </c>
      <c r="C508" s="1026" t="s">
        <v>32</v>
      </c>
      <c r="D508" s="1079" t="s">
        <v>1289</v>
      </c>
      <c r="E508" s="1080"/>
      <c r="F508" s="1079" t="s">
        <v>1295</v>
      </c>
      <c r="G508" s="1080"/>
      <c r="H508" s="1026" t="s">
        <v>969</v>
      </c>
      <c r="I508" s="1026" t="s">
        <v>1262</v>
      </c>
      <c r="J508" s="1026" t="s">
        <v>33</v>
      </c>
      <c r="K508" s="293">
        <v>909.2</v>
      </c>
      <c r="L508" s="6">
        <v>6255</v>
      </c>
      <c r="M508" s="9"/>
      <c r="N508" s="8">
        <v>5687046</v>
      </c>
    </row>
    <row r="509" spans="2:14" ht="26.4">
      <c r="B509" s="1026">
        <v>2023</v>
      </c>
      <c r="C509" s="1026" t="s">
        <v>32</v>
      </c>
      <c r="D509" s="1079" t="s">
        <v>1289</v>
      </c>
      <c r="E509" s="1080"/>
      <c r="F509" s="1079" t="s">
        <v>1295</v>
      </c>
      <c r="G509" s="1080"/>
      <c r="H509" s="1026" t="s">
        <v>969</v>
      </c>
      <c r="I509" s="1026" t="s">
        <v>1263</v>
      </c>
      <c r="J509" s="1026" t="s">
        <v>33</v>
      </c>
      <c r="K509" s="293">
        <v>1363.8</v>
      </c>
      <c r="L509" s="6">
        <v>918</v>
      </c>
      <c r="M509" s="9"/>
      <c r="N509" s="8">
        <v>1251968.3999999999</v>
      </c>
    </row>
    <row r="510" spans="2:14" ht="26.4">
      <c r="B510" s="1026">
        <v>2023</v>
      </c>
      <c r="C510" s="1026" t="s">
        <v>32</v>
      </c>
      <c r="D510" s="1079" t="s">
        <v>1289</v>
      </c>
      <c r="E510" s="1080"/>
      <c r="F510" s="1079" t="s">
        <v>1295</v>
      </c>
      <c r="G510" s="1080"/>
      <c r="H510" s="1026" t="s">
        <v>968</v>
      </c>
      <c r="I510" s="1026" t="s">
        <v>1261</v>
      </c>
      <c r="J510" s="1026" t="s">
        <v>33</v>
      </c>
      <c r="K510" s="293">
        <v>151.53</v>
      </c>
      <c r="L510" s="6">
        <v>27883</v>
      </c>
      <c r="M510" s="9"/>
      <c r="N510" s="8">
        <v>4225110.99</v>
      </c>
    </row>
    <row r="511" spans="2:14" ht="26.4">
      <c r="B511" s="1026">
        <v>2023</v>
      </c>
      <c r="C511" s="1026" t="s">
        <v>32</v>
      </c>
      <c r="D511" s="1079" t="s">
        <v>1289</v>
      </c>
      <c r="E511" s="1080"/>
      <c r="F511" s="1079" t="s">
        <v>1295</v>
      </c>
      <c r="G511" s="1080"/>
      <c r="H511" s="1026" t="s">
        <v>968</v>
      </c>
      <c r="I511" s="1026" t="s">
        <v>1262</v>
      </c>
      <c r="J511" s="1026" t="s">
        <v>33</v>
      </c>
      <c r="K511" s="293">
        <v>303.06</v>
      </c>
      <c r="L511" s="6">
        <v>23053</v>
      </c>
      <c r="M511" s="9"/>
      <c r="N511" s="8">
        <v>6986442.1799999997</v>
      </c>
    </row>
    <row r="512" spans="2:14" ht="26.4">
      <c r="B512" s="1026">
        <v>2023</v>
      </c>
      <c r="C512" s="1026" t="s">
        <v>32</v>
      </c>
      <c r="D512" s="1079" t="s">
        <v>1289</v>
      </c>
      <c r="E512" s="1080"/>
      <c r="F512" s="1079" t="s">
        <v>1295</v>
      </c>
      <c r="G512" s="1080"/>
      <c r="H512" s="1026" t="s">
        <v>968</v>
      </c>
      <c r="I512" s="1026" t="s">
        <v>1263</v>
      </c>
      <c r="J512" s="1026" t="s">
        <v>33</v>
      </c>
      <c r="K512" s="293">
        <v>454.6</v>
      </c>
      <c r="L512" s="6">
        <v>9930</v>
      </c>
      <c r="M512" s="9"/>
      <c r="N512" s="8">
        <v>4514178</v>
      </c>
    </row>
    <row r="513" spans="2:14">
      <c r="B513" s="1027" t="s">
        <v>28</v>
      </c>
      <c r="C513" s="1027" t="s">
        <v>28</v>
      </c>
      <c r="D513" s="1083" t="s">
        <v>28</v>
      </c>
      <c r="E513" s="1080"/>
      <c r="F513" s="1083" t="s">
        <v>29</v>
      </c>
      <c r="G513" s="1080"/>
      <c r="H513" s="1027" t="s">
        <v>28</v>
      </c>
      <c r="I513" s="1027" t="s">
        <v>28</v>
      </c>
      <c r="J513" s="1027" t="s">
        <v>28</v>
      </c>
      <c r="K513" s="1027" t="s">
        <v>28</v>
      </c>
      <c r="L513" s="13">
        <v>1988182</v>
      </c>
      <c r="M513" s="1027"/>
      <c r="N513" s="14">
        <v>498120413.43000001</v>
      </c>
    </row>
    <row r="514" spans="2:14" ht="52.8">
      <c r="B514" s="1026">
        <v>2023</v>
      </c>
      <c r="C514" s="1026" t="s">
        <v>32</v>
      </c>
      <c r="D514" s="1079" t="s">
        <v>1289</v>
      </c>
      <c r="E514" s="1080"/>
      <c r="F514" s="1079" t="s">
        <v>1296</v>
      </c>
      <c r="G514" s="1080"/>
      <c r="H514" s="1026" t="s">
        <v>966</v>
      </c>
      <c r="I514" s="1026" t="s">
        <v>292</v>
      </c>
      <c r="J514" s="1026" t="s">
        <v>33</v>
      </c>
      <c r="K514" s="293">
        <v>0</v>
      </c>
      <c r="L514" s="6">
        <v>5185</v>
      </c>
      <c r="M514" s="9"/>
      <c r="N514" s="1026"/>
    </row>
    <row r="515" spans="2:14" ht="39.6">
      <c r="B515" s="1026">
        <v>2023</v>
      </c>
      <c r="C515" s="1026" t="s">
        <v>32</v>
      </c>
      <c r="D515" s="1079" t="s">
        <v>1289</v>
      </c>
      <c r="E515" s="1080"/>
      <c r="F515" s="1079" t="s">
        <v>1296</v>
      </c>
      <c r="G515" s="1080"/>
      <c r="H515" s="1026" t="s">
        <v>967</v>
      </c>
      <c r="I515" s="1026" t="s">
        <v>292</v>
      </c>
      <c r="J515" s="1026" t="s">
        <v>33</v>
      </c>
      <c r="K515" s="293">
        <v>0</v>
      </c>
      <c r="L515" s="6">
        <v>106</v>
      </c>
      <c r="M515" s="9"/>
      <c r="N515" s="1026"/>
    </row>
    <row r="516" spans="2:14" ht="39.6">
      <c r="B516" s="1026">
        <v>2023</v>
      </c>
      <c r="C516" s="1026" t="s">
        <v>32</v>
      </c>
      <c r="D516" s="1079" t="s">
        <v>1289</v>
      </c>
      <c r="E516" s="1080"/>
      <c r="F516" s="1079" t="s">
        <v>1296</v>
      </c>
      <c r="G516" s="1080"/>
      <c r="H516" s="1026" t="s">
        <v>969</v>
      </c>
      <c r="I516" s="1026" t="s">
        <v>292</v>
      </c>
      <c r="J516" s="1026" t="s">
        <v>203</v>
      </c>
      <c r="K516" s="293">
        <v>0</v>
      </c>
      <c r="L516" s="6">
        <v>2</v>
      </c>
      <c r="M516" s="9"/>
      <c r="N516" s="1026"/>
    </row>
    <row r="517" spans="2:14" ht="52.8">
      <c r="B517" s="1026">
        <v>2023</v>
      </c>
      <c r="C517" s="1026" t="s">
        <v>32</v>
      </c>
      <c r="D517" s="1079" t="s">
        <v>1289</v>
      </c>
      <c r="E517" s="1080"/>
      <c r="F517" s="1079" t="s">
        <v>1296</v>
      </c>
      <c r="G517" s="1080"/>
      <c r="H517" s="1026" t="s">
        <v>966</v>
      </c>
      <c r="I517" s="1026" t="s">
        <v>1261</v>
      </c>
      <c r="J517" s="1026" t="s">
        <v>33</v>
      </c>
      <c r="K517" s="293">
        <v>151.53</v>
      </c>
      <c r="L517" s="6">
        <v>673675</v>
      </c>
      <c r="M517" s="9"/>
      <c r="N517" s="8">
        <v>102081972.75</v>
      </c>
    </row>
    <row r="518" spans="2:14" ht="52.8">
      <c r="B518" s="1026">
        <v>2023</v>
      </c>
      <c r="C518" s="1026" t="s">
        <v>32</v>
      </c>
      <c r="D518" s="1079" t="s">
        <v>1289</v>
      </c>
      <c r="E518" s="1080"/>
      <c r="F518" s="1079" t="s">
        <v>1296</v>
      </c>
      <c r="G518" s="1080"/>
      <c r="H518" s="1026" t="s">
        <v>966</v>
      </c>
      <c r="I518" s="1026" t="s">
        <v>1262</v>
      </c>
      <c r="J518" s="1026" t="s">
        <v>33</v>
      </c>
      <c r="K518" s="293">
        <v>303.06</v>
      </c>
      <c r="L518" s="6">
        <v>694346</v>
      </c>
      <c r="M518" s="9"/>
      <c r="N518" s="8">
        <v>210428498.75999999</v>
      </c>
    </row>
    <row r="519" spans="2:14" ht="52.8">
      <c r="B519" s="1026">
        <v>2023</v>
      </c>
      <c r="C519" s="1026" t="s">
        <v>32</v>
      </c>
      <c r="D519" s="1079" t="s">
        <v>1289</v>
      </c>
      <c r="E519" s="1080"/>
      <c r="F519" s="1079" t="s">
        <v>1296</v>
      </c>
      <c r="G519" s="1080"/>
      <c r="H519" s="1026" t="s">
        <v>966</v>
      </c>
      <c r="I519" s="1026" t="s">
        <v>1263</v>
      </c>
      <c r="J519" s="1026" t="s">
        <v>33</v>
      </c>
      <c r="K519" s="293">
        <v>454.6</v>
      </c>
      <c r="L519" s="6">
        <v>345398</v>
      </c>
      <c r="M519" s="9"/>
      <c r="N519" s="8">
        <v>157017930.80000001</v>
      </c>
    </row>
    <row r="520" spans="2:14" ht="26.4">
      <c r="B520" s="1026">
        <v>2023</v>
      </c>
      <c r="C520" s="1026" t="s">
        <v>32</v>
      </c>
      <c r="D520" s="1079" t="s">
        <v>1289</v>
      </c>
      <c r="E520" s="1080"/>
      <c r="F520" s="1079" t="s">
        <v>1296</v>
      </c>
      <c r="G520" s="1080"/>
      <c r="H520" s="1026" t="s">
        <v>967</v>
      </c>
      <c r="I520" s="1026" t="s">
        <v>1261</v>
      </c>
      <c r="J520" s="1026" t="s">
        <v>33</v>
      </c>
      <c r="K520" s="293">
        <v>303.06</v>
      </c>
      <c r="L520" s="6">
        <v>25470</v>
      </c>
      <c r="M520" s="9"/>
      <c r="N520" s="8">
        <v>7718938.2000000002</v>
      </c>
    </row>
    <row r="521" spans="2:14" ht="26.4">
      <c r="B521" s="1026">
        <v>2023</v>
      </c>
      <c r="C521" s="1026" t="s">
        <v>32</v>
      </c>
      <c r="D521" s="1079" t="s">
        <v>1289</v>
      </c>
      <c r="E521" s="1080"/>
      <c r="F521" s="1079" t="s">
        <v>1296</v>
      </c>
      <c r="G521" s="1080"/>
      <c r="H521" s="1026" t="s">
        <v>967</v>
      </c>
      <c r="I521" s="1026" t="s">
        <v>1262</v>
      </c>
      <c r="J521" s="1026" t="s">
        <v>33</v>
      </c>
      <c r="K521" s="293">
        <v>606.13</v>
      </c>
      <c r="L521" s="6">
        <v>43588</v>
      </c>
      <c r="M521" s="9"/>
      <c r="N521" s="8">
        <v>26419994.440000001</v>
      </c>
    </row>
    <row r="522" spans="2:14" ht="26.4">
      <c r="B522" s="1026">
        <v>2023</v>
      </c>
      <c r="C522" s="1026" t="s">
        <v>32</v>
      </c>
      <c r="D522" s="1079" t="s">
        <v>1289</v>
      </c>
      <c r="E522" s="1080"/>
      <c r="F522" s="1079" t="s">
        <v>1296</v>
      </c>
      <c r="G522" s="1080"/>
      <c r="H522" s="1026" t="s">
        <v>967</v>
      </c>
      <c r="I522" s="1026" t="s">
        <v>1263</v>
      </c>
      <c r="J522" s="1026" t="s">
        <v>33</v>
      </c>
      <c r="K522" s="293">
        <v>909.2</v>
      </c>
      <c r="L522" s="6">
        <v>23852</v>
      </c>
      <c r="M522" s="9"/>
      <c r="N522" s="8">
        <v>21686238.399999999</v>
      </c>
    </row>
    <row r="523" spans="2:14" ht="26.4">
      <c r="B523" s="1026">
        <v>2023</v>
      </c>
      <c r="C523" s="1026" t="s">
        <v>32</v>
      </c>
      <c r="D523" s="1079" t="s">
        <v>1289</v>
      </c>
      <c r="E523" s="1080"/>
      <c r="F523" s="1079" t="s">
        <v>1296</v>
      </c>
      <c r="G523" s="1080"/>
      <c r="H523" s="1026" t="s">
        <v>969</v>
      </c>
      <c r="I523" s="1026" t="s">
        <v>1261</v>
      </c>
      <c r="J523" s="1026" t="s">
        <v>33</v>
      </c>
      <c r="K523" s="293">
        <v>454.59</v>
      </c>
      <c r="L523" s="6">
        <v>6168</v>
      </c>
      <c r="M523" s="9"/>
      <c r="N523" s="8">
        <v>2803911.12</v>
      </c>
    </row>
    <row r="524" spans="2:14" ht="26.4">
      <c r="B524" s="1026">
        <v>2023</v>
      </c>
      <c r="C524" s="1026" t="s">
        <v>32</v>
      </c>
      <c r="D524" s="1079" t="s">
        <v>1289</v>
      </c>
      <c r="E524" s="1080"/>
      <c r="F524" s="1079" t="s">
        <v>1296</v>
      </c>
      <c r="G524" s="1080"/>
      <c r="H524" s="1026" t="s">
        <v>969</v>
      </c>
      <c r="I524" s="1026" t="s">
        <v>1262</v>
      </c>
      <c r="J524" s="1026" t="s">
        <v>33</v>
      </c>
      <c r="K524" s="293">
        <v>909.2</v>
      </c>
      <c r="L524" s="6">
        <v>7008</v>
      </c>
      <c r="M524" s="9"/>
      <c r="N524" s="8">
        <v>6371673.5999999996</v>
      </c>
    </row>
    <row r="525" spans="2:14" ht="26.4">
      <c r="B525" s="1026">
        <v>2023</v>
      </c>
      <c r="C525" s="1026" t="s">
        <v>32</v>
      </c>
      <c r="D525" s="1079" t="s">
        <v>1289</v>
      </c>
      <c r="E525" s="1080"/>
      <c r="F525" s="1079" t="s">
        <v>1296</v>
      </c>
      <c r="G525" s="1080"/>
      <c r="H525" s="1026" t="s">
        <v>969</v>
      </c>
      <c r="I525" s="1026" t="s">
        <v>1263</v>
      </c>
      <c r="J525" s="1026" t="s">
        <v>33</v>
      </c>
      <c r="K525" s="293">
        <v>1363.8</v>
      </c>
      <c r="L525" s="6">
        <v>3672</v>
      </c>
      <c r="M525" s="9"/>
      <c r="N525" s="8">
        <v>5007873.5999999996</v>
      </c>
    </row>
    <row r="526" spans="2:14" ht="26.4">
      <c r="B526" s="1026">
        <v>2023</v>
      </c>
      <c r="C526" s="1026" t="s">
        <v>32</v>
      </c>
      <c r="D526" s="1079" t="s">
        <v>1289</v>
      </c>
      <c r="E526" s="1080"/>
      <c r="F526" s="1079" t="s">
        <v>1296</v>
      </c>
      <c r="G526" s="1080"/>
      <c r="H526" s="1026" t="s">
        <v>968</v>
      </c>
      <c r="I526" s="1026" t="s">
        <v>1261</v>
      </c>
      <c r="J526" s="1026" t="s">
        <v>33</v>
      </c>
      <c r="K526" s="293">
        <v>151.53</v>
      </c>
      <c r="L526" s="6">
        <v>22011</v>
      </c>
      <c r="M526" s="9"/>
      <c r="N526" s="8">
        <v>3335326.83</v>
      </c>
    </row>
    <row r="527" spans="2:14" ht="26.4">
      <c r="B527" s="1026">
        <v>2023</v>
      </c>
      <c r="C527" s="1026" t="s">
        <v>32</v>
      </c>
      <c r="D527" s="1079" t="s">
        <v>1289</v>
      </c>
      <c r="E527" s="1080"/>
      <c r="F527" s="1079" t="s">
        <v>1296</v>
      </c>
      <c r="G527" s="1080"/>
      <c r="H527" s="1026" t="s">
        <v>968</v>
      </c>
      <c r="I527" s="1026" t="s">
        <v>1262</v>
      </c>
      <c r="J527" s="1026" t="s">
        <v>33</v>
      </c>
      <c r="K527" s="293">
        <v>303.06</v>
      </c>
      <c r="L527" s="6">
        <v>24604</v>
      </c>
      <c r="M527" s="9"/>
      <c r="N527" s="8">
        <v>7456488.2400000002</v>
      </c>
    </row>
    <row r="528" spans="2:14" ht="26.4">
      <c r="B528" s="1026">
        <v>2023</v>
      </c>
      <c r="C528" s="1026" t="s">
        <v>32</v>
      </c>
      <c r="D528" s="1079" t="s">
        <v>1289</v>
      </c>
      <c r="E528" s="1080"/>
      <c r="F528" s="1079" t="s">
        <v>1296</v>
      </c>
      <c r="G528" s="1080"/>
      <c r="H528" s="1026" t="s">
        <v>968</v>
      </c>
      <c r="I528" s="1026" t="s">
        <v>1263</v>
      </c>
      <c r="J528" s="1026" t="s">
        <v>33</v>
      </c>
      <c r="K528" s="293">
        <v>454.6</v>
      </c>
      <c r="L528" s="6">
        <v>12837</v>
      </c>
      <c r="M528" s="9"/>
      <c r="N528" s="8">
        <v>5835700.2000000002</v>
      </c>
    </row>
    <row r="529" spans="2:14">
      <c r="B529" s="1027" t="s">
        <v>28</v>
      </c>
      <c r="C529" s="1027" t="s">
        <v>28</v>
      </c>
      <c r="D529" s="1083" t="s">
        <v>28</v>
      </c>
      <c r="E529" s="1080"/>
      <c r="F529" s="1083" t="s">
        <v>29</v>
      </c>
      <c r="G529" s="1080"/>
      <c r="H529" s="1027" t="s">
        <v>28</v>
      </c>
      <c r="I529" s="1027" t="s">
        <v>28</v>
      </c>
      <c r="J529" s="1027" t="s">
        <v>28</v>
      </c>
      <c r="K529" s="1027" t="s">
        <v>28</v>
      </c>
      <c r="L529" s="13">
        <v>1887922</v>
      </c>
      <c r="M529" s="1027"/>
      <c r="N529" s="14">
        <v>556164546.94000006</v>
      </c>
    </row>
    <row r="530" spans="2:14" ht="52.8">
      <c r="B530" s="1026">
        <v>2023</v>
      </c>
      <c r="C530" s="1026" t="s">
        <v>32</v>
      </c>
      <c r="D530" s="1079" t="s">
        <v>1289</v>
      </c>
      <c r="E530" s="1080"/>
      <c r="F530" s="1079" t="s">
        <v>1298</v>
      </c>
      <c r="G530" s="1080"/>
      <c r="H530" s="1026" t="s">
        <v>966</v>
      </c>
      <c r="I530" s="1026" t="s">
        <v>292</v>
      </c>
      <c r="J530" s="1026" t="s">
        <v>33</v>
      </c>
      <c r="K530" s="293">
        <v>0</v>
      </c>
      <c r="L530" s="6">
        <v>2414</v>
      </c>
      <c r="M530" s="9"/>
      <c r="N530" s="1026"/>
    </row>
    <row r="531" spans="2:14" ht="39.6">
      <c r="B531" s="1026">
        <v>2023</v>
      </c>
      <c r="C531" s="1026" t="s">
        <v>32</v>
      </c>
      <c r="D531" s="1079" t="s">
        <v>1289</v>
      </c>
      <c r="E531" s="1080"/>
      <c r="F531" s="1079" t="s">
        <v>1298</v>
      </c>
      <c r="G531" s="1080"/>
      <c r="H531" s="1026" t="s">
        <v>967</v>
      </c>
      <c r="I531" s="1026" t="s">
        <v>292</v>
      </c>
      <c r="J531" s="1026" t="s">
        <v>33</v>
      </c>
      <c r="K531" s="293">
        <v>0</v>
      </c>
      <c r="L531" s="6">
        <v>74</v>
      </c>
      <c r="M531" s="9"/>
      <c r="N531" s="1026"/>
    </row>
    <row r="532" spans="2:14" ht="52.8">
      <c r="B532" s="1026">
        <v>2023</v>
      </c>
      <c r="C532" s="1026" t="s">
        <v>32</v>
      </c>
      <c r="D532" s="1079" t="s">
        <v>1289</v>
      </c>
      <c r="E532" s="1080"/>
      <c r="F532" s="1079" t="s">
        <v>1298</v>
      </c>
      <c r="G532" s="1080"/>
      <c r="H532" s="1026" t="s">
        <v>966</v>
      </c>
      <c r="I532" s="1026" t="s">
        <v>1261</v>
      </c>
      <c r="J532" s="1026" t="s">
        <v>33</v>
      </c>
      <c r="K532" s="293">
        <v>354.15</v>
      </c>
      <c r="L532" s="6">
        <v>999140</v>
      </c>
      <c r="M532" s="9"/>
      <c r="N532" s="8">
        <v>353845431</v>
      </c>
    </row>
    <row r="533" spans="2:14" ht="52.8">
      <c r="B533" s="1026">
        <v>2023</v>
      </c>
      <c r="C533" s="1026" t="s">
        <v>32</v>
      </c>
      <c r="D533" s="1079" t="s">
        <v>1289</v>
      </c>
      <c r="E533" s="1080"/>
      <c r="F533" s="1079" t="s">
        <v>1298</v>
      </c>
      <c r="G533" s="1080"/>
      <c r="H533" s="1026" t="s">
        <v>966</v>
      </c>
      <c r="I533" s="1026" t="s">
        <v>1262</v>
      </c>
      <c r="J533" s="1026" t="s">
        <v>33</v>
      </c>
      <c r="K533" s="293">
        <v>708.31</v>
      </c>
      <c r="L533" s="6">
        <v>144143</v>
      </c>
      <c r="M533" s="9"/>
      <c r="N533" s="8">
        <v>102097928.33</v>
      </c>
    </row>
    <row r="534" spans="2:14" ht="26.4">
      <c r="B534" s="1026">
        <v>2023</v>
      </c>
      <c r="C534" s="1026" t="s">
        <v>32</v>
      </c>
      <c r="D534" s="1079" t="s">
        <v>1289</v>
      </c>
      <c r="E534" s="1080"/>
      <c r="F534" s="1079" t="s">
        <v>1298</v>
      </c>
      <c r="G534" s="1080"/>
      <c r="H534" s="1026" t="s">
        <v>967</v>
      </c>
      <c r="I534" s="1026" t="s">
        <v>1261</v>
      </c>
      <c r="J534" s="1026" t="s">
        <v>33</v>
      </c>
      <c r="K534" s="293">
        <v>708.3</v>
      </c>
      <c r="L534" s="6">
        <v>97847</v>
      </c>
      <c r="M534" s="9"/>
      <c r="N534" s="8">
        <v>69305030.099999994</v>
      </c>
    </row>
    <row r="535" spans="2:14" ht="26.4">
      <c r="B535" s="1026">
        <v>2023</v>
      </c>
      <c r="C535" s="1026" t="s">
        <v>32</v>
      </c>
      <c r="D535" s="1079" t="s">
        <v>1289</v>
      </c>
      <c r="E535" s="1080"/>
      <c r="F535" s="1079" t="s">
        <v>1298</v>
      </c>
      <c r="G535" s="1080"/>
      <c r="H535" s="1026" t="s">
        <v>967</v>
      </c>
      <c r="I535" s="1026" t="s">
        <v>1262</v>
      </c>
      <c r="J535" s="1026" t="s">
        <v>33</v>
      </c>
      <c r="K535" s="293">
        <v>1416.62</v>
      </c>
      <c r="L535" s="6">
        <v>13005</v>
      </c>
      <c r="M535" s="9"/>
      <c r="N535" s="8">
        <v>18423143.100000001</v>
      </c>
    </row>
    <row r="536" spans="2:14" ht="26.4">
      <c r="B536" s="1026">
        <v>2023</v>
      </c>
      <c r="C536" s="1026" t="s">
        <v>32</v>
      </c>
      <c r="D536" s="1079" t="s">
        <v>1289</v>
      </c>
      <c r="E536" s="1080"/>
      <c r="F536" s="1079" t="s">
        <v>1298</v>
      </c>
      <c r="G536" s="1080"/>
      <c r="H536" s="1026" t="s">
        <v>969</v>
      </c>
      <c r="I536" s="1026" t="s">
        <v>1261</v>
      </c>
      <c r="J536" s="1026" t="s">
        <v>33</v>
      </c>
      <c r="K536" s="293">
        <v>1062.45</v>
      </c>
      <c r="L536" s="6">
        <v>15416</v>
      </c>
      <c r="M536" s="9"/>
      <c r="N536" s="8">
        <v>16378729.199999999</v>
      </c>
    </row>
    <row r="537" spans="2:14" ht="26.4">
      <c r="B537" s="1026">
        <v>2023</v>
      </c>
      <c r="C537" s="1026" t="s">
        <v>32</v>
      </c>
      <c r="D537" s="1079" t="s">
        <v>1289</v>
      </c>
      <c r="E537" s="1080"/>
      <c r="F537" s="1079" t="s">
        <v>1298</v>
      </c>
      <c r="G537" s="1080"/>
      <c r="H537" s="1026" t="s">
        <v>969</v>
      </c>
      <c r="I537" s="1026" t="s">
        <v>1262</v>
      </c>
      <c r="J537" s="1026" t="s">
        <v>33</v>
      </c>
      <c r="K537" s="293">
        <v>2124.9299999999998</v>
      </c>
      <c r="L537" s="6">
        <v>1923</v>
      </c>
      <c r="M537" s="9"/>
      <c r="N537" s="8">
        <v>4086240.39</v>
      </c>
    </row>
    <row r="538" spans="2:14" ht="26.4">
      <c r="B538" s="1026">
        <v>2023</v>
      </c>
      <c r="C538" s="1026" t="s">
        <v>32</v>
      </c>
      <c r="D538" s="1079" t="s">
        <v>1289</v>
      </c>
      <c r="E538" s="1080"/>
      <c r="F538" s="1079" t="s">
        <v>1298</v>
      </c>
      <c r="G538" s="1080"/>
      <c r="H538" s="1026" t="s">
        <v>968</v>
      </c>
      <c r="I538" s="1026" t="s">
        <v>1261</v>
      </c>
      <c r="J538" s="1026" t="s">
        <v>33</v>
      </c>
      <c r="K538" s="293">
        <v>354.15</v>
      </c>
      <c r="L538" s="6">
        <v>32457</v>
      </c>
      <c r="M538" s="9"/>
      <c r="N538" s="8">
        <v>11494646.550000001</v>
      </c>
    </row>
    <row r="539" spans="2:14" ht="26.4">
      <c r="B539" s="1026">
        <v>2023</v>
      </c>
      <c r="C539" s="1026" t="s">
        <v>32</v>
      </c>
      <c r="D539" s="1079" t="s">
        <v>1289</v>
      </c>
      <c r="E539" s="1080"/>
      <c r="F539" s="1079" t="s">
        <v>1298</v>
      </c>
      <c r="G539" s="1080"/>
      <c r="H539" s="1026" t="s">
        <v>968</v>
      </c>
      <c r="I539" s="1026" t="s">
        <v>1262</v>
      </c>
      <c r="J539" s="1026" t="s">
        <v>33</v>
      </c>
      <c r="K539" s="293">
        <v>708.31</v>
      </c>
      <c r="L539" s="6">
        <v>7007</v>
      </c>
      <c r="M539" s="9"/>
      <c r="N539" s="8">
        <v>4963128.17</v>
      </c>
    </row>
    <row r="540" spans="2:14">
      <c r="B540" s="1027" t="s">
        <v>28</v>
      </c>
      <c r="C540" s="1027" t="s">
        <v>28</v>
      </c>
      <c r="D540" s="1083" t="s">
        <v>28</v>
      </c>
      <c r="E540" s="1080"/>
      <c r="F540" s="1083" t="s">
        <v>29</v>
      </c>
      <c r="G540" s="1080"/>
      <c r="H540" s="1027" t="s">
        <v>28</v>
      </c>
      <c r="I540" s="1027" t="s">
        <v>28</v>
      </c>
      <c r="J540" s="1027" t="s">
        <v>28</v>
      </c>
      <c r="K540" s="1027" t="s">
        <v>28</v>
      </c>
      <c r="L540" s="13">
        <v>1313426</v>
      </c>
      <c r="M540" s="1027"/>
      <c r="N540" s="14">
        <v>580594276.84000003</v>
      </c>
    </row>
    <row r="541" spans="2:14" ht="52.8">
      <c r="B541" s="1026">
        <v>2023</v>
      </c>
      <c r="C541" s="1026" t="s">
        <v>32</v>
      </c>
      <c r="D541" s="1079" t="s">
        <v>1289</v>
      </c>
      <c r="E541" s="1080"/>
      <c r="F541" s="1079" t="s">
        <v>1299</v>
      </c>
      <c r="G541" s="1080"/>
      <c r="H541" s="1026" t="s">
        <v>966</v>
      </c>
      <c r="I541" s="1026" t="s">
        <v>292</v>
      </c>
      <c r="J541" s="1026" t="s">
        <v>33</v>
      </c>
      <c r="K541" s="293">
        <v>0</v>
      </c>
      <c r="L541" s="6">
        <v>2227</v>
      </c>
      <c r="M541" s="9"/>
      <c r="N541" s="1026"/>
    </row>
    <row r="542" spans="2:14" ht="39.6">
      <c r="B542" s="1026">
        <v>2023</v>
      </c>
      <c r="C542" s="1026" t="s">
        <v>32</v>
      </c>
      <c r="D542" s="1079" t="s">
        <v>1289</v>
      </c>
      <c r="E542" s="1080"/>
      <c r="F542" s="1079" t="s">
        <v>1299</v>
      </c>
      <c r="G542" s="1080"/>
      <c r="H542" s="1026" t="s">
        <v>967</v>
      </c>
      <c r="I542" s="1026" t="s">
        <v>292</v>
      </c>
      <c r="J542" s="1026" t="s">
        <v>33</v>
      </c>
      <c r="K542" s="293">
        <v>0</v>
      </c>
      <c r="L542" s="6">
        <v>82</v>
      </c>
      <c r="M542" s="9"/>
      <c r="N542" s="1026"/>
    </row>
    <row r="543" spans="2:14" ht="39.6">
      <c r="B543" s="1026">
        <v>2023</v>
      </c>
      <c r="C543" s="1026" t="s">
        <v>32</v>
      </c>
      <c r="D543" s="1079" t="s">
        <v>1289</v>
      </c>
      <c r="E543" s="1080"/>
      <c r="F543" s="1079" t="s">
        <v>1299</v>
      </c>
      <c r="G543" s="1080"/>
      <c r="H543" s="1026" t="s">
        <v>969</v>
      </c>
      <c r="I543" s="1026" t="s">
        <v>292</v>
      </c>
      <c r="J543" s="1026" t="s">
        <v>240</v>
      </c>
      <c r="K543" s="293">
        <v>0</v>
      </c>
      <c r="L543" s="6">
        <v>1</v>
      </c>
      <c r="M543" s="9"/>
      <c r="N543" s="1026"/>
    </row>
    <row r="544" spans="2:14" ht="52.8">
      <c r="B544" s="1026">
        <v>2023</v>
      </c>
      <c r="C544" s="1026" t="s">
        <v>32</v>
      </c>
      <c r="D544" s="1079" t="s">
        <v>1289</v>
      </c>
      <c r="E544" s="1080"/>
      <c r="F544" s="1079" t="s">
        <v>1299</v>
      </c>
      <c r="G544" s="1080"/>
      <c r="H544" s="1026" t="s">
        <v>966</v>
      </c>
      <c r="I544" s="1026" t="s">
        <v>1261</v>
      </c>
      <c r="J544" s="1026" t="s">
        <v>33</v>
      </c>
      <c r="K544" s="293">
        <v>354.15</v>
      </c>
      <c r="L544" s="6">
        <v>831440</v>
      </c>
      <c r="M544" s="9"/>
      <c r="N544" s="8">
        <v>294454476</v>
      </c>
    </row>
    <row r="545" spans="2:14" ht="52.8">
      <c r="B545" s="1026">
        <v>2023</v>
      </c>
      <c r="C545" s="1026" t="s">
        <v>32</v>
      </c>
      <c r="D545" s="1079" t="s">
        <v>1289</v>
      </c>
      <c r="E545" s="1080"/>
      <c r="F545" s="1079" t="s">
        <v>1299</v>
      </c>
      <c r="G545" s="1080"/>
      <c r="H545" s="1026" t="s">
        <v>966</v>
      </c>
      <c r="I545" s="1026" t="s">
        <v>1262</v>
      </c>
      <c r="J545" s="1026" t="s">
        <v>33</v>
      </c>
      <c r="K545" s="293">
        <v>708.31</v>
      </c>
      <c r="L545" s="6">
        <v>98614</v>
      </c>
      <c r="M545" s="9"/>
      <c r="N545" s="8">
        <v>69849282.340000004</v>
      </c>
    </row>
    <row r="546" spans="2:14" ht="26.4">
      <c r="B546" s="1026">
        <v>2023</v>
      </c>
      <c r="C546" s="1026" t="s">
        <v>32</v>
      </c>
      <c r="D546" s="1079" t="s">
        <v>1289</v>
      </c>
      <c r="E546" s="1080"/>
      <c r="F546" s="1079" t="s">
        <v>1299</v>
      </c>
      <c r="G546" s="1080"/>
      <c r="H546" s="1026" t="s">
        <v>967</v>
      </c>
      <c r="I546" s="1026" t="s">
        <v>1261</v>
      </c>
      <c r="J546" s="1026" t="s">
        <v>33</v>
      </c>
      <c r="K546" s="293">
        <v>708.3</v>
      </c>
      <c r="L546" s="6">
        <v>72526</v>
      </c>
      <c r="M546" s="9"/>
      <c r="N546" s="8">
        <v>51370165.799999997</v>
      </c>
    </row>
    <row r="547" spans="2:14" ht="26.4">
      <c r="B547" s="1026">
        <v>2023</v>
      </c>
      <c r="C547" s="1026" t="s">
        <v>32</v>
      </c>
      <c r="D547" s="1079" t="s">
        <v>1289</v>
      </c>
      <c r="E547" s="1080"/>
      <c r="F547" s="1079" t="s">
        <v>1299</v>
      </c>
      <c r="G547" s="1080"/>
      <c r="H547" s="1026" t="s">
        <v>967</v>
      </c>
      <c r="I547" s="1026" t="s">
        <v>1262</v>
      </c>
      <c r="J547" s="1026" t="s">
        <v>33</v>
      </c>
      <c r="K547" s="293">
        <v>1416.62</v>
      </c>
      <c r="L547" s="6">
        <v>8752</v>
      </c>
      <c r="M547" s="9"/>
      <c r="N547" s="8">
        <v>12398258.24</v>
      </c>
    </row>
    <row r="548" spans="2:14" ht="26.4">
      <c r="B548" s="1026">
        <v>2023</v>
      </c>
      <c r="C548" s="1026" t="s">
        <v>32</v>
      </c>
      <c r="D548" s="1079" t="s">
        <v>1289</v>
      </c>
      <c r="E548" s="1080"/>
      <c r="F548" s="1079" t="s">
        <v>1299</v>
      </c>
      <c r="G548" s="1080"/>
      <c r="H548" s="1026" t="s">
        <v>969</v>
      </c>
      <c r="I548" s="1026" t="s">
        <v>1261</v>
      </c>
      <c r="J548" s="1026" t="s">
        <v>33</v>
      </c>
      <c r="K548" s="293">
        <v>1062.45</v>
      </c>
      <c r="L548" s="6">
        <v>11313</v>
      </c>
      <c r="M548" s="9"/>
      <c r="N548" s="8">
        <v>12019496.85</v>
      </c>
    </row>
    <row r="549" spans="2:14" ht="26.4">
      <c r="B549" s="1026">
        <v>2023</v>
      </c>
      <c r="C549" s="1026" t="s">
        <v>32</v>
      </c>
      <c r="D549" s="1079" t="s">
        <v>1289</v>
      </c>
      <c r="E549" s="1080"/>
      <c r="F549" s="1079" t="s">
        <v>1299</v>
      </c>
      <c r="G549" s="1080"/>
      <c r="H549" s="1026" t="s">
        <v>969</v>
      </c>
      <c r="I549" s="1026" t="s">
        <v>1262</v>
      </c>
      <c r="J549" s="1026" t="s">
        <v>33</v>
      </c>
      <c r="K549" s="293">
        <v>2124.9299999999998</v>
      </c>
      <c r="L549" s="6">
        <v>895</v>
      </c>
      <c r="M549" s="9"/>
      <c r="N549" s="8">
        <v>1901812.35</v>
      </c>
    </row>
    <row r="550" spans="2:14" ht="26.4">
      <c r="B550" s="1026">
        <v>2023</v>
      </c>
      <c r="C550" s="1026" t="s">
        <v>32</v>
      </c>
      <c r="D550" s="1079" t="s">
        <v>1289</v>
      </c>
      <c r="E550" s="1080"/>
      <c r="F550" s="1079" t="s">
        <v>1299</v>
      </c>
      <c r="G550" s="1080"/>
      <c r="H550" s="1026" t="s">
        <v>968</v>
      </c>
      <c r="I550" s="1026" t="s">
        <v>1261</v>
      </c>
      <c r="J550" s="1026" t="s">
        <v>33</v>
      </c>
      <c r="K550" s="293">
        <v>354.15</v>
      </c>
      <c r="L550" s="6">
        <v>26798</v>
      </c>
      <c r="M550" s="9"/>
      <c r="N550" s="8">
        <v>9490511.6999999993</v>
      </c>
    </row>
    <row r="551" spans="2:14" ht="26.4">
      <c r="B551" s="1026">
        <v>2023</v>
      </c>
      <c r="C551" s="1026" t="s">
        <v>32</v>
      </c>
      <c r="D551" s="1079" t="s">
        <v>1289</v>
      </c>
      <c r="E551" s="1080"/>
      <c r="F551" s="1079" t="s">
        <v>1299</v>
      </c>
      <c r="G551" s="1080"/>
      <c r="H551" s="1026" t="s">
        <v>968</v>
      </c>
      <c r="I551" s="1026" t="s">
        <v>1262</v>
      </c>
      <c r="J551" s="1026" t="s">
        <v>33</v>
      </c>
      <c r="K551" s="293">
        <v>708.31</v>
      </c>
      <c r="L551" s="6">
        <v>5694</v>
      </c>
      <c r="M551" s="9"/>
      <c r="N551" s="8">
        <v>4033117.14</v>
      </c>
    </row>
    <row r="552" spans="2:14">
      <c r="B552" s="1027" t="s">
        <v>28</v>
      </c>
      <c r="C552" s="1027" t="s">
        <v>28</v>
      </c>
      <c r="D552" s="1083" t="s">
        <v>28</v>
      </c>
      <c r="E552" s="1080"/>
      <c r="F552" s="1083" t="s">
        <v>29</v>
      </c>
      <c r="G552" s="1080"/>
      <c r="H552" s="1027" t="s">
        <v>28</v>
      </c>
      <c r="I552" s="1027" t="s">
        <v>28</v>
      </c>
      <c r="J552" s="1027" t="s">
        <v>28</v>
      </c>
      <c r="K552" s="1027" t="s">
        <v>28</v>
      </c>
      <c r="L552" s="13">
        <v>1058342</v>
      </c>
      <c r="M552" s="1027"/>
      <c r="N552" s="14">
        <v>455517120.42000002</v>
      </c>
    </row>
    <row r="553" spans="2:14" ht="52.8">
      <c r="B553" s="1026">
        <v>2023</v>
      </c>
      <c r="C553" s="1026" t="s">
        <v>32</v>
      </c>
      <c r="D553" s="1079" t="s">
        <v>1289</v>
      </c>
      <c r="E553" s="1080"/>
      <c r="F553" s="1079" t="s">
        <v>1300</v>
      </c>
      <c r="G553" s="1080"/>
      <c r="H553" s="1026" t="s">
        <v>966</v>
      </c>
      <c r="I553" s="1026" t="s">
        <v>292</v>
      </c>
      <c r="J553" s="1026" t="s">
        <v>33</v>
      </c>
      <c r="K553" s="293">
        <v>0</v>
      </c>
      <c r="L553" s="6">
        <v>2514</v>
      </c>
      <c r="M553" s="9"/>
      <c r="N553" s="1026"/>
    </row>
    <row r="554" spans="2:14" ht="39.6">
      <c r="B554" s="1026">
        <v>2023</v>
      </c>
      <c r="C554" s="1026" t="s">
        <v>32</v>
      </c>
      <c r="D554" s="1079" t="s">
        <v>1289</v>
      </c>
      <c r="E554" s="1080"/>
      <c r="F554" s="1079" t="s">
        <v>1300</v>
      </c>
      <c r="G554" s="1080"/>
      <c r="H554" s="1026" t="s">
        <v>967</v>
      </c>
      <c r="I554" s="1026" t="s">
        <v>292</v>
      </c>
      <c r="J554" s="1026" t="s">
        <v>33</v>
      </c>
      <c r="K554" s="293">
        <v>0</v>
      </c>
      <c r="L554" s="6">
        <v>132</v>
      </c>
      <c r="M554" s="9"/>
      <c r="N554" s="1026"/>
    </row>
    <row r="555" spans="2:14" ht="39.6">
      <c r="B555" s="1026">
        <v>2023</v>
      </c>
      <c r="C555" s="1026" t="s">
        <v>32</v>
      </c>
      <c r="D555" s="1079" t="s">
        <v>1289</v>
      </c>
      <c r="E555" s="1080"/>
      <c r="F555" s="1079" t="s">
        <v>1300</v>
      </c>
      <c r="G555" s="1080"/>
      <c r="H555" s="1026" t="s">
        <v>969</v>
      </c>
      <c r="I555" s="1026" t="s">
        <v>292</v>
      </c>
      <c r="J555" s="1026" t="s">
        <v>735</v>
      </c>
      <c r="K555" s="293">
        <v>0</v>
      </c>
      <c r="L555" s="6">
        <v>2</v>
      </c>
      <c r="M555" s="9"/>
      <c r="N555" s="1026"/>
    </row>
    <row r="556" spans="2:14" ht="52.8">
      <c r="B556" s="1026">
        <v>2023</v>
      </c>
      <c r="C556" s="1026" t="s">
        <v>32</v>
      </c>
      <c r="D556" s="1079" t="s">
        <v>1289</v>
      </c>
      <c r="E556" s="1080"/>
      <c r="F556" s="1079" t="s">
        <v>1300</v>
      </c>
      <c r="G556" s="1080"/>
      <c r="H556" s="1026" t="s">
        <v>966</v>
      </c>
      <c r="I556" s="1026" t="s">
        <v>1261</v>
      </c>
      <c r="J556" s="1026" t="s">
        <v>33</v>
      </c>
      <c r="K556" s="293">
        <v>385.32</v>
      </c>
      <c r="L556" s="6">
        <v>1046104</v>
      </c>
      <c r="M556" s="9"/>
      <c r="N556" s="8">
        <v>403084793.27999997</v>
      </c>
    </row>
    <row r="557" spans="2:14" ht="52.8">
      <c r="B557" s="1026">
        <v>2023</v>
      </c>
      <c r="C557" s="1026" t="s">
        <v>32</v>
      </c>
      <c r="D557" s="1079" t="s">
        <v>1289</v>
      </c>
      <c r="E557" s="1080"/>
      <c r="F557" s="1079" t="s">
        <v>1300</v>
      </c>
      <c r="G557" s="1080"/>
      <c r="H557" s="1026" t="s">
        <v>966</v>
      </c>
      <c r="I557" s="1026" t="s">
        <v>1262</v>
      </c>
      <c r="J557" s="1026" t="s">
        <v>33</v>
      </c>
      <c r="K557" s="293">
        <v>770.65</v>
      </c>
      <c r="L557" s="6">
        <v>601942</v>
      </c>
      <c r="M557" s="9"/>
      <c r="N557" s="8">
        <v>463886602.30000001</v>
      </c>
    </row>
    <row r="558" spans="2:14" ht="26.4">
      <c r="B558" s="1026">
        <v>2023</v>
      </c>
      <c r="C558" s="1026" t="s">
        <v>32</v>
      </c>
      <c r="D558" s="1079" t="s">
        <v>1289</v>
      </c>
      <c r="E558" s="1080"/>
      <c r="F558" s="1079" t="s">
        <v>1300</v>
      </c>
      <c r="G558" s="1080"/>
      <c r="H558" s="1026" t="s">
        <v>967</v>
      </c>
      <c r="I558" s="1026" t="s">
        <v>1261</v>
      </c>
      <c r="J558" s="1026" t="s">
        <v>33</v>
      </c>
      <c r="K558" s="293">
        <v>770.65</v>
      </c>
      <c r="L558" s="6">
        <v>127872</v>
      </c>
      <c r="M558" s="9"/>
      <c r="N558" s="8">
        <v>98544556.799999997</v>
      </c>
    </row>
    <row r="559" spans="2:14" ht="26.4">
      <c r="B559" s="1026">
        <v>2023</v>
      </c>
      <c r="C559" s="1026" t="s">
        <v>32</v>
      </c>
      <c r="D559" s="1079" t="s">
        <v>1289</v>
      </c>
      <c r="E559" s="1080"/>
      <c r="F559" s="1079" t="s">
        <v>1300</v>
      </c>
      <c r="G559" s="1080"/>
      <c r="H559" s="1026" t="s">
        <v>967</v>
      </c>
      <c r="I559" s="1026" t="s">
        <v>1262</v>
      </c>
      <c r="J559" s="1026" t="s">
        <v>33</v>
      </c>
      <c r="K559" s="293">
        <v>1541.31</v>
      </c>
      <c r="L559" s="6">
        <v>93648</v>
      </c>
      <c r="M559" s="9"/>
      <c r="N559" s="8">
        <v>144340598.88</v>
      </c>
    </row>
    <row r="560" spans="2:14" ht="26.4">
      <c r="B560" s="1026">
        <v>2023</v>
      </c>
      <c r="C560" s="1026" t="s">
        <v>32</v>
      </c>
      <c r="D560" s="1079" t="s">
        <v>1289</v>
      </c>
      <c r="E560" s="1080"/>
      <c r="F560" s="1079" t="s">
        <v>1300</v>
      </c>
      <c r="G560" s="1080"/>
      <c r="H560" s="1026" t="s">
        <v>969</v>
      </c>
      <c r="I560" s="1026" t="s">
        <v>1261</v>
      </c>
      <c r="J560" s="1026" t="s">
        <v>33</v>
      </c>
      <c r="K560" s="293">
        <v>1155.97</v>
      </c>
      <c r="L560" s="6">
        <v>52453</v>
      </c>
      <c r="M560" s="9"/>
      <c r="N560" s="8">
        <v>60634094.409999996</v>
      </c>
    </row>
    <row r="561" spans="2:14" ht="26.4">
      <c r="B561" s="1026">
        <v>2023</v>
      </c>
      <c r="C561" s="1026" t="s">
        <v>32</v>
      </c>
      <c r="D561" s="1079" t="s">
        <v>1289</v>
      </c>
      <c r="E561" s="1080"/>
      <c r="F561" s="1079" t="s">
        <v>1300</v>
      </c>
      <c r="G561" s="1080"/>
      <c r="H561" s="1026" t="s">
        <v>969</v>
      </c>
      <c r="I561" s="1026" t="s">
        <v>1262</v>
      </c>
      <c r="J561" s="1026" t="s">
        <v>33</v>
      </c>
      <c r="K561" s="293">
        <v>2311.96</v>
      </c>
      <c r="L561" s="6">
        <v>31471</v>
      </c>
      <c r="M561" s="9"/>
      <c r="N561" s="8">
        <v>72759693.159999996</v>
      </c>
    </row>
    <row r="562" spans="2:14" ht="26.4">
      <c r="B562" s="1026">
        <v>2023</v>
      </c>
      <c r="C562" s="1026" t="s">
        <v>32</v>
      </c>
      <c r="D562" s="1079" t="s">
        <v>1289</v>
      </c>
      <c r="E562" s="1080"/>
      <c r="F562" s="1079" t="s">
        <v>1300</v>
      </c>
      <c r="G562" s="1080"/>
      <c r="H562" s="1026" t="s">
        <v>968</v>
      </c>
      <c r="I562" s="1026" t="s">
        <v>1261</v>
      </c>
      <c r="J562" s="1026" t="s">
        <v>33</v>
      </c>
      <c r="K562" s="293">
        <v>385.32</v>
      </c>
      <c r="L562" s="6">
        <v>29864</v>
      </c>
      <c r="M562" s="9"/>
      <c r="N562" s="8">
        <v>11507196.48</v>
      </c>
    </row>
    <row r="563" spans="2:14" ht="26.4">
      <c r="B563" s="1026">
        <v>2023</v>
      </c>
      <c r="C563" s="1026" t="s">
        <v>32</v>
      </c>
      <c r="D563" s="1079" t="s">
        <v>1289</v>
      </c>
      <c r="E563" s="1080"/>
      <c r="F563" s="1079" t="s">
        <v>1300</v>
      </c>
      <c r="G563" s="1080"/>
      <c r="H563" s="1026" t="s">
        <v>968</v>
      </c>
      <c r="I563" s="1026" t="s">
        <v>1262</v>
      </c>
      <c r="J563" s="1026" t="s">
        <v>33</v>
      </c>
      <c r="K563" s="293">
        <v>770.65</v>
      </c>
      <c r="L563" s="6">
        <v>26107</v>
      </c>
      <c r="M563" s="9"/>
      <c r="N563" s="8">
        <v>20119359.550000001</v>
      </c>
    </row>
    <row r="564" spans="2:14">
      <c r="B564" s="1027" t="s">
        <v>28</v>
      </c>
      <c r="C564" s="1027" t="s">
        <v>28</v>
      </c>
      <c r="D564" s="1083" t="s">
        <v>28</v>
      </c>
      <c r="E564" s="1080"/>
      <c r="F564" s="1083" t="s">
        <v>29</v>
      </c>
      <c r="G564" s="1080"/>
      <c r="H564" s="1027" t="s">
        <v>28</v>
      </c>
      <c r="I564" s="1027" t="s">
        <v>28</v>
      </c>
      <c r="J564" s="1027" t="s">
        <v>28</v>
      </c>
      <c r="K564" s="1027" t="s">
        <v>28</v>
      </c>
      <c r="L564" s="13">
        <v>2012109</v>
      </c>
      <c r="M564" s="1027"/>
      <c r="N564" s="14">
        <v>1274876894.8599999</v>
      </c>
    </row>
    <row r="565" spans="2:14" ht="52.8">
      <c r="B565" s="1026">
        <v>2023</v>
      </c>
      <c r="C565" s="1026" t="s">
        <v>32</v>
      </c>
      <c r="D565" s="1079" t="s">
        <v>1289</v>
      </c>
      <c r="E565" s="1080"/>
      <c r="F565" s="1079" t="s">
        <v>1301</v>
      </c>
      <c r="G565" s="1080"/>
      <c r="H565" s="1026" t="s">
        <v>966</v>
      </c>
      <c r="I565" s="1026" t="s">
        <v>292</v>
      </c>
      <c r="J565" s="1026" t="s">
        <v>33</v>
      </c>
      <c r="K565" s="293">
        <v>0</v>
      </c>
      <c r="L565" s="6">
        <v>2254</v>
      </c>
      <c r="M565" s="9"/>
      <c r="N565" s="1026"/>
    </row>
    <row r="566" spans="2:14" ht="39.6">
      <c r="B566" s="1026">
        <v>2023</v>
      </c>
      <c r="C566" s="1026" t="s">
        <v>32</v>
      </c>
      <c r="D566" s="1079" t="s">
        <v>1289</v>
      </c>
      <c r="E566" s="1080"/>
      <c r="F566" s="1079" t="s">
        <v>1301</v>
      </c>
      <c r="G566" s="1080"/>
      <c r="H566" s="1026" t="s">
        <v>967</v>
      </c>
      <c r="I566" s="1026" t="s">
        <v>292</v>
      </c>
      <c r="J566" s="1026" t="s">
        <v>33</v>
      </c>
      <c r="K566" s="293">
        <v>0</v>
      </c>
      <c r="L566" s="6">
        <v>104</v>
      </c>
      <c r="M566" s="9"/>
      <c r="N566" s="1026"/>
    </row>
    <row r="567" spans="2:14" ht="39.6">
      <c r="B567" s="1026">
        <v>2023</v>
      </c>
      <c r="C567" s="1026" t="s">
        <v>32</v>
      </c>
      <c r="D567" s="1079" t="s">
        <v>1289</v>
      </c>
      <c r="E567" s="1080"/>
      <c r="F567" s="1079" t="s">
        <v>1301</v>
      </c>
      <c r="G567" s="1080"/>
      <c r="H567" s="1026" t="s">
        <v>969</v>
      </c>
      <c r="I567" s="1026" t="s">
        <v>292</v>
      </c>
      <c r="J567" s="1026" t="s">
        <v>647</v>
      </c>
      <c r="K567" s="293">
        <v>0</v>
      </c>
      <c r="L567" s="6">
        <v>3</v>
      </c>
      <c r="M567" s="9"/>
      <c r="N567" s="1026"/>
    </row>
    <row r="568" spans="2:14" ht="52.8">
      <c r="B568" s="1026">
        <v>2023</v>
      </c>
      <c r="C568" s="1026" t="s">
        <v>32</v>
      </c>
      <c r="D568" s="1079" t="s">
        <v>1289</v>
      </c>
      <c r="E568" s="1080"/>
      <c r="F568" s="1079" t="s">
        <v>1301</v>
      </c>
      <c r="G568" s="1080"/>
      <c r="H568" s="1026" t="s">
        <v>966</v>
      </c>
      <c r="I568" s="1026" t="s">
        <v>1261</v>
      </c>
      <c r="J568" s="1026" t="s">
        <v>33</v>
      </c>
      <c r="K568" s="293">
        <v>385.32</v>
      </c>
      <c r="L568" s="6">
        <v>1074550</v>
      </c>
      <c r="M568" s="9"/>
      <c r="N568" s="8">
        <v>414045606</v>
      </c>
    </row>
    <row r="569" spans="2:14" ht="52.8">
      <c r="B569" s="1026">
        <v>2023</v>
      </c>
      <c r="C569" s="1026" t="s">
        <v>32</v>
      </c>
      <c r="D569" s="1079" t="s">
        <v>1289</v>
      </c>
      <c r="E569" s="1080"/>
      <c r="F569" s="1079" t="s">
        <v>1301</v>
      </c>
      <c r="G569" s="1080"/>
      <c r="H569" s="1026" t="s">
        <v>966</v>
      </c>
      <c r="I569" s="1026" t="s">
        <v>1262</v>
      </c>
      <c r="J569" s="1026" t="s">
        <v>33</v>
      </c>
      <c r="K569" s="293">
        <v>770.65</v>
      </c>
      <c r="L569" s="6">
        <v>108722</v>
      </c>
      <c r="M569" s="9"/>
      <c r="N569" s="8">
        <v>83786609.299999997</v>
      </c>
    </row>
    <row r="570" spans="2:14" ht="52.8">
      <c r="B570" s="1026">
        <v>2023</v>
      </c>
      <c r="C570" s="1026" t="s">
        <v>32</v>
      </c>
      <c r="D570" s="1079" t="s">
        <v>1289</v>
      </c>
      <c r="E570" s="1080"/>
      <c r="F570" s="1079" t="s">
        <v>1301</v>
      </c>
      <c r="G570" s="1080"/>
      <c r="H570" s="1026" t="s">
        <v>966</v>
      </c>
      <c r="I570" s="1026" t="s">
        <v>1263</v>
      </c>
      <c r="J570" s="1026" t="s">
        <v>33</v>
      </c>
      <c r="K570" s="293">
        <v>1155.98</v>
      </c>
      <c r="L570" s="6">
        <v>307199</v>
      </c>
      <c r="M570" s="9"/>
      <c r="N570" s="8">
        <v>355115900.01999998</v>
      </c>
    </row>
    <row r="571" spans="2:14" ht="26.4">
      <c r="B571" s="1026">
        <v>2023</v>
      </c>
      <c r="C571" s="1026" t="s">
        <v>32</v>
      </c>
      <c r="D571" s="1079" t="s">
        <v>1289</v>
      </c>
      <c r="E571" s="1080"/>
      <c r="F571" s="1079" t="s">
        <v>1301</v>
      </c>
      <c r="G571" s="1080"/>
      <c r="H571" s="1026" t="s">
        <v>967</v>
      </c>
      <c r="I571" s="1026" t="s">
        <v>1261</v>
      </c>
      <c r="J571" s="1026" t="s">
        <v>33</v>
      </c>
      <c r="K571" s="293">
        <v>770.65</v>
      </c>
      <c r="L571" s="6">
        <v>146269</v>
      </c>
      <c r="M571" s="9"/>
      <c r="N571" s="8">
        <v>112722204.84999999</v>
      </c>
    </row>
    <row r="572" spans="2:14" ht="26.4">
      <c r="B572" s="1026">
        <v>2023</v>
      </c>
      <c r="C572" s="1026" t="s">
        <v>32</v>
      </c>
      <c r="D572" s="1079" t="s">
        <v>1289</v>
      </c>
      <c r="E572" s="1080"/>
      <c r="F572" s="1079" t="s">
        <v>1301</v>
      </c>
      <c r="G572" s="1080"/>
      <c r="H572" s="1026" t="s">
        <v>967</v>
      </c>
      <c r="I572" s="1026" t="s">
        <v>1262</v>
      </c>
      <c r="J572" s="1026" t="s">
        <v>33</v>
      </c>
      <c r="K572" s="293">
        <v>1541.31</v>
      </c>
      <c r="L572" s="6">
        <v>20349</v>
      </c>
      <c r="M572" s="9"/>
      <c r="N572" s="8">
        <v>31364117.190000001</v>
      </c>
    </row>
    <row r="573" spans="2:14" ht="26.4">
      <c r="B573" s="1026">
        <v>2023</v>
      </c>
      <c r="C573" s="1026" t="s">
        <v>32</v>
      </c>
      <c r="D573" s="1079" t="s">
        <v>1289</v>
      </c>
      <c r="E573" s="1080"/>
      <c r="F573" s="1079" t="s">
        <v>1301</v>
      </c>
      <c r="G573" s="1080"/>
      <c r="H573" s="1026" t="s">
        <v>967</v>
      </c>
      <c r="I573" s="1026" t="s">
        <v>1263</v>
      </c>
      <c r="J573" s="1026" t="s">
        <v>33</v>
      </c>
      <c r="K573" s="293">
        <v>2311.9699999999998</v>
      </c>
      <c r="L573" s="6">
        <v>43987</v>
      </c>
      <c r="M573" s="9"/>
      <c r="N573" s="8">
        <v>101696624.39</v>
      </c>
    </row>
    <row r="574" spans="2:14" ht="26.4">
      <c r="B574" s="1026">
        <v>2023</v>
      </c>
      <c r="C574" s="1026" t="s">
        <v>32</v>
      </c>
      <c r="D574" s="1079" t="s">
        <v>1289</v>
      </c>
      <c r="E574" s="1080"/>
      <c r="F574" s="1079" t="s">
        <v>1301</v>
      </c>
      <c r="G574" s="1080"/>
      <c r="H574" s="1026" t="s">
        <v>969</v>
      </c>
      <c r="I574" s="1026" t="s">
        <v>1261</v>
      </c>
      <c r="J574" s="1026" t="s">
        <v>33</v>
      </c>
      <c r="K574" s="293">
        <v>1155.97</v>
      </c>
      <c r="L574" s="6">
        <v>63523</v>
      </c>
      <c r="M574" s="9"/>
      <c r="N574" s="8">
        <v>73430682.310000002</v>
      </c>
    </row>
    <row r="575" spans="2:14" ht="26.4">
      <c r="B575" s="1026">
        <v>2023</v>
      </c>
      <c r="C575" s="1026" t="s">
        <v>32</v>
      </c>
      <c r="D575" s="1079" t="s">
        <v>1289</v>
      </c>
      <c r="E575" s="1080"/>
      <c r="F575" s="1079" t="s">
        <v>1301</v>
      </c>
      <c r="G575" s="1080"/>
      <c r="H575" s="1026" t="s">
        <v>969</v>
      </c>
      <c r="I575" s="1026" t="s">
        <v>1262</v>
      </c>
      <c r="J575" s="1026" t="s">
        <v>33</v>
      </c>
      <c r="K575" s="293">
        <v>2311.96</v>
      </c>
      <c r="L575" s="6">
        <v>7087</v>
      </c>
      <c r="M575" s="9"/>
      <c r="N575" s="8">
        <v>16384860.52</v>
      </c>
    </row>
    <row r="576" spans="2:14" ht="26.4">
      <c r="B576" s="1026">
        <v>2023</v>
      </c>
      <c r="C576" s="1026" t="s">
        <v>32</v>
      </c>
      <c r="D576" s="1079" t="s">
        <v>1289</v>
      </c>
      <c r="E576" s="1080"/>
      <c r="F576" s="1079" t="s">
        <v>1301</v>
      </c>
      <c r="G576" s="1080"/>
      <c r="H576" s="1026" t="s">
        <v>969</v>
      </c>
      <c r="I576" s="1026" t="s">
        <v>1263</v>
      </c>
      <c r="J576" s="1026" t="s">
        <v>33</v>
      </c>
      <c r="K576" s="293">
        <v>3467.95</v>
      </c>
      <c r="L576" s="6">
        <v>14117</v>
      </c>
      <c r="M576" s="9"/>
      <c r="N576" s="8">
        <v>48957050.149999999</v>
      </c>
    </row>
    <row r="577" spans="2:14" ht="26.4">
      <c r="B577" s="1026">
        <v>2023</v>
      </c>
      <c r="C577" s="1026" t="s">
        <v>32</v>
      </c>
      <c r="D577" s="1079" t="s">
        <v>1289</v>
      </c>
      <c r="E577" s="1080"/>
      <c r="F577" s="1079" t="s">
        <v>1301</v>
      </c>
      <c r="G577" s="1080"/>
      <c r="H577" s="1026" t="s">
        <v>968</v>
      </c>
      <c r="I577" s="1026" t="s">
        <v>1261</v>
      </c>
      <c r="J577" s="1026" t="s">
        <v>33</v>
      </c>
      <c r="K577" s="293">
        <v>385.32</v>
      </c>
      <c r="L577" s="6">
        <v>30040</v>
      </c>
      <c r="M577" s="9"/>
      <c r="N577" s="8">
        <v>11575012.800000001</v>
      </c>
    </row>
    <row r="578" spans="2:14" ht="26.4">
      <c r="B578" s="1026">
        <v>2023</v>
      </c>
      <c r="C578" s="1026" t="s">
        <v>32</v>
      </c>
      <c r="D578" s="1079" t="s">
        <v>1289</v>
      </c>
      <c r="E578" s="1080"/>
      <c r="F578" s="1079" t="s">
        <v>1301</v>
      </c>
      <c r="G578" s="1080"/>
      <c r="H578" s="1026" t="s">
        <v>968</v>
      </c>
      <c r="I578" s="1026" t="s">
        <v>1262</v>
      </c>
      <c r="J578" s="1026" t="s">
        <v>33</v>
      </c>
      <c r="K578" s="293">
        <v>770.65</v>
      </c>
      <c r="L578" s="6">
        <v>2872</v>
      </c>
      <c r="M578" s="9"/>
      <c r="N578" s="8">
        <v>2213306.7999999998</v>
      </c>
    </row>
    <row r="579" spans="2:14" ht="26.4">
      <c r="B579" s="1026">
        <v>2023</v>
      </c>
      <c r="C579" s="1026" t="s">
        <v>32</v>
      </c>
      <c r="D579" s="1079" t="s">
        <v>1289</v>
      </c>
      <c r="E579" s="1080"/>
      <c r="F579" s="1079" t="s">
        <v>1301</v>
      </c>
      <c r="G579" s="1080"/>
      <c r="H579" s="1026" t="s">
        <v>968</v>
      </c>
      <c r="I579" s="1026" t="s">
        <v>1263</v>
      </c>
      <c r="J579" s="1026" t="s">
        <v>33</v>
      </c>
      <c r="K579" s="293">
        <v>1155.98</v>
      </c>
      <c r="L579" s="6">
        <v>14610</v>
      </c>
      <c r="M579" s="9"/>
      <c r="N579" s="8">
        <v>16888867.800000001</v>
      </c>
    </row>
    <row r="580" spans="2:14">
      <c r="B580" s="1027" t="s">
        <v>28</v>
      </c>
      <c r="C580" s="1027" t="s">
        <v>28</v>
      </c>
      <c r="D580" s="1083" t="s">
        <v>28</v>
      </c>
      <c r="E580" s="1080"/>
      <c r="F580" s="1083" t="s">
        <v>29</v>
      </c>
      <c r="G580" s="1080"/>
      <c r="H580" s="1027" t="s">
        <v>28</v>
      </c>
      <c r="I580" s="1027" t="s">
        <v>28</v>
      </c>
      <c r="J580" s="1027" t="s">
        <v>28</v>
      </c>
      <c r="K580" s="1027" t="s">
        <v>28</v>
      </c>
      <c r="L580" s="13">
        <v>1835686</v>
      </c>
      <c r="M580" s="1027"/>
      <c r="N580" s="14">
        <v>1268180842.1300001</v>
      </c>
    </row>
    <row r="581" spans="2:14" ht="52.8">
      <c r="B581" s="1026">
        <v>2023</v>
      </c>
      <c r="C581" s="1026" t="s">
        <v>32</v>
      </c>
      <c r="D581" s="1079" t="s">
        <v>1289</v>
      </c>
      <c r="E581" s="1080"/>
      <c r="F581" s="1079" t="s">
        <v>1302</v>
      </c>
      <c r="G581" s="1080"/>
      <c r="H581" s="1026" t="s">
        <v>966</v>
      </c>
      <c r="I581" s="1026" t="s">
        <v>292</v>
      </c>
      <c r="J581" s="1026" t="s">
        <v>33</v>
      </c>
      <c r="K581" s="293">
        <v>0</v>
      </c>
      <c r="L581" s="6">
        <v>871</v>
      </c>
      <c r="M581" s="9"/>
      <c r="N581" s="1026"/>
    </row>
    <row r="582" spans="2:14" ht="39.6">
      <c r="B582" s="1026">
        <v>2023</v>
      </c>
      <c r="C582" s="1026" t="s">
        <v>32</v>
      </c>
      <c r="D582" s="1079" t="s">
        <v>1289</v>
      </c>
      <c r="E582" s="1080"/>
      <c r="F582" s="1079" t="s">
        <v>1302</v>
      </c>
      <c r="G582" s="1080"/>
      <c r="H582" s="1026" t="s">
        <v>967</v>
      </c>
      <c r="I582" s="1026" t="s">
        <v>292</v>
      </c>
      <c r="J582" s="1026" t="s">
        <v>33</v>
      </c>
      <c r="K582" s="293">
        <v>0</v>
      </c>
      <c r="L582" s="6">
        <v>130</v>
      </c>
      <c r="M582" s="9"/>
      <c r="N582" s="1026"/>
    </row>
    <row r="583" spans="2:14" ht="39.6">
      <c r="B583" s="1026">
        <v>2023</v>
      </c>
      <c r="C583" s="1026" t="s">
        <v>32</v>
      </c>
      <c r="D583" s="1079" t="s">
        <v>1289</v>
      </c>
      <c r="E583" s="1080"/>
      <c r="F583" s="1079" t="s">
        <v>1302</v>
      </c>
      <c r="G583" s="1080"/>
      <c r="H583" s="1026" t="s">
        <v>969</v>
      </c>
      <c r="I583" s="1026" t="s">
        <v>292</v>
      </c>
      <c r="J583" s="1026" t="s">
        <v>235</v>
      </c>
      <c r="K583" s="293">
        <v>0</v>
      </c>
      <c r="L583" s="6">
        <v>1</v>
      </c>
      <c r="M583" s="9"/>
      <c r="N583" s="1026"/>
    </row>
    <row r="584" spans="2:14" ht="52.8">
      <c r="B584" s="1026">
        <v>2023</v>
      </c>
      <c r="C584" s="1026" t="s">
        <v>32</v>
      </c>
      <c r="D584" s="1079" t="s">
        <v>1289</v>
      </c>
      <c r="E584" s="1080"/>
      <c r="F584" s="1079" t="s">
        <v>1302</v>
      </c>
      <c r="G584" s="1080"/>
      <c r="H584" s="1026" t="s">
        <v>966</v>
      </c>
      <c r="I584" s="1026" t="s">
        <v>1261</v>
      </c>
      <c r="J584" s="1026" t="s">
        <v>33</v>
      </c>
      <c r="K584" s="293">
        <v>343.76</v>
      </c>
      <c r="L584" s="6">
        <v>716343</v>
      </c>
      <c r="M584" s="9"/>
      <c r="N584" s="8">
        <v>246250069.68000001</v>
      </c>
    </row>
    <row r="585" spans="2:14" ht="52.8">
      <c r="B585" s="1026">
        <v>2023</v>
      </c>
      <c r="C585" s="1026" t="s">
        <v>32</v>
      </c>
      <c r="D585" s="1079" t="s">
        <v>1289</v>
      </c>
      <c r="E585" s="1080"/>
      <c r="F585" s="1079" t="s">
        <v>1302</v>
      </c>
      <c r="G585" s="1080"/>
      <c r="H585" s="1026" t="s">
        <v>966</v>
      </c>
      <c r="I585" s="1026" t="s">
        <v>1262</v>
      </c>
      <c r="J585" s="1026" t="s">
        <v>33</v>
      </c>
      <c r="K585" s="293">
        <v>687.52</v>
      </c>
      <c r="L585" s="6">
        <v>18770</v>
      </c>
      <c r="M585" s="9"/>
      <c r="N585" s="8">
        <v>12904750.4</v>
      </c>
    </row>
    <row r="586" spans="2:14" ht="26.4">
      <c r="B586" s="1026">
        <v>2023</v>
      </c>
      <c r="C586" s="1026" t="s">
        <v>32</v>
      </c>
      <c r="D586" s="1079" t="s">
        <v>1289</v>
      </c>
      <c r="E586" s="1080"/>
      <c r="F586" s="1079" t="s">
        <v>1302</v>
      </c>
      <c r="G586" s="1080"/>
      <c r="H586" s="1026" t="s">
        <v>967</v>
      </c>
      <c r="I586" s="1026" t="s">
        <v>1261</v>
      </c>
      <c r="J586" s="1026" t="s">
        <v>33</v>
      </c>
      <c r="K586" s="293">
        <v>515.64</v>
      </c>
      <c r="L586" s="6">
        <v>134581</v>
      </c>
      <c r="M586" s="9"/>
      <c r="N586" s="8">
        <v>69395346.840000004</v>
      </c>
    </row>
    <row r="587" spans="2:14" ht="26.4">
      <c r="B587" s="1026">
        <v>2023</v>
      </c>
      <c r="C587" s="1026" t="s">
        <v>32</v>
      </c>
      <c r="D587" s="1079" t="s">
        <v>1289</v>
      </c>
      <c r="E587" s="1080"/>
      <c r="F587" s="1079" t="s">
        <v>1302</v>
      </c>
      <c r="G587" s="1080"/>
      <c r="H587" s="1026" t="s">
        <v>967</v>
      </c>
      <c r="I587" s="1026" t="s">
        <v>1262</v>
      </c>
      <c r="J587" s="1026" t="s">
        <v>33</v>
      </c>
      <c r="K587" s="293">
        <v>1031.29</v>
      </c>
      <c r="L587" s="6">
        <v>2620</v>
      </c>
      <c r="M587" s="9"/>
      <c r="N587" s="8">
        <v>2701979.8</v>
      </c>
    </row>
    <row r="588" spans="2:14" ht="26.4">
      <c r="B588" s="1026">
        <v>2023</v>
      </c>
      <c r="C588" s="1026" t="s">
        <v>32</v>
      </c>
      <c r="D588" s="1079" t="s">
        <v>1289</v>
      </c>
      <c r="E588" s="1080"/>
      <c r="F588" s="1079" t="s">
        <v>1302</v>
      </c>
      <c r="G588" s="1080"/>
      <c r="H588" s="1026" t="s">
        <v>969</v>
      </c>
      <c r="I588" s="1026" t="s">
        <v>1261</v>
      </c>
      <c r="J588" s="1026" t="s">
        <v>33</v>
      </c>
      <c r="K588" s="293">
        <v>687.52</v>
      </c>
      <c r="L588" s="6">
        <v>97389</v>
      </c>
      <c r="M588" s="9"/>
      <c r="N588" s="8">
        <v>66956885.280000001</v>
      </c>
    </row>
    <row r="589" spans="2:14" ht="26.4">
      <c r="B589" s="1026">
        <v>2023</v>
      </c>
      <c r="C589" s="1026" t="s">
        <v>32</v>
      </c>
      <c r="D589" s="1079" t="s">
        <v>1289</v>
      </c>
      <c r="E589" s="1080"/>
      <c r="F589" s="1079" t="s">
        <v>1302</v>
      </c>
      <c r="G589" s="1080"/>
      <c r="H589" s="1026" t="s">
        <v>969</v>
      </c>
      <c r="I589" s="1026" t="s">
        <v>1262</v>
      </c>
      <c r="J589" s="1026" t="s">
        <v>33</v>
      </c>
      <c r="K589" s="293">
        <v>1375.05</v>
      </c>
      <c r="L589" s="6">
        <v>2056</v>
      </c>
      <c r="M589" s="9"/>
      <c r="N589" s="8">
        <v>2827102.8</v>
      </c>
    </row>
    <row r="590" spans="2:14" ht="26.4">
      <c r="B590" s="1026">
        <v>2023</v>
      </c>
      <c r="C590" s="1026" t="s">
        <v>32</v>
      </c>
      <c r="D590" s="1079" t="s">
        <v>1289</v>
      </c>
      <c r="E590" s="1080"/>
      <c r="F590" s="1079" t="s">
        <v>1302</v>
      </c>
      <c r="G590" s="1080"/>
      <c r="H590" s="1026" t="s">
        <v>968</v>
      </c>
      <c r="I590" s="1026" t="s">
        <v>1261</v>
      </c>
      <c r="J590" s="1026" t="s">
        <v>33</v>
      </c>
      <c r="K590" s="293">
        <v>343.76</v>
      </c>
      <c r="L590" s="6">
        <v>16195</v>
      </c>
      <c r="M590" s="9"/>
      <c r="N590" s="8">
        <v>5567193.2000000002</v>
      </c>
    </row>
    <row r="591" spans="2:14" ht="26.4">
      <c r="B591" s="1026">
        <v>2023</v>
      </c>
      <c r="C591" s="1026" t="s">
        <v>32</v>
      </c>
      <c r="D591" s="1079" t="s">
        <v>1289</v>
      </c>
      <c r="E591" s="1080"/>
      <c r="F591" s="1079" t="s">
        <v>1302</v>
      </c>
      <c r="G591" s="1080"/>
      <c r="H591" s="1026" t="s">
        <v>968</v>
      </c>
      <c r="I591" s="1026" t="s">
        <v>1262</v>
      </c>
      <c r="J591" s="1026" t="s">
        <v>33</v>
      </c>
      <c r="K591" s="293">
        <v>687.52</v>
      </c>
      <c r="L591" s="6">
        <v>634</v>
      </c>
      <c r="M591" s="9"/>
      <c r="N591" s="8">
        <v>435887.68</v>
      </c>
    </row>
    <row r="592" spans="2:14">
      <c r="B592" s="1027" t="s">
        <v>28</v>
      </c>
      <c r="C592" s="1027" t="s">
        <v>28</v>
      </c>
      <c r="D592" s="1083" t="s">
        <v>28</v>
      </c>
      <c r="E592" s="1080"/>
      <c r="F592" s="1083" t="s">
        <v>29</v>
      </c>
      <c r="G592" s="1080"/>
      <c r="H592" s="1027" t="s">
        <v>28</v>
      </c>
      <c r="I592" s="1027" t="s">
        <v>28</v>
      </c>
      <c r="J592" s="1027" t="s">
        <v>28</v>
      </c>
      <c r="K592" s="1027" t="s">
        <v>28</v>
      </c>
      <c r="L592" s="13">
        <v>989590</v>
      </c>
      <c r="M592" s="1027"/>
      <c r="N592" s="14">
        <v>407039215.68000001</v>
      </c>
    </row>
    <row r="593" spans="2:14" ht="52.8">
      <c r="B593" s="1026">
        <v>2023</v>
      </c>
      <c r="C593" s="1026" t="s">
        <v>32</v>
      </c>
      <c r="D593" s="1079" t="s">
        <v>1289</v>
      </c>
      <c r="E593" s="1080"/>
      <c r="F593" s="1079" t="s">
        <v>1304</v>
      </c>
      <c r="G593" s="1080"/>
      <c r="H593" s="1026" t="s">
        <v>966</v>
      </c>
      <c r="I593" s="1026" t="s">
        <v>292</v>
      </c>
      <c r="J593" s="1026" t="s">
        <v>33</v>
      </c>
      <c r="K593" s="293">
        <v>0</v>
      </c>
      <c r="L593" s="6">
        <v>1536</v>
      </c>
      <c r="M593" s="9"/>
      <c r="N593" s="1026"/>
    </row>
    <row r="594" spans="2:14" ht="39.6">
      <c r="B594" s="1026">
        <v>2023</v>
      </c>
      <c r="C594" s="1026" t="s">
        <v>32</v>
      </c>
      <c r="D594" s="1079" t="s">
        <v>1289</v>
      </c>
      <c r="E594" s="1080"/>
      <c r="F594" s="1079" t="s">
        <v>1304</v>
      </c>
      <c r="G594" s="1080"/>
      <c r="H594" s="1026" t="s">
        <v>967</v>
      </c>
      <c r="I594" s="1026" t="s">
        <v>292</v>
      </c>
      <c r="J594" s="1026" t="s">
        <v>33</v>
      </c>
      <c r="K594" s="293">
        <v>0</v>
      </c>
      <c r="L594" s="6">
        <v>124</v>
      </c>
      <c r="M594" s="9"/>
      <c r="N594" s="1026"/>
    </row>
    <row r="595" spans="2:14" ht="39.6">
      <c r="B595" s="1026">
        <v>2023</v>
      </c>
      <c r="C595" s="1026" t="s">
        <v>32</v>
      </c>
      <c r="D595" s="1079" t="s">
        <v>1289</v>
      </c>
      <c r="E595" s="1080"/>
      <c r="F595" s="1079" t="s">
        <v>1304</v>
      </c>
      <c r="G595" s="1080"/>
      <c r="H595" s="1026" t="s">
        <v>969</v>
      </c>
      <c r="I595" s="1026" t="s">
        <v>292</v>
      </c>
      <c r="J595" s="1026" t="s">
        <v>255</v>
      </c>
      <c r="K595" s="293">
        <v>0</v>
      </c>
      <c r="L595" s="6">
        <v>3</v>
      </c>
      <c r="M595" s="9"/>
      <c r="N595" s="1026"/>
    </row>
    <row r="596" spans="2:14" ht="52.8">
      <c r="B596" s="1026">
        <v>2023</v>
      </c>
      <c r="C596" s="1026" t="s">
        <v>32</v>
      </c>
      <c r="D596" s="1079" t="s">
        <v>1289</v>
      </c>
      <c r="E596" s="1080"/>
      <c r="F596" s="1079" t="s">
        <v>1304</v>
      </c>
      <c r="G596" s="1080"/>
      <c r="H596" s="1026" t="s">
        <v>966</v>
      </c>
      <c r="I596" s="1026" t="s">
        <v>1261</v>
      </c>
      <c r="J596" s="1026" t="s">
        <v>33</v>
      </c>
      <c r="K596" s="293">
        <v>723.53</v>
      </c>
      <c r="L596" s="6">
        <v>1052771</v>
      </c>
      <c r="M596" s="9"/>
      <c r="N596" s="8">
        <v>761711401.63</v>
      </c>
    </row>
    <row r="597" spans="2:14" ht="26.4">
      <c r="B597" s="1026">
        <v>2023</v>
      </c>
      <c r="C597" s="1026" t="s">
        <v>32</v>
      </c>
      <c r="D597" s="1079" t="s">
        <v>1289</v>
      </c>
      <c r="E597" s="1080"/>
      <c r="F597" s="1079" t="s">
        <v>1304</v>
      </c>
      <c r="G597" s="1080"/>
      <c r="H597" s="1026" t="s">
        <v>967</v>
      </c>
      <c r="I597" s="1026" t="s">
        <v>1261</v>
      </c>
      <c r="J597" s="1026" t="s">
        <v>33</v>
      </c>
      <c r="K597" s="293">
        <v>1447.06</v>
      </c>
      <c r="L597" s="6">
        <v>118369</v>
      </c>
      <c r="M597" s="9"/>
      <c r="N597" s="8">
        <v>171287045.13999999</v>
      </c>
    </row>
    <row r="598" spans="2:14" ht="26.4">
      <c r="B598" s="1026">
        <v>2023</v>
      </c>
      <c r="C598" s="1026" t="s">
        <v>32</v>
      </c>
      <c r="D598" s="1079" t="s">
        <v>1289</v>
      </c>
      <c r="E598" s="1080"/>
      <c r="F598" s="1079" t="s">
        <v>1304</v>
      </c>
      <c r="G598" s="1080"/>
      <c r="H598" s="1026" t="s">
        <v>969</v>
      </c>
      <c r="I598" s="1026" t="s">
        <v>1261</v>
      </c>
      <c r="J598" s="1026" t="s">
        <v>33</v>
      </c>
      <c r="K598" s="293">
        <v>2170.59</v>
      </c>
      <c r="L598" s="6">
        <v>90896</v>
      </c>
      <c r="M598" s="9"/>
      <c r="N598" s="8">
        <v>197297948.63999999</v>
      </c>
    </row>
    <row r="599" spans="2:14" ht="26.4">
      <c r="B599" s="1026">
        <v>2023</v>
      </c>
      <c r="C599" s="1026" t="s">
        <v>32</v>
      </c>
      <c r="D599" s="1079" t="s">
        <v>1289</v>
      </c>
      <c r="E599" s="1080"/>
      <c r="F599" s="1079" t="s">
        <v>1304</v>
      </c>
      <c r="G599" s="1080"/>
      <c r="H599" s="1026" t="s">
        <v>968</v>
      </c>
      <c r="I599" s="1026" t="s">
        <v>1261</v>
      </c>
      <c r="J599" s="1026" t="s">
        <v>33</v>
      </c>
      <c r="K599" s="293">
        <v>723.53</v>
      </c>
      <c r="L599" s="6">
        <v>16271</v>
      </c>
      <c r="M599" s="9"/>
      <c r="N599" s="8">
        <v>11772556.630000001</v>
      </c>
    </row>
    <row r="600" spans="2:14">
      <c r="B600" s="1027" t="s">
        <v>28</v>
      </c>
      <c r="C600" s="1027" t="s">
        <v>28</v>
      </c>
      <c r="D600" s="1083" t="s">
        <v>28</v>
      </c>
      <c r="E600" s="1080"/>
      <c r="F600" s="1083" t="s">
        <v>29</v>
      </c>
      <c r="G600" s="1080"/>
      <c r="H600" s="1027" t="s">
        <v>28</v>
      </c>
      <c r="I600" s="1027" t="s">
        <v>28</v>
      </c>
      <c r="J600" s="1027" t="s">
        <v>28</v>
      </c>
      <c r="K600" s="1027" t="s">
        <v>28</v>
      </c>
      <c r="L600" s="13">
        <v>1279970</v>
      </c>
      <c r="M600" s="1027"/>
      <c r="N600" s="14">
        <v>1142068952.04</v>
      </c>
    </row>
    <row r="601" spans="2:14" ht="52.8">
      <c r="B601" s="1026">
        <v>2023</v>
      </c>
      <c r="C601" s="1026" t="s">
        <v>32</v>
      </c>
      <c r="D601" s="1079" t="s">
        <v>1289</v>
      </c>
      <c r="E601" s="1080"/>
      <c r="F601" s="1079" t="s">
        <v>1305</v>
      </c>
      <c r="G601" s="1080"/>
      <c r="H601" s="1026" t="s">
        <v>966</v>
      </c>
      <c r="I601" s="1026" t="s">
        <v>292</v>
      </c>
      <c r="J601" s="1026" t="s">
        <v>33</v>
      </c>
      <c r="K601" s="293">
        <v>0</v>
      </c>
      <c r="L601" s="6">
        <v>857</v>
      </c>
      <c r="M601" s="9"/>
      <c r="N601" s="1026"/>
    </row>
    <row r="602" spans="2:14" ht="39.6">
      <c r="B602" s="1026">
        <v>2023</v>
      </c>
      <c r="C602" s="1026" t="s">
        <v>32</v>
      </c>
      <c r="D602" s="1079" t="s">
        <v>1289</v>
      </c>
      <c r="E602" s="1080"/>
      <c r="F602" s="1079" t="s">
        <v>1305</v>
      </c>
      <c r="G602" s="1080"/>
      <c r="H602" s="1026" t="s">
        <v>967</v>
      </c>
      <c r="I602" s="1026" t="s">
        <v>292</v>
      </c>
      <c r="J602" s="1026" t="s">
        <v>33</v>
      </c>
      <c r="K602" s="293">
        <v>0</v>
      </c>
      <c r="L602" s="6">
        <v>261</v>
      </c>
      <c r="M602" s="9"/>
      <c r="N602" s="1026"/>
    </row>
    <row r="603" spans="2:14" ht="39.6">
      <c r="B603" s="1026">
        <v>2023</v>
      </c>
      <c r="C603" s="1026" t="s">
        <v>32</v>
      </c>
      <c r="D603" s="1079" t="s">
        <v>1289</v>
      </c>
      <c r="E603" s="1080"/>
      <c r="F603" s="1079" t="s">
        <v>1305</v>
      </c>
      <c r="G603" s="1080"/>
      <c r="H603" s="1026" t="s">
        <v>969</v>
      </c>
      <c r="I603" s="1026" t="s">
        <v>292</v>
      </c>
      <c r="J603" s="1026" t="s">
        <v>241</v>
      </c>
      <c r="K603" s="293">
        <v>0</v>
      </c>
      <c r="L603" s="6">
        <v>3</v>
      </c>
      <c r="M603" s="9"/>
      <c r="N603" s="1026"/>
    </row>
    <row r="604" spans="2:14" ht="52.8">
      <c r="B604" s="1026">
        <v>2023</v>
      </c>
      <c r="C604" s="1026" t="s">
        <v>32</v>
      </c>
      <c r="D604" s="1079" t="s">
        <v>1289</v>
      </c>
      <c r="E604" s="1080"/>
      <c r="F604" s="1079" t="s">
        <v>1305</v>
      </c>
      <c r="G604" s="1080"/>
      <c r="H604" s="1026" t="s">
        <v>966</v>
      </c>
      <c r="I604" s="1026" t="s">
        <v>1261</v>
      </c>
      <c r="J604" s="1026" t="s">
        <v>33</v>
      </c>
      <c r="K604" s="293">
        <v>343.76</v>
      </c>
      <c r="L604" s="6">
        <v>663910</v>
      </c>
      <c r="M604" s="9"/>
      <c r="N604" s="8">
        <v>228225701.59999999</v>
      </c>
    </row>
    <row r="605" spans="2:14" ht="52.8">
      <c r="B605" s="1026">
        <v>2023</v>
      </c>
      <c r="C605" s="1026" t="s">
        <v>32</v>
      </c>
      <c r="D605" s="1079" t="s">
        <v>1289</v>
      </c>
      <c r="E605" s="1080"/>
      <c r="F605" s="1079" t="s">
        <v>1305</v>
      </c>
      <c r="G605" s="1080"/>
      <c r="H605" s="1026" t="s">
        <v>966</v>
      </c>
      <c r="I605" s="1026" t="s">
        <v>1262</v>
      </c>
      <c r="J605" s="1026" t="s">
        <v>33</v>
      </c>
      <c r="K605" s="293">
        <v>687.52</v>
      </c>
      <c r="L605" s="6">
        <v>75871</v>
      </c>
      <c r="M605" s="9"/>
      <c r="N605" s="8">
        <v>52162829.920000002</v>
      </c>
    </row>
    <row r="606" spans="2:14" ht="26.4">
      <c r="B606" s="1026">
        <v>2023</v>
      </c>
      <c r="C606" s="1026" t="s">
        <v>32</v>
      </c>
      <c r="D606" s="1079" t="s">
        <v>1289</v>
      </c>
      <c r="E606" s="1080"/>
      <c r="F606" s="1079" t="s">
        <v>1305</v>
      </c>
      <c r="G606" s="1080"/>
      <c r="H606" s="1026" t="s">
        <v>967</v>
      </c>
      <c r="I606" s="1026" t="s">
        <v>1261</v>
      </c>
      <c r="J606" s="1026" t="s">
        <v>33</v>
      </c>
      <c r="K606" s="293">
        <v>515.64</v>
      </c>
      <c r="L606" s="6">
        <v>140775</v>
      </c>
      <c r="M606" s="9"/>
      <c r="N606" s="8">
        <v>72589221</v>
      </c>
    </row>
    <row r="607" spans="2:14" ht="26.4">
      <c r="B607" s="1026">
        <v>2023</v>
      </c>
      <c r="C607" s="1026" t="s">
        <v>32</v>
      </c>
      <c r="D607" s="1079" t="s">
        <v>1289</v>
      </c>
      <c r="E607" s="1080"/>
      <c r="F607" s="1079" t="s">
        <v>1305</v>
      </c>
      <c r="G607" s="1080"/>
      <c r="H607" s="1026" t="s">
        <v>967</v>
      </c>
      <c r="I607" s="1026" t="s">
        <v>1262</v>
      </c>
      <c r="J607" s="1026" t="s">
        <v>33</v>
      </c>
      <c r="K607" s="293">
        <v>1031.29</v>
      </c>
      <c r="L607" s="6">
        <v>11558</v>
      </c>
      <c r="M607" s="9"/>
      <c r="N607" s="8">
        <v>11919649.82</v>
      </c>
    </row>
    <row r="608" spans="2:14" ht="26.4">
      <c r="B608" s="1026">
        <v>2023</v>
      </c>
      <c r="C608" s="1026" t="s">
        <v>32</v>
      </c>
      <c r="D608" s="1079" t="s">
        <v>1289</v>
      </c>
      <c r="E608" s="1080"/>
      <c r="F608" s="1079" t="s">
        <v>1305</v>
      </c>
      <c r="G608" s="1080"/>
      <c r="H608" s="1026" t="s">
        <v>969</v>
      </c>
      <c r="I608" s="1026" t="s">
        <v>1261</v>
      </c>
      <c r="J608" s="1026" t="s">
        <v>33</v>
      </c>
      <c r="K608" s="293">
        <v>687.52</v>
      </c>
      <c r="L608" s="6">
        <v>88472</v>
      </c>
      <c r="M608" s="9"/>
      <c r="N608" s="8">
        <v>60826269.439999998</v>
      </c>
    </row>
    <row r="609" spans="2:14" ht="26.4">
      <c r="B609" s="1026">
        <v>2023</v>
      </c>
      <c r="C609" s="1026" t="s">
        <v>32</v>
      </c>
      <c r="D609" s="1079" t="s">
        <v>1289</v>
      </c>
      <c r="E609" s="1080"/>
      <c r="F609" s="1079" t="s">
        <v>1305</v>
      </c>
      <c r="G609" s="1080"/>
      <c r="H609" s="1026" t="s">
        <v>969</v>
      </c>
      <c r="I609" s="1026" t="s">
        <v>1262</v>
      </c>
      <c r="J609" s="1026" t="s">
        <v>33</v>
      </c>
      <c r="K609" s="293">
        <v>1375.05</v>
      </c>
      <c r="L609" s="6">
        <v>8822</v>
      </c>
      <c r="M609" s="9"/>
      <c r="N609" s="8">
        <v>12130691.1</v>
      </c>
    </row>
    <row r="610" spans="2:14" ht="26.4">
      <c r="B610" s="1026">
        <v>2023</v>
      </c>
      <c r="C610" s="1026" t="s">
        <v>32</v>
      </c>
      <c r="D610" s="1079" t="s">
        <v>1289</v>
      </c>
      <c r="E610" s="1080"/>
      <c r="F610" s="1079" t="s">
        <v>1305</v>
      </c>
      <c r="G610" s="1080"/>
      <c r="H610" s="1026" t="s">
        <v>968</v>
      </c>
      <c r="I610" s="1026" t="s">
        <v>1261</v>
      </c>
      <c r="J610" s="1026" t="s">
        <v>33</v>
      </c>
      <c r="K610" s="293">
        <v>343.76</v>
      </c>
      <c r="L610" s="6">
        <v>14086</v>
      </c>
      <c r="M610" s="9"/>
      <c r="N610" s="8">
        <v>4842203.3600000003</v>
      </c>
    </row>
    <row r="611" spans="2:14" ht="26.4">
      <c r="B611" s="1026">
        <v>2023</v>
      </c>
      <c r="C611" s="1026" t="s">
        <v>32</v>
      </c>
      <c r="D611" s="1079" t="s">
        <v>1289</v>
      </c>
      <c r="E611" s="1080"/>
      <c r="F611" s="1079" t="s">
        <v>1305</v>
      </c>
      <c r="G611" s="1080"/>
      <c r="H611" s="1026" t="s">
        <v>968</v>
      </c>
      <c r="I611" s="1026" t="s">
        <v>1262</v>
      </c>
      <c r="J611" s="1026" t="s">
        <v>33</v>
      </c>
      <c r="K611" s="293">
        <v>687.52</v>
      </c>
      <c r="L611" s="6">
        <v>3109</v>
      </c>
      <c r="M611" s="9"/>
      <c r="N611" s="8">
        <v>2137499.6800000002</v>
      </c>
    </row>
    <row r="612" spans="2:14">
      <c r="B612" s="1027" t="s">
        <v>28</v>
      </c>
      <c r="C612" s="1027" t="s">
        <v>28</v>
      </c>
      <c r="D612" s="1083" t="s">
        <v>28</v>
      </c>
      <c r="E612" s="1080"/>
      <c r="F612" s="1083" t="s">
        <v>29</v>
      </c>
      <c r="G612" s="1080"/>
      <c r="H612" s="1027" t="s">
        <v>28</v>
      </c>
      <c r="I612" s="1027" t="s">
        <v>28</v>
      </c>
      <c r="J612" s="1027" t="s">
        <v>28</v>
      </c>
      <c r="K612" s="1027" t="s">
        <v>28</v>
      </c>
      <c r="L612" s="13">
        <v>1007724</v>
      </c>
      <c r="M612" s="1027"/>
      <c r="N612" s="14">
        <v>444834065.92000002</v>
      </c>
    </row>
    <row r="613" spans="2:14" ht="52.8">
      <c r="B613" s="1026">
        <v>2023</v>
      </c>
      <c r="C613" s="1026" t="s">
        <v>32</v>
      </c>
      <c r="D613" s="1079" t="s">
        <v>1289</v>
      </c>
      <c r="E613" s="1080"/>
      <c r="F613" s="1079" t="s">
        <v>1306</v>
      </c>
      <c r="G613" s="1080"/>
      <c r="H613" s="1026" t="s">
        <v>966</v>
      </c>
      <c r="I613" s="1026" t="s">
        <v>292</v>
      </c>
      <c r="J613" s="1026" t="s">
        <v>33</v>
      </c>
      <c r="K613" s="293">
        <v>0</v>
      </c>
      <c r="L613" s="6">
        <v>2604</v>
      </c>
      <c r="M613" s="9"/>
      <c r="N613" s="1026"/>
    </row>
    <row r="614" spans="2:14" ht="39.6">
      <c r="B614" s="1026">
        <v>2023</v>
      </c>
      <c r="C614" s="1026" t="s">
        <v>32</v>
      </c>
      <c r="D614" s="1079" t="s">
        <v>1289</v>
      </c>
      <c r="E614" s="1080"/>
      <c r="F614" s="1079" t="s">
        <v>1306</v>
      </c>
      <c r="G614" s="1080"/>
      <c r="H614" s="1026" t="s">
        <v>967</v>
      </c>
      <c r="I614" s="1026" t="s">
        <v>292</v>
      </c>
      <c r="J614" s="1026" t="s">
        <v>33</v>
      </c>
      <c r="K614" s="293">
        <v>0</v>
      </c>
      <c r="L614" s="6">
        <v>90</v>
      </c>
      <c r="M614" s="9"/>
      <c r="N614" s="1026"/>
    </row>
    <row r="615" spans="2:14" ht="39.6">
      <c r="B615" s="1026">
        <v>2023</v>
      </c>
      <c r="C615" s="1026" t="s">
        <v>32</v>
      </c>
      <c r="D615" s="1079" t="s">
        <v>1289</v>
      </c>
      <c r="E615" s="1080"/>
      <c r="F615" s="1079" t="s">
        <v>1306</v>
      </c>
      <c r="G615" s="1080"/>
      <c r="H615" s="1026" t="s">
        <v>969</v>
      </c>
      <c r="I615" s="1026" t="s">
        <v>292</v>
      </c>
      <c r="J615" s="1026" t="s">
        <v>199</v>
      </c>
      <c r="K615" s="293">
        <v>0</v>
      </c>
      <c r="L615" s="6">
        <v>2</v>
      </c>
      <c r="M615" s="9"/>
      <c r="N615" s="1026"/>
    </row>
    <row r="616" spans="2:14" ht="52.8">
      <c r="B616" s="1026">
        <v>2023</v>
      </c>
      <c r="C616" s="1026" t="s">
        <v>32</v>
      </c>
      <c r="D616" s="1079" t="s">
        <v>1289</v>
      </c>
      <c r="E616" s="1080"/>
      <c r="F616" s="1079" t="s">
        <v>1306</v>
      </c>
      <c r="G616" s="1080"/>
      <c r="H616" s="1026" t="s">
        <v>966</v>
      </c>
      <c r="I616" s="1026" t="s">
        <v>1261</v>
      </c>
      <c r="J616" s="1026" t="s">
        <v>33</v>
      </c>
      <c r="K616" s="293">
        <v>426.88</v>
      </c>
      <c r="L616" s="6">
        <v>963008</v>
      </c>
      <c r="M616" s="9"/>
      <c r="N616" s="8">
        <v>411088855.04000002</v>
      </c>
    </row>
    <row r="617" spans="2:14" ht="26.4">
      <c r="B617" s="1026">
        <v>2023</v>
      </c>
      <c r="C617" s="1026" t="s">
        <v>32</v>
      </c>
      <c r="D617" s="1079" t="s">
        <v>1289</v>
      </c>
      <c r="E617" s="1080"/>
      <c r="F617" s="1079" t="s">
        <v>1306</v>
      </c>
      <c r="G617" s="1080"/>
      <c r="H617" s="1026" t="s">
        <v>967</v>
      </c>
      <c r="I617" s="1026" t="s">
        <v>1261</v>
      </c>
      <c r="J617" s="1026" t="s">
        <v>33</v>
      </c>
      <c r="K617" s="293">
        <v>640.33000000000004</v>
      </c>
      <c r="L617" s="6">
        <v>139206</v>
      </c>
      <c r="M617" s="9"/>
      <c r="N617" s="8">
        <v>89137777.980000004</v>
      </c>
    </row>
    <row r="618" spans="2:14" ht="26.4">
      <c r="B618" s="1026">
        <v>2023</v>
      </c>
      <c r="C618" s="1026" t="s">
        <v>32</v>
      </c>
      <c r="D618" s="1079" t="s">
        <v>1289</v>
      </c>
      <c r="E618" s="1080"/>
      <c r="F618" s="1079" t="s">
        <v>1306</v>
      </c>
      <c r="G618" s="1080"/>
      <c r="H618" s="1026" t="s">
        <v>969</v>
      </c>
      <c r="I618" s="1026" t="s">
        <v>1261</v>
      </c>
      <c r="J618" s="1026" t="s">
        <v>33</v>
      </c>
      <c r="K618" s="293">
        <v>853.77</v>
      </c>
      <c r="L618" s="6">
        <v>64034</v>
      </c>
      <c r="M618" s="9"/>
      <c r="N618" s="8">
        <v>54670308.18</v>
      </c>
    </row>
    <row r="619" spans="2:14" ht="26.4">
      <c r="B619" s="1026">
        <v>2023</v>
      </c>
      <c r="C619" s="1026" t="s">
        <v>32</v>
      </c>
      <c r="D619" s="1079" t="s">
        <v>1289</v>
      </c>
      <c r="E619" s="1080"/>
      <c r="F619" s="1079" t="s">
        <v>1306</v>
      </c>
      <c r="G619" s="1080"/>
      <c r="H619" s="1026" t="s">
        <v>968</v>
      </c>
      <c r="I619" s="1026" t="s">
        <v>1261</v>
      </c>
      <c r="J619" s="1026" t="s">
        <v>33</v>
      </c>
      <c r="K619" s="293">
        <v>426.88</v>
      </c>
      <c r="L619" s="6">
        <v>24568</v>
      </c>
      <c r="M619" s="9"/>
      <c r="N619" s="8">
        <v>10487587.84</v>
      </c>
    </row>
    <row r="620" spans="2:14">
      <c r="B620" s="1027" t="s">
        <v>28</v>
      </c>
      <c r="C620" s="1027" t="s">
        <v>28</v>
      </c>
      <c r="D620" s="1083" t="s">
        <v>28</v>
      </c>
      <c r="E620" s="1080"/>
      <c r="F620" s="1083" t="s">
        <v>29</v>
      </c>
      <c r="G620" s="1080"/>
      <c r="H620" s="1027" t="s">
        <v>28</v>
      </c>
      <c r="I620" s="1027" t="s">
        <v>28</v>
      </c>
      <c r="J620" s="1027" t="s">
        <v>28</v>
      </c>
      <c r="K620" s="1027" t="s">
        <v>28</v>
      </c>
      <c r="L620" s="13">
        <v>1193512</v>
      </c>
      <c r="M620" s="1027"/>
      <c r="N620" s="14">
        <v>565384529.03999996</v>
      </c>
    </row>
    <row r="621" spans="2:14" ht="52.8">
      <c r="B621" s="1026">
        <v>2023</v>
      </c>
      <c r="C621" s="1026" t="s">
        <v>32</v>
      </c>
      <c r="D621" s="1079" t="s">
        <v>1289</v>
      </c>
      <c r="E621" s="1080"/>
      <c r="F621" s="1079" t="s">
        <v>1307</v>
      </c>
      <c r="G621" s="1080"/>
      <c r="H621" s="1026" t="s">
        <v>966</v>
      </c>
      <c r="I621" s="1026" t="s">
        <v>292</v>
      </c>
      <c r="J621" s="1026" t="s">
        <v>33</v>
      </c>
      <c r="K621" s="293">
        <v>0</v>
      </c>
      <c r="L621" s="6">
        <v>2806</v>
      </c>
      <c r="M621" s="9"/>
      <c r="N621" s="1026"/>
    </row>
    <row r="622" spans="2:14" ht="39.6">
      <c r="B622" s="1026">
        <v>2023</v>
      </c>
      <c r="C622" s="1026" t="s">
        <v>32</v>
      </c>
      <c r="D622" s="1079" t="s">
        <v>1289</v>
      </c>
      <c r="E622" s="1080"/>
      <c r="F622" s="1079" t="s">
        <v>1307</v>
      </c>
      <c r="G622" s="1080"/>
      <c r="H622" s="1026" t="s">
        <v>967</v>
      </c>
      <c r="I622" s="1026" t="s">
        <v>292</v>
      </c>
      <c r="J622" s="1026" t="s">
        <v>33</v>
      </c>
      <c r="K622" s="293">
        <v>0</v>
      </c>
      <c r="L622" s="6">
        <v>114</v>
      </c>
      <c r="M622" s="9"/>
      <c r="N622" s="1026"/>
    </row>
    <row r="623" spans="2:14" ht="39.6">
      <c r="B623" s="1026">
        <v>2023</v>
      </c>
      <c r="C623" s="1026" t="s">
        <v>32</v>
      </c>
      <c r="D623" s="1079" t="s">
        <v>1289</v>
      </c>
      <c r="E623" s="1080"/>
      <c r="F623" s="1079" t="s">
        <v>1307</v>
      </c>
      <c r="G623" s="1080"/>
      <c r="H623" s="1026" t="s">
        <v>969</v>
      </c>
      <c r="I623" s="1026" t="s">
        <v>292</v>
      </c>
      <c r="J623" s="1026" t="s">
        <v>241</v>
      </c>
      <c r="K623" s="293">
        <v>0</v>
      </c>
      <c r="L623" s="6">
        <v>3</v>
      </c>
      <c r="M623" s="9"/>
      <c r="N623" s="1026"/>
    </row>
    <row r="624" spans="2:14" ht="52.8">
      <c r="B624" s="1026">
        <v>2023</v>
      </c>
      <c r="C624" s="1026" t="s">
        <v>32</v>
      </c>
      <c r="D624" s="1079" t="s">
        <v>1289</v>
      </c>
      <c r="E624" s="1080"/>
      <c r="F624" s="1079" t="s">
        <v>1307</v>
      </c>
      <c r="G624" s="1080"/>
      <c r="H624" s="1026" t="s">
        <v>966</v>
      </c>
      <c r="I624" s="1026" t="s">
        <v>1261</v>
      </c>
      <c r="J624" s="1026" t="s">
        <v>33</v>
      </c>
      <c r="K624" s="293">
        <v>426.88</v>
      </c>
      <c r="L624" s="6">
        <v>873542</v>
      </c>
      <c r="M624" s="9"/>
      <c r="N624" s="8">
        <v>372897608.95999998</v>
      </c>
    </row>
    <row r="625" spans="2:14" ht="26.4">
      <c r="B625" s="1026">
        <v>2023</v>
      </c>
      <c r="C625" s="1026" t="s">
        <v>32</v>
      </c>
      <c r="D625" s="1079" t="s">
        <v>1289</v>
      </c>
      <c r="E625" s="1080"/>
      <c r="F625" s="1079" t="s">
        <v>1307</v>
      </c>
      <c r="G625" s="1080"/>
      <c r="H625" s="1026" t="s">
        <v>967</v>
      </c>
      <c r="I625" s="1026" t="s">
        <v>1261</v>
      </c>
      <c r="J625" s="1026" t="s">
        <v>33</v>
      </c>
      <c r="K625" s="293">
        <v>640.33000000000004</v>
      </c>
      <c r="L625" s="6">
        <v>134784</v>
      </c>
      <c r="M625" s="9"/>
      <c r="N625" s="8">
        <v>86306238.719999999</v>
      </c>
    </row>
    <row r="626" spans="2:14" ht="26.4">
      <c r="B626" s="1026">
        <v>2023</v>
      </c>
      <c r="C626" s="1026" t="s">
        <v>32</v>
      </c>
      <c r="D626" s="1079" t="s">
        <v>1289</v>
      </c>
      <c r="E626" s="1080"/>
      <c r="F626" s="1079" t="s">
        <v>1307</v>
      </c>
      <c r="G626" s="1080"/>
      <c r="H626" s="1026" t="s">
        <v>969</v>
      </c>
      <c r="I626" s="1026" t="s">
        <v>1261</v>
      </c>
      <c r="J626" s="1026" t="s">
        <v>33</v>
      </c>
      <c r="K626" s="293">
        <v>853.77</v>
      </c>
      <c r="L626" s="6">
        <v>58568</v>
      </c>
      <c r="M626" s="9"/>
      <c r="N626" s="8">
        <v>50003601.359999999</v>
      </c>
    </row>
    <row r="627" spans="2:14" ht="26.4">
      <c r="B627" s="1026">
        <v>2023</v>
      </c>
      <c r="C627" s="1026" t="s">
        <v>32</v>
      </c>
      <c r="D627" s="1079" t="s">
        <v>1289</v>
      </c>
      <c r="E627" s="1080"/>
      <c r="F627" s="1079" t="s">
        <v>1307</v>
      </c>
      <c r="G627" s="1080"/>
      <c r="H627" s="1026" t="s">
        <v>968</v>
      </c>
      <c r="I627" s="1026" t="s">
        <v>1261</v>
      </c>
      <c r="J627" s="1026" t="s">
        <v>33</v>
      </c>
      <c r="K627" s="293">
        <v>426.88</v>
      </c>
      <c r="L627" s="6">
        <v>21817</v>
      </c>
      <c r="M627" s="9"/>
      <c r="N627" s="8">
        <v>9313240.9600000009</v>
      </c>
    </row>
    <row r="628" spans="2:14">
      <c r="B628" s="1027" t="s">
        <v>28</v>
      </c>
      <c r="C628" s="1027" t="s">
        <v>28</v>
      </c>
      <c r="D628" s="1083" t="s">
        <v>28</v>
      </c>
      <c r="E628" s="1080"/>
      <c r="F628" s="1083" t="s">
        <v>29</v>
      </c>
      <c r="G628" s="1080"/>
      <c r="H628" s="1027" t="s">
        <v>28</v>
      </c>
      <c r="I628" s="1027" t="s">
        <v>28</v>
      </c>
      <c r="J628" s="1027" t="s">
        <v>28</v>
      </c>
      <c r="K628" s="1027" t="s">
        <v>28</v>
      </c>
      <c r="L628" s="13">
        <v>1091634</v>
      </c>
      <c r="M628" s="1027"/>
      <c r="N628" s="14">
        <v>518520690</v>
      </c>
    </row>
    <row r="629" spans="2:14" ht="52.8">
      <c r="B629" s="1026">
        <v>2023</v>
      </c>
      <c r="C629" s="1026" t="s">
        <v>32</v>
      </c>
      <c r="D629" s="1079" t="s">
        <v>1289</v>
      </c>
      <c r="E629" s="1080"/>
      <c r="F629" s="1079" t="s">
        <v>1309</v>
      </c>
      <c r="G629" s="1080"/>
      <c r="H629" s="1026" t="s">
        <v>966</v>
      </c>
      <c r="I629" s="1026" t="s">
        <v>292</v>
      </c>
      <c r="J629" s="1026" t="s">
        <v>33</v>
      </c>
      <c r="K629" s="293">
        <v>0</v>
      </c>
      <c r="L629" s="6">
        <v>2216</v>
      </c>
      <c r="M629" s="9"/>
      <c r="N629" s="1026"/>
    </row>
    <row r="630" spans="2:14" ht="39.6">
      <c r="B630" s="1026">
        <v>2023</v>
      </c>
      <c r="C630" s="1026" t="s">
        <v>32</v>
      </c>
      <c r="D630" s="1079" t="s">
        <v>1289</v>
      </c>
      <c r="E630" s="1080"/>
      <c r="F630" s="1079" t="s">
        <v>1309</v>
      </c>
      <c r="G630" s="1080"/>
      <c r="H630" s="1026" t="s">
        <v>967</v>
      </c>
      <c r="I630" s="1026" t="s">
        <v>292</v>
      </c>
      <c r="J630" s="1026" t="s">
        <v>33</v>
      </c>
      <c r="K630" s="293">
        <v>0</v>
      </c>
      <c r="L630" s="6">
        <v>121</v>
      </c>
      <c r="M630" s="9"/>
      <c r="N630" s="1026"/>
    </row>
    <row r="631" spans="2:14" ht="39.6">
      <c r="B631" s="1026">
        <v>2023</v>
      </c>
      <c r="C631" s="1026" t="s">
        <v>32</v>
      </c>
      <c r="D631" s="1079" t="s">
        <v>1289</v>
      </c>
      <c r="E631" s="1080"/>
      <c r="F631" s="1079" t="s">
        <v>1309</v>
      </c>
      <c r="G631" s="1080"/>
      <c r="H631" s="1026" t="s">
        <v>969</v>
      </c>
      <c r="I631" s="1026" t="s">
        <v>292</v>
      </c>
      <c r="J631" s="1026" t="s">
        <v>235</v>
      </c>
      <c r="K631" s="293">
        <v>0</v>
      </c>
      <c r="L631" s="6">
        <v>1</v>
      </c>
      <c r="M631" s="9"/>
      <c r="N631" s="1026"/>
    </row>
    <row r="632" spans="2:14" ht="52.8">
      <c r="B632" s="1026">
        <v>2023</v>
      </c>
      <c r="C632" s="1026" t="s">
        <v>32</v>
      </c>
      <c r="D632" s="1079" t="s">
        <v>1289</v>
      </c>
      <c r="E632" s="1080"/>
      <c r="F632" s="1079" t="s">
        <v>1309</v>
      </c>
      <c r="G632" s="1080"/>
      <c r="H632" s="1026" t="s">
        <v>966</v>
      </c>
      <c r="I632" s="1026" t="s">
        <v>1261</v>
      </c>
      <c r="J632" s="1026" t="s">
        <v>33</v>
      </c>
      <c r="K632" s="293">
        <v>239.85</v>
      </c>
      <c r="L632" s="6">
        <v>853151</v>
      </c>
      <c r="M632" s="9"/>
      <c r="N632" s="8">
        <v>204628267.34999999</v>
      </c>
    </row>
    <row r="633" spans="2:14" ht="52.8">
      <c r="B633" s="1026">
        <v>2023</v>
      </c>
      <c r="C633" s="1026" t="s">
        <v>32</v>
      </c>
      <c r="D633" s="1079" t="s">
        <v>1289</v>
      </c>
      <c r="E633" s="1080"/>
      <c r="F633" s="1079" t="s">
        <v>1309</v>
      </c>
      <c r="G633" s="1080"/>
      <c r="H633" s="1026" t="s">
        <v>966</v>
      </c>
      <c r="I633" s="1026" t="s">
        <v>1262</v>
      </c>
      <c r="J633" s="1026" t="s">
        <v>33</v>
      </c>
      <c r="K633" s="293">
        <v>479.71</v>
      </c>
      <c r="L633" s="6">
        <v>173439</v>
      </c>
      <c r="M633" s="9"/>
      <c r="N633" s="8">
        <v>83200422.689999998</v>
      </c>
    </row>
    <row r="634" spans="2:14" ht="26.4">
      <c r="B634" s="1026">
        <v>2023</v>
      </c>
      <c r="C634" s="1026" t="s">
        <v>32</v>
      </c>
      <c r="D634" s="1079" t="s">
        <v>1289</v>
      </c>
      <c r="E634" s="1080"/>
      <c r="F634" s="1079" t="s">
        <v>1309</v>
      </c>
      <c r="G634" s="1080"/>
      <c r="H634" s="1026" t="s">
        <v>967</v>
      </c>
      <c r="I634" s="1026" t="s">
        <v>1261</v>
      </c>
      <c r="J634" s="1026" t="s">
        <v>33</v>
      </c>
      <c r="K634" s="293">
        <v>359.78</v>
      </c>
      <c r="L634" s="6">
        <v>117444</v>
      </c>
      <c r="M634" s="9"/>
      <c r="N634" s="8">
        <v>42254002.32</v>
      </c>
    </row>
    <row r="635" spans="2:14" ht="26.4">
      <c r="B635" s="1026">
        <v>2023</v>
      </c>
      <c r="C635" s="1026" t="s">
        <v>32</v>
      </c>
      <c r="D635" s="1079" t="s">
        <v>1289</v>
      </c>
      <c r="E635" s="1080"/>
      <c r="F635" s="1079" t="s">
        <v>1309</v>
      </c>
      <c r="G635" s="1080"/>
      <c r="H635" s="1026" t="s">
        <v>967</v>
      </c>
      <c r="I635" s="1026" t="s">
        <v>1262</v>
      </c>
      <c r="J635" s="1026" t="s">
        <v>33</v>
      </c>
      <c r="K635" s="293">
        <v>719.56</v>
      </c>
      <c r="L635" s="6">
        <v>22759</v>
      </c>
      <c r="M635" s="9"/>
      <c r="N635" s="8">
        <v>16376466.039999999</v>
      </c>
    </row>
    <row r="636" spans="2:14" ht="26.4">
      <c r="B636" s="1026">
        <v>2023</v>
      </c>
      <c r="C636" s="1026" t="s">
        <v>32</v>
      </c>
      <c r="D636" s="1079" t="s">
        <v>1289</v>
      </c>
      <c r="E636" s="1080"/>
      <c r="F636" s="1079" t="s">
        <v>1309</v>
      </c>
      <c r="G636" s="1080"/>
      <c r="H636" s="1026" t="s">
        <v>969</v>
      </c>
      <c r="I636" s="1026" t="s">
        <v>1261</v>
      </c>
      <c r="J636" s="1026" t="s">
        <v>33</v>
      </c>
      <c r="K636" s="293">
        <v>479.7</v>
      </c>
      <c r="L636" s="6">
        <v>58211</v>
      </c>
      <c r="M636" s="9"/>
      <c r="N636" s="8">
        <v>27923816.699999999</v>
      </c>
    </row>
    <row r="637" spans="2:14" ht="26.4">
      <c r="B637" s="1026">
        <v>2023</v>
      </c>
      <c r="C637" s="1026" t="s">
        <v>32</v>
      </c>
      <c r="D637" s="1079" t="s">
        <v>1289</v>
      </c>
      <c r="E637" s="1080"/>
      <c r="F637" s="1079" t="s">
        <v>1309</v>
      </c>
      <c r="G637" s="1080"/>
      <c r="H637" s="1026" t="s">
        <v>969</v>
      </c>
      <c r="I637" s="1026" t="s">
        <v>1262</v>
      </c>
      <c r="J637" s="1026" t="s">
        <v>33</v>
      </c>
      <c r="K637" s="293">
        <v>959.42</v>
      </c>
      <c r="L637" s="6">
        <v>8955</v>
      </c>
      <c r="M637" s="9"/>
      <c r="N637" s="8">
        <v>8591606.0999999996</v>
      </c>
    </row>
    <row r="638" spans="2:14" ht="26.4">
      <c r="B638" s="1026">
        <v>2023</v>
      </c>
      <c r="C638" s="1026" t="s">
        <v>32</v>
      </c>
      <c r="D638" s="1079" t="s">
        <v>1289</v>
      </c>
      <c r="E638" s="1080"/>
      <c r="F638" s="1079" t="s">
        <v>1309</v>
      </c>
      <c r="G638" s="1080"/>
      <c r="H638" s="1026" t="s">
        <v>968</v>
      </c>
      <c r="I638" s="1026" t="s">
        <v>1261</v>
      </c>
      <c r="J638" s="1026" t="s">
        <v>33</v>
      </c>
      <c r="K638" s="293">
        <v>239.85</v>
      </c>
      <c r="L638" s="6">
        <v>19716</v>
      </c>
      <c r="M638" s="9"/>
      <c r="N638" s="8">
        <v>4728882.5999999996</v>
      </c>
    </row>
    <row r="639" spans="2:14" ht="26.4">
      <c r="B639" s="1026">
        <v>2023</v>
      </c>
      <c r="C639" s="1026" t="s">
        <v>32</v>
      </c>
      <c r="D639" s="1079" t="s">
        <v>1289</v>
      </c>
      <c r="E639" s="1080"/>
      <c r="F639" s="1079" t="s">
        <v>1309</v>
      </c>
      <c r="G639" s="1080"/>
      <c r="H639" s="1026" t="s">
        <v>968</v>
      </c>
      <c r="I639" s="1026" t="s">
        <v>1262</v>
      </c>
      <c r="J639" s="1026" t="s">
        <v>33</v>
      </c>
      <c r="K639" s="293">
        <v>479.7</v>
      </c>
      <c r="L639" s="6">
        <v>7398</v>
      </c>
      <c r="M639" s="9"/>
      <c r="N639" s="8">
        <v>3548820.6</v>
      </c>
    </row>
    <row r="640" spans="2:14">
      <c r="B640" s="1027" t="s">
        <v>28</v>
      </c>
      <c r="C640" s="1027" t="s">
        <v>28</v>
      </c>
      <c r="D640" s="1083" t="s">
        <v>28</v>
      </c>
      <c r="E640" s="1080"/>
      <c r="F640" s="1083" t="s">
        <v>29</v>
      </c>
      <c r="G640" s="1080"/>
      <c r="H640" s="1027" t="s">
        <v>28</v>
      </c>
      <c r="I640" s="1027" t="s">
        <v>28</v>
      </c>
      <c r="J640" s="1027" t="s">
        <v>28</v>
      </c>
      <c r="K640" s="1027" t="s">
        <v>28</v>
      </c>
      <c r="L640" s="13">
        <v>1263411</v>
      </c>
      <c r="M640" s="1027"/>
      <c r="N640" s="14">
        <v>391252284.39999998</v>
      </c>
    </row>
    <row r="641" spans="2:14" ht="52.8">
      <c r="B641" s="1026">
        <v>2023</v>
      </c>
      <c r="C641" s="1026" t="s">
        <v>32</v>
      </c>
      <c r="D641" s="1079" t="s">
        <v>1289</v>
      </c>
      <c r="E641" s="1080"/>
      <c r="F641" s="1079" t="s">
        <v>1310</v>
      </c>
      <c r="G641" s="1080"/>
      <c r="H641" s="1026" t="s">
        <v>966</v>
      </c>
      <c r="I641" s="1026" t="s">
        <v>292</v>
      </c>
      <c r="J641" s="1026" t="s">
        <v>33</v>
      </c>
      <c r="K641" s="293">
        <v>0</v>
      </c>
      <c r="L641" s="6">
        <v>2511</v>
      </c>
      <c r="M641" s="9"/>
      <c r="N641" s="1026"/>
    </row>
    <row r="642" spans="2:14" ht="39.6">
      <c r="B642" s="1026">
        <v>2023</v>
      </c>
      <c r="C642" s="1026" t="s">
        <v>32</v>
      </c>
      <c r="D642" s="1079" t="s">
        <v>1289</v>
      </c>
      <c r="E642" s="1080"/>
      <c r="F642" s="1079" t="s">
        <v>1310</v>
      </c>
      <c r="G642" s="1080"/>
      <c r="H642" s="1026" t="s">
        <v>967</v>
      </c>
      <c r="I642" s="1026" t="s">
        <v>292</v>
      </c>
      <c r="J642" s="1026" t="s">
        <v>33</v>
      </c>
      <c r="K642" s="293">
        <v>0</v>
      </c>
      <c r="L642" s="6">
        <v>123</v>
      </c>
      <c r="M642" s="9"/>
      <c r="N642" s="1026"/>
    </row>
    <row r="643" spans="2:14" ht="39.6">
      <c r="B643" s="1026">
        <v>2023</v>
      </c>
      <c r="C643" s="1026" t="s">
        <v>32</v>
      </c>
      <c r="D643" s="1079" t="s">
        <v>1289</v>
      </c>
      <c r="E643" s="1080"/>
      <c r="F643" s="1079" t="s">
        <v>1310</v>
      </c>
      <c r="G643" s="1080"/>
      <c r="H643" s="1026" t="s">
        <v>969</v>
      </c>
      <c r="I643" s="1026" t="s">
        <v>292</v>
      </c>
      <c r="J643" s="1026" t="s">
        <v>647</v>
      </c>
      <c r="K643" s="293">
        <v>0</v>
      </c>
      <c r="L643" s="6">
        <v>2</v>
      </c>
      <c r="M643" s="9"/>
      <c r="N643" s="1026"/>
    </row>
    <row r="644" spans="2:14" ht="52.8">
      <c r="B644" s="1026">
        <v>2023</v>
      </c>
      <c r="C644" s="1026" t="s">
        <v>32</v>
      </c>
      <c r="D644" s="1079" t="s">
        <v>1289</v>
      </c>
      <c r="E644" s="1080"/>
      <c r="F644" s="1079" t="s">
        <v>1310</v>
      </c>
      <c r="G644" s="1080"/>
      <c r="H644" s="1026" t="s">
        <v>966</v>
      </c>
      <c r="I644" s="1026" t="s">
        <v>1261</v>
      </c>
      <c r="J644" s="1026" t="s">
        <v>33</v>
      </c>
      <c r="K644" s="293">
        <v>239.85</v>
      </c>
      <c r="L644" s="6">
        <v>825886</v>
      </c>
      <c r="M644" s="9"/>
      <c r="N644" s="8">
        <v>198088757.09999999</v>
      </c>
    </row>
    <row r="645" spans="2:14" ht="52.8">
      <c r="B645" s="1026">
        <v>2023</v>
      </c>
      <c r="C645" s="1026" t="s">
        <v>32</v>
      </c>
      <c r="D645" s="1079" t="s">
        <v>1289</v>
      </c>
      <c r="E645" s="1080"/>
      <c r="F645" s="1079" t="s">
        <v>1310</v>
      </c>
      <c r="G645" s="1080"/>
      <c r="H645" s="1026" t="s">
        <v>966</v>
      </c>
      <c r="I645" s="1026" t="s">
        <v>1262</v>
      </c>
      <c r="J645" s="1026" t="s">
        <v>33</v>
      </c>
      <c r="K645" s="293">
        <v>479.31</v>
      </c>
      <c r="L645" s="6">
        <v>141891</v>
      </c>
      <c r="M645" s="9"/>
      <c r="N645" s="8">
        <v>68009775.209999993</v>
      </c>
    </row>
    <row r="646" spans="2:14" ht="52.8">
      <c r="B646" s="1026">
        <v>2023</v>
      </c>
      <c r="C646" s="1026" t="s">
        <v>32</v>
      </c>
      <c r="D646" s="1079" t="s">
        <v>1289</v>
      </c>
      <c r="E646" s="1080"/>
      <c r="F646" s="1079" t="s">
        <v>1310</v>
      </c>
      <c r="G646" s="1080"/>
      <c r="H646" s="1026" t="s">
        <v>966</v>
      </c>
      <c r="I646" s="1026" t="s">
        <v>1263</v>
      </c>
      <c r="J646" s="1026" t="s">
        <v>33</v>
      </c>
      <c r="K646" s="293">
        <v>719.56</v>
      </c>
      <c r="L646" s="6">
        <v>67772</v>
      </c>
      <c r="M646" s="9"/>
      <c r="N646" s="8">
        <v>48766020.32</v>
      </c>
    </row>
    <row r="647" spans="2:14" ht="26.4">
      <c r="B647" s="1026">
        <v>2023</v>
      </c>
      <c r="C647" s="1026" t="s">
        <v>32</v>
      </c>
      <c r="D647" s="1079" t="s">
        <v>1289</v>
      </c>
      <c r="E647" s="1080"/>
      <c r="F647" s="1079" t="s">
        <v>1310</v>
      </c>
      <c r="G647" s="1080"/>
      <c r="H647" s="1026" t="s">
        <v>967</v>
      </c>
      <c r="I647" s="1026" t="s">
        <v>1261</v>
      </c>
      <c r="J647" s="1026" t="s">
        <v>33</v>
      </c>
      <c r="K647" s="293">
        <v>359.78</v>
      </c>
      <c r="L647" s="6">
        <v>118129</v>
      </c>
      <c r="M647" s="9"/>
      <c r="N647" s="8">
        <v>42500451.619999997</v>
      </c>
    </row>
    <row r="648" spans="2:14" ht="26.4">
      <c r="B648" s="1026">
        <v>2023</v>
      </c>
      <c r="C648" s="1026" t="s">
        <v>32</v>
      </c>
      <c r="D648" s="1079" t="s">
        <v>1289</v>
      </c>
      <c r="E648" s="1080"/>
      <c r="F648" s="1079" t="s">
        <v>1310</v>
      </c>
      <c r="G648" s="1080"/>
      <c r="H648" s="1026" t="s">
        <v>967</v>
      </c>
      <c r="I648" s="1026" t="s">
        <v>1262</v>
      </c>
      <c r="J648" s="1026" t="s">
        <v>33</v>
      </c>
      <c r="K648" s="293">
        <v>719.56</v>
      </c>
      <c r="L648" s="6">
        <v>13613</v>
      </c>
      <c r="M648" s="9"/>
      <c r="N648" s="8">
        <v>9795370.2799999993</v>
      </c>
    </row>
    <row r="649" spans="2:14" ht="26.4">
      <c r="B649" s="1026">
        <v>2023</v>
      </c>
      <c r="C649" s="1026" t="s">
        <v>32</v>
      </c>
      <c r="D649" s="1079" t="s">
        <v>1289</v>
      </c>
      <c r="E649" s="1080"/>
      <c r="F649" s="1079" t="s">
        <v>1310</v>
      </c>
      <c r="G649" s="1080"/>
      <c r="H649" s="1026" t="s">
        <v>967</v>
      </c>
      <c r="I649" s="1026" t="s">
        <v>1263</v>
      </c>
      <c r="J649" s="1026" t="s">
        <v>33</v>
      </c>
      <c r="K649" s="293">
        <v>1079.3499999999999</v>
      </c>
      <c r="L649" s="6">
        <v>7024</v>
      </c>
      <c r="M649" s="9"/>
      <c r="N649" s="8">
        <v>7581354.4000000004</v>
      </c>
    </row>
    <row r="650" spans="2:14" ht="26.4">
      <c r="B650" s="1026">
        <v>2023</v>
      </c>
      <c r="C650" s="1026" t="s">
        <v>32</v>
      </c>
      <c r="D650" s="1079" t="s">
        <v>1289</v>
      </c>
      <c r="E650" s="1080"/>
      <c r="F650" s="1079" t="s">
        <v>1310</v>
      </c>
      <c r="G650" s="1080"/>
      <c r="H650" s="1026" t="s">
        <v>969</v>
      </c>
      <c r="I650" s="1026" t="s">
        <v>1261</v>
      </c>
      <c r="J650" s="1026" t="s">
        <v>33</v>
      </c>
      <c r="K650" s="293">
        <v>479.7</v>
      </c>
      <c r="L650" s="6">
        <v>54855</v>
      </c>
      <c r="M650" s="9"/>
      <c r="N650" s="8">
        <v>26313943.5</v>
      </c>
    </row>
    <row r="651" spans="2:14" ht="26.4">
      <c r="B651" s="1026">
        <v>2023</v>
      </c>
      <c r="C651" s="1026" t="s">
        <v>32</v>
      </c>
      <c r="D651" s="1079" t="s">
        <v>1289</v>
      </c>
      <c r="E651" s="1080"/>
      <c r="F651" s="1079" t="s">
        <v>1310</v>
      </c>
      <c r="G651" s="1080"/>
      <c r="H651" s="1026" t="s">
        <v>969</v>
      </c>
      <c r="I651" s="1026" t="s">
        <v>1262</v>
      </c>
      <c r="J651" s="1026" t="s">
        <v>33</v>
      </c>
      <c r="K651" s="293">
        <v>959.42</v>
      </c>
      <c r="L651" s="6">
        <v>6883</v>
      </c>
      <c r="M651" s="9"/>
      <c r="N651" s="8">
        <v>6603687.8600000003</v>
      </c>
    </row>
    <row r="652" spans="2:14" ht="26.4">
      <c r="B652" s="1026">
        <v>2023</v>
      </c>
      <c r="C652" s="1026" t="s">
        <v>32</v>
      </c>
      <c r="D652" s="1079" t="s">
        <v>1289</v>
      </c>
      <c r="E652" s="1080"/>
      <c r="F652" s="1079" t="s">
        <v>1310</v>
      </c>
      <c r="G652" s="1080"/>
      <c r="H652" s="1026" t="s">
        <v>969</v>
      </c>
      <c r="I652" s="1026" t="s">
        <v>1263</v>
      </c>
      <c r="J652" s="1026" t="s">
        <v>33</v>
      </c>
      <c r="K652" s="293">
        <v>1439.13</v>
      </c>
      <c r="L652" s="6">
        <v>2754</v>
      </c>
      <c r="M652" s="9"/>
      <c r="N652" s="8">
        <v>3963364.02</v>
      </c>
    </row>
    <row r="653" spans="2:14" ht="26.4">
      <c r="B653" s="1026">
        <v>2023</v>
      </c>
      <c r="C653" s="1026" t="s">
        <v>32</v>
      </c>
      <c r="D653" s="1079" t="s">
        <v>1289</v>
      </c>
      <c r="E653" s="1080"/>
      <c r="F653" s="1079" t="s">
        <v>1310</v>
      </c>
      <c r="G653" s="1080"/>
      <c r="H653" s="1026" t="s">
        <v>968</v>
      </c>
      <c r="I653" s="1026" t="s">
        <v>1261</v>
      </c>
      <c r="J653" s="1026" t="s">
        <v>33</v>
      </c>
      <c r="K653" s="293">
        <v>239.85</v>
      </c>
      <c r="L653" s="6">
        <v>19043</v>
      </c>
      <c r="M653" s="9"/>
      <c r="N653" s="8">
        <v>4567463.55</v>
      </c>
    </row>
    <row r="654" spans="2:14" ht="26.4">
      <c r="B654" s="1026">
        <v>2023</v>
      </c>
      <c r="C654" s="1026" t="s">
        <v>32</v>
      </c>
      <c r="D654" s="1079" t="s">
        <v>1289</v>
      </c>
      <c r="E654" s="1080"/>
      <c r="F654" s="1079" t="s">
        <v>1310</v>
      </c>
      <c r="G654" s="1080"/>
      <c r="H654" s="1026" t="s">
        <v>968</v>
      </c>
      <c r="I654" s="1026" t="s">
        <v>1262</v>
      </c>
      <c r="J654" s="1026" t="s">
        <v>33</v>
      </c>
      <c r="K654" s="293">
        <v>479.7</v>
      </c>
      <c r="L654" s="6">
        <v>5389</v>
      </c>
      <c r="M654" s="9"/>
      <c r="N654" s="8">
        <v>2585103.2999999998</v>
      </c>
    </row>
    <row r="655" spans="2:14" ht="26.4">
      <c r="B655" s="1026">
        <v>2023</v>
      </c>
      <c r="C655" s="1026" t="s">
        <v>32</v>
      </c>
      <c r="D655" s="1079" t="s">
        <v>1289</v>
      </c>
      <c r="E655" s="1080"/>
      <c r="F655" s="1079" t="s">
        <v>1310</v>
      </c>
      <c r="G655" s="1080"/>
      <c r="H655" s="1026" t="s">
        <v>968</v>
      </c>
      <c r="I655" s="1026" t="s">
        <v>1263</v>
      </c>
      <c r="J655" s="1026" t="s">
        <v>33</v>
      </c>
      <c r="K655" s="293">
        <v>719.56</v>
      </c>
      <c r="L655" s="6">
        <v>3047</v>
      </c>
      <c r="M655" s="9"/>
      <c r="N655" s="8">
        <v>2192499.3199999998</v>
      </c>
    </row>
    <row r="656" spans="2:14">
      <c r="B656" s="1027" t="s">
        <v>28</v>
      </c>
      <c r="C656" s="1027" t="s">
        <v>28</v>
      </c>
      <c r="D656" s="1083" t="s">
        <v>28</v>
      </c>
      <c r="E656" s="1080"/>
      <c r="F656" s="1083" t="s">
        <v>29</v>
      </c>
      <c r="G656" s="1080"/>
      <c r="H656" s="1027" t="s">
        <v>28</v>
      </c>
      <c r="I656" s="1027" t="s">
        <v>28</v>
      </c>
      <c r="J656" s="1027" t="s">
        <v>28</v>
      </c>
      <c r="K656" s="1027" t="s">
        <v>28</v>
      </c>
      <c r="L656" s="13">
        <v>1268922</v>
      </c>
      <c r="M656" s="1027"/>
      <c r="N656" s="14">
        <v>420967790.48000002</v>
      </c>
    </row>
    <row r="657" spans="2:14" ht="52.8">
      <c r="B657" s="1026">
        <v>2023</v>
      </c>
      <c r="C657" s="1026" t="s">
        <v>32</v>
      </c>
      <c r="D657" s="1079" t="s">
        <v>1289</v>
      </c>
      <c r="E657" s="1080"/>
      <c r="F657" s="1079" t="s">
        <v>1311</v>
      </c>
      <c r="G657" s="1080"/>
      <c r="H657" s="1026" t="s">
        <v>966</v>
      </c>
      <c r="I657" s="1026" t="s">
        <v>292</v>
      </c>
      <c r="J657" s="1026" t="s">
        <v>33</v>
      </c>
      <c r="K657" s="293">
        <v>0</v>
      </c>
      <c r="L657" s="6">
        <v>2682</v>
      </c>
      <c r="M657" s="9"/>
      <c r="N657" s="1026"/>
    </row>
    <row r="658" spans="2:14" ht="39.6">
      <c r="B658" s="1026">
        <v>2023</v>
      </c>
      <c r="C658" s="1026" t="s">
        <v>32</v>
      </c>
      <c r="D658" s="1079" t="s">
        <v>1289</v>
      </c>
      <c r="E658" s="1080"/>
      <c r="F658" s="1079" t="s">
        <v>1311</v>
      </c>
      <c r="G658" s="1080"/>
      <c r="H658" s="1026" t="s">
        <v>967</v>
      </c>
      <c r="I658" s="1026" t="s">
        <v>292</v>
      </c>
      <c r="J658" s="1026" t="s">
        <v>33</v>
      </c>
      <c r="K658" s="293">
        <v>0</v>
      </c>
      <c r="L658" s="6">
        <v>111</v>
      </c>
      <c r="M658" s="9"/>
      <c r="N658" s="1026"/>
    </row>
    <row r="659" spans="2:14" ht="39.6">
      <c r="B659" s="1026">
        <v>2023</v>
      </c>
      <c r="C659" s="1026" t="s">
        <v>32</v>
      </c>
      <c r="D659" s="1079" t="s">
        <v>1289</v>
      </c>
      <c r="E659" s="1080"/>
      <c r="F659" s="1079" t="s">
        <v>1311</v>
      </c>
      <c r="G659" s="1080"/>
      <c r="H659" s="1026" t="s">
        <v>969</v>
      </c>
      <c r="I659" s="1026" t="s">
        <v>292</v>
      </c>
      <c r="J659" s="1026" t="s">
        <v>735</v>
      </c>
      <c r="K659" s="293">
        <v>0</v>
      </c>
      <c r="L659" s="6">
        <v>2</v>
      </c>
      <c r="M659" s="9"/>
      <c r="N659" s="1026"/>
    </row>
    <row r="660" spans="2:14" ht="52.8">
      <c r="B660" s="1026">
        <v>2023</v>
      </c>
      <c r="C660" s="1026" t="s">
        <v>32</v>
      </c>
      <c r="D660" s="1079" t="s">
        <v>1289</v>
      </c>
      <c r="E660" s="1080"/>
      <c r="F660" s="1079" t="s">
        <v>1311</v>
      </c>
      <c r="G660" s="1080"/>
      <c r="H660" s="1026" t="s">
        <v>966</v>
      </c>
      <c r="I660" s="1026" t="s">
        <v>1261</v>
      </c>
      <c r="J660" s="1026" t="s">
        <v>33</v>
      </c>
      <c r="K660" s="293">
        <v>351.55</v>
      </c>
      <c r="L660" s="6">
        <v>889673</v>
      </c>
      <c r="M660" s="9"/>
      <c r="N660" s="8">
        <v>312764543.14999998</v>
      </c>
    </row>
    <row r="661" spans="2:14" ht="52.8">
      <c r="B661" s="1026">
        <v>2023</v>
      </c>
      <c r="C661" s="1026" t="s">
        <v>32</v>
      </c>
      <c r="D661" s="1079" t="s">
        <v>1289</v>
      </c>
      <c r="E661" s="1080"/>
      <c r="F661" s="1079" t="s">
        <v>1311</v>
      </c>
      <c r="G661" s="1080"/>
      <c r="H661" s="1026" t="s">
        <v>966</v>
      </c>
      <c r="I661" s="1026" t="s">
        <v>1262</v>
      </c>
      <c r="J661" s="1026" t="s">
        <v>33</v>
      </c>
      <c r="K661" s="293">
        <v>703.11</v>
      </c>
      <c r="L661" s="6">
        <v>170618</v>
      </c>
      <c r="M661" s="9"/>
      <c r="N661" s="8">
        <v>119963221.98</v>
      </c>
    </row>
    <row r="662" spans="2:14" ht="26.4">
      <c r="B662" s="1026">
        <v>2023</v>
      </c>
      <c r="C662" s="1026" t="s">
        <v>32</v>
      </c>
      <c r="D662" s="1079" t="s">
        <v>1289</v>
      </c>
      <c r="E662" s="1080"/>
      <c r="F662" s="1079" t="s">
        <v>1311</v>
      </c>
      <c r="G662" s="1080"/>
      <c r="H662" s="1026" t="s">
        <v>967</v>
      </c>
      <c r="I662" s="1026" t="s">
        <v>1261</v>
      </c>
      <c r="J662" s="1026" t="s">
        <v>33</v>
      </c>
      <c r="K662" s="293">
        <v>527.33000000000004</v>
      </c>
      <c r="L662" s="6">
        <v>111632</v>
      </c>
      <c r="M662" s="9"/>
      <c r="N662" s="8">
        <v>58866902.560000002</v>
      </c>
    </row>
    <row r="663" spans="2:14" ht="26.4">
      <c r="B663" s="1026">
        <v>2023</v>
      </c>
      <c r="C663" s="1026" t="s">
        <v>32</v>
      </c>
      <c r="D663" s="1079" t="s">
        <v>1289</v>
      </c>
      <c r="E663" s="1080"/>
      <c r="F663" s="1079" t="s">
        <v>1311</v>
      </c>
      <c r="G663" s="1080"/>
      <c r="H663" s="1026" t="s">
        <v>967</v>
      </c>
      <c r="I663" s="1026" t="s">
        <v>1262</v>
      </c>
      <c r="J663" s="1026" t="s">
        <v>33</v>
      </c>
      <c r="K663" s="293">
        <v>1054.67</v>
      </c>
      <c r="L663" s="6">
        <v>21259</v>
      </c>
      <c r="M663" s="9"/>
      <c r="N663" s="8">
        <v>22421229.530000001</v>
      </c>
    </row>
    <row r="664" spans="2:14" ht="26.4">
      <c r="B664" s="1026">
        <v>2023</v>
      </c>
      <c r="C664" s="1026" t="s">
        <v>32</v>
      </c>
      <c r="D664" s="1079" t="s">
        <v>1289</v>
      </c>
      <c r="E664" s="1080"/>
      <c r="F664" s="1079" t="s">
        <v>1311</v>
      </c>
      <c r="G664" s="1080"/>
      <c r="H664" s="1026" t="s">
        <v>969</v>
      </c>
      <c r="I664" s="1026" t="s">
        <v>1261</v>
      </c>
      <c r="J664" s="1026" t="s">
        <v>33</v>
      </c>
      <c r="K664" s="293">
        <v>703.11</v>
      </c>
      <c r="L664" s="6">
        <v>56923</v>
      </c>
      <c r="M664" s="9"/>
      <c r="N664" s="8">
        <v>40023130.530000001</v>
      </c>
    </row>
    <row r="665" spans="2:14" ht="26.4">
      <c r="B665" s="1026">
        <v>2023</v>
      </c>
      <c r="C665" s="1026" t="s">
        <v>32</v>
      </c>
      <c r="D665" s="1079" t="s">
        <v>1289</v>
      </c>
      <c r="E665" s="1080"/>
      <c r="F665" s="1079" t="s">
        <v>1311</v>
      </c>
      <c r="G665" s="1080"/>
      <c r="H665" s="1026" t="s">
        <v>969</v>
      </c>
      <c r="I665" s="1026" t="s">
        <v>1262</v>
      </c>
      <c r="J665" s="1026" t="s">
        <v>33</v>
      </c>
      <c r="K665" s="293">
        <v>1406.22</v>
      </c>
      <c r="L665" s="6">
        <v>8531</v>
      </c>
      <c r="M665" s="9"/>
      <c r="N665" s="8">
        <v>11996462.82</v>
      </c>
    </row>
    <row r="666" spans="2:14" ht="26.4">
      <c r="B666" s="1026">
        <v>2023</v>
      </c>
      <c r="C666" s="1026" t="s">
        <v>32</v>
      </c>
      <c r="D666" s="1079" t="s">
        <v>1289</v>
      </c>
      <c r="E666" s="1080"/>
      <c r="F666" s="1079" t="s">
        <v>1311</v>
      </c>
      <c r="G666" s="1080"/>
      <c r="H666" s="1026" t="s">
        <v>968</v>
      </c>
      <c r="I666" s="1026" t="s">
        <v>1261</v>
      </c>
      <c r="J666" s="1026" t="s">
        <v>33</v>
      </c>
      <c r="K666" s="293">
        <v>351.55</v>
      </c>
      <c r="L666" s="6">
        <v>23276</v>
      </c>
      <c r="M666" s="9"/>
      <c r="N666" s="8">
        <v>8182677.7999999998</v>
      </c>
    </row>
    <row r="667" spans="2:14" ht="26.4">
      <c r="B667" s="1026">
        <v>2023</v>
      </c>
      <c r="C667" s="1026" t="s">
        <v>32</v>
      </c>
      <c r="D667" s="1079" t="s">
        <v>1289</v>
      </c>
      <c r="E667" s="1080"/>
      <c r="F667" s="1079" t="s">
        <v>1311</v>
      </c>
      <c r="G667" s="1080"/>
      <c r="H667" s="1026" t="s">
        <v>968</v>
      </c>
      <c r="I667" s="1026" t="s">
        <v>1262</v>
      </c>
      <c r="J667" s="1026" t="s">
        <v>33</v>
      </c>
      <c r="K667" s="293">
        <v>703.11</v>
      </c>
      <c r="L667" s="6">
        <v>8835</v>
      </c>
      <c r="M667" s="9"/>
      <c r="N667" s="8">
        <v>6211976.8499999996</v>
      </c>
    </row>
    <row r="668" spans="2:14">
      <c r="B668" s="1027" t="s">
        <v>28</v>
      </c>
      <c r="C668" s="1027" t="s">
        <v>28</v>
      </c>
      <c r="D668" s="1083" t="s">
        <v>28</v>
      </c>
      <c r="E668" s="1080"/>
      <c r="F668" s="1083" t="s">
        <v>29</v>
      </c>
      <c r="G668" s="1080"/>
      <c r="H668" s="1027" t="s">
        <v>28</v>
      </c>
      <c r="I668" s="1027" t="s">
        <v>28</v>
      </c>
      <c r="J668" s="1027" t="s">
        <v>28</v>
      </c>
      <c r="K668" s="1027" t="s">
        <v>28</v>
      </c>
      <c r="L668" s="13">
        <v>1293542</v>
      </c>
      <c r="M668" s="1027"/>
      <c r="N668" s="14">
        <v>580430145.22000003</v>
      </c>
    </row>
    <row r="669" spans="2:14" ht="52.8">
      <c r="B669" s="1026">
        <v>2023</v>
      </c>
      <c r="C669" s="1026" t="s">
        <v>32</v>
      </c>
      <c r="D669" s="1079" t="s">
        <v>1289</v>
      </c>
      <c r="E669" s="1080"/>
      <c r="F669" s="1079" t="s">
        <v>1313</v>
      </c>
      <c r="G669" s="1080"/>
      <c r="H669" s="1026" t="s">
        <v>966</v>
      </c>
      <c r="I669" s="1026" t="s">
        <v>292</v>
      </c>
      <c r="J669" s="1026" t="s">
        <v>33</v>
      </c>
      <c r="K669" s="293">
        <v>0</v>
      </c>
      <c r="L669" s="6">
        <v>2942</v>
      </c>
      <c r="M669" s="9"/>
      <c r="N669" s="1026"/>
    </row>
    <row r="670" spans="2:14" ht="39.6">
      <c r="B670" s="1026">
        <v>2023</v>
      </c>
      <c r="C670" s="1026" t="s">
        <v>32</v>
      </c>
      <c r="D670" s="1079" t="s">
        <v>1289</v>
      </c>
      <c r="E670" s="1080"/>
      <c r="F670" s="1079" t="s">
        <v>1313</v>
      </c>
      <c r="G670" s="1080"/>
      <c r="H670" s="1026" t="s">
        <v>967</v>
      </c>
      <c r="I670" s="1026" t="s">
        <v>292</v>
      </c>
      <c r="J670" s="1026" t="s">
        <v>33</v>
      </c>
      <c r="K670" s="293">
        <v>0</v>
      </c>
      <c r="L670" s="6">
        <v>153</v>
      </c>
      <c r="M670" s="9"/>
      <c r="N670" s="1026"/>
    </row>
    <row r="671" spans="2:14" ht="39.6">
      <c r="B671" s="1026">
        <v>2023</v>
      </c>
      <c r="C671" s="1026" t="s">
        <v>32</v>
      </c>
      <c r="D671" s="1079" t="s">
        <v>1289</v>
      </c>
      <c r="E671" s="1080"/>
      <c r="F671" s="1079" t="s">
        <v>1313</v>
      </c>
      <c r="G671" s="1080"/>
      <c r="H671" s="1026" t="s">
        <v>969</v>
      </c>
      <c r="I671" s="1026" t="s">
        <v>292</v>
      </c>
      <c r="J671" s="1026" t="s">
        <v>647</v>
      </c>
      <c r="K671" s="293">
        <v>0</v>
      </c>
      <c r="L671" s="6">
        <v>3</v>
      </c>
      <c r="M671" s="9"/>
      <c r="N671" s="1026"/>
    </row>
    <row r="672" spans="2:14" ht="52.8">
      <c r="B672" s="1026">
        <v>2023</v>
      </c>
      <c r="C672" s="1026" t="s">
        <v>32</v>
      </c>
      <c r="D672" s="1079" t="s">
        <v>1289</v>
      </c>
      <c r="E672" s="1080"/>
      <c r="F672" s="1079" t="s">
        <v>1313</v>
      </c>
      <c r="G672" s="1080"/>
      <c r="H672" s="1026" t="s">
        <v>966</v>
      </c>
      <c r="I672" s="1026" t="s">
        <v>1261</v>
      </c>
      <c r="J672" s="1026" t="s">
        <v>33</v>
      </c>
      <c r="K672" s="293">
        <v>351.55</v>
      </c>
      <c r="L672" s="6">
        <v>954011</v>
      </c>
      <c r="M672" s="9"/>
      <c r="N672" s="8">
        <v>335382567.05000001</v>
      </c>
    </row>
    <row r="673" spans="2:14" ht="52.8">
      <c r="B673" s="1026">
        <v>2023</v>
      </c>
      <c r="C673" s="1026" t="s">
        <v>32</v>
      </c>
      <c r="D673" s="1079" t="s">
        <v>1289</v>
      </c>
      <c r="E673" s="1080"/>
      <c r="F673" s="1079" t="s">
        <v>1313</v>
      </c>
      <c r="G673" s="1080"/>
      <c r="H673" s="1026" t="s">
        <v>966</v>
      </c>
      <c r="I673" s="1026" t="s">
        <v>1262</v>
      </c>
      <c r="J673" s="1026" t="s">
        <v>33</v>
      </c>
      <c r="K673" s="293">
        <v>703.11</v>
      </c>
      <c r="L673" s="6">
        <v>148508</v>
      </c>
      <c r="M673" s="9"/>
      <c r="N673" s="8">
        <v>104417459.88</v>
      </c>
    </row>
    <row r="674" spans="2:14" ht="26.4">
      <c r="B674" s="1026">
        <v>2023</v>
      </c>
      <c r="C674" s="1026" t="s">
        <v>32</v>
      </c>
      <c r="D674" s="1079" t="s">
        <v>1289</v>
      </c>
      <c r="E674" s="1080"/>
      <c r="F674" s="1079" t="s">
        <v>1313</v>
      </c>
      <c r="G674" s="1080"/>
      <c r="H674" s="1026" t="s">
        <v>967</v>
      </c>
      <c r="I674" s="1026" t="s">
        <v>1261</v>
      </c>
      <c r="J674" s="1026" t="s">
        <v>33</v>
      </c>
      <c r="K674" s="293">
        <v>527.33000000000004</v>
      </c>
      <c r="L674" s="6">
        <v>123589</v>
      </c>
      <c r="M674" s="9"/>
      <c r="N674" s="8">
        <v>65172187.369999997</v>
      </c>
    </row>
    <row r="675" spans="2:14" ht="26.4">
      <c r="B675" s="1026">
        <v>2023</v>
      </c>
      <c r="C675" s="1026" t="s">
        <v>32</v>
      </c>
      <c r="D675" s="1079" t="s">
        <v>1289</v>
      </c>
      <c r="E675" s="1080"/>
      <c r="F675" s="1079" t="s">
        <v>1313</v>
      </c>
      <c r="G675" s="1080"/>
      <c r="H675" s="1026" t="s">
        <v>967</v>
      </c>
      <c r="I675" s="1026" t="s">
        <v>1262</v>
      </c>
      <c r="J675" s="1026" t="s">
        <v>33</v>
      </c>
      <c r="K675" s="293">
        <v>1054.67</v>
      </c>
      <c r="L675" s="6">
        <v>13425</v>
      </c>
      <c r="M675" s="9"/>
      <c r="N675" s="8">
        <v>14158944.75</v>
      </c>
    </row>
    <row r="676" spans="2:14" ht="26.4">
      <c r="B676" s="1026">
        <v>2023</v>
      </c>
      <c r="C676" s="1026" t="s">
        <v>32</v>
      </c>
      <c r="D676" s="1079" t="s">
        <v>1289</v>
      </c>
      <c r="E676" s="1080"/>
      <c r="F676" s="1079" t="s">
        <v>1313</v>
      </c>
      <c r="G676" s="1080"/>
      <c r="H676" s="1026" t="s">
        <v>969</v>
      </c>
      <c r="I676" s="1026" t="s">
        <v>1261</v>
      </c>
      <c r="J676" s="1026" t="s">
        <v>33</v>
      </c>
      <c r="K676" s="293">
        <v>703.11</v>
      </c>
      <c r="L676" s="6">
        <v>57733</v>
      </c>
      <c r="M676" s="9"/>
      <c r="N676" s="8">
        <v>40592649.630000003</v>
      </c>
    </row>
    <row r="677" spans="2:14" ht="26.4">
      <c r="B677" s="1026">
        <v>2023</v>
      </c>
      <c r="C677" s="1026" t="s">
        <v>32</v>
      </c>
      <c r="D677" s="1079" t="s">
        <v>1289</v>
      </c>
      <c r="E677" s="1080"/>
      <c r="F677" s="1079" t="s">
        <v>1313</v>
      </c>
      <c r="G677" s="1080"/>
      <c r="H677" s="1026" t="s">
        <v>969</v>
      </c>
      <c r="I677" s="1026" t="s">
        <v>1262</v>
      </c>
      <c r="J677" s="1026" t="s">
        <v>33</v>
      </c>
      <c r="K677" s="293">
        <v>1406.22</v>
      </c>
      <c r="L677" s="6">
        <v>6761</v>
      </c>
      <c r="M677" s="9"/>
      <c r="N677" s="8">
        <v>9507453.4199999999</v>
      </c>
    </row>
    <row r="678" spans="2:14" ht="26.4">
      <c r="B678" s="1026">
        <v>2023</v>
      </c>
      <c r="C678" s="1026" t="s">
        <v>32</v>
      </c>
      <c r="D678" s="1079" t="s">
        <v>1289</v>
      </c>
      <c r="E678" s="1080"/>
      <c r="F678" s="1079" t="s">
        <v>1313</v>
      </c>
      <c r="G678" s="1080"/>
      <c r="H678" s="1026" t="s">
        <v>968</v>
      </c>
      <c r="I678" s="1026" t="s">
        <v>1261</v>
      </c>
      <c r="J678" s="1026" t="s">
        <v>33</v>
      </c>
      <c r="K678" s="293">
        <v>351.55</v>
      </c>
      <c r="L678" s="6">
        <v>26204</v>
      </c>
      <c r="M678" s="9"/>
      <c r="N678" s="8">
        <v>9212016.1999999993</v>
      </c>
    </row>
    <row r="679" spans="2:14" ht="26.4">
      <c r="B679" s="1026">
        <v>2023</v>
      </c>
      <c r="C679" s="1026" t="s">
        <v>32</v>
      </c>
      <c r="D679" s="1079" t="s">
        <v>1289</v>
      </c>
      <c r="E679" s="1080"/>
      <c r="F679" s="1079" t="s">
        <v>1313</v>
      </c>
      <c r="G679" s="1080"/>
      <c r="H679" s="1026" t="s">
        <v>968</v>
      </c>
      <c r="I679" s="1026" t="s">
        <v>1262</v>
      </c>
      <c r="J679" s="1026" t="s">
        <v>33</v>
      </c>
      <c r="K679" s="293">
        <v>703.11</v>
      </c>
      <c r="L679" s="6">
        <v>6243</v>
      </c>
      <c r="M679" s="9"/>
      <c r="N679" s="8">
        <v>4389515.7300000004</v>
      </c>
    </row>
    <row r="680" spans="2:14">
      <c r="B680" s="1027" t="s">
        <v>28</v>
      </c>
      <c r="C680" s="1027" t="s">
        <v>28</v>
      </c>
      <c r="D680" s="1083" t="s">
        <v>28</v>
      </c>
      <c r="E680" s="1080"/>
      <c r="F680" s="1083" t="s">
        <v>29</v>
      </c>
      <c r="G680" s="1080"/>
      <c r="H680" s="1027" t="s">
        <v>28</v>
      </c>
      <c r="I680" s="1027" t="s">
        <v>28</v>
      </c>
      <c r="J680" s="1027" t="s">
        <v>28</v>
      </c>
      <c r="K680" s="1027" t="s">
        <v>28</v>
      </c>
      <c r="L680" s="13">
        <v>1339572</v>
      </c>
      <c r="M680" s="1027"/>
      <c r="N680" s="14">
        <v>582832794.02999997</v>
      </c>
    </row>
    <row r="681" spans="2:14" ht="52.8">
      <c r="B681" s="1026">
        <v>2023</v>
      </c>
      <c r="C681" s="1026" t="s">
        <v>32</v>
      </c>
      <c r="D681" s="1079" t="s">
        <v>1289</v>
      </c>
      <c r="E681" s="1080"/>
      <c r="F681" s="1079" t="s">
        <v>1314</v>
      </c>
      <c r="G681" s="1080"/>
      <c r="H681" s="1026" t="s">
        <v>966</v>
      </c>
      <c r="I681" s="1026" t="s">
        <v>292</v>
      </c>
      <c r="J681" s="1026" t="s">
        <v>33</v>
      </c>
      <c r="K681" s="293">
        <v>0</v>
      </c>
      <c r="L681" s="6">
        <v>597</v>
      </c>
      <c r="M681" s="9"/>
      <c r="N681" s="1026"/>
    </row>
    <row r="682" spans="2:14" ht="39.6">
      <c r="B682" s="1026">
        <v>2023</v>
      </c>
      <c r="C682" s="1026" t="s">
        <v>32</v>
      </c>
      <c r="D682" s="1079" t="s">
        <v>1289</v>
      </c>
      <c r="E682" s="1080"/>
      <c r="F682" s="1079" t="s">
        <v>1314</v>
      </c>
      <c r="G682" s="1080"/>
      <c r="H682" s="1026" t="s">
        <v>967</v>
      </c>
      <c r="I682" s="1026" t="s">
        <v>292</v>
      </c>
      <c r="J682" s="1026" t="s">
        <v>206</v>
      </c>
      <c r="K682" s="293">
        <v>0</v>
      </c>
      <c r="L682" s="6">
        <v>57</v>
      </c>
      <c r="M682" s="9"/>
      <c r="N682" s="1026"/>
    </row>
    <row r="683" spans="2:14" ht="39.6">
      <c r="B683" s="1026">
        <v>2023</v>
      </c>
      <c r="C683" s="1026" t="s">
        <v>32</v>
      </c>
      <c r="D683" s="1079" t="s">
        <v>1289</v>
      </c>
      <c r="E683" s="1080"/>
      <c r="F683" s="1079" t="s">
        <v>1314</v>
      </c>
      <c r="G683" s="1080"/>
      <c r="H683" s="1026" t="s">
        <v>969</v>
      </c>
      <c r="I683" s="1026" t="s">
        <v>292</v>
      </c>
      <c r="J683" s="1026" t="s">
        <v>198</v>
      </c>
      <c r="K683" s="293">
        <v>0</v>
      </c>
      <c r="L683" s="6">
        <v>3</v>
      </c>
      <c r="M683" s="9"/>
      <c r="N683" s="1026"/>
    </row>
    <row r="684" spans="2:14" ht="52.8">
      <c r="B684" s="1026">
        <v>2023</v>
      </c>
      <c r="C684" s="1026" t="s">
        <v>32</v>
      </c>
      <c r="D684" s="1079" t="s">
        <v>1289</v>
      </c>
      <c r="E684" s="1080"/>
      <c r="F684" s="1079" t="s">
        <v>1314</v>
      </c>
      <c r="G684" s="1080"/>
      <c r="H684" s="1026" t="s">
        <v>966</v>
      </c>
      <c r="I684" s="1026" t="s">
        <v>1261</v>
      </c>
      <c r="J684" s="1026" t="s">
        <v>33</v>
      </c>
      <c r="K684" s="293">
        <v>426.88</v>
      </c>
      <c r="L684" s="6">
        <v>437028</v>
      </c>
      <c r="M684" s="9"/>
      <c r="N684" s="8">
        <v>186558512.63999999</v>
      </c>
    </row>
    <row r="685" spans="2:14" ht="52.8">
      <c r="B685" s="1026">
        <v>2023</v>
      </c>
      <c r="C685" s="1026" t="s">
        <v>32</v>
      </c>
      <c r="D685" s="1079" t="s">
        <v>1289</v>
      </c>
      <c r="E685" s="1080"/>
      <c r="F685" s="1079" t="s">
        <v>1314</v>
      </c>
      <c r="G685" s="1080"/>
      <c r="H685" s="1026" t="s">
        <v>966</v>
      </c>
      <c r="I685" s="1026" t="s">
        <v>1262</v>
      </c>
      <c r="J685" s="1026" t="s">
        <v>33</v>
      </c>
      <c r="K685" s="293">
        <v>853.78</v>
      </c>
      <c r="L685" s="6">
        <v>132790</v>
      </c>
      <c r="M685" s="9"/>
      <c r="N685" s="8">
        <v>113373446.2</v>
      </c>
    </row>
    <row r="686" spans="2:14" ht="26.4">
      <c r="B686" s="1026">
        <v>2023</v>
      </c>
      <c r="C686" s="1026" t="s">
        <v>32</v>
      </c>
      <c r="D686" s="1079" t="s">
        <v>1289</v>
      </c>
      <c r="E686" s="1080"/>
      <c r="F686" s="1079" t="s">
        <v>1314</v>
      </c>
      <c r="G686" s="1080"/>
      <c r="H686" s="1026" t="s">
        <v>967</v>
      </c>
      <c r="I686" s="1026" t="s">
        <v>1261</v>
      </c>
      <c r="J686" s="1026" t="s">
        <v>33</v>
      </c>
      <c r="K686" s="293">
        <v>640.33000000000004</v>
      </c>
      <c r="L686" s="6">
        <v>66259</v>
      </c>
      <c r="M686" s="9"/>
      <c r="N686" s="8">
        <v>42427625.469999999</v>
      </c>
    </row>
    <row r="687" spans="2:14" ht="26.4">
      <c r="B687" s="1026">
        <v>2023</v>
      </c>
      <c r="C687" s="1026" t="s">
        <v>32</v>
      </c>
      <c r="D687" s="1079" t="s">
        <v>1289</v>
      </c>
      <c r="E687" s="1080"/>
      <c r="F687" s="1079" t="s">
        <v>1314</v>
      </c>
      <c r="G687" s="1080"/>
      <c r="H687" s="1026" t="s">
        <v>967</v>
      </c>
      <c r="I687" s="1026" t="s">
        <v>1262</v>
      </c>
      <c r="J687" s="1026" t="s">
        <v>33</v>
      </c>
      <c r="K687" s="293">
        <v>1280.67</v>
      </c>
      <c r="L687" s="6">
        <v>26667</v>
      </c>
      <c r="M687" s="9"/>
      <c r="N687" s="8">
        <v>34151626.890000001</v>
      </c>
    </row>
    <row r="688" spans="2:14" ht="26.4">
      <c r="B688" s="1026">
        <v>2023</v>
      </c>
      <c r="C688" s="1026" t="s">
        <v>32</v>
      </c>
      <c r="D688" s="1079" t="s">
        <v>1289</v>
      </c>
      <c r="E688" s="1080"/>
      <c r="F688" s="1079" t="s">
        <v>1314</v>
      </c>
      <c r="G688" s="1080"/>
      <c r="H688" s="1026" t="s">
        <v>969</v>
      </c>
      <c r="I688" s="1026" t="s">
        <v>1261</v>
      </c>
      <c r="J688" s="1026" t="s">
        <v>33</v>
      </c>
      <c r="K688" s="293">
        <v>853.77</v>
      </c>
      <c r="L688" s="6">
        <v>43509</v>
      </c>
      <c r="M688" s="9"/>
      <c r="N688" s="8">
        <v>37146678.93</v>
      </c>
    </row>
    <row r="689" spans="2:14" ht="26.4">
      <c r="B689" s="1026">
        <v>2023</v>
      </c>
      <c r="C689" s="1026" t="s">
        <v>32</v>
      </c>
      <c r="D689" s="1079" t="s">
        <v>1289</v>
      </c>
      <c r="E689" s="1080"/>
      <c r="F689" s="1079" t="s">
        <v>1314</v>
      </c>
      <c r="G689" s="1080"/>
      <c r="H689" s="1026" t="s">
        <v>969</v>
      </c>
      <c r="I689" s="1026" t="s">
        <v>1262</v>
      </c>
      <c r="J689" s="1026" t="s">
        <v>33</v>
      </c>
      <c r="K689" s="293">
        <v>1707.56</v>
      </c>
      <c r="L689" s="6">
        <v>13372</v>
      </c>
      <c r="M689" s="9"/>
      <c r="N689" s="8">
        <v>22833492.32</v>
      </c>
    </row>
    <row r="690" spans="2:14" ht="26.4">
      <c r="B690" s="1026">
        <v>2023</v>
      </c>
      <c r="C690" s="1026" t="s">
        <v>32</v>
      </c>
      <c r="D690" s="1079" t="s">
        <v>1289</v>
      </c>
      <c r="E690" s="1080"/>
      <c r="F690" s="1079" t="s">
        <v>1314</v>
      </c>
      <c r="G690" s="1080"/>
      <c r="H690" s="1026" t="s">
        <v>968</v>
      </c>
      <c r="I690" s="1026" t="s">
        <v>1261</v>
      </c>
      <c r="J690" s="1026" t="s">
        <v>33</v>
      </c>
      <c r="K690" s="293">
        <v>426.88</v>
      </c>
      <c r="L690" s="6">
        <v>11922</v>
      </c>
      <c r="M690" s="9"/>
      <c r="N690" s="8">
        <v>5089263.3600000003</v>
      </c>
    </row>
    <row r="691" spans="2:14" ht="26.4">
      <c r="B691" s="1026">
        <v>2023</v>
      </c>
      <c r="C691" s="1026" t="s">
        <v>32</v>
      </c>
      <c r="D691" s="1079" t="s">
        <v>1289</v>
      </c>
      <c r="E691" s="1080"/>
      <c r="F691" s="1079" t="s">
        <v>1314</v>
      </c>
      <c r="G691" s="1080"/>
      <c r="H691" s="1026" t="s">
        <v>968</v>
      </c>
      <c r="I691" s="1026" t="s">
        <v>1262</v>
      </c>
      <c r="J691" s="1026" t="s">
        <v>33</v>
      </c>
      <c r="K691" s="293">
        <v>853.78</v>
      </c>
      <c r="L691" s="6">
        <v>7390</v>
      </c>
      <c r="M691" s="9"/>
      <c r="N691" s="8">
        <v>6309434.2000000002</v>
      </c>
    </row>
    <row r="692" spans="2:14">
      <c r="B692" s="1027" t="s">
        <v>28</v>
      </c>
      <c r="C692" s="1027" t="s">
        <v>28</v>
      </c>
      <c r="D692" s="1083" t="s">
        <v>28</v>
      </c>
      <c r="E692" s="1080"/>
      <c r="F692" s="1083" t="s">
        <v>29</v>
      </c>
      <c r="G692" s="1080"/>
      <c r="H692" s="1027" t="s">
        <v>28</v>
      </c>
      <c r="I692" s="1027" t="s">
        <v>28</v>
      </c>
      <c r="J692" s="1027" t="s">
        <v>28</v>
      </c>
      <c r="K692" s="1027" t="s">
        <v>28</v>
      </c>
      <c r="L692" s="13">
        <v>739594</v>
      </c>
      <c r="M692" s="1027"/>
      <c r="N692" s="14">
        <v>447890080.00999999</v>
      </c>
    </row>
    <row r="693" spans="2:14" ht="52.8">
      <c r="B693" s="1026">
        <v>2023</v>
      </c>
      <c r="C693" s="1026" t="s">
        <v>32</v>
      </c>
      <c r="D693" s="1079" t="s">
        <v>1289</v>
      </c>
      <c r="E693" s="1080"/>
      <c r="F693" s="1079" t="s">
        <v>1315</v>
      </c>
      <c r="G693" s="1080"/>
      <c r="H693" s="1026" t="s">
        <v>966</v>
      </c>
      <c r="I693" s="1026" t="s">
        <v>292</v>
      </c>
      <c r="J693" s="1026" t="s">
        <v>33</v>
      </c>
      <c r="K693" s="293">
        <v>0</v>
      </c>
      <c r="L693" s="6">
        <v>490</v>
      </c>
      <c r="M693" s="9"/>
      <c r="N693" s="1026"/>
    </row>
    <row r="694" spans="2:14" ht="39.6">
      <c r="B694" s="1026">
        <v>2023</v>
      </c>
      <c r="C694" s="1026" t="s">
        <v>32</v>
      </c>
      <c r="D694" s="1079" t="s">
        <v>1289</v>
      </c>
      <c r="E694" s="1080"/>
      <c r="F694" s="1079" t="s">
        <v>1315</v>
      </c>
      <c r="G694" s="1080"/>
      <c r="H694" s="1026" t="s">
        <v>967</v>
      </c>
      <c r="I694" s="1026" t="s">
        <v>292</v>
      </c>
      <c r="J694" s="1026" t="s">
        <v>33</v>
      </c>
      <c r="K694" s="293">
        <v>0</v>
      </c>
      <c r="L694" s="6">
        <v>53</v>
      </c>
      <c r="M694" s="9"/>
      <c r="N694" s="1026"/>
    </row>
    <row r="695" spans="2:14" ht="39.6">
      <c r="B695" s="1026">
        <v>2023</v>
      </c>
      <c r="C695" s="1026" t="s">
        <v>32</v>
      </c>
      <c r="D695" s="1079" t="s">
        <v>1289</v>
      </c>
      <c r="E695" s="1080"/>
      <c r="F695" s="1079" t="s">
        <v>1315</v>
      </c>
      <c r="G695" s="1080"/>
      <c r="H695" s="1026" t="s">
        <v>969</v>
      </c>
      <c r="I695" s="1026" t="s">
        <v>292</v>
      </c>
      <c r="J695" s="1026" t="s">
        <v>647</v>
      </c>
      <c r="K695" s="293">
        <v>0</v>
      </c>
      <c r="L695" s="6">
        <v>3</v>
      </c>
      <c r="M695" s="9"/>
      <c r="N695" s="1026"/>
    </row>
    <row r="696" spans="2:14" ht="52.8">
      <c r="B696" s="1026">
        <v>2023</v>
      </c>
      <c r="C696" s="1026" t="s">
        <v>32</v>
      </c>
      <c r="D696" s="1079" t="s">
        <v>1289</v>
      </c>
      <c r="E696" s="1080"/>
      <c r="F696" s="1079" t="s">
        <v>1315</v>
      </c>
      <c r="G696" s="1080"/>
      <c r="H696" s="1026" t="s">
        <v>966</v>
      </c>
      <c r="I696" s="1026" t="s">
        <v>1261</v>
      </c>
      <c r="J696" s="1026" t="s">
        <v>33</v>
      </c>
      <c r="K696" s="293">
        <v>426.88</v>
      </c>
      <c r="L696" s="6">
        <v>467760</v>
      </c>
      <c r="M696" s="9"/>
      <c r="N696" s="8">
        <v>199677388.80000001</v>
      </c>
    </row>
    <row r="697" spans="2:14" ht="52.8">
      <c r="B697" s="1026">
        <v>2023</v>
      </c>
      <c r="C697" s="1026" t="s">
        <v>32</v>
      </c>
      <c r="D697" s="1079" t="s">
        <v>1289</v>
      </c>
      <c r="E697" s="1080"/>
      <c r="F697" s="1079" t="s">
        <v>1315</v>
      </c>
      <c r="G697" s="1080"/>
      <c r="H697" s="1026" t="s">
        <v>966</v>
      </c>
      <c r="I697" s="1026" t="s">
        <v>1262</v>
      </c>
      <c r="J697" s="1026" t="s">
        <v>33</v>
      </c>
      <c r="K697" s="293">
        <v>853.78</v>
      </c>
      <c r="L697" s="6">
        <v>92034</v>
      </c>
      <c r="M697" s="9"/>
      <c r="N697" s="8">
        <v>78576788.519999996</v>
      </c>
    </row>
    <row r="698" spans="2:14" ht="26.4">
      <c r="B698" s="1026">
        <v>2023</v>
      </c>
      <c r="C698" s="1026" t="s">
        <v>32</v>
      </c>
      <c r="D698" s="1079" t="s">
        <v>1289</v>
      </c>
      <c r="E698" s="1080"/>
      <c r="F698" s="1079" t="s">
        <v>1315</v>
      </c>
      <c r="G698" s="1080"/>
      <c r="H698" s="1026" t="s">
        <v>967</v>
      </c>
      <c r="I698" s="1026" t="s">
        <v>1261</v>
      </c>
      <c r="J698" s="1026" t="s">
        <v>33</v>
      </c>
      <c r="K698" s="293">
        <v>640.33000000000004</v>
      </c>
      <c r="L698" s="6">
        <v>83975</v>
      </c>
      <c r="M698" s="9"/>
      <c r="N698" s="8">
        <v>53771711.75</v>
      </c>
    </row>
    <row r="699" spans="2:14" ht="26.4">
      <c r="B699" s="1026">
        <v>2023</v>
      </c>
      <c r="C699" s="1026" t="s">
        <v>32</v>
      </c>
      <c r="D699" s="1079" t="s">
        <v>1289</v>
      </c>
      <c r="E699" s="1080"/>
      <c r="F699" s="1079" t="s">
        <v>1315</v>
      </c>
      <c r="G699" s="1080"/>
      <c r="H699" s="1026" t="s">
        <v>967</v>
      </c>
      <c r="I699" s="1026" t="s">
        <v>1262</v>
      </c>
      <c r="J699" s="1026" t="s">
        <v>33</v>
      </c>
      <c r="K699" s="293">
        <v>1280.67</v>
      </c>
      <c r="L699" s="6">
        <v>12047</v>
      </c>
      <c r="M699" s="9"/>
      <c r="N699" s="8">
        <v>15428231.49</v>
      </c>
    </row>
    <row r="700" spans="2:14" ht="26.4">
      <c r="B700" s="1026">
        <v>2023</v>
      </c>
      <c r="C700" s="1026" t="s">
        <v>32</v>
      </c>
      <c r="D700" s="1079" t="s">
        <v>1289</v>
      </c>
      <c r="E700" s="1080"/>
      <c r="F700" s="1079" t="s">
        <v>1315</v>
      </c>
      <c r="G700" s="1080"/>
      <c r="H700" s="1026" t="s">
        <v>969</v>
      </c>
      <c r="I700" s="1026" t="s">
        <v>1261</v>
      </c>
      <c r="J700" s="1026" t="s">
        <v>33</v>
      </c>
      <c r="K700" s="293">
        <v>853.77</v>
      </c>
      <c r="L700" s="6">
        <v>50854</v>
      </c>
      <c r="M700" s="9"/>
      <c r="N700" s="8">
        <v>43417619.579999998</v>
      </c>
    </row>
    <row r="701" spans="2:14" ht="26.4">
      <c r="B701" s="1026">
        <v>2023</v>
      </c>
      <c r="C701" s="1026" t="s">
        <v>32</v>
      </c>
      <c r="D701" s="1079" t="s">
        <v>1289</v>
      </c>
      <c r="E701" s="1080"/>
      <c r="F701" s="1079" t="s">
        <v>1315</v>
      </c>
      <c r="G701" s="1080"/>
      <c r="H701" s="1026" t="s">
        <v>969</v>
      </c>
      <c r="I701" s="1026" t="s">
        <v>1262</v>
      </c>
      <c r="J701" s="1026" t="s">
        <v>33</v>
      </c>
      <c r="K701" s="293">
        <v>1707.56</v>
      </c>
      <c r="L701" s="6">
        <v>7189</v>
      </c>
      <c r="M701" s="9"/>
      <c r="N701" s="8">
        <v>12275648.84</v>
      </c>
    </row>
    <row r="702" spans="2:14" ht="26.4">
      <c r="B702" s="1026">
        <v>2023</v>
      </c>
      <c r="C702" s="1026" t="s">
        <v>32</v>
      </c>
      <c r="D702" s="1079" t="s">
        <v>1289</v>
      </c>
      <c r="E702" s="1080"/>
      <c r="F702" s="1079" t="s">
        <v>1315</v>
      </c>
      <c r="G702" s="1080"/>
      <c r="H702" s="1026" t="s">
        <v>968</v>
      </c>
      <c r="I702" s="1026" t="s">
        <v>1261</v>
      </c>
      <c r="J702" s="1026" t="s">
        <v>33</v>
      </c>
      <c r="K702" s="293">
        <v>426.88</v>
      </c>
      <c r="L702" s="6">
        <v>12702</v>
      </c>
      <c r="M702" s="9"/>
      <c r="N702" s="8">
        <v>5422229.7599999998</v>
      </c>
    </row>
    <row r="703" spans="2:14" ht="26.4">
      <c r="B703" s="1026">
        <v>2023</v>
      </c>
      <c r="C703" s="1026" t="s">
        <v>32</v>
      </c>
      <c r="D703" s="1079" t="s">
        <v>1289</v>
      </c>
      <c r="E703" s="1080"/>
      <c r="F703" s="1079" t="s">
        <v>1315</v>
      </c>
      <c r="G703" s="1080"/>
      <c r="H703" s="1026" t="s">
        <v>968</v>
      </c>
      <c r="I703" s="1026" t="s">
        <v>1262</v>
      </c>
      <c r="J703" s="1026" t="s">
        <v>33</v>
      </c>
      <c r="K703" s="293">
        <v>853.78</v>
      </c>
      <c r="L703" s="6">
        <v>4570</v>
      </c>
      <c r="M703" s="9"/>
      <c r="N703" s="8">
        <v>3901774.6</v>
      </c>
    </row>
    <row r="704" spans="2:14">
      <c r="B704" s="1027" t="s">
        <v>28</v>
      </c>
      <c r="C704" s="1027" t="s">
        <v>28</v>
      </c>
      <c r="D704" s="1083" t="s">
        <v>28</v>
      </c>
      <c r="E704" s="1080"/>
      <c r="F704" s="1083" t="s">
        <v>29</v>
      </c>
      <c r="G704" s="1080"/>
      <c r="H704" s="1027" t="s">
        <v>28</v>
      </c>
      <c r="I704" s="1027" t="s">
        <v>28</v>
      </c>
      <c r="J704" s="1027" t="s">
        <v>28</v>
      </c>
      <c r="K704" s="1027" t="s">
        <v>28</v>
      </c>
      <c r="L704" s="13">
        <v>731677</v>
      </c>
      <c r="M704" s="1027"/>
      <c r="N704" s="14">
        <v>412471393.33999997</v>
      </c>
    </row>
    <row r="705" spans="2:14" ht="52.8">
      <c r="B705" s="1026">
        <v>2023</v>
      </c>
      <c r="C705" s="1026" t="s">
        <v>32</v>
      </c>
      <c r="D705" s="1079" t="s">
        <v>1289</v>
      </c>
      <c r="E705" s="1080"/>
      <c r="F705" s="1079" t="s">
        <v>1316</v>
      </c>
      <c r="G705" s="1080"/>
      <c r="H705" s="1026" t="s">
        <v>966</v>
      </c>
      <c r="I705" s="1026" t="s">
        <v>292</v>
      </c>
      <c r="J705" s="1026" t="s">
        <v>33</v>
      </c>
      <c r="K705" s="293">
        <v>0</v>
      </c>
      <c r="L705" s="6">
        <v>1908</v>
      </c>
      <c r="M705" s="9"/>
      <c r="N705" s="1026"/>
    </row>
    <row r="706" spans="2:14" ht="39.6">
      <c r="B706" s="1026">
        <v>2023</v>
      </c>
      <c r="C706" s="1026" t="s">
        <v>32</v>
      </c>
      <c r="D706" s="1079" t="s">
        <v>1289</v>
      </c>
      <c r="E706" s="1080"/>
      <c r="F706" s="1079" t="s">
        <v>1316</v>
      </c>
      <c r="G706" s="1080"/>
      <c r="H706" s="1026" t="s">
        <v>967</v>
      </c>
      <c r="I706" s="1026" t="s">
        <v>292</v>
      </c>
      <c r="J706" s="1026" t="s">
        <v>33</v>
      </c>
      <c r="K706" s="293">
        <v>0</v>
      </c>
      <c r="L706" s="6">
        <v>168</v>
      </c>
      <c r="M706" s="9"/>
      <c r="N706" s="1026"/>
    </row>
    <row r="707" spans="2:14" ht="39.6">
      <c r="B707" s="1026">
        <v>2023</v>
      </c>
      <c r="C707" s="1026" t="s">
        <v>32</v>
      </c>
      <c r="D707" s="1079" t="s">
        <v>1289</v>
      </c>
      <c r="E707" s="1080"/>
      <c r="F707" s="1079" t="s">
        <v>1316</v>
      </c>
      <c r="G707" s="1080"/>
      <c r="H707" s="1026" t="s">
        <v>969</v>
      </c>
      <c r="I707" s="1026" t="s">
        <v>292</v>
      </c>
      <c r="J707" s="1026" t="s">
        <v>255</v>
      </c>
      <c r="K707" s="293">
        <v>0</v>
      </c>
      <c r="L707" s="6">
        <v>2</v>
      </c>
      <c r="M707" s="9"/>
      <c r="N707" s="1026"/>
    </row>
    <row r="708" spans="2:14" ht="52.8">
      <c r="B708" s="1026">
        <v>2023</v>
      </c>
      <c r="C708" s="1026" t="s">
        <v>32</v>
      </c>
      <c r="D708" s="1079" t="s">
        <v>1289</v>
      </c>
      <c r="E708" s="1080"/>
      <c r="F708" s="1079" t="s">
        <v>1316</v>
      </c>
      <c r="G708" s="1080"/>
      <c r="H708" s="1026" t="s">
        <v>966</v>
      </c>
      <c r="I708" s="1026" t="s">
        <v>1261</v>
      </c>
      <c r="J708" s="1026" t="s">
        <v>33</v>
      </c>
      <c r="K708" s="293">
        <v>487.5</v>
      </c>
      <c r="L708" s="6">
        <v>1059349</v>
      </c>
      <c r="M708" s="9"/>
      <c r="N708" s="8">
        <v>516432637.5</v>
      </c>
    </row>
    <row r="709" spans="2:14" ht="52.8">
      <c r="B709" s="1026">
        <v>2023</v>
      </c>
      <c r="C709" s="1026" t="s">
        <v>32</v>
      </c>
      <c r="D709" s="1079" t="s">
        <v>1289</v>
      </c>
      <c r="E709" s="1080"/>
      <c r="F709" s="1079" t="s">
        <v>1316</v>
      </c>
      <c r="G709" s="1080"/>
      <c r="H709" s="1026" t="s">
        <v>966</v>
      </c>
      <c r="I709" s="1026" t="s">
        <v>1262</v>
      </c>
      <c r="J709" s="1026" t="s">
        <v>33</v>
      </c>
      <c r="K709" s="293">
        <v>975</v>
      </c>
      <c r="L709" s="6">
        <v>74995</v>
      </c>
      <c r="M709" s="9"/>
      <c r="N709" s="8">
        <v>73120125</v>
      </c>
    </row>
    <row r="710" spans="2:14" ht="52.8">
      <c r="B710" s="1026">
        <v>2023</v>
      </c>
      <c r="C710" s="1026" t="s">
        <v>32</v>
      </c>
      <c r="D710" s="1079" t="s">
        <v>1289</v>
      </c>
      <c r="E710" s="1080"/>
      <c r="F710" s="1079" t="s">
        <v>1316</v>
      </c>
      <c r="G710" s="1080"/>
      <c r="H710" s="1026" t="s">
        <v>966</v>
      </c>
      <c r="I710" s="1026" t="s">
        <v>1263</v>
      </c>
      <c r="J710" s="1026" t="s">
        <v>33</v>
      </c>
      <c r="K710" s="293">
        <v>1462.51</v>
      </c>
      <c r="L710" s="6">
        <v>25081</v>
      </c>
      <c r="M710" s="9"/>
      <c r="N710" s="8">
        <v>36681213.310000002</v>
      </c>
    </row>
    <row r="711" spans="2:14" ht="26.4">
      <c r="B711" s="1026">
        <v>2023</v>
      </c>
      <c r="C711" s="1026" t="s">
        <v>32</v>
      </c>
      <c r="D711" s="1079" t="s">
        <v>1289</v>
      </c>
      <c r="E711" s="1080"/>
      <c r="F711" s="1079" t="s">
        <v>1316</v>
      </c>
      <c r="G711" s="1080"/>
      <c r="H711" s="1026" t="s">
        <v>967</v>
      </c>
      <c r="I711" s="1026" t="s">
        <v>1261</v>
      </c>
      <c r="J711" s="1026" t="s">
        <v>33</v>
      </c>
      <c r="K711" s="293">
        <v>975</v>
      </c>
      <c r="L711" s="6">
        <v>123444</v>
      </c>
      <c r="M711" s="9"/>
      <c r="N711" s="8">
        <v>120357900</v>
      </c>
    </row>
    <row r="712" spans="2:14" ht="26.4">
      <c r="B712" s="1026">
        <v>2023</v>
      </c>
      <c r="C712" s="1026" t="s">
        <v>32</v>
      </c>
      <c r="D712" s="1079" t="s">
        <v>1289</v>
      </c>
      <c r="E712" s="1080"/>
      <c r="F712" s="1079" t="s">
        <v>1316</v>
      </c>
      <c r="G712" s="1080"/>
      <c r="H712" s="1026" t="s">
        <v>967</v>
      </c>
      <c r="I712" s="1026" t="s">
        <v>1262</v>
      </c>
      <c r="J712" s="1026" t="s">
        <v>33</v>
      </c>
      <c r="K712" s="293">
        <v>1950.01</v>
      </c>
      <c r="L712" s="6">
        <v>7797</v>
      </c>
      <c r="M712" s="9"/>
      <c r="N712" s="8">
        <v>15204227.970000001</v>
      </c>
    </row>
    <row r="713" spans="2:14" ht="26.4">
      <c r="B713" s="1026">
        <v>2023</v>
      </c>
      <c r="C713" s="1026" t="s">
        <v>32</v>
      </c>
      <c r="D713" s="1079" t="s">
        <v>1289</v>
      </c>
      <c r="E713" s="1080"/>
      <c r="F713" s="1079" t="s">
        <v>1316</v>
      </c>
      <c r="G713" s="1080"/>
      <c r="H713" s="1026" t="s">
        <v>967</v>
      </c>
      <c r="I713" s="1026" t="s">
        <v>1263</v>
      </c>
      <c r="J713" s="1026" t="s">
        <v>33</v>
      </c>
      <c r="K713" s="293">
        <v>2925.03</v>
      </c>
      <c r="L713" s="6">
        <v>3219</v>
      </c>
      <c r="M713" s="9"/>
      <c r="N713" s="8">
        <v>9415671.5700000003</v>
      </c>
    </row>
    <row r="714" spans="2:14" ht="26.4">
      <c r="B714" s="1026">
        <v>2023</v>
      </c>
      <c r="C714" s="1026" t="s">
        <v>32</v>
      </c>
      <c r="D714" s="1079" t="s">
        <v>1289</v>
      </c>
      <c r="E714" s="1080"/>
      <c r="F714" s="1079" t="s">
        <v>1316</v>
      </c>
      <c r="G714" s="1080"/>
      <c r="H714" s="1026" t="s">
        <v>969</v>
      </c>
      <c r="I714" s="1026" t="s">
        <v>1261</v>
      </c>
      <c r="J714" s="1026" t="s">
        <v>33</v>
      </c>
      <c r="K714" s="293">
        <v>1462.5</v>
      </c>
      <c r="L714" s="6">
        <v>91122</v>
      </c>
      <c r="M714" s="9"/>
      <c r="N714" s="8">
        <v>133265925</v>
      </c>
    </row>
    <row r="715" spans="2:14" ht="26.4">
      <c r="B715" s="1026">
        <v>2023</v>
      </c>
      <c r="C715" s="1026" t="s">
        <v>32</v>
      </c>
      <c r="D715" s="1079" t="s">
        <v>1289</v>
      </c>
      <c r="E715" s="1080"/>
      <c r="F715" s="1079" t="s">
        <v>1316</v>
      </c>
      <c r="G715" s="1080"/>
      <c r="H715" s="1026" t="s">
        <v>969</v>
      </c>
      <c r="I715" s="1026" t="s">
        <v>1262</v>
      </c>
      <c r="J715" s="1026" t="s">
        <v>33</v>
      </c>
      <c r="K715" s="293">
        <v>2925.03</v>
      </c>
      <c r="L715" s="6">
        <v>5099</v>
      </c>
      <c r="M715" s="9"/>
      <c r="N715" s="8">
        <v>14914727.970000001</v>
      </c>
    </row>
    <row r="716" spans="2:14" ht="26.4">
      <c r="B716" s="1026">
        <v>2023</v>
      </c>
      <c r="C716" s="1026" t="s">
        <v>32</v>
      </c>
      <c r="D716" s="1079" t="s">
        <v>1289</v>
      </c>
      <c r="E716" s="1080"/>
      <c r="F716" s="1079" t="s">
        <v>1316</v>
      </c>
      <c r="G716" s="1080"/>
      <c r="H716" s="1026" t="s">
        <v>969</v>
      </c>
      <c r="I716" s="1026" t="s">
        <v>1263</v>
      </c>
      <c r="J716" s="1026" t="s">
        <v>33</v>
      </c>
      <c r="K716" s="293">
        <v>4387.54</v>
      </c>
      <c r="L716" s="6">
        <v>2450</v>
      </c>
      <c r="M716" s="9"/>
      <c r="N716" s="8">
        <v>10749473</v>
      </c>
    </row>
    <row r="717" spans="2:14" ht="26.4">
      <c r="B717" s="1026">
        <v>2023</v>
      </c>
      <c r="C717" s="1026" t="s">
        <v>32</v>
      </c>
      <c r="D717" s="1079" t="s">
        <v>1289</v>
      </c>
      <c r="E717" s="1080"/>
      <c r="F717" s="1079" t="s">
        <v>1316</v>
      </c>
      <c r="G717" s="1080"/>
      <c r="H717" s="1026" t="s">
        <v>968</v>
      </c>
      <c r="I717" s="1026" t="s">
        <v>1261</v>
      </c>
      <c r="J717" s="1026" t="s">
        <v>33</v>
      </c>
      <c r="K717" s="293">
        <v>487.5</v>
      </c>
      <c r="L717" s="6">
        <v>16628</v>
      </c>
      <c r="M717" s="9"/>
      <c r="N717" s="8">
        <v>8106150</v>
      </c>
    </row>
    <row r="718" spans="2:14" ht="26.4">
      <c r="B718" s="1026">
        <v>2023</v>
      </c>
      <c r="C718" s="1026" t="s">
        <v>32</v>
      </c>
      <c r="D718" s="1079" t="s">
        <v>1289</v>
      </c>
      <c r="E718" s="1080"/>
      <c r="F718" s="1079" t="s">
        <v>1316</v>
      </c>
      <c r="G718" s="1080"/>
      <c r="H718" s="1026" t="s">
        <v>968</v>
      </c>
      <c r="I718" s="1026" t="s">
        <v>1262</v>
      </c>
      <c r="J718" s="1026" t="s">
        <v>33</v>
      </c>
      <c r="K718" s="293">
        <v>975</v>
      </c>
      <c r="L718" s="6">
        <v>2220</v>
      </c>
      <c r="M718" s="9"/>
      <c r="N718" s="8">
        <v>2164500</v>
      </c>
    </row>
    <row r="719" spans="2:14" ht="26.4">
      <c r="B719" s="1026">
        <v>2023</v>
      </c>
      <c r="C719" s="1026" t="s">
        <v>32</v>
      </c>
      <c r="D719" s="1079" t="s">
        <v>1289</v>
      </c>
      <c r="E719" s="1080"/>
      <c r="F719" s="1079" t="s">
        <v>1316</v>
      </c>
      <c r="G719" s="1080"/>
      <c r="H719" s="1026" t="s">
        <v>968</v>
      </c>
      <c r="I719" s="1026" t="s">
        <v>1263</v>
      </c>
      <c r="J719" s="1026" t="s">
        <v>33</v>
      </c>
      <c r="K719" s="293">
        <v>1462.51</v>
      </c>
      <c r="L719" s="6">
        <v>913</v>
      </c>
      <c r="M719" s="9"/>
      <c r="N719" s="8">
        <v>1335271.6299999999</v>
      </c>
    </row>
    <row r="720" spans="2:14">
      <c r="B720" s="1027" t="s">
        <v>28</v>
      </c>
      <c r="C720" s="1027" t="s">
        <v>28</v>
      </c>
      <c r="D720" s="1083" t="s">
        <v>28</v>
      </c>
      <c r="E720" s="1080"/>
      <c r="F720" s="1083" t="s">
        <v>29</v>
      </c>
      <c r="G720" s="1080"/>
      <c r="H720" s="1027" t="s">
        <v>28</v>
      </c>
      <c r="I720" s="1027" t="s">
        <v>28</v>
      </c>
      <c r="J720" s="1027" t="s">
        <v>28</v>
      </c>
      <c r="K720" s="1027" t="s">
        <v>28</v>
      </c>
      <c r="L720" s="13">
        <v>1414395</v>
      </c>
      <c r="M720" s="1027"/>
      <c r="N720" s="14">
        <v>941747822.95000005</v>
      </c>
    </row>
    <row r="721" spans="2:14" ht="52.8">
      <c r="B721" s="1026">
        <v>2023</v>
      </c>
      <c r="C721" s="1026" t="s">
        <v>32</v>
      </c>
      <c r="D721" s="1079" t="s">
        <v>1289</v>
      </c>
      <c r="E721" s="1080"/>
      <c r="F721" s="1079" t="s">
        <v>1317</v>
      </c>
      <c r="G721" s="1080"/>
      <c r="H721" s="1026" t="s">
        <v>966</v>
      </c>
      <c r="I721" s="1026" t="s">
        <v>292</v>
      </c>
      <c r="J721" s="1026" t="s">
        <v>33</v>
      </c>
      <c r="K721" s="293">
        <v>0</v>
      </c>
      <c r="L721" s="6">
        <v>1828</v>
      </c>
      <c r="M721" s="9"/>
      <c r="N721" s="1026"/>
    </row>
    <row r="722" spans="2:14" ht="39.6">
      <c r="B722" s="1026">
        <v>2023</v>
      </c>
      <c r="C722" s="1026" t="s">
        <v>32</v>
      </c>
      <c r="D722" s="1079" t="s">
        <v>1289</v>
      </c>
      <c r="E722" s="1080"/>
      <c r="F722" s="1079" t="s">
        <v>1317</v>
      </c>
      <c r="G722" s="1080"/>
      <c r="H722" s="1026" t="s">
        <v>967</v>
      </c>
      <c r="I722" s="1026" t="s">
        <v>292</v>
      </c>
      <c r="J722" s="1026" t="s">
        <v>33</v>
      </c>
      <c r="K722" s="293">
        <v>0</v>
      </c>
      <c r="L722" s="6">
        <v>186</v>
      </c>
      <c r="M722" s="9"/>
      <c r="N722" s="1026"/>
    </row>
    <row r="723" spans="2:14" ht="39.6">
      <c r="B723" s="1026">
        <v>2023</v>
      </c>
      <c r="C723" s="1026" t="s">
        <v>32</v>
      </c>
      <c r="D723" s="1079" t="s">
        <v>1289</v>
      </c>
      <c r="E723" s="1080"/>
      <c r="F723" s="1079" t="s">
        <v>1317</v>
      </c>
      <c r="G723" s="1080"/>
      <c r="H723" s="1026" t="s">
        <v>969</v>
      </c>
      <c r="I723" s="1026" t="s">
        <v>292</v>
      </c>
      <c r="J723" s="1026" t="s">
        <v>241</v>
      </c>
      <c r="K723" s="293">
        <v>0</v>
      </c>
      <c r="L723" s="6">
        <v>4</v>
      </c>
      <c r="M723" s="9"/>
      <c r="N723" s="1026"/>
    </row>
    <row r="724" spans="2:14" ht="52.8">
      <c r="B724" s="1026">
        <v>2023</v>
      </c>
      <c r="C724" s="1026" t="s">
        <v>32</v>
      </c>
      <c r="D724" s="1079" t="s">
        <v>1289</v>
      </c>
      <c r="E724" s="1080"/>
      <c r="F724" s="1079" t="s">
        <v>1317</v>
      </c>
      <c r="G724" s="1080"/>
      <c r="H724" s="1026" t="s">
        <v>966</v>
      </c>
      <c r="I724" s="1026" t="s">
        <v>1261</v>
      </c>
      <c r="J724" s="1026" t="s">
        <v>33</v>
      </c>
      <c r="K724" s="293">
        <v>379.26</v>
      </c>
      <c r="L724" s="6">
        <v>1161027</v>
      </c>
      <c r="M724" s="9"/>
      <c r="N724" s="8">
        <v>440331100.01999998</v>
      </c>
    </row>
    <row r="725" spans="2:14" ht="26.4">
      <c r="B725" s="1026">
        <v>2023</v>
      </c>
      <c r="C725" s="1026" t="s">
        <v>32</v>
      </c>
      <c r="D725" s="1079" t="s">
        <v>1289</v>
      </c>
      <c r="E725" s="1080"/>
      <c r="F725" s="1079" t="s">
        <v>1317</v>
      </c>
      <c r="G725" s="1080"/>
      <c r="H725" s="1026" t="s">
        <v>967</v>
      </c>
      <c r="I725" s="1026" t="s">
        <v>1261</v>
      </c>
      <c r="J725" s="1026" t="s">
        <v>33</v>
      </c>
      <c r="K725" s="293">
        <v>758.52</v>
      </c>
      <c r="L725" s="6">
        <v>142210</v>
      </c>
      <c r="M725" s="9"/>
      <c r="N725" s="8">
        <v>107869129.2</v>
      </c>
    </row>
    <row r="726" spans="2:14" ht="26.4">
      <c r="B726" s="1026">
        <v>2023</v>
      </c>
      <c r="C726" s="1026" t="s">
        <v>32</v>
      </c>
      <c r="D726" s="1079" t="s">
        <v>1289</v>
      </c>
      <c r="E726" s="1080"/>
      <c r="F726" s="1079" t="s">
        <v>1317</v>
      </c>
      <c r="G726" s="1080"/>
      <c r="H726" s="1026" t="s">
        <v>969</v>
      </c>
      <c r="I726" s="1026" t="s">
        <v>1261</v>
      </c>
      <c r="J726" s="1026" t="s">
        <v>33</v>
      </c>
      <c r="K726" s="293">
        <v>1137.79</v>
      </c>
      <c r="L726" s="6">
        <v>97668</v>
      </c>
      <c r="M726" s="9"/>
      <c r="N726" s="8">
        <v>111125673.72</v>
      </c>
    </row>
    <row r="727" spans="2:14" ht="26.4">
      <c r="B727" s="1026">
        <v>2023</v>
      </c>
      <c r="C727" s="1026" t="s">
        <v>32</v>
      </c>
      <c r="D727" s="1079" t="s">
        <v>1289</v>
      </c>
      <c r="E727" s="1080"/>
      <c r="F727" s="1079" t="s">
        <v>1317</v>
      </c>
      <c r="G727" s="1080"/>
      <c r="H727" s="1026" t="s">
        <v>968</v>
      </c>
      <c r="I727" s="1026" t="s">
        <v>1261</v>
      </c>
      <c r="J727" s="1026" t="s">
        <v>33</v>
      </c>
      <c r="K727" s="293">
        <v>379.26</v>
      </c>
      <c r="L727" s="6">
        <v>21937</v>
      </c>
      <c r="M727" s="9"/>
      <c r="N727" s="8">
        <v>8319826.6200000001</v>
      </c>
    </row>
    <row r="728" spans="2:14">
      <c r="B728" s="1027" t="s">
        <v>28</v>
      </c>
      <c r="C728" s="1027" t="s">
        <v>28</v>
      </c>
      <c r="D728" s="1083" t="s">
        <v>28</v>
      </c>
      <c r="E728" s="1080"/>
      <c r="F728" s="1083" t="s">
        <v>29</v>
      </c>
      <c r="G728" s="1080"/>
      <c r="H728" s="1027" t="s">
        <v>28</v>
      </c>
      <c r="I728" s="1027" t="s">
        <v>28</v>
      </c>
      <c r="J728" s="1027" t="s">
        <v>28</v>
      </c>
      <c r="K728" s="1027" t="s">
        <v>28</v>
      </c>
      <c r="L728" s="13">
        <v>1424860</v>
      </c>
      <c r="M728" s="1027"/>
      <c r="N728" s="14">
        <v>667645729.55999994</v>
      </c>
    </row>
    <row r="729" spans="2:14" ht="52.8">
      <c r="B729" s="1026">
        <v>2023</v>
      </c>
      <c r="C729" s="1026" t="s">
        <v>32</v>
      </c>
      <c r="D729" s="1079" t="s">
        <v>1289</v>
      </c>
      <c r="E729" s="1080"/>
      <c r="F729" s="1079" t="s">
        <v>1318</v>
      </c>
      <c r="G729" s="1080"/>
      <c r="H729" s="1026" t="s">
        <v>966</v>
      </c>
      <c r="I729" s="1026" t="s">
        <v>292</v>
      </c>
      <c r="J729" s="1026" t="s">
        <v>33</v>
      </c>
      <c r="K729" s="293">
        <v>0</v>
      </c>
      <c r="L729" s="6">
        <v>1564</v>
      </c>
      <c r="M729" s="9"/>
      <c r="N729" s="1026"/>
    </row>
    <row r="730" spans="2:14" ht="39.6">
      <c r="B730" s="1026">
        <v>2023</v>
      </c>
      <c r="C730" s="1026" t="s">
        <v>32</v>
      </c>
      <c r="D730" s="1079" t="s">
        <v>1289</v>
      </c>
      <c r="E730" s="1080"/>
      <c r="F730" s="1079" t="s">
        <v>1318</v>
      </c>
      <c r="G730" s="1080"/>
      <c r="H730" s="1026" t="s">
        <v>967</v>
      </c>
      <c r="I730" s="1026" t="s">
        <v>292</v>
      </c>
      <c r="J730" s="1026" t="s">
        <v>33</v>
      </c>
      <c r="K730" s="293">
        <v>0</v>
      </c>
      <c r="L730" s="6">
        <v>172</v>
      </c>
      <c r="M730" s="9"/>
      <c r="N730" s="1026"/>
    </row>
    <row r="731" spans="2:14" ht="39.6">
      <c r="B731" s="1026">
        <v>2023</v>
      </c>
      <c r="C731" s="1026" t="s">
        <v>32</v>
      </c>
      <c r="D731" s="1079" t="s">
        <v>1289</v>
      </c>
      <c r="E731" s="1080"/>
      <c r="F731" s="1079" t="s">
        <v>1318</v>
      </c>
      <c r="G731" s="1080"/>
      <c r="H731" s="1026" t="s">
        <v>969</v>
      </c>
      <c r="I731" s="1026" t="s">
        <v>292</v>
      </c>
      <c r="J731" s="1026" t="s">
        <v>241</v>
      </c>
      <c r="K731" s="293">
        <v>0</v>
      </c>
      <c r="L731" s="6">
        <v>3</v>
      </c>
      <c r="M731" s="9"/>
      <c r="N731" s="1026"/>
    </row>
    <row r="732" spans="2:14" ht="52.8">
      <c r="B732" s="1026">
        <v>2023</v>
      </c>
      <c r="C732" s="1026" t="s">
        <v>32</v>
      </c>
      <c r="D732" s="1079" t="s">
        <v>1289</v>
      </c>
      <c r="E732" s="1080"/>
      <c r="F732" s="1079" t="s">
        <v>1318</v>
      </c>
      <c r="G732" s="1080"/>
      <c r="H732" s="1026" t="s">
        <v>966</v>
      </c>
      <c r="I732" s="1026" t="s">
        <v>1261</v>
      </c>
      <c r="J732" s="1026" t="s">
        <v>33</v>
      </c>
      <c r="K732" s="293">
        <v>108.23</v>
      </c>
      <c r="L732" s="6">
        <v>947990</v>
      </c>
      <c r="M732" s="9"/>
      <c r="N732" s="8">
        <v>102600957.7</v>
      </c>
    </row>
    <row r="733" spans="2:14" ht="26.4">
      <c r="B733" s="1026">
        <v>2023</v>
      </c>
      <c r="C733" s="1026" t="s">
        <v>32</v>
      </c>
      <c r="D733" s="1079" t="s">
        <v>1289</v>
      </c>
      <c r="E733" s="1080"/>
      <c r="F733" s="1079" t="s">
        <v>1318</v>
      </c>
      <c r="G733" s="1080"/>
      <c r="H733" s="1026" t="s">
        <v>967</v>
      </c>
      <c r="I733" s="1026" t="s">
        <v>1261</v>
      </c>
      <c r="J733" s="1026" t="s">
        <v>33</v>
      </c>
      <c r="K733" s="293">
        <v>216.47</v>
      </c>
      <c r="L733" s="6">
        <v>117551</v>
      </c>
      <c r="M733" s="9"/>
      <c r="N733" s="8">
        <v>25446264.969999999</v>
      </c>
    </row>
    <row r="734" spans="2:14" ht="26.4">
      <c r="B734" s="1026">
        <v>2023</v>
      </c>
      <c r="C734" s="1026" t="s">
        <v>32</v>
      </c>
      <c r="D734" s="1079" t="s">
        <v>1289</v>
      </c>
      <c r="E734" s="1080"/>
      <c r="F734" s="1079" t="s">
        <v>1318</v>
      </c>
      <c r="G734" s="1080"/>
      <c r="H734" s="1026" t="s">
        <v>969</v>
      </c>
      <c r="I734" s="1026" t="s">
        <v>1261</v>
      </c>
      <c r="J734" s="1026" t="s">
        <v>33</v>
      </c>
      <c r="K734" s="293">
        <v>324.70999999999998</v>
      </c>
      <c r="L734" s="6">
        <v>83555</v>
      </c>
      <c r="M734" s="9"/>
      <c r="N734" s="8">
        <v>27131144.050000001</v>
      </c>
    </row>
    <row r="735" spans="2:14" ht="26.4">
      <c r="B735" s="1026">
        <v>2023</v>
      </c>
      <c r="C735" s="1026" t="s">
        <v>32</v>
      </c>
      <c r="D735" s="1079" t="s">
        <v>1289</v>
      </c>
      <c r="E735" s="1080"/>
      <c r="F735" s="1079" t="s">
        <v>1318</v>
      </c>
      <c r="G735" s="1080"/>
      <c r="H735" s="1026" t="s">
        <v>968</v>
      </c>
      <c r="I735" s="1026" t="s">
        <v>1261</v>
      </c>
      <c r="J735" s="1026" t="s">
        <v>33</v>
      </c>
      <c r="K735" s="293">
        <v>108.23</v>
      </c>
      <c r="L735" s="6">
        <v>14938</v>
      </c>
      <c r="M735" s="9"/>
      <c r="N735" s="8">
        <v>1616739.74</v>
      </c>
    </row>
    <row r="736" spans="2:14">
      <c r="B736" s="1027" t="s">
        <v>28</v>
      </c>
      <c r="C736" s="1027" t="s">
        <v>28</v>
      </c>
      <c r="D736" s="1083" t="s">
        <v>28</v>
      </c>
      <c r="E736" s="1080"/>
      <c r="F736" s="1083" t="s">
        <v>29</v>
      </c>
      <c r="G736" s="1080"/>
      <c r="H736" s="1027" t="s">
        <v>28</v>
      </c>
      <c r="I736" s="1027" t="s">
        <v>28</v>
      </c>
      <c r="J736" s="1027" t="s">
        <v>28</v>
      </c>
      <c r="K736" s="1027" t="s">
        <v>28</v>
      </c>
      <c r="L736" s="13">
        <v>1165773</v>
      </c>
      <c r="M736" s="1027"/>
      <c r="N736" s="14">
        <v>156795106.46000001</v>
      </c>
    </row>
    <row r="737" spans="2:14" ht="52.8">
      <c r="B737" s="1026">
        <v>2023</v>
      </c>
      <c r="C737" s="1026" t="s">
        <v>32</v>
      </c>
      <c r="D737" s="1079" t="s">
        <v>1289</v>
      </c>
      <c r="E737" s="1080"/>
      <c r="F737" s="1079" t="s">
        <v>1319</v>
      </c>
      <c r="G737" s="1080"/>
      <c r="H737" s="1026" t="s">
        <v>966</v>
      </c>
      <c r="I737" s="1026" t="s">
        <v>292</v>
      </c>
      <c r="J737" s="1026" t="s">
        <v>33</v>
      </c>
      <c r="K737" s="293">
        <v>0</v>
      </c>
      <c r="L737" s="6">
        <v>2452</v>
      </c>
      <c r="M737" s="9"/>
      <c r="N737" s="1026"/>
    </row>
    <row r="738" spans="2:14" ht="39.6">
      <c r="B738" s="1026">
        <v>2023</v>
      </c>
      <c r="C738" s="1026" t="s">
        <v>32</v>
      </c>
      <c r="D738" s="1079" t="s">
        <v>1289</v>
      </c>
      <c r="E738" s="1080"/>
      <c r="F738" s="1079" t="s">
        <v>1319</v>
      </c>
      <c r="G738" s="1080"/>
      <c r="H738" s="1026" t="s">
        <v>967</v>
      </c>
      <c r="I738" s="1026" t="s">
        <v>292</v>
      </c>
      <c r="J738" s="1026" t="s">
        <v>33</v>
      </c>
      <c r="K738" s="293">
        <v>0</v>
      </c>
      <c r="L738" s="6">
        <v>201</v>
      </c>
      <c r="M738" s="9"/>
      <c r="N738" s="1026"/>
    </row>
    <row r="739" spans="2:14" ht="39.6">
      <c r="B739" s="1026">
        <v>2023</v>
      </c>
      <c r="C739" s="1026" t="s">
        <v>32</v>
      </c>
      <c r="D739" s="1079" t="s">
        <v>1289</v>
      </c>
      <c r="E739" s="1080"/>
      <c r="F739" s="1079" t="s">
        <v>1319</v>
      </c>
      <c r="G739" s="1080"/>
      <c r="H739" s="1026" t="s">
        <v>969</v>
      </c>
      <c r="I739" s="1026" t="s">
        <v>292</v>
      </c>
      <c r="J739" s="1026" t="s">
        <v>255</v>
      </c>
      <c r="K739" s="293">
        <v>0</v>
      </c>
      <c r="L739" s="6">
        <v>2</v>
      </c>
      <c r="M739" s="9"/>
      <c r="N739" s="1026"/>
    </row>
    <row r="740" spans="2:14" ht="52.8">
      <c r="B740" s="1026">
        <v>2023</v>
      </c>
      <c r="C740" s="1026" t="s">
        <v>32</v>
      </c>
      <c r="D740" s="1079" t="s">
        <v>1289</v>
      </c>
      <c r="E740" s="1080"/>
      <c r="F740" s="1079" t="s">
        <v>1319</v>
      </c>
      <c r="G740" s="1080"/>
      <c r="H740" s="1026" t="s">
        <v>966</v>
      </c>
      <c r="I740" s="1026" t="s">
        <v>1261</v>
      </c>
      <c r="J740" s="1026" t="s">
        <v>33</v>
      </c>
      <c r="K740" s="293">
        <v>278.81</v>
      </c>
      <c r="L740" s="6">
        <v>1282000</v>
      </c>
      <c r="M740" s="9"/>
      <c r="N740" s="8">
        <v>357434420</v>
      </c>
    </row>
    <row r="741" spans="2:14" ht="52.8">
      <c r="B741" s="1026">
        <v>2023</v>
      </c>
      <c r="C741" s="1026" t="s">
        <v>32</v>
      </c>
      <c r="D741" s="1079" t="s">
        <v>1289</v>
      </c>
      <c r="E741" s="1080"/>
      <c r="F741" s="1079" t="s">
        <v>1319</v>
      </c>
      <c r="G741" s="1080"/>
      <c r="H741" s="1026" t="s">
        <v>966</v>
      </c>
      <c r="I741" s="1026" t="s">
        <v>1262</v>
      </c>
      <c r="J741" s="1026" t="s">
        <v>33</v>
      </c>
      <c r="K741" s="293">
        <v>557.64</v>
      </c>
      <c r="L741" s="6">
        <v>161940</v>
      </c>
      <c r="M741" s="9"/>
      <c r="N741" s="8">
        <v>90304221.599999994</v>
      </c>
    </row>
    <row r="742" spans="2:14" ht="52.8">
      <c r="B742" s="1026">
        <v>2023</v>
      </c>
      <c r="C742" s="1026" t="s">
        <v>32</v>
      </c>
      <c r="D742" s="1079" t="s">
        <v>1289</v>
      </c>
      <c r="E742" s="1080"/>
      <c r="F742" s="1079" t="s">
        <v>1319</v>
      </c>
      <c r="G742" s="1080"/>
      <c r="H742" s="1026" t="s">
        <v>966</v>
      </c>
      <c r="I742" s="1026" t="s">
        <v>1263</v>
      </c>
      <c r="J742" s="1026" t="s">
        <v>33</v>
      </c>
      <c r="K742" s="293">
        <v>836.46</v>
      </c>
      <c r="L742" s="6">
        <v>83409</v>
      </c>
      <c r="M742" s="9"/>
      <c r="N742" s="8">
        <v>69768292.140000001</v>
      </c>
    </row>
    <row r="743" spans="2:14" ht="26.4">
      <c r="B743" s="1026">
        <v>2023</v>
      </c>
      <c r="C743" s="1026" t="s">
        <v>32</v>
      </c>
      <c r="D743" s="1079" t="s">
        <v>1289</v>
      </c>
      <c r="E743" s="1080"/>
      <c r="F743" s="1079" t="s">
        <v>1319</v>
      </c>
      <c r="G743" s="1080"/>
      <c r="H743" s="1026" t="s">
        <v>967</v>
      </c>
      <c r="I743" s="1026" t="s">
        <v>1261</v>
      </c>
      <c r="J743" s="1026" t="s">
        <v>33</v>
      </c>
      <c r="K743" s="293">
        <v>557.63</v>
      </c>
      <c r="L743" s="6">
        <v>130867</v>
      </c>
      <c r="M743" s="9"/>
      <c r="N743" s="8">
        <v>72975365.209999993</v>
      </c>
    </row>
    <row r="744" spans="2:14" ht="26.4">
      <c r="B744" s="1026">
        <v>2023</v>
      </c>
      <c r="C744" s="1026" t="s">
        <v>32</v>
      </c>
      <c r="D744" s="1079" t="s">
        <v>1289</v>
      </c>
      <c r="E744" s="1080"/>
      <c r="F744" s="1079" t="s">
        <v>1319</v>
      </c>
      <c r="G744" s="1080"/>
      <c r="H744" s="1026" t="s">
        <v>967</v>
      </c>
      <c r="I744" s="1026" t="s">
        <v>1262</v>
      </c>
      <c r="J744" s="1026" t="s">
        <v>33</v>
      </c>
      <c r="K744" s="293">
        <v>1115.28</v>
      </c>
      <c r="L744" s="6">
        <v>17844</v>
      </c>
      <c r="M744" s="9"/>
      <c r="N744" s="8">
        <v>19901056.32</v>
      </c>
    </row>
    <row r="745" spans="2:14" ht="26.4">
      <c r="B745" s="1026">
        <v>2023</v>
      </c>
      <c r="C745" s="1026" t="s">
        <v>32</v>
      </c>
      <c r="D745" s="1079" t="s">
        <v>1289</v>
      </c>
      <c r="E745" s="1080"/>
      <c r="F745" s="1079" t="s">
        <v>1319</v>
      </c>
      <c r="G745" s="1080"/>
      <c r="H745" s="1026" t="s">
        <v>967</v>
      </c>
      <c r="I745" s="1026" t="s">
        <v>1263</v>
      </c>
      <c r="J745" s="1026" t="s">
        <v>33</v>
      </c>
      <c r="K745" s="293">
        <v>1672.93</v>
      </c>
      <c r="L745" s="6">
        <v>8137</v>
      </c>
      <c r="M745" s="9"/>
      <c r="N745" s="8">
        <v>13612631.41</v>
      </c>
    </row>
    <row r="746" spans="2:14" ht="26.4">
      <c r="B746" s="1026">
        <v>2023</v>
      </c>
      <c r="C746" s="1026" t="s">
        <v>32</v>
      </c>
      <c r="D746" s="1079" t="s">
        <v>1289</v>
      </c>
      <c r="E746" s="1080"/>
      <c r="F746" s="1079" t="s">
        <v>1319</v>
      </c>
      <c r="G746" s="1080"/>
      <c r="H746" s="1026" t="s">
        <v>969</v>
      </c>
      <c r="I746" s="1026" t="s">
        <v>1261</v>
      </c>
      <c r="J746" s="1026" t="s">
        <v>33</v>
      </c>
      <c r="K746" s="293">
        <v>836.45</v>
      </c>
      <c r="L746" s="6">
        <v>83787</v>
      </c>
      <c r="M746" s="9"/>
      <c r="N746" s="8">
        <v>70083636.150000006</v>
      </c>
    </row>
    <row r="747" spans="2:14" ht="26.4">
      <c r="B747" s="1026">
        <v>2023</v>
      </c>
      <c r="C747" s="1026" t="s">
        <v>32</v>
      </c>
      <c r="D747" s="1079" t="s">
        <v>1289</v>
      </c>
      <c r="E747" s="1080"/>
      <c r="F747" s="1079" t="s">
        <v>1319</v>
      </c>
      <c r="G747" s="1080"/>
      <c r="H747" s="1026" t="s">
        <v>969</v>
      </c>
      <c r="I747" s="1026" t="s">
        <v>1262</v>
      </c>
      <c r="J747" s="1026" t="s">
        <v>33</v>
      </c>
      <c r="K747" s="293">
        <v>1672.92</v>
      </c>
      <c r="L747" s="6">
        <v>10013</v>
      </c>
      <c r="M747" s="9"/>
      <c r="N747" s="8">
        <v>16750947.960000001</v>
      </c>
    </row>
    <row r="748" spans="2:14" ht="26.4">
      <c r="B748" s="1026">
        <v>2023</v>
      </c>
      <c r="C748" s="1026" t="s">
        <v>32</v>
      </c>
      <c r="D748" s="1079" t="s">
        <v>1289</v>
      </c>
      <c r="E748" s="1080"/>
      <c r="F748" s="1079" t="s">
        <v>1319</v>
      </c>
      <c r="G748" s="1080"/>
      <c r="H748" s="1026" t="s">
        <v>969</v>
      </c>
      <c r="I748" s="1026" t="s">
        <v>1263</v>
      </c>
      <c r="J748" s="1026" t="s">
        <v>33</v>
      </c>
      <c r="K748" s="293">
        <v>2509.39</v>
      </c>
      <c r="L748" s="6">
        <v>4910</v>
      </c>
      <c r="M748" s="9"/>
      <c r="N748" s="8">
        <v>12321104.9</v>
      </c>
    </row>
    <row r="749" spans="2:14" ht="26.4">
      <c r="B749" s="1026">
        <v>2023</v>
      </c>
      <c r="C749" s="1026" t="s">
        <v>32</v>
      </c>
      <c r="D749" s="1079" t="s">
        <v>1289</v>
      </c>
      <c r="E749" s="1080"/>
      <c r="F749" s="1079" t="s">
        <v>1319</v>
      </c>
      <c r="G749" s="1080"/>
      <c r="H749" s="1026" t="s">
        <v>968</v>
      </c>
      <c r="I749" s="1026" t="s">
        <v>1261</v>
      </c>
      <c r="J749" s="1026" t="s">
        <v>33</v>
      </c>
      <c r="K749" s="293">
        <v>278.81</v>
      </c>
      <c r="L749" s="6">
        <v>24433</v>
      </c>
      <c r="M749" s="9"/>
      <c r="N749" s="8">
        <v>6812164.7300000004</v>
      </c>
    </row>
    <row r="750" spans="2:14" ht="26.4">
      <c r="B750" s="1026">
        <v>2023</v>
      </c>
      <c r="C750" s="1026" t="s">
        <v>32</v>
      </c>
      <c r="D750" s="1079" t="s">
        <v>1289</v>
      </c>
      <c r="E750" s="1080"/>
      <c r="F750" s="1079" t="s">
        <v>1319</v>
      </c>
      <c r="G750" s="1080"/>
      <c r="H750" s="1026" t="s">
        <v>968</v>
      </c>
      <c r="I750" s="1026" t="s">
        <v>1262</v>
      </c>
      <c r="J750" s="1026" t="s">
        <v>33</v>
      </c>
      <c r="K750" s="293">
        <v>557.64</v>
      </c>
      <c r="L750" s="6">
        <v>4845</v>
      </c>
      <c r="M750" s="9"/>
      <c r="N750" s="8">
        <v>2701765.8</v>
      </c>
    </row>
    <row r="751" spans="2:14" ht="26.4">
      <c r="B751" s="1026">
        <v>2023</v>
      </c>
      <c r="C751" s="1026" t="s">
        <v>32</v>
      </c>
      <c r="D751" s="1079" t="s">
        <v>1289</v>
      </c>
      <c r="E751" s="1080"/>
      <c r="F751" s="1079" t="s">
        <v>1319</v>
      </c>
      <c r="G751" s="1080"/>
      <c r="H751" s="1026" t="s">
        <v>968</v>
      </c>
      <c r="I751" s="1026" t="s">
        <v>1263</v>
      </c>
      <c r="J751" s="1026" t="s">
        <v>33</v>
      </c>
      <c r="K751" s="293">
        <v>836.46</v>
      </c>
      <c r="L751" s="6">
        <v>4347</v>
      </c>
      <c r="M751" s="9"/>
      <c r="N751" s="8">
        <v>3636091.62</v>
      </c>
    </row>
    <row r="752" spans="2:14">
      <c r="B752" s="1027" t="s">
        <v>28</v>
      </c>
      <c r="C752" s="1027" t="s">
        <v>28</v>
      </c>
      <c r="D752" s="1083" t="s">
        <v>28</v>
      </c>
      <c r="E752" s="1080"/>
      <c r="F752" s="1083" t="s">
        <v>29</v>
      </c>
      <c r="G752" s="1080"/>
      <c r="H752" s="1027" t="s">
        <v>28</v>
      </c>
      <c r="I752" s="1027" t="s">
        <v>28</v>
      </c>
      <c r="J752" s="1027" t="s">
        <v>28</v>
      </c>
      <c r="K752" s="1027" t="s">
        <v>28</v>
      </c>
      <c r="L752" s="13">
        <v>1819187</v>
      </c>
      <c r="M752" s="1027"/>
      <c r="N752" s="14">
        <v>736301697.84000003</v>
      </c>
    </row>
    <row r="753" spans="2:14" ht="52.8">
      <c r="B753" s="1026">
        <v>2023</v>
      </c>
      <c r="C753" s="1026" t="s">
        <v>32</v>
      </c>
      <c r="D753" s="1079" t="s">
        <v>1289</v>
      </c>
      <c r="E753" s="1080"/>
      <c r="F753" s="1079" t="s">
        <v>1320</v>
      </c>
      <c r="G753" s="1080"/>
      <c r="H753" s="1026" t="s">
        <v>966</v>
      </c>
      <c r="I753" s="1026" t="s">
        <v>292</v>
      </c>
      <c r="J753" s="1026" t="s">
        <v>33</v>
      </c>
      <c r="K753" s="293">
        <v>0</v>
      </c>
      <c r="L753" s="6">
        <v>2274</v>
      </c>
      <c r="M753" s="9"/>
      <c r="N753" s="1026"/>
    </row>
    <row r="754" spans="2:14" ht="39.6">
      <c r="B754" s="1026">
        <v>2023</v>
      </c>
      <c r="C754" s="1026" t="s">
        <v>32</v>
      </c>
      <c r="D754" s="1079" t="s">
        <v>1289</v>
      </c>
      <c r="E754" s="1080"/>
      <c r="F754" s="1079" t="s">
        <v>1320</v>
      </c>
      <c r="G754" s="1080"/>
      <c r="H754" s="1026" t="s">
        <v>967</v>
      </c>
      <c r="I754" s="1026" t="s">
        <v>292</v>
      </c>
      <c r="J754" s="1026" t="s">
        <v>33</v>
      </c>
      <c r="K754" s="293">
        <v>0</v>
      </c>
      <c r="L754" s="6">
        <v>168</v>
      </c>
      <c r="M754" s="9"/>
      <c r="N754" s="1026"/>
    </row>
    <row r="755" spans="2:14" ht="39.6">
      <c r="B755" s="1026">
        <v>2023</v>
      </c>
      <c r="C755" s="1026" t="s">
        <v>32</v>
      </c>
      <c r="D755" s="1079" t="s">
        <v>1289</v>
      </c>
      <c r="E755" s="1080"/>
      <c r="F755" s="1079" t="s">
        <v>1320</v>
      </c>
      <c r="G755" s="1080"/>
      <c r="H755" s="1026" t="s">
        <v>969</v>
      </c>
      <c r="I755" s="1026" t="s">
        <v>292</v>
      </c>
      <c r="J755" s="1026" t="s">
        <v>241</v>
      </c>
      <c r="K755" s="293">
        <v>0</v>
      </c>
      <c r="L755" s="6">
        <v>5</v>
      </c>
      <c r="M755" s="9"/>
      <c r="N755" s="1026"/>
    </row>
    <row r="756" spans="2:14" ht="52.8">
      <c r="B756" s="1026">
        <v>2023</v>
      </c>
      <c r="C756" s="1026" t="s">
        <v>32</v>
      </c>
      <c r="D756" s="1079" t="s">
        <v>1289</v>
      </c>
      <c r="E756" s="1080"/>
      <c r="F756" s="1079" t="s">
        <v>1320</v>
      </c>
      <c r="G756" s="1080"/>
      <c r="H756" s="1026" t="s">
        <v>966</v>
      </c>
      <c r="I756" s="1026" t="s">
        <v>1261</v>
      </c>
      <c r="J756" s="1026" t="s">
        <v>33</v>
      </c>
      <c r="K756" s="293">
        <v>131.61000000000001</v>
      </c>
      <c r="L756" s="6">
        <v>1091615</v>
      </c>
      <c r="M756" s="9"/>
      <c r="N756" s="8">
        <v>143667450.15000001</v>
      </c>
    </row>
    <row r="757" spans="2:14" ht="52.8">
      <c r="B757" s="1026">
        <v>2023</v>
      </c>
      <c r="C757" s="1026" t="s">
        <v>32</v>
      </c>
      <c r="D757" s="1079" t="s">
        <v>1289</v>
      </c>
      <c r="E757" s="1080"/>
      <c r="F757" s="1079" t="s">
        <v>1320</v>
      </c>
      <c r="G757" s="1080"/>
      <c r="H757" s="1026" t="s">
        <v>966</v>
      </c>
      <c r="I757" s="1026" t="s">
        <v>1262</v>
      </c>
      <c r="J757" s="1026" t="s">
        <v>33</v>
      </c>
      <c r="K757" s="293">
        <v>263.23</v>
      </c>
      <c r="L757" s="6">
        <v>135937</v>
      </c>
      <c r="M757" s="9"/>
      <c r="N757" s="8">
        <v>35782696.509999998</v>
      </c>
    </row>
    <row r="758" spans="2:14" ht="52.8">
      <c r="B758" s="1026">
        <v>2023</v>
      </c>
      <c r="C758" s="1026" t="s">
        <v>32</v>
      </c>
      <c r="D758" s="1079" t="s">
        <v>1289</v>
      </c>
      <c r="E758" s="1080"/>
      <c r="F758" s="1079" t="s">
        <v>1320</v>
      </c>
      <c r="G758" s="1080"/>
      <c r="H758" s="1026" t="s">
        <v>966</v>
      </c>
      <c r="I758" s="1026" t="s">
        <v>1263</v>
      </c>
      <c r="J758" s="1026" t="s">
        <v>33</v>
      </c>
      <c r="K758" s="293">
        <v>394.85</v>
      </c>
      <c r="L758" s="6">
        <v>113011</v>
      </c>
      <c r="M758" s="9"/>
      <c r="N758" s="8">
        <v>44622393.350000001</v>
      </c>
    </row>
    <row r="759" spans="2:14" ht="26.4">
      <c r="B759" s="1026">
        <v>2023</v>
      </c>
      <c r="C759" s="1026" t="s">
        <v>32</v>
      </c>
      <c r="D759" s="1079" t="s">
        <v>1289</v>
      </c>
      <c r="E759" s="1080"/>
      <c r="F759" s="1079" t="s">
        <v>1320</v>
      </c>
      <c r="G759" s="1080"/>
      <c r="H759" s="1026" t="s">
        <v>967</v>
      </c>
      <c r="I759" s="1026" t="s">
        <v>1261</v>
      </c>
      <c r="J759" s="1026" t="s">
        <v>33</v>
      </c>
      <c r="K759" s="293">
        <v>263.23</v>
      </c>
      <c r="L759" s="6">
        <v>127607</v>
      </c>
      <c r="M759" s="9"/>
      <c r="N759" s="8">
        <v>33589990.609999999</v>
      </c>
    </row>
    <row r="760" spans="2:14" ht="26.4">
      <c r="B760" s="1026">
        <v>2023</v>
      </c>
      <c r="C760" s="1026" t="s">
        <v>32</v>
      </c>
      <c r="D760" s="1079" t="s">
        <v>1289</v>
      </c>
      <c r="E760" s="1080"/>
      <c r="F760" s="1079" t="s">
        <v>1320</v>
      </c>
      <c r="G760" s="1080"/>
      <c r="H760" s="1026" t="s">
        <v>967</v>
      </c>
      <c r="I760" s="1026" t="s">
        <v>1262</v>
      </c>
      <c r="J760" s="1026" t="s">
        <v>33</v>
      </c>
      <c r="K760" s="293">
        <v>526.47</v>
      </c>
      <c r="L760" s="6">
        <v>10173</v>
      </c>
      <c r="M760" s="9"/>
      <c r="N760" s="8">
        <v>5355779.3099999996</v>
      </c>
    </row>
    <row r="761" spans="2:14" ht="26.4">
      <c r="B761" s="1026">
        <v>2023</v>
      </c>
      <c r="C761" s="1026" t="s">
        <v>32</v>
      </c>
      <c r="D761" s="1079" t="s">
        <v>1289</v>
      </c>
      <c r="E761" s="1080"/>
      <c r="F761" s="1079" t="s">
        <v>1320</v>
      </c>
      <c r="G761" s="1080"/>
      <c r="H761" s="1026" t="s">
        <v>967</v>
      </c>
      <c r="I761" s="1026" t="s">
        <v>1263</v>
      </c>
      <c r="J761" s="1026" t="s">
        <v>33</v>
      </c>
      <c r="K761" s="293">
        <v>789.7</v>
      </c>
      <c r="L761" s="6">
        <v>7188</v>
      </c>
      <c r="M761" s="9"/>
      <c r="N761" s="8">
        <v>5676363.5999999996</v>
      </c>
    </row>
    <row r="762" spans="2:14" ht="26.4">
      <c r="B762" s="1026">
        <v>2023</v>
      </c>
      <c r="C762" s="1026" t="s">
        <v>32</v>
      </c>
      <c r="D762" s="1079" t="s">
        <v>1289</v>
      </c>
      <c r="E762" s="1080"/>
      <c r="F762" s="1079" t="s">
        <v>1320</v>
      </c>
      <c r="G762" s="1080"/>
      <c r="H762" s="1026" t="s">
        <v>969</v>
      </c>
      <c r="I762" s="1026" t="s">
        <v>1261</v>
      </c>
      <c r="J762" s="1026" t="s">
        <v>33</v>
      </c>
      <c r="K762" s="293">
        <v>394.85</v>
      </c>
      <c r="L762" s="6">
        <v>82760</v>
      </c>
      <c r="M762" s="9"/>
      <c r="N762" s="8">
        <v>32677786</v>
      </c>
    </row>
    <row r="763" spans="2:14" ht="26.4">
      <c r="B763" s="1026">
        <v>2023</v>
      </c>
      <c r="C763" s="1026" t="s">
        <v>32</v>
      </c>
      <c r="D763" s="1079" t="s">
        <v>1289</v>
      </c>
      <c r="E763" s="1080"/>
      <c r="F763" s="1079" t="s">
        <v>1320</v>
      </c>
      <c r="G763" s="1080"/>
      <c r="H763" s="1026" t="s">
        <v>969</v>
      </c>
      <c r="I763" s="1026" t="s">
        <v>1262</v>
      </c>
      <c r="J763" s="1026" t="s">
        <v>33</v>
      </c>
      <c r="K763" s="293">
        <v>789.7</v>
      </c>
      <c r="L763" s="6">
        <v>9351</v>
      </c>
      <c r="M763" s="9"/>
      <c r="N763" s="8">
        <v>7384484.7000000002</v>
      </c>
    </row>
    <row r="764" spans="2:14" ht="26.4">
      <c r="B764" s="1026">
        <v>2023</v>
      </c>
      <c r="C764" s="1026" t="s">
        <v>32</v>
      </c>
      <c r="D764" s="1079" t="s">
        <v>1289</v>
      </c>
      <c r="E764" s="1080"/>
      <c r="F764" s="1079" t="s">
        <v>1320</v>
      </c>
      <c r="G764" s="1080"/>
      <c r="H764" s="1026" t="s">
        <v>969</v>
      </c>
      <c r="I764" s="1026" t="s">
        <v>1263</v>
      </c>
      <c r="J764" s="1026" t="s">
        <v>33</v>
      </c>
      <c r="K764" s="293">
        <v>1184.56</v>
      </c>
      <c r="L764" s="6">
        <v>6912</v>
      </c>
      <c r="M764" s="9"/>
      <c r="N764" s="8">
        <v>8187678.7199999997</v>
      </c>
    </row>
    <row r="765" spans="2:14" ht="26.4">
      <c r="B765" s="1026">
        <v>2023</v>
      </c>
      <c r="C765" s="1026" t="s">
        <v>32</v>
      </c>
      <c r="D765" s="1079" t="s">
        <v>1289</v>
      </c>
      <c r="E765" s="1080"/>
      <c r="F765" s="1079" t="s">
        <v>1320</v>
      </c>
      <c r="G765" s="1080"/>
      <c r="H765" s="1026" t="s">
        <v>968</v>
      </c>
      <c r="I765" s="1026" t="s">
        <v>1261</v>
      </c>
      <c r="J765" s="1026" t="s">
        <v>33</v>
      </c>
      <c r="K765" s="293">
        <v>131.61000000000001</v>
      </c>
      <c r="L765" s="6">
        <v>19971</v>
      </c>
      <c r="M765" s="9"/>
      <c r="N765" s="8">
        <v>2628383.31</v>
      </c>
    </row>
    <row r="766" spans="2:14" ht="26.4">
      <c r="B766" s="1026">
        <v>2023</v>
      </c>
      <c r="C766" s="1026" t="s">
        <v>32</v>
      </c>
      <c r="D766" s="1079" t="s">
        <v>1289</v>
      </c>
      <c r="E766" s="1080"/>
      <c r="F766" s="1079" t="s">
        <v>1320</v>
      </c>
      <c r="G766" s="1080"/>
      <c r="H766" s="1026" t="s">
        <v>968</v>
      </c>
      <c r="I766" s="1026" t="s">
        <v>1262</v>
      </c>
      <c r="J766" s="1026" t="s">
        <v>33</v>
      </c>
      <c r="K766" s="293">
        <v>263.23</v>
      </c>
      <c r="L766" s="6">
        <v>3977</v>
      </c>
      <c r="M766" s="9"/>
      <c r="N766" s="8">
        <v>1046865.71</v>
      </c>
    </row>
    <row r="767" spans="2:14" ht="26.4">
      <c r="B767" s="1026">
        <v>2023</v>
      </c>
      <c r="C767" s="1026" t="s">
        <v>32</v>
      </c>
      <c r="D767" s="1079" t="s">
        <v>1289</v>
      </c>
      <c r="E767" s="1080"/>
      <c r="F767" s="1079" t="s">
        <v>1320</v>
      </c>
      <c r="G767" s="1080"/>
      <c r="H767" s="1026" t="s">
        <v>968</v>
      </c>
      <c r="I767" s="1026" t="s">
        <v>1263</v>
      </c>
      <c r="J767" s="1026" t="s">
        <v>33</v>
      </c>
      <c r="K767" s="293">
        <v>394.85</v>
      </c>
      <c r="L767" s="6">
        <v>4491</v>
      </c>
      <c r="M767" s="9"/>
      <c r="N767" s="8">
        <v>1773271.35</v>
      </c>
    </row>
    <row r="768" spans="2:14">
      <c r="B768" s="1027" t="s">
        <v>28</v>
      </c>
      <c r="C768" s="1027" t="s">
        <v>28</v>
      </c>
      <c r="D768" s="1083" t="s">
        <v>28</v>
      </c>
      <c r="E768" s="1080"/>
      <c r="F768" s="1083" t="s">
        <v>29</v>
      </c>
      <c r="G768" s="1080"/>
      <c r="H768" s="1027" t="s">
        <v>28</v>
      </c>
      <c r="I768" s="1027" t="s">
        <v>28</v>
      </c>
      <c r="J768" s="1027" t="s">
        <v>28</v>
      </c>
      <c r="K768" s="1027" t="s">
        <v>28</v>
      </c>
      <c r="L768" s="13">
        <v>1615440</v>
      </c>
      <c r="M768" s="1027"/>
      <c r="N768" s="14">
        <v>322393143.31999999</v>
      </c>
    </row>
    <row r="769" spans="2:14" ht="52.8">
      <c r="B769" s="1026">
        <v>2023</v>
      </c>
      <c r="C769" s="1026" t="s">
        <v>32</v>
      </c>
      <c r="D769" s="1079" t="s">
        <v>1289</v>
      </c>
      <c r="E769" s="1080"/>
      <c r="F769" s="1079" t="s">
        <v>1321</v>
      </c>
      <c r="G769" s="1080"/>
      <c r="H769" s="1026" t="s">
        <v>966</v>
      </c>
      <c r="I769" s="1026" t="s">
        <v>292</v>
      </c>
      <c r="J769" s="1026" t="s">
        <v>33</v>
      </c>
      <c r="K769" s="293">
        <v>0</v>
      </c>
      <c r="L769" s="6">
        <v>1650</v>
      </c>
      <c r="M769" s="9"/>
      <c r="N769" s="1026"/>
    </row>
    <row r="770" spans="2:14" ht="39.6">
      <c r="B770" s="1026">
        <v>2023</v>
      </c>
      <c r="C770" s="1026" t="s">
        <v>32</v>
      </c>
      <c r="D770" s="1079" t="s">
        <v>1289</v>
      </c>
      <c r="E770" s="1080"/>
      <c r="F770" s="1079" t="s">
        <v>1321</v>
      </c>
      <c r="G770" s="1080"/>
      <c r="H770" s="1026" t="s">
        <v>967</v>
      </c>
      <c r="I770" s="1026" t="s">
        <v>292</v>
      </c>
      <c r="J770" s="1026" t="s">
        <v>33</v>
      </c>
      <c r="K770" s="293">
        <v>0</v>
      </c>
      <c r="L770" s="6">
        <v>75</v>
      </c>
      <c r="M770" s="9"/>
      <c r="N770" s="1026"/>
    </row>
    <row r="771" spans="2:14" ht="39.6">
      <c r="B771" s="1026">
        <v>2023</v>
      </c>
      <c r="C771" s="1026" t="s">
        <v>32</v>
      </c>
      <c r="D771" s="1079" t="s">
        <v>1289</v>
      </c>
      <c r="E771" s="1080"/>
      <c r="F771" s="1079" t="s">
        <v>1321</v>
      </c>
      <c r="G771" s="1080"/>
      <c r="H771" s="1026" t="s">
        <v>969</v>
      </c>
      <c r="I771" s="1026" t="s">
        <v>292</v>
      </c>
      <c r="J771" s="1026" t="s">
        <v>240</v>
      </c>
      <c r="K771" s="293">
        <v>0</v>
      </c>
      <c r="L771" s="6">
        <v>1</v>
      </c>
      <c r="M771" s="9"/>
      <c r="N771" s="1026"/>
    </row>
    <row r="772" spans="2:14" ht="52.8">
      <c r="B772" s="1026">
        <v>2023</v>
      </c>
      <c r="C772" s="1026" t="s">
        <v>32</v>
      </c>
      <c r="D772" s="1079" t="s">
        <v>1289</v>
      </c>
      <c r="E772" s="1080"/>
      <c r="F772" s="1079" t="s">
        <v>1321</v>
      </c>
      <c r="G772" s="1080"/>
      <c r="H772" s="1026" t="s">
        <v>966</v>
      </c>
      <c r="I772" s="1026" t="s">
        <v>1261</v>
      </c>
      <c r="J772" s="1026" t="s">
        <v>33</v>
      </c>
      <c r="K772" s="293">
        <v>376.66</v>
      </c>
      <c r="L772" s="6">
        <v>876541</v>
      </c>
      <c r="M772" s="9"/>
      <c r="N772" s="8">
        <v>330157933.06</v>
      </c>
    </row>
    <row r="773" spans="2:14" ht="52.8">
      <c r="B773" s="1026">
        <v>2023</v>
      </c>
      <c r="C773" s="1026" t="s">
        <v>32</v>
      </c>
      <c r="D773" s="1079" t="s">
        <v>1289</v>
      </c>
      <c r="E773" s="1080"/>
      <c r="F773" s="1079" t="s">
        <v>1321</v>
      </c>
      <c r="G773" s="1080"/>
      <c r="H773" s="1026" t="s">
        <v>966</v>
      </c>
      <c r="I773" s="1026" t="s">
        <v>1262</v>
      </c>
      <c r="J773" s="1026" t="s">
        <v>33</v>
      </c>
      <c r="K773" s="293">
        <v>753.33</v>
      </c>
      <c r="L773" s="6">
        <v>107163</v>
      </c>
      <c r="M773" s="9"/>
      <c r="N773" s="8">
        <v>80729102.790000007</v>
      </c>
    </row>
    <row r="774" spans="2:14" ht="26.4">
      <c r="B774" s="1026">
        <v>2023</v>
      </c>
      <c r="C774" s="1026" t="s">
        <v>32</v>
      </c>
      <c r="D774" s="1079" t="s">
        <v>1289</v>
      </c>
      <c r="E774" s="1080"/>
      <c r="F774" s="1079" t="s">
        <v>1321</v>
      </c>
      <c r="G774" s="1080"/>
      <c r="H774" s="1026" t="s">
        <v>967</v>
      </c>
      <c r="I774" s="1026" t="s">
        <v>1261</v>
      </c>
      <c r="J774" s="1026" t="s">
        <v>33</v>
      </c>
      <c r="K774" s="293">
        <v>753.33</v>
      </c>
      <c r="L774" s="6">
        <v>60877</v>
      </c>
      <c r="M774" s="9"/>
      <c r="N774" s="8">
        <v>45860470.409999996</v>
      </c>
    </row>
    <row r="775" spans="2:14" ht="26.4">
      <c r="B775" s="1026">
        <v>2023</v>
      </c>
      <c r="C775" s="1026" t="s">
        <v>32</v>
      </c>
      <c r="D775" s="1079" t="s">
        <v>1289</v>
      </c>
      <c r="E775" s="1080"/>
      <c r="F775" s="1079" t="s">
        <v>1321</v>
      </c>
      <c r="G775" s="1080"/>
      <c r="H775" s="1026" t="s">
        <v>967</v>
      </c>
      <c r="I775" s="1026" t="s">
        <v>1262</v>
      </c>
      <c r="J775" s="1026" t="s">
        <v>33</v>
      </c>
      <c r="K775" s="293">
        <v>1506.67</v>
      </c>
      <c r="L775" s="6">
        <v>7270</v>
      </c>
      <c r="M775" s="9"/>
      <c r="N775" s="8">
        <v>10953490.9</v>
      </c>
    </row>
    <row r="776" spans="2:14" ht="26.4">
      <c r="B776" s="1026">
        <v>2023</v>
      </c>
      <c r="C776" s="1026" t="s">
        <v>32</v>
      </c>
      <c r="D776" s="1079" t="s">
        <v>1289</v>
      </c>
      <c r="E776" s="1080"/>
      <c r="F776" s="1079" t="s">
        <v>1321</v>
      </c>
      <c r="G776" s="1080"/>
      <c r="H776" s="1026" t="s">
        <v>969</v>
      </c>
      <c r="I776" s="1026" t="s">
        <v>1261</v>
      </c>
      <c r="J776" s="1026" t="s">
        <v>33</v>
      </c>
      <c r="K776" s="293">
        <v>1129.99</v>
      </c>
      <c r="L776" s="6">
        <v>18626</v>
      </c>
      <c r="M776" s="9"/>
      <c r="N776" s="8">
        <v>21047193.739999998</v>
      </c>
    </row>
    <row r="777" spans="2:14" ht="26.4">
      <c r="B777" s="1026">
        <v>2023</v>
      </c>
      <c r="C777" s="1026" t="s">
        <v>32</v>
      </c>
      <c r="D777" s="1079" t="s">
        <v>1289</v>
      </c>
      <c r="E777" s="1080"/>
      <c r="F777" s="1079" t="s">
        <v>1321</v>
      </c>
      <c r="G777" s="1080"/>
      <c r="H777" s="1026" t="s">
        <v>969</v>
      </c>
      <c r="I777" s="1026" t="s">
        <v>1262</v>
      </c>
      <c r="J777" s="1026" t="s">
        <v>33</v>
      </c>
      <c r="K777" s="293">
        <v>2260.0100000000002</v>
      </c>
      <c r="L777" s="6">
        <v>2093</v>
      </c>
      <c r="M777" s="9"/>
      <c r="N777" s="8">
        <v>4730200.93</v>
      </c>
    </row>
    <row r="778" spans="2:14" ht="26.4">
      <c r="B778" s="1026">
        <v>2023</v>
      </c>
      <c r="C778" s="1026" t="s">
        <v>32</v>
      </c>
      <c r="D778" s="1079" t="s">
        <v>1289</v>
      </c>
      <c r="E778" s="1080"/>
      <c r="F778" s="1079" t="s">
        <v>1321</v>
      </c>
      <c r="G778" s="1080"/>
      <c r="H778" s="1026" t="s">
        <v>968</v>
      </c>
      <c r="I778" s="1026" t="s">
        <v>1261</v>
      </c>
      <c r="J778" s="1026" t="s">
        <v>33</v>
      </c>
      <c r="K778" s="293">
        <v>376.66</v>
      </c>
      <c r="L778" s="6">
        <v>19601</v>
      </c>
      <c r="M778" s="9"/>
      <c r="N778" s="8">
        <v>7382912.6600000001</v>
      </c>
    </row>
    <row r="779" spans="2:14" ht="26.4">
      <c r="B779" s="1026">
        <v>2023</v>
      </c>
      <c r="C779" s="1026" t="s">
        <v>32</v>
      </c>
      <c r="D779" s="1079" t="s">
        <v>1289</v>
      </c>
      <c r="E779" s="1080"/>
      <c r="F779" s="1079" t="s">
        <v>1321</v>
      </c>
      <c r="G779" s="1080"/>
      <c r="H779" s="1026" t="s">
        <v>968</v>
      </c>
      <c r="I779" s="1026" t="s">
        <v>1262</v>
      </c>
      <c r="J779" s="1026" t="s">
        <v>33</v>
      </c>
      <c r="K779" s="293">
        <v>753.33</v>
      </c>
      <c r="L779" s="6">
        <v>4557</v>
      </c>
      <c r="M779" s="9"/>
      <c r="N779" s="8">
        <v>3432924.81</v>
      </c>
    </row>
    <row r="780" spans="2:14">
      <c r="B780" s="1027" t="s">
        <v>28</v>
      </c>
      <c r="C780" s="1027" t="s">
        <v>28</v>
      </c>
      <c r="D780" s="1083" t="s">
        <v>28</v>
      </c>
      <c r="E780" s="1080"/>
      <c r="F780" s="1083" t="s">
        <v>29</v>
      </c>
      <c r="G780" s="1080"/>
      <c r="H780" s="1027" t="s">
        <v>28</v>
      </c>
      <c r="I780" s="1027" t="s">
        <v>28</v>
      </c>
      <c r="J780" s="1027" t="s">
        <v>28</v>
      </c>
      <c r="K780" s="1027" t="s">
        <v>28</v>
      </c>
      <c r="L780" s="13">
        <v>1098454</v>
      </c>
      <c r="M780" s="1027"/>
      <c r="N780" s="14">
        <v>504294229.30000001</v>
      </c>
    </row>
    <row r="781" spans="2:14" ht="52.8">
      <c r="B781" s="1026">
        <v>2023</v>
      </c>
      <c r="C781" s="1026" t="s">
        <v>32</v>
      </c>
      <c r="D781" s="1079" t="s">
        <v>1289</v>
      </c>
      <c r="E781" s="1080"/>
      <c r="F781" s="1079" t="s">
        <v>1322</v>
      </c>
      <c r="G781" s="1080"/>
      <c r="H781" s="1026" t="s">
        <v>966</v>
      </c>
      <c r="I781" s="1026" t="s">
        <v>292</v>
      </c>
      <c r="J781" s="1026" t="s">
        <v>33</v>
      </c>
      <c r="K781" s="293">
        <v>0</v>
      </c>
      <c r="L781" s="6">
        <v>1655</v>
      </c>
      <c r="M781" s="9"/>
      <c r="N781" s="1026"/>
    </row>
    <row r="782" spans="2:14" ht="39.6">
      <c r="B782" s="1026">
        <v>2023</v>
      </c>
      <c r="C782" s="1026" t="s">
        <v>32</v>
      </c>
      <c r="D782" s="1079" t="s">
        <v>1289</v>
      </c>
      <c r="E782" s="1080"/>
      <c r="F782" s="1079" t="s">
        <v>1322</v>
      </c>
      <c r="G782" s="1080"/>
      <c r="H782" s="1026" t="s">
        <v>967</v>
      </c>
      <c r="I782" s="1026" t="s">
        <v>292</v>
      </c>
      <c r="J782" s="1026" t="s">
        <v>33</v>
      </c>
      <c r="K782" s="293">
        <v>0</v>
      </c>
      <c r="L782" s="6">
        <v>148</v>
      </c>
      <c r="M782" s="9"/>
      <c r="N782" s="1026"/>
    </row>
    <row r="783" spans="2:14" ht="39.6">
      <c r="B783" s="1026">
        <v>2023</v>
      </c>
      <c r="C783" s="1026" t="s">
        <v>32</v>
      </c>
      <c r="D783" s="1079" t="s">
        <v>1289</v>
      </c>
      <c r="E783" s="1080"/>
      <c r="F783" s="1079" t="s">
        <v>1322</v>
      </c>
      <c r="G783" s="1080"/>
      <c r="H783" s="1026" t="s">
        <v>969</v>
      </c>
      <c r="I783" s="1026" t="s">
        <v>292</v>
      </c>
      <c r="J783" s="1026" t="s">
        <v>203</v>
      </c>
      <c r="K783" s="293">
        <v>0</v>
      </c>
      <c r="L783" s="6">
        <v>1</v>
      </c>
      <c r="M783" s="9"/>
      <c r="N783" s="1026"/>
    </row>
    <row r="784" spans="2:14" ht="52.8">
      <c r="B784" s="1026">
        <v>2023</v>
      </c>
      <c r="C784" s="1026" t="s">
        <v>32</v>
      </c>
      <c r="D784" s="1079" t="s">
        <v>1289</v>
      </c>
      <c r="E784" s="1080"/>
      <c r="F784" s="1079" t="s">
        <v>1322</v>
      </c>
      <c r="G784" s="1080"/>
      <c r="H784" s="1026" t="s">
        <v>966</v>
      </c>
      <c r="I784" s="1026" t="s">
        <v>1261</v>
      </c>
      <c r="J784" s="1026" t="s">
        <v>33</v>
      </c>
      <c r="K784" s="293">
        <v>376.66</v>
      </c>
      <c r="L784" s="6">
        <v>883851</v>
      </c>
      <c r="M784" s="9"/>
      <c r="N784" s="8">
        <v>332911317.66000003</v>
      </c>
    </row>
    <row r="785" spans="2:14" ht="52.8">
      <c r="B785" s="1026">
        <v>2023</v>
      </c>
      <c r="C785" s="1026" t="s">
        <v>32</v>
      </c>
      <c r="D785" s="1079" t="s">
        <v>1289</v>
      </c>
      <c r="E785" s="1080"/>
      <c r="F785" s="1079" t="s">
        <v>1322</v>
      </c>
      <c r="G785" s="1080"/>
      <c r="H785" s="1026" t="s">
        <v>966</v>
      </c>
      <c r="I785" s="1026" t="s">
        <v>1262</v>
      </c>
      <c r="J785" s="1026" t="s">
        <v>33</v>
      </c>
      <c r="K785" s="293">
        <v>753.33</v>
      </c>
      <c r="L785" s="6">
        <v>97550</v>
      </c>
      <c r="M785" s="9"/>
      <c r="N785" s="8">
        <v>73487341.5</v>
      </c>
    </row>
    <row r="786" spans="2:14" ht="26.4">
      <c r="B786" s="1026">
        <v>2023</v>
      </c>
      <c r="C786" s="1026" t="s">
        <v>32</v>
      </c>
      <c r="D786" s="1079" t="s">
        <v>1289</v>
      </c>
      <c r="E786" s="1080"/>
      <c r="F786" s="1079" t="s">
        <v>1322</v>
      </c>
      <c r="G786" s="1080"/>
      <c r="H786" s="1026" t="s">
        <v>967</v>
      </c>
      <c r="I786" s="1026" t="s">
        <v>1261</v>
      </c>
      <c r="J786" s="1026" t="s">
        <v>33</v>
      </c>
      <c r="K786" s="293">
        <v>753.33</v>
      </c>
      <c r="L786" s="6">
        <v>70912</v>
      </c>
      <c r="M786" s="9"/>
      <c r="N786" s="8">
        <v>53420136.960000001</v>
      </c>
    </row>
    <row r="787" spans="2:14" ht="26.4">
      <c r="B787" s="1026">
        <v>2023</v>
      </c>
      <c r="C787" s="1026" t="s">
        <v>32</v>
      </c>
      <c r="D787" s="1079" t="s">
        <v>1289</v>
      </c>
      <c r="E787" s="1080"/>
      <c r="F787" s="1079" t="s">
        <v>1322</v>
      </c>
      <c r="G787" s="1080"/>
      <c r="H787" s="1026" t="s">
        <v>967</v>
      </c>
      <c r="I787" s="1026" t="s">
        <v>1262</v>
      </c>
      <c r="J787" s="1026" t="s">
        <v>33</v>
      </c>
      <c r="K787" s="293">
        <v>1506.67</v>
      </c>
      <c r="L787" s="6">
        <v>4612</v>
      </c>
      <c r="M787" s="9"/>
      <c r="N787" s="8">
        <v>6948762.04</v>
      </c>
    </row>
    <row r="788" spans="2:14" ht="26.4">
      <c r="B788" s="1026">
        <v>2023</v>
      </c>
      <c r="C788" s="1026" t="s">
        <v>32</v>
      </c>
      <c r="D788" s="1079" t="s">
        <v>1289</v>
      </c>
      <c r="E788" s="1080"/>
      <c r="F788" s="1079" t="s">
        <v>1322</v>
      </c>
      <c r="G788" s="1080"/>
      <c r="H788" s="1026" t="s">
        <v>969</v>
      </c>
      <c r="I788" s="1026" t="s">
        <v>1261</v>
      </c>
      <c r="J788" s="1026" t="s">
        <v>33</v>
      </c>
      <c r="K788" s="293">
        <v>1129.99</v>
      </c>
      <c r="L788" s="6">
        <v>26551</v>
      </c>
      <c r="M788" s="9"/>
      <c r="N788" s="8">
        <v>30002364.489999998</v>
      </c>
    </row>
    <row r="789" spans="2:14" ht="26.4">
      <c r="B789" s="1026">
        <v>2023</v>
      </c>
      <c r="C789" s="1026" t="s">
        <v>32</v>
      </c>
      <c r="D789" s="1079" t="s">
        <v>1289</v>
      </c>
      <c r="E789" s="1080"/>
      <c r="F789" s="1079" t="s">
        <v>1322</v>
      </c>
      <c r="G789" s="1080"/>
      <c r="H789" s="1026" t="s">
        <v>969</v>
      </c>
      <c r="I789" s="1026" t="s">
        <v>1262</v>
      </c>
      <c r="J789" s="1026" t="s">
        <v>33</v>
      </c>
      <c r="K789" s="293">
        <v>2260.0100000000002</v>
      </c>
      <c r="L789" s="6">
        <v>2070</v>
      </c>
      <c r="M789" s="9"/>
      <c r="N789" s="8">
        <v>4678220.7</v>
      </c>
    </row>
    <row r="790" spans="2:14" ht="26.4">
      <c r="B790" s="1026">
        <v>2023</v>
      </c>
      <c r="C790" s="1026" t="s">
        <v>32</v>
      </c>
      <c r="D790" s="1079" t="s">
        <v>1289</v>
      </c>
      <c r="E790" s="1080"/>
      <c r="F790" s="1079" t="s">
        <v>1322</v>
      </c>
      <c r="G790" s="1080"/>
      <c r="H790" s="1026" t="s">
        <v>968</v>
      </c>
      <c r="I790" s="1026" t="s">
        <v>1261</v>
      </c>
      <c r="J790" s="1026" t="s">
        <v>33</v>
      </c>
      <c r="K790" s="293">
        <v>376.66</v>
      </c>
      <c r="L790" s="6">
        <v>20579</v>
      </c>
      <c r="M790" s="9"/>
      <c r="N790" s="8">
        <v>7751286.1399999997</v>
      </c>
    </row>
    <row r="791" spans="2:14" ht="26.4">
      <c r="B791" s="1026">
        <v>2023</v>
      </c>
      <c r="C791" s="1026" t="s">
        <v>32</v>
      </c>
      <c r="D791" s="1079" t="s">
        <v>1289</v>
      </c>
      <c r="E791" s="1080"/>
      <c r="F791" s="1079" t="s">
        <v>1322</v>
      </c>
      <c r="G791" s="1080"/>
      <c r="H791" s="1026" t="s">
        <v>968</v>
      </c>
      <c r="I791" s="1026" t="s">
        <v>1262</v>
      </c>
      <c r="J791" s="1026" t="s">
        <v>33</v>
      </c>
      <c r="K791" s="293">
        <v>753.33</v>
      </c>
      <c r="L791" s="6">
        <v>3565</v>
      </c>
      <c r="M791" s="9"/>
      <c r="N791" s="8">
        <v>2685621.45</v>
      </c>
    </row>
    <row r="792" spans="2:14">
      <c r="B792" s="1027" t="s">
        <v>28</v>
      </c>
      <c r="C792" s="1027" t="s">
        <v>28</v>
      </c>
      <c r="D792" s="1083" t="s">
        <v>28</v>
      </c>
      <c r="E792" s="1080"/>
      <c r="F792" s="1083" t="s">
        <v>29</v>
      </c>
      <c r="G792" s="1080"/>
      <c r="H792" s="1027" t="s">
        <v>28</v>
      </c>
      <c r="I792" s="1027" t="s">
        <v>28</v>
      </c>
      <c r="J792" s="1027" t="s">
        <v>28</v>
      </c>
      <c r="K792" s="1027" t="s">
        <v>28</v>
      </c>
      <c r="L792" s="13">
        <v>1111494</v>
      </c>
      <c r="M792" s="1027"/>
      <c r="N792" s="14">
        <v>511885050.94</v>
      </c>
    </row>
    <row r="793" spans="2:14" ht="52.8">
      <c r="B793" s="1026">
        <v>2023</v>
      </c>
      <c r="C793" s="1026" t="s">
        <v>32</v>
      </c>
      <c r="D793" s="1079" t="s">
        <v>1289</v>
      </c>
      <c r="E793" s="1080"/>
      <c r="F793" s="1079" t="s">
        <v>1323</v>
      </c>
      <c r="G793" s="1080"/>
      <c r="H793" s="1026" t="s">
        <v>966</v>
      </c>
      <c r="I793" s="1026" t="s">
        <v>292</v>
      </c>
      <c r="J793" s="1026" t="s">
        <v>33</v>
      </c>
      <c r="K793" s="293">
        <v>0</v>
      </c>
      <c r="L793" s="6">
        <v>3664</v>
      </c>
      <c r="M793" s="9"/>
      <c r="N793" s="1026"/>
    </row>
    <row r="794" spans="2:14" ht="39.6">
      <c r="B794" s="1026">
        <v>2023</v>
      </c>
      <c r="C794" s="1026" t="s">
        <v>32</v>
      </c>
      <c r="D794" s="1079" t="s">
        <v>1289</v>
      </c>
      <c r="E794" s="1080"/>
      <c r="F794" s="1079" t="s">
        <v>1323</v>
      </c>
      <c r="G794" s="1080"/>
      <c r="H794" s="1026" t="s">
        <v>967</v>
      </c>
      <c r="I794" s="1026" t="s">
        <v>292</v>
      </c>
      <c r="J794" s="1026" t="s">
        <v>33</v>
      </c>
      <c r="K794" s="293">
        <v>0</v>
      </c>
      <c r="L794" s="6">
        <v>125</v>
      </c>
      <c r="M794" s="9"/>
      <c r="N794" s="1026"/>
    </row>
    <row r="795" spans="2:14" ht="39.6">
      <c r="B795" s="1026">
        <v>2023</v>
      </c>
      <c r="C795" s="1026" t="s">
        <v>32</v>
      </c>
      <c r="D795" s="1079" t="s">
        <v>1289</v>
      </c>
      <c r="E795" s="1080"/>
      <c r="F795" s="1079" t="s">
        <v>1323</v>
      </c>
      <c r="G795" s="1080"/>
      <c r="H795" s="1026" t="s">
        <v>969</v>
      </c>
      <c r="I795" s="1026" t="s">
        <v>292</v>
      </c>
      <c r="J795" s="1026" t="s">
        <v>203</v>
      </c>
      <c r="K795" s="293">
        <v>0</v>
      </c>
      <c r="L795" s="6">
        <v>2</v>
      </c>
      <c r="M795" s="9"/>
      <c r="N795" s="1026"/>
    </row>
    <row r="796" spans="2:14" ht="52.8">
      <c r="B796" s="1026">
        <v>2023</v>
      </c>
      <c r="C796" s="1026" t="s">
        <v>32</v>
      </c>
      <c r="D796" s="1079" t="s">
        <v>1289</v>
      </c>
      <c r="E796" s="1080"/>
      <c r="F796" s="1079" t="s">
        <v>1323</v>
      </c>
      <c r="G796" s="1080"/>
      <c r="H796" s="1026" t="s">
        <v>966</v>
      </c>
      <c r="I796" s="1026" t="s">
        <v>1261</v>
      </c>
      <c r="J796" s="1026" t="s">
        <v>33</v>
      </c>
      <c r="K796" s="293">
        <v>327.31</v>
      </c>
      <c r="L796" s="6">
        <v>1038706</v>
      </c>
      <c r="M796" s="9"/>
      <c r="N796" s="8">
        <v>339978860.86000001</v>
      </c>
    </row>
    <row r="797" spans="2:14" ht="52.8">
      <c r="B797" s="1026">
        <v>2023</v>
      </c>
      <c r="C797" s="1026" t="s">
        <v>32</v>
      </c>
      <c r="D797" s="1079" t="s">
        <v>1289</v>
      </c>
      <c r="E797" s="1080"/>
      <c r="F797" s="1079" t="s">
        <v>1323</v>
      </c>
      <c r="G797" s="1080"/>
      <c r="H797" s="1026" t="s">
        <v>966</v>
      </c>
      <c r="I797" s="1026" t="s">
        <v>1262</v>
      </c>
      <c r="J797" s="1026" t="s">
        <v>33</v>
      </c>
      <c r="K797" s="293">
        <v>654.62</v>
      </c>
      <c r="L797" s="6">
        <v>247192</v>
      </c>
      <c r="M797" s="9"/>
      <c r="N797" s="8">
        <v>161816827.03999999</v>
      </c>
    </row>
    <row r="798" spans="2:14" ht="26.4">
      <c r="B798" s="1026">
        <v>2023</v>
      </c>
      <c r="C798" s="1026" t="s">
        <v>32</v>
      </c>
      <c r="D798" s="1079" t="s">
        <v>1289</v>
      </c>
      <c r="E798" s="1080"/>
      <c r="F798" s="1079" t="s">
        <v>1323</v>
      </c>
      <c r="G798" s="1080"/>
      <c r="H798" s="1026" t="s">
        <v>967</v>
      </c>
      <c r="I798" s="1026" t="s">
        <v>1261</v>
      </c>
      <c r="J798" s="1026" t="s">
        <v>33</v>
      </c>
      <c r="K798" s="293">
        <v>654.62</v>
      </c>
      <c r="L798" s="6">
        <v>65609</v>
      </c>
      <c r="M798" s="9"/>
      <c r="N798" s="8">
        <v>42948963.579999998</v>
      </c>
    </row>
    <row r="799" spans="2:14" ht="26.4">
      <c r="B799" s="1026">
        <v>2023</v>
      </c>
      <c r="C799" s="1026" t="s">
        <v>32</v>
      </c>
      <c r="D799" s="1079" t="s">
        <v>1289</v>
      </c>
      <c r="E799" s="1080"/>
      <c r="F799" s="1079" t="s">
        <v>1323</v>
      </c>
      <c r="G799" s="1080"/>
      <c r="H799" s="1026" t="s">
        <v>967</v>
      </c>
      <c r="I799" s="1026" t="s">
        <v>1262</v>
      </c>
      <c r="J799" s="1026" t="s">
        <v>33</v>
      </c>
      <c r="K799" s="293">
        <v>1309.24</v>
      </c>
      <c r="L799" s="6">
        <v>10902</v>
      </c>
      <c r="M799" s="9"/>
      <c r="N799" s="8">
        <v>14273334.48</v>
      </c>
    </row>
    <row r="800" spans="2:14" ht="26.4">
      <c r="B800" s="1026">
        <v>2023</v>
      </c>
      <c r="C800" s="1026" t="s">
        <v>32</v>
      </c>
      <c r="D800" s="1079" t="s">
        <v>1289</v>
      </c>
      <c r="E800" s="1080"/>
      <c r="F800" s="1079" t="s">
        <v>1323</v>
      </c>
      <c r="G800" s="1080"/>
      <c r="H800" s="1026" t="s">
        <v>969</v>
      </c>
      <c r="I800" s="1026" t="s">
        <v>1261</v>
      </c>
      <c r="J800" s="1026" t="s">
        <v>33</v>
      </c>
      <c r="K800" s="293">
        <v>981.93</v>
      </c>
      <c r="L800" s="6">
        <v>15571</v>
      </c>
      <c r="M800" s="9"/>
      <c r="N800" s="8">
        <v>15289632.029999999</v>
      </c>
    </row>
    <row r="801" spans="2:14" ht="26.4">
      <c r="B801" s="1026">
        <v>2023</v>
      </c>
      <c r="C801" s="1026" t="s">
        <v>32</v>
      </c>
      <c r="D801" s="1079" t="s">
        <v>1289</v>
      </c>
      <c r="E801" s="1080"/>
      <c r="F801" s="1079" t="s">
        <v>1323</v>
      </c>
      <c r="G801" s="1080"/>
      <c r="H801" s="1026" t="s">
        <v>969</v>
      </c>
      <c r="I801" s="1026" t="s">
        <v>1262</v>
      </c>
      <c r="J801" s="1026" t="s">
        <v>33</v>
      </c>
      <c r="K801" s="293">
        <v>1963.87</v>
      </c>
      <c r="L801" s="6">
        <v>2553</v>
      </c>
      <c r="M801" s="9"/>
      <c r="N801" s="8">
        <v>5013760.1100000003</v>
      </c>
    </row>
    <row r="802" spans="2:14" ht="26.4">
      <c r="B802" s="1026">
        <v>2023</v>
      </c>
      <c r="C802" s="1026" t="s">
        <v>32</v>
      </c>
      <c r="D802" s="1079" t="s">
        <v>1289</v>
      </c>
      <c r="E802" s="1080"/>
      <c r="F802" s="1079" t="s">
        <v>1323</v>
      </c>
      <c r="G802" s="1080"/>
      <c r="H802" s="1026" t="s">
        <v>968</v>
      </c>
      <c r="I802" s="1026" t="s">
        <v>1261</v>
      </c>
      <c r="J802" s="1026" t="s">
        <v>33</v>
      </c>
      <c r="K802" s="293">
        <v>327.31</v>
      </c>
      <c r="L802" s="6">
        <v>27986</v>
      </c>
      <c r="M802" s="9"/>
      <c r="N802" s="8">
        <v>9160097.6600000001</v>
      </c>
    </row>
    <row r="803" spans="2:14" ht="26.4">
      <c r="B803" s="1026">
        <v>2023</v>
      </c>
      <c r="C803" s="1026" t="s">
        <v>32</v>
      </c>
      <c r="D803" s="1079" t="s">
        <v>1289</v>
      </c>
      <c r="E803" s="1080"/>
      <c r="F803" s="1079" t="s">
        <v>1323</v>
      </c>
      <c r="G803" s="1080"/>
      <c r="H803" s="1026" t="s">
        <v>968</v>
      </c>
      <c r="I803" s="1026" t="s">
        <v>1262</v>
      </c>
      <c r="J803" s="1026" t="s">
        <v>33</v>
      </c>
      <c r="K803" s="293">
        <v>654.62</v>
      </c>
      <c r="L803" s="6">
        <v>10833</v>
      </c>
      <c r="M803" s="9"/>
      <c r="N803" s="8">
        <v>7091498.46</v>
      </c>
    </row>
    <row r="804" spans="2:14">
      <c r="B804" s="1027" t="s">
        <v>28</v>
      </c>
      <c r="C804" s="1027" t="s">
        <v>28</v>
      </c>
      <c r="D804" s="1083" t="s">
        <v>28</v>
      </c>
      <c r="E804" s="1080"/>
      <c r="F804" s="1083" t="s">
        <v>29</v>
      </c>
      <c r="G804" s="1080"/>
      <c r="H804" s="1027" t="s">
        <v>28</v>
      </c>
      <c r="I804" s="1027" t="s">
        <v>28</v>
      </c>
      <c r="J804" s="1027" t="s">
        <v>28</v>
      </c>
      <c r="K804" s="1027" t="s">
        <v>28</v>
      </c>
      <c r="L804" s="13">
        <v>1423143</v>
      </c>
      <c r="M804" s="1027"/>
      <c r="N804" s="14">
        <v>595572974.22000003</v>
      </c>
    </row>
    <row r="805" spans="2:14" ht="52.8">
      <c r="B805" s="1026">
        <v>2023</v>
      </c>
      <c r="C805" s="1026" t="s">
        <v>32</v>
      </c>
      <c r="D805" s="1079" t="s">
        <v>1289</v>
      </c>
      <c r="E805" s="1080"/>
      <c r="F805" s="1079" t="s">
        <v>1324</v>
      </c>
      <c r="G805" s="1080"/>
      <c r="H805" s="1026" t="s">
        <v>966</v>
      </c>
      <c r="I805" s="1026" t="s">
        <v>292</v>
      </c>
      <c r="J805" s="1026" t="s">
        <v>33</v>
      </c>
      <c r="K805" s="293">
        <v>0</v>
      </c>
      <c r="L805" s="6">
        <v>3554</v>
      </c>
      <c r="M805" s="9"/>
      <c r="N805" s="1026"/>
    </row>
    <row r="806" spans="2:14" ht="39.6">
      <c r="B806" s="1026">
        <v>2023</v>
      </c>
      <c r="C806" s="1026" t="s">
        <v>32</v>
      </c>
      <c r="D806" s="1079" t="s">
        <v>1289</v>
      </c>
      <c r="E806" s="1080"/>
      <c r="F806" s="1079" t="s">
        <v>1324</v>
      </c>
      <c r="G806" s="1080"/>
      <c r="H806" s="1026" t="s">
        <v>967</v>
      </c>
      <c r="I806" s="1026" t="s">
        <v>292</v>
      </c>
      <c r="J806" s="1026" t="s">
        <v>33</v>
      </c>
      <c r="K806" s="293">
        <v>0</v>
      </c>
      <c r="L806" s="6">
        <v>154</v>
      </c>
      <c r="M806" s="9"/>
      <c r="N806" s="1026"/>
    </row>
    <row r="807" spans="2:14" ht="39.6">
      <c r="B807" s="1026">
        <v>2023</v>
      </c>
      <c r="C807" s="1026" t="s">
        <v>32</v>
      </c>
      <c r="D807" s="1079" t="s">
        <v>1289</v>
      </c>
      <c r="E807" s="1080"/>
      <c r="F807" s="1079" t="s">
        <v>1324</v>
      </c>
      <c r="G807" s="1080"/>
      <c r="H807" s="1026" t="s">
        <v>969</v>
      </c>
      <c r="I807" s="1026" t="s">
        <v>292</v>
      </c>
      <c r="J807" s="1026" t="s">
        <v>240</v>
      </c>
      <c r="K807" s="293">
        <v>0</v>
      </c>
      <c r="L807" s="6">
        <v>1</v>
      </c>
      <c r="M807" s="9"/>
      <c r="N807" s="1026"/>
    </row>
    <row r="808" spans="2:14" ht="52.8">
      <c r="B808" s="1026">
        <v>2023</v>
      </c>
      <c r="C808" s="1026" t="s">
        <v>32</v>
      </c>
      <c r="D808" s="1079" t="s">
        <v>1289</v>
      </c>
      <c r="E808" s="1080"/>
      <c r="F808" s="1079" t="s">
        <v>1324</v>
      </c>
      <c r="G808" s="1080"/>
      <c r="H808" s="1026" t="s">
        <v>966</v>
      </c>
      <c r="I808" s="1026" t="s">
        <v>1261</v>
      </c>
      <c r="J808" s="1026" t="s">
        <v>33</v>
      </c>
      <c r="K808" s="293">
        <v>327.31</v>
      </c>
      <c r="L808" s="6">
        <v>1095661</v>
      </c>
      <c r="M808" s="9"/>
      <c r="N808" s="8">
        <v>358620801.91000003</v>
      </c>
    </row>
    <row r="809" spans="2:14" ht="52.8">
      <c r="B809" s="1026">
        <v>2023</v>
      </c>
      <c r="C809" s="1026" t="s">
        <v>32</v>
      </c>
      <c r="D809" s="1079" t="s">
        <v>1289</v>
      </c>
      <c r="E809" s="1080"/>
      <c r="F809" s="1079" t="s">
        <v>1324</v>
      </c>
      <c r="G809" s="1080"/>
      <c r="H809" s="1026" t="s">
        <v>966</v>
      </c>
      <c r="I809" s="1026" t="s">
        <v>1262</v>
      </c>
      <c r="J809" s="1026" t="s">
        <v>33</v>
      </c>
      <c r="K809" s="293">
        <v>654.62</v>
      </c>
      <c r="L809" s="6">
        <v>124485</v>
      </c>
      <c r="M809" s="9"/>
      <c r="N809" s="8">
        <v>81490370.700000003</v>
      </c>
    </row>
    <row r="810" spans="2:14" ht="52.8">
      <c r="B810" s="1026">
        <v>2023</v>
      </c>
      <c r="C810" s="1026" t="s">
        <v>32</v>
      </c>
      <c r="D810" s="1079" t="s">
        <v>1289</v>
      </c>
      <c r="E810" s="1080"/>
      <c r="F810" s="1079" t="s">
        <v>1324</v>
      </c>
      <c r="G810" s="1080"/>
      <c r="H810" s="1026" t="s">
        <v>966</v>
      </c>
      <c r="I810" s="1026" t="s">
        <v>1263</v>
      </c>
      <c r="J810" s="1026" t="s">
        <v>33</v>
      </c>
      <c r="K810" s="293">
        <v>981.93</v>
      </c>
      <c r="L810" s="6">
        <v>96037</v>
      </c>
      <c r="M810" s="9"/>
      <c r="N810" s="8">
        <v>94301611.409999996</v>
      </c>
    </row>
    <row r="811" spans="2:14" ht="26.4">
      <c r="B811" s="1026">
        <v>2023</v>
      </c>
      <c r="C811" s="1026" t="s">
        <v>32</v>
      </c>
      <c r="D811" s="1079" t="s">
        <v>1289</v>
      </c>
      <c r="E811" s="1080"/>
      <c r="F811" s="1079" t="s">
        <v>1324</v>
      </c>
      <c r="G811" s="1080"/>
      <c r="H811" s="1026" t="s">
        <v>967</v>
      </c>
      <c r="I811" s="1026" t="s">
        <v>1261</v>
      </c>
      <c r="J811" s="1026" t="s">
        <v>33</v>
      </c>
      <c r="K811" s="293">
        <v>654.62</v>
      </c>
      <c r="L811" s="6">
        <v>69701</v>
      </c>
      <c r="M811" s="9"/>
      <c r="N811" s="8">
        <v>45627668.619999997</v>
      </c>
    </row>
    <row r="812" spans="2:14" ht="26.4">
      <c r="B812" s="1026">
        <v>2023</v>
      </c>
      <c r="C812" s="1026" t="s">
        <v>32</v>
      </c>
      <c r="D812" s="1079" t="s">
        <v>1289</v>
      </c>
      <c r="E812" s="1080"/>
      <c r="F812" s="1079" t="s">
        <v>1324</v>
      </c>
      <c r="G812" s="1080"/>
      <c r="H812" s="1026" t="s">
        <v>967</v>
      </c>
      <c r="I812" s="1026" t="s">
        <v>1262</v>
      </c>
      <c r="J812" s="1026" t="s">
        <v>33</v>
      </c>
      <c r="K812" s="293">
        <v>1309.24</v>
      </c>
      <c r="L812" s="6">
        <v>8923</v>
      </c>
      <c r="M812" s="9"/>
      <c r="N812" s="8">
        <v>11682348.52</v>
      </c>
    </row>
    <row r="813" spans="2:14" ht="26.4">
      <c r="B813" s="1026">
        <v>2023</v>
      </c>
      <c r="C813" s="1026" t="s">
        <v>32</v>
      </c>
      <c r="D813" s="1079" t="s">
        <v>1289</v>
      </c>
      <c r="E813" s="1080"/>
      <c r="F813" s="1079" t="s">
        <v>1324</v>
      </c>
      <c r="G813" s="1080"/>
      <c r="H813" s="1026" t="s">
        <v>967</v>
      </c>
      <c r="I813" s="1026" t="s">
        <v>1263</v>
      </c>
      <c r="J813" s="1026" t="s">
        <v>33</v>
      </c>
      <c r="K813" s="293">
        <v>1963.87</v>
      </c>
      <c r="L813" s="6">
        <v>6495</v>
      </c>
      <c r="M813" s="9"/>
      <c r="N813" s="8">
        <v>12755335.65</v>
      </c>
    </row>
    <row r="814" spans="2:14" ht="26.4">
      <c r="B814" s="1026">
        <v>2023</v>
      </c>
      <c r="C814" s="1026" t="s">
        <v>32</v>
      </c>
      <c r="D814" s="1079" t="s">
        <v>1289</v>
      </c>
      <c r="E814" s="1080"/>
      <c r="F814" s="1079" t="s">
        <v>1324</v>
      </c>
      <c r="G814" s="1080"/>
      <c r="H814" s="1026" t="s">
        <v>969</v>
      </c>
      <c r="I814" s="1026" t="s">
        <v>1261</v>
      </c>
      <c r="J814" s="1026" t="s">
        <v>33</v>
      </c>
      <c r="K814" s="293">
        <v>981.93</v>
      </c>
      <c r="L814" s="6">
        <v>13387</v>
      </c>
      <c r="M814" s="9"/>
      <c r="N814" s="8">
        <v>13145096.91</v>
      </c>
    </row>
    <row r="815" spans="2:14" ht="26.4">
      <c r="B815" s="1026">
        <v>2023</v>
      </c>
      <c r="C815" s="1026" t="s">
        <v>32</v>
      </c>
      <c r="D815" s="1079" t="s">
        <v>1289</v>
      </c>
      <c r="E815" s="1080"/>
      <c r="F815" s="1079" t="s">
        <v>1324</v>
      </c>
      <c r="G815" s="1080"/>
      <c r="H815" s="1026" t="s">
        <v>969</v>
      </c>
      <c r="I815" s="1026" t="s">
        <v>1262</v>
      </c>
      <c r="J815" s="1026" t="s">
        <v>33</v>
      </c>
      <c r="K815" s="293">
        <v>1963.87</v>
      </c>
      <c r="L815" s="6">
        <v>1401</v>
      </c>
      <c r="M815" s="9"/>
      <c r="N815" s="8">
        <v>2751381.87</v>
      </c>
    </row>
    <row r="816" spans="2:14" ht="26.4">
      <c r="B816" s="1026">
        <v>2023</v>
      </c>
      <c r="C816" s="1026" t="s">
        <v>32</v>
      </c>
      <c r="D816" s="1079" t="s">
        <v>1289</v>
      </c>
      <c r="E816" s="1080"/>
      <c r="F816" s="1079" t="s">
        <v>1324</v>
      </c>
      <c r="G816" s="1080"/>
      <c r="H816" s="1026" t="s">
        <v>969</v>
      </c>
      <c r="I816" s="1026" t="s">
        <v>1263</v>
      </c>
      <c r="J816" s="1026" t="s">
        <v>33</v>
      </c>
      <c r="K816" s="293">
        <v>2945.81</v>
      </c>
      <c r="L816" s="6">
        <v>1172</v>
      </c>
      <c r="M816" s="9"/>
      <c r="N816" s="8">
        <v>3452489.32</v>
      </c>
    </row>
    <row r="817" spans="2:14" ht="26.4">
      <c r="B817" s="1026">
        <v>2023</v>
      </c>
      <c r="C817" s="1026" t="s">
        <v>32</v>
      </c>
      <c r="D817" s="1079" t="s">
        <v>1289</v>
      </c>
      <c r="E817" s="1080"/>
      <c r="F817" s="1079" t="s">
        <v>1324</v>
      </c>
      <c r="G817" s="1080"/>
      <c r="H817" s="1026" t="s">
        <v>968</v>
      </c>
      <c r="I817" s="1026" t="s">
        <v>1261</v>
      </c>
      <c r="J817" s="1026" t="s">
        <v>33</v>
      </c>
      <c r="K817" s="293">
        <v>327.31</v>
      </c>
      <c r="L817" s="6">
        <v>25659</v>
      </c>
      <c r="M817" s="9"/>
      <c r="N817" s="8">
        <v>8398447.2899999991</v>
      </c>
    </row>
    <row r="818" spans="2:14" ht="26.4">
      <c r="B818" s="1026">
        <v>2023</v>
      </c>
      <c r="C818" s="1026" t="s">
        <v>32</v>
      </c>
      <c r="D818" s="1079" t="s">
        <v>1289</v>
      </c>
      <c r="E818" s="1080"/>
      <c r="F818" s="1079" t="s">
        <v>1324</v>
      </c>
      <c r="G818" s="1080"/>
      <c r="H818" s="1026" t="s">
        <v>968</v>
      </c>
      <c r="I818" s="1026" t="s">
        <v>1262</v>
      </c>
      <c r="J818" s="1026" t="s">
        <v>33</v>
      </c>
      <c r="K818" s="293">
        <v>654.62</v>
      </c>
      <c r="L818" s="6">
        <v>4583</v>
      </c>
      <c r="M818" s="9"/>
      <c r="N818" s="8">
        <v>3000123.46</v>
      </c>
    </row>
    <row r="819" spans="2:14" ht="26.4">
      <c r="B819" s="1026">
        <v>2023</v>
      </c>
      <c r="C819" s="1026" t="s">
        <v>32</v>
      </c>
      <c r="D819" s="1079" t="s">
        <v>1289</v>
      </c>
      <c r="E819" s="1080"/>
      <c r="F819" s="1079" t="s">
        <v>1324</v>
      </c>
      <c r="G819" s="1080"/>
      <c r="H819" s="1026" t="s">
        <v>968</v>
      </c>
      <c r="I819" s="1026" t="s">
        <v>1263</v>
      </c>
      <c r="J819" s="1026" t="s">
        <v>33</v>
      </c>
      <c r="K819" s="293">
        <v>981.93</v>
      </c>
      <c r="L819" s="6">
        <v>5552</v>
      </c>
      <c r="M819" s="9"/>
      <c r="N819" s="8">
        <v>5451675.3600000003</v>
      </c>
    </row>
    <row r="820" spans="2:14">
      <c r="B820" s="1027" t="s">
        <v>28</v>
      </c>
      <c r="C820" s="1027" t="s">
        <v>28</v>
      </c>
      <c r="D820" s="1083" t="s">
        <v>28</v>
      </c>
      <c r="E820" s="1080"/>
      <c r="F820" s="1083" t="s">
        <v>29</v>
      </c>
      <c r="G820" s="1080"/>
      <c r="H820" s="1027" t="s">
        <v>28</v>
      </c>
      <c r="I820" s="1027" t="s">
        <v>28</v>
      </c>
      <c r="J820" s="1027" t="s">
        <v>28</v>
      </c>
      <c r="K820" s="1027" t="s">
        <v>28</v>
      </c>
      <c r="L820" s="13">
        <v>1456765</v>
      </c>
      <c r="M820" s="1027"/>
      <c r="N820" s="14">
        <v>640677351.01999998</v>
      </c>
    </row>
    <row r="821" spans="2:14" ht="52.8">
      <c r="B821" s="1026">
        <v>2023</v>
      </c>
      <c r="C821" s="1026" t="s">
        <v>32</v>
      </c>
      <c r="D821" s="1079" t="s">
        <v>1289</v>
      </c>
      <c r="E821" s="1080"/>
      <c r="F821" s="1079" t="s">
        <v>1325</v>
      </c>
      <c r="G821" s="1080"/>
      <c r="H821" s="1026" t="s">
        <v>966</v>
      </c>
      <c r="I821" s="1026" t="s">
        <v>292</v>
      </c>
      <c r="J821" s="1026" t="s">
        <v>33</v>
      </c>
      <c r="K821" s="293">
        <v>0</v>
      </c>
      <c r="L821" s="6">
        <v>4634</v>
      </c>
      <c r="M821" s="9"/>
      <c r="N821" s="1026"/>
    </row>
    <row r="822" spans="2:14" ht="39.6">
      <c r="B822" s="1026">
        <v>2023</v>
      </c>
      <c r="C822" s="1026" t="s">
        <v>32</v>
      </c>
      <c r="D822" s="1079" t="s">
        <v>1289</v>
      </c>
      <c r="E822" s="1080"/>
      <c r="F822" s="1079" t="s">
        <v>1325</v>
      </c>
      <c r="G822" s="1080"/>
      <c r="H822" s="1026" t="s">
        <v>967</v>
      </c>
      <c r="I822" s="1026" t="s">
        <v>292</v>
      </c>
      <c r="J822" s="1026" t="s">
        <v>33</v>
      </c>
      <c r="K822" s="293">
        <v>0</v>
      </c>
      <c r="L822" s="6">
        <v>199</v>
      </c>
      <c r="M822" s="9"/>
      <c r="N822" s="1026"/>
    </row>
    <row r="823" spans="2:14" ht="39.6">
      <c r="B823" s="1026">
        <v>2023</v>
      </c>
      <c r="C823" s="1026" t="s">
        <v>32</v>
      </c>
      <c r="D823" s="1079" t="s">
        <v>1289</v>
      </c>
      <c r="E823" s="1080"/>
      <c r="F823" s="1079" t="s">
        <v>1325</v>
      </c>
      <c r="G823" s="1080"/>
      <c r="H823" s="1026" t="s">
        <v>969</v>
      </c>
      <c r="I823" s="1026" t="s">
        <v>292</v>
      </c>
      <c r="J823" s="1026" t="s">
        <v>1328</v>
      </c>
      <c r="K823" s="293">
        <v>0</v>
      </c>
      <c r="L823" s="6">
        <v>2</v>
      </c>
      <c r="M823" s="9"/>
      <c r="N823" s="1026"/>
    </row>
    <row r="824" spans="2:14" ht="39.6">
      <c r="B824" s="1026">
        <v>2023</v>
      </c>
      <c r="C824" s="1026" t="s">
        <v>32</v>
      </c>
      <c r="D824" s="1079" t="s">
        <v>1289</v>
      </c>
      <c r="E824" s="1080"/>
      <c r="F824" s="1079" t="s">
        <v>1325</v>
      </c>
      <c r="G824" s="1080"/>
      <c r="H824" s="1026" t="s">
        <v>968</v>
      </c>
      <c r="I824" s="1026" t="s">
        <v>292</v>
      </c>
      <c r="J824" s="1026" t="s">
        <v>659</v>
      </c>
      <c r="K824" s="293">
        <v>0</v>
      </c>
      <c r="L824" s="6">
        <v>1</v>
      </c>
      <c r="M824" s="9"/>
      <c r="N824" s="1026"/>
    </row>
    <row r="825" spans="2:14" ht="52.8">
      <c r="B825" s="1026">
        <v>2023</v>
      </c>
      <c r="C825" s="1026" t="s">
        <v>32</v>
      </c>
      <c r="D825" s="1079" t="s">
        <v>1289</v>
      </c>
      <c r="E825" s="1080"/>
      <c r="F825" s="1079" t="s">
        <v>1325</v>
      </c>
      <c r="G825" s="1080"/>
      <c r="H825" s="1026" t="s">
        <v>966</v>
      </c>
      <c r="I825" s="1026" t="s">
        <v>1261</v>
      </c>
      <c r="J825" s="1026" t="s">
        <v>33</v>
      </c>
      <c r="K825" s="293">
        <v>307.39</v>
      </c>
      <c r="L825" s="6">
        <v>966293</v>
      </c>
      <c r="M825" s="9"/>
      <c r="N825" s="8">
        <v>297028805.26999998</v>
      </c>
    </row>
    <row r="826" spans="2:14" ht="52.8">
      <c r="B826" s="1026">
        <v>2023</v>
      </c>
      <c r="C826" s="1026" t="s">
        <v>32</v>
      </c>
      <c r="D826" s="1079" t="s">
        <v>1289</v>
      </c>
      <c r="E826" s="1080"/>
      <c r="F826" s="1079" t="s">
        <v>1325</v>
      </c>
      <c r="G826" s="1080"/>
      <c r="H826" s="1026" t="s">
        <v>966</v>
      </c>
      <c r="I826" s="1026" t="s">
        <v>1262</v>
      </c>
      <c r="J826" s="1026" t="s">
        <v>33</v>
      </c>
      <c r="K826" s="293">
        <v>614.79</v>
      </c>
      <c r="L826" s="6">
        <v>686660</v>
      </c>
      <c r="M826" s="9"/>
      <c r="N826" s="8">
        <v>422151701.39999998</v>
      </c>
    </row>
    <row r="827" spans="2:14" ht="52.8">
      <c r="B827" s="1026">
        <v>2023</v>
      </c>
      <c r="C827" s="1026" t="s">
        <v>32</v>
      </c>
      <c r="D827" s="1079" t="s">
        <v>1289</v>
      </c>
      <c r="E827" s="1080"/>
      <c r="F827" s="1079" t="s">
        <v>1325</v>
      </c>
      <c r="G827" s="1080"/>
      <c r="H827" s="1026" t="s">
        <v>966</v>
      </c>
      <c r="I827" s="1026" t="s">
        <v>1263</v>
      </c>
      <c r="J827" s="1026" t="s">
        <v>33</v>
      </c>
      <c r="K827" s="293">
        <v>922.19</v>
      </c>
      <c r="L827" s="6">
        <v>149024</v>
      </c>
      <c r="M827" s="9"/>
      <c r="N827" s="8">
        <v>137428442.56</v>
      </c>
    </row>
    <row r="828" spans="2:14" ht="26.4">
      <c r="B828" s="1026">
        <v>2023</v>
      </c>
      <c r="C828" s="1026" t="s">
        <v>32</v>
      </c>
      <c r="D828" s="1079" t="s">
        <v>1289</v>
      </c>
      <c r="E828" s="1080"/>
      <c r="F828" s="1079" t="s">
        <v>1325</v>
      </c>
      <c r="G828" s="1080"/>
      <c r="H828" s="1026" t="s">
        <v>967</v>
      </c>
      <c r="I828" s="1026" t="s">
        <v>1261</v>
      </c>
      <c r="J828" s="1026" t="s">
        <v>33</v>
      </c>
      <c r="K828" s="293">
        <v>614.78</v>
      </c>
      <c r="L828" s="6">
        <v>46779</v>
      </c>
      <c r="M828" s="9"/>
      <c r="N828" s="8">
        <v>28758793.620000001</v>
      </c>
    </row>
    <row r="829" spans="2:14" ht="26.4">
      <c r="B829" s="1026">
        <v>2023</v>
      </c>
      <c r="C829" s="1026" t="s">
        <v>32</v>
      </c>
      <c r="D829" s="1079" t="s">
        <v>1289</v>
      </c>
      <c r="E829" s="1080"/>
      <c r="F829" s="1079" t="s">
        <v>1325</v>
      </c>
      <c r="G829" s="1080"/>
      <c r="H829" s="1026" t="s">
        <v>967</v>
      </c>
      <c r="I829" s="1026" t="s">
        <v>1262</v>
      </c>
      <c r="J829" s="1026" t="s">
        <v>33</v>
      </c>
      <c r="K829" s="293">
        <v>1229.58</v>
      </c>
      <c r="L829" s="6">
        <v>42636</v>
      </c>
      <c r="M829" s="9"/>
      <c r="N829" s="8">
        <v>52424372.880000003</v>
      </c>
    </row>
    <row r="830" spans="2:14" ht="26.4">
      <c r="B830" s="1026">
        <v>2023</v>
      </c>
      <c r="C830" s="1026" t="s">
        <v>32</v>
      </c>
      <c r="D830" s="1079" t="s">
        <v>1289</v>
      </c>
      <c r="E830" s="1080"/>
      <c r="F830" s="1079" t="s">
        <v>1325</v>
      </c>
      <c r="G830" s="1080"/>
      <c r="H830" s="1026" t="s">
        <v>967</v>
      </c>
      <c r="I830" s="1026" t="s">
        <v>1263</v>
      </c>
      <c r="J830" s="1026" t="s">
        <v>33</v>
      </c>
      <c r="K830" s="293">
        <v>1844.38</v>
      </c>
      <c r="L830" s="6">
        <v>6901</v>
      </c>
      <c r="M830" s="9"/>
      <c r="N830" s="8">
        <v>12728066.380000001</v>
      </c>
    </row>
    <row r="831" spans="2:14" ht="26.4">
      <c r="B831" s="1026">
        <v>2023</v>
      </c>
      <c r="C831" s="1026" t="s">
        <v>32</v>
      </c>
      <c r="D831" s="1079" t="s">
        <v>1289</v>
      </c>
      <c r="E831" s="1080"/>
      <c r="F831" s="1079" t="s">
        <v>1325</v>
      </c>
      <c r="G831" s="1080"/>
      <c r="H831" s="1026" t="s">
        <v>969</v>
      </c>
      <c r="I831" s="1026" t="s">
        <v>1261</v>
      </c>
      <c r="J831" s="1026" t="s">
        <v>33</v>
      </c>
      <c r="K831" s="293">
        <v>922.18</v>
      </c>
      <c r="L831" s="6">
        <v>9287</v>
      </c>
      <c r="M831" s="9"/>
      <c r="N831" s="8">
        <v>8564285.6600000001</v>
      </c>
    </row>
    <row r="832" spans="2:14" ht="26.4">
      <c r="B832" s="1026">
        <v>2023</v>
      </c>
      <c r="C832" s="1026" t="s">
        <v>32</v>
      </c>
      <c r="D832" s="1079" t="s">
        <v>1289</v>
      </c>
      <c r="E832" s="1080"/>
      <c r="F832" s="1079" t="s">
        <v>1325</v>
      </c>
      <c r="G832" s="1080"/>
      <c r="H832" s="1026" t="s">
        <v>969</v>
      </c>
      <c r="I832" s="1026" t="s">
        <v>1262</v>
      </c>
      <c r="J832" s="1026" t="s">
        <v>33</v>
      </c>
      <c r="K832" s="293">
        <v>1844.37</v>
      </c>
      <c r="L832" s="6">
        <v>6648</v>
      </c>
      <c r="M832" s="9"/>
      <c r="N832" s="8">
        <v>12261371.76</v>
      </c>
    </row>
    <row r="833" spans="2:14" ht="26.4">
      <c r="B833" s="1026">
        <v>2023</v>
      </c>
      <c r="C833" s="1026" t="s">
        <v>32</v>
      </c>
      <c r="D833" s="1079" t="s">
        <v>1289</v>
      </c>
      <c r="E833" s="1080"/>
      <c r="F833" s="1079" t="s">
        <v>1325</v>
      </c>
      <c r="G833" s="1080"/>
      <c r="H833" s="1026" t="s">
        <v>969</v>
      </c>
      <c r="I833" s="1026" t="s">
        <v>1263</v>
      </c>
      <c r="J833" s="1026" t="s">
        <v>33</v>
      </c>
      <c r="K833" s="293">
        <v>2766.57</v>
      </c>
      <c r="L833" s="6">
        <v>1088</v>
      </c>
      <c r="M833" s="9"/>
      <c r="N833" s="8">
        <v>3010028.16</v>
      </c>
    </row>
    <row r="834" spans="2:14" ht="26.4">
      <c r="B834" s="1026">
        <v>2023</v>
      </c>
      <c r="C834" s="1026" t="s">
        <v>32</v>
      </c>
      <c r="D834" s="1079" t="s">
        <v>1289</v>
      </c>
      <c r="E834" s="1080"/>
      <c r="F834" s="1079" t="s">
        <v>1325</v>
      </c>
      <c r="G834" s="1080"/>
      <c r="H834" s="1026" t="s">
        <v>968</v>
      </c>
      <c r="I834" s="1026" t="s">
        <v>1261</v>
      </c>
      <c r="J834" s="1026" t="s">
        <v>33</v>
      </c>
      <c r="K834" s="293">
        <v>307.39</v>
      </c>
      <c r="L834" s="6">
        <v>23665</v>
      </c>
      <c r="M834" s="9"/>
      <c r="N834" s="8">
        <v>7274384.3499999996</v>
      </c>
    </row>
    <row r="835" spans="2:14" ht="26.4">
      <c r="B835" s="1026">
        <v>2023</v>
      </c>
      <c r="C835" s="1026" t="s">
        <v>32</v>
      </c>
      <c r="D835" s="1079" t="s">
        <v>1289</v>
      </c>
      <c r="E835" s="1080"/>
      <c r="F835" s="1079" t="s">
        <v>1325</v>
      </c>
      <c r="G835" s="1080"/>
      <c r="H835" s="1026" t="s">
        <v>968</v>
      </c>
      <c r="I835" s="1026" t="s">
        <v>1262</v>
      </c>
      <c r="J835" s="1026" t="s">
        <v>33</v>
      </c>
      <c r="K835" s="293">
        <v>614.79</v>
      </c>
      <c r="L835" s="6">
        <v>20071</v>
      </c>
      <c r="M835" s="9"/>
      <c r="N835" s="8">
        <v>12339450.09</v>
      </c>
    </row>
    <row r="836" spans="2:14" ht="26.4">
      <c r="B836" s="1026">
        <v>2023</v>
      </c>
      <c r="C836" s="1026" t="s">
        <v>32</v>
      </c>
      <c r="D836" s="1079" t="s">
        <v>1289</v>
      </c>
      <c r="E836" s="1080"/>
      <c r="F836" s="1079" t="s">
        <v>1325</v>
      </c>
      <c r="G836" s="1080"/>
      <c r="H836" s="1026" t="s">
        <v>968</v>
      </c>
      <c r="I836" s="1026" t="s">
        <v>1263</v>
      </c>
      <c r="J836" s="1026" t="s">
        <v>33</v>
      </c>
      <c r="K836" s="293">
        <v>922.19</v>
      </c>
      <c r="L836" s="6">
        <v>8735</v>
      </c>
      <c r="M836" s="9"/>
      <c r="N836" s="8">
        <v>8055329.6500000004</v>
      </c>
    </row>
    <row r="837" spans="2:14">
      <c r="B837" s="1027" t="s">
        <v>28</v>
      </c>
      <c r="C837" s="1027" t="s">
        <v>28</v>
      </c>
      <c r="D837" s="1083" t="s">
        <v>28</v>
      </c>
      <c r="E837" s="1080"/>
      <c r="F837" s="1083" t="s">
        <v>29</v>
      </c>
      <c r="G837" s="1080"/>
      <c r="H837" s="1027" t="s">
        <v>28</v>
      </c>
      <c r="I837" s="1027" t="s">
        <v>28</v>
      </c>
      <c r="J837" s="1027" t="s">
        <v>28</v>
      </c>
      <c r="K837" s="1027" t="s">
        <v>28</v>
      </c>
      <c r="L837" s="13">
        <v>1972623</v>
      </c>
      <c r="M837" s="1027"/>
      <c r="N837" s="14">
        <v>1002025031.78</v>
      </c>
    </row>
    <row r="838" spans="2:14" ht="52.8">
      <c r="B838" s="1026">
        <v>2023</v>
      </c>
      <c r="C838" s="1026" t="s">
        <v>32</v>
      </c>
      <c r="D838" s="1079" t="s">
        <v>1289</v>
      </c>
      <c r="E838" s="1080"/>
      <c r="F838" s="1079" t="s">
        <v>1326</v>
      </c>
      <c r="G838" s="1080"/>
      <c r="H838" s="1026" t="s">
        <v>966</v>
      </c>
      <c r="I838" s="1026" t="s">
        <v>292</v>
      </c>
      <c r="J838" s="1026" t="s">
        <v>33</v>
      </c>
      <c r="K838" s="293">
        <v>0</v>
      </c>
      <c r="L838" s="6">
        <v>2449</v>
      </c>
      <c r="M838" s="9"/>
      <c r="N838" s="1026"/>
    </row>
    <row r="839" spans="2:14" ht="39.6">
      <c r="B839" s="1026">
        <v>2023</v>
      </c>
      <c r="C839" s="1026" t="s">
        <v>32</v>
      </c>
      <c r="D839" s="1079" t="s">
        <v>1289</v>
      </c>
      <c r="E839" s="1080"/>
      <c r="F839" s="1079" t="s">
        <v>1326</v>
      </c>
      <c r="G839" s="1080"/>
      <c r="H839" s="1026" t="s">
        <v>967</v>
      </c>
      <c r="I839" s="1026" t="s">
        <v>292</v>
      </c>
      <c r="J839" s="1026" t="s">
        <v>33</v>
      </c>
      <c r="K839" s="293">
        <v>0</v>
      </c>
      <c r="L839" s="6">
        <v>231</v>
      </c>
      <c r="M839" s="9"/>
      <c r="N839" s="1026"/>
    </row>
    <row r="840" spans="2:14" ht="39.6">
      <c r="B840" s="1026">
        <v>2023</v>
      </c>
      <c r="C840" s="1026" t="s">
        <v>32</v>
      </c>
      <c r="D840" s="1079" t="s">
        <v>1289</v>
      </c>
      <c r="E840" s="1080"/>
      <c r="F840" s="1079" t="s">
        <v>1326</v>
      </c>
      <c r="G840" s="1080"/>
      <c r="H840" s="1026" t="s">
        <v>969</v>
      </c>
      <c r="I840" s="1026" t="s">
        <v>292</v>
      </c>
      <c r="J840" s="1026" t="s">
        <v>241</v>
      </c>
      <c r="K840" s="293">
        <v>0</v>
      </c>
      <c r="L840" s="6">
        <v>4</v>
      </c>
      <c r="M840" s="9"/>
      <c r="N840" s="1026"/>
    </row>
    <row r="841" spans="2:14" ht="52.8">
      <c r="B841" s="1026">
        <v>2023</v>
      </c>
      <c r="C841" s="1026" t="s">
        <v>32</v>
      </c>
      <c r="D841" s="1079" t="s">
        <v>1289</v>
      </c>
      <c r="E841" s="1080"/>
      <c r="F841" s="1079" t="s">
        <v>1326</v>
      </c>
      <c r="G841" s="1080"/>
      <c r="H841" s="1026" t="s">
        <v>966</v>
      </c>
      <c r="I841" s="1026" t="s">
        <v>1261</v>
      </c>
      <c r="J841" s="1026" t="s">
        <v>33</v>
      </c>
      <c r="K841" s="293">
        <v>147.19999999999999</v>
      </c>
      <c r="L841" s="6">
        <v>1254506</v>
      </c>
      <c r="M841" s="9"/>
      <c r="N841" s="8">
        <v>184663283.19999999</v>
      </c>
    </row>
    <row r="842" spans="2:14" ht="52.8">
      <c r="B842" s="1026">
        <v>2023</v>
      </c>
      <c r="C842" s="1026" t="s">
        <v>32</v>
      </c>
      <c r="D842" s="1079" t="s">
        <v>1289</v>
      </c>
      <c r="E842" s="1080"/>
      <c r="F842" s="1079" t="s">
        <v>1326</v>
      </c>
      <c r="G842" s="1080"/>
      <c r="H842" s="1026" t="s">
        <v>966</v>
      </c>
      <c r="I842" s="1026" t="s">
        <v>1262</v>
      </c>
      <c r="J842" s="1026" t="s">
        <v>33</v>
      </c>
      <c r="K842" s="293">
        <v>294.39999999999998</v>
      </c>
      <c r="L842" s="6">
        <v>157930</v>
      </c>
      <c r="M842" s="9"/>
      <c r="N842" s="8">
        <v>46494592</v>
      </c>
    </row>
    <row r="843" spans="2:14" ht="52.8">
      <c r="B843" s="1026">
        <v>2023</v>
      </c>
      <c r="C843" s="1026" t="s">
        <v>32</v>
      </c>
      <c r="D843" s="1079" t="s">
        <v>1289</v>
      </c>
      <c r="E843" s="1080"/>
      <c r="F843" s="1079" t="s">
        <v>1326</v>
      </c>
      <c r="G843" s="1080"/>
      <c r="H843" s="1026" t="s">
        <v>966</v>
      </c>
      <c r="I843" s="1026" t="s">
        <v>1263</v>
      </c>
      <c r="J843" s="1026" t="s">
        <v>33</v>
      </c>
      <c r="K843" s="293">
        <v>441.61</v>
      </c>
      <c r="L843" s="6">
        <v>132244</v>
      </c>
      <c r="M843" s="9"/>
      <c r="N843" s="8">
        <v>58400272.840000004</v>
      </c>
    </row>
    <row r="844" spans="2:14" ht="26.4">
      <c r="B844" s="1026">
        <v>2023</v>
      </c>
      <c r="C844" s="1026" t="s">
        <v>32</v>
      </c>
      <c r="D844" s="1079" t="s">
        <v>1289</v>
      </c>
      <c r="E844" s="1080"/>
      <c r="F844" s="1079" t="s">
        <v>1326</v>
      </c>
      <c r="G844" s="1080"/>
      <c r="H844" s="1026" t="s">
        <v>967</v>
      </c>
      <c r="I844" s="1026" t="s">
        <v>1261</v>
      </c>
      <c r="J844" s="1026" t="s">
        <v>33</v>
      </c>
      <c r="K844" s="293">
        <v>294.39999999999998</v>
      </c>
      <c r="L844" s="6">
        <v>155441</v>
      </c>
      <c r="M844" s="9"/>
      <c r="N844" s="8">
        <v>45761830.399999999</v>
      </c>
    </row>
    <row r="845" spans="2:14" ht="26.4">
      <c r="B845" s="1026">
        <v>2023</v>
      </c>
      <c r="C845" s="1026" t="s">
        <v>32</v>
      </c>
      <c r="D845" s="1079" t="s">
        <v>1289</v>
      </c>
      <c r="E845" s="1080"/>
      <c r="F845" s="1079" t="s">
        <v>1326</v>
      </c>
      <c r="G845" s="1080"/>
      <c r="H845" s="1026" t="s">
        <v>967</v>
      </c>
      <c r="I845" s="1026" t="s">
        <v>1262</v>
      </c>
      <c r="J845" s="1026" t="s">
        <v>33</v>
      </c>
      <c r="K845" s="293">
        <v>588.80999999999995</v>
      </c>
      <c r="L845" s="6">
        <v>12514</v>
      </c>
      <c r="M845" s="9"/>
      <c r="N845" s="8">
        <v>7368368.3399999999</v>
      </c>
    </row>
    <row r="846" spans="2:14" ht="26.4">
      <c r="B846" s="1026">
        <v>2023</v>
      </c>
      <c r="C846" s="1026" t="s">
        <v>32</v>
      </c>
      <c r="D846" s="1079" t="s">
        <v>1289</v>
      </c>
      <c r="E846" s="1080"/>
      <c r="F846" s="1079" t="s">
        <v>1326</v>
      </c>
      <c r="G846" s="1080"/>
      <c r="H846" s="1026" t="s">
        <v>967</v>
      </c>
      <c r="I846" s="1026" t="s">
        <v>1263</v>
      </c>
      <c r="J846" s="1026" t="s">
        <v>33</v>
      </c>
      <c r="K846" s="293">
        <v>883.22</v>
      </c>
      <c r="L846" s="6">
        <v>9278</v>
      </c>
      <c r="M846" s="9"/>
      <c r="N846" s="8">
        <v>8194515.1600000001</v>
      </c>
    </row>
    <row r="847" spans="2:14" ht="26.4">
      <c r="B847" s="1026">
        <v>2023</v>
      </c>
      <c r="C847" s="1026" t="s">
        <v>32</v>
      </c>
      <c r="D847" s="1079" t="s">
        <v>1289</v>
      </c>
      <c r="E847" s="1080"/>
      <c r="F847" s="1079" t="s">
        <v>1326</v>
      </c>
      <c r="G847" s="1080"/>
      <c r="H847" s="1026" t="s">
        <v>969</v>
      </c>
      <c r="I847" s="1026" t="s">
        <v>1261</v>
      </c>
      <c r="J847" s="1026" t="s">
        <v>33</v>
      </c>
      <c r="K847" s="293">
        <v>441.6</v>
      </c>
      <c r="L847" s="6">
        <v>84919</v>
      </c>
      <c r="M847" s="9"/>
      <c r="N847" s="8">
        <v>37500230.399999999</v>
      </c>
    </row>
    <row r="848" spans="2:14" ht="26.4">
      <c r="B848" s="1026">
        <v>2023</v>
      </c>
      <c r="C848" s="1026" t="s">
        <v>32</v>
      </c>
      <c r="D848" s="1079" t="s">
        <v>1289</v>
      </c>
      <c r="E848" s="1080"/>
      <c r="F848" s="1079" t="s">
        <v>1326</v>
      </c>
      <c r="G848" s="1080"/>
      <c r="H848" s="1026" t="s">
        <v>969</v>
      </c>
      <c r="I848" s="1026" t="s">
        <v>1262</v>
      </c>
      <c r="J848" s="1026" t="s">
        <v>33</v>
      </c>
      <c r="K848" s="293">
        <v>883.22</v>
      </c>
      <c r="L848" s="6">
        <v>9256</v>
      </c>
      <c r="M848" s="9"/>
      <c r="N848" s="8">
        <v>8175084.3200000003</v>
      </c>
    </row>
    <row r="849" spans="2:14" ht="26.4">
      <c r="B849" s="1026">
        <v>2023</v>
      </c>
      <c r="C849" s="1026" t="s">
        <v>32</v>
      </c>
      <c r="D849" s="1079" t="s">
        <v>1289</v>
      </c>
      <c r="E849" s="1080"/>
      <c r="F849" s="1079" t="s">
        <v>1326</v>
      </c>
      <c r="G849" s="1080"/>
      <c r="H849" s="1026" t="s">
        <v>969</v>
      </c>
      <c r="I849" s="1026" t="s">
        <v>1263</v>
      </c>
      <c r="J849" s="1026" t="s">
        <v>33</v>
      </c>
      <c r="K849" s="293">
        <v>1324.83</v>
      </c>
      <c r="L849" s="6">
        <v>6890</v>
      </c>
      <c r="M849" s="9"/>
      <c r="N849" s="8">
        <v>9128078.6999999993</v>
      </c>
    </row>
    <row r="850" spans="2:14" ht="26.4">
      <c r="B850" s="1026">
        <v>2023</v>
      </c>
      <c r="C850" s="1026" t="s">
        <v>32</v>
      </c>
      <c r="D850" s="1079" t="s">
        <v>1289</v>
      </c>
      <c r="E850" s="1080"/>
      <c r="F850" s="1079" t="s">
        <v>1326</v>
      </c>
      <c r="G850" s="1080"/>
      <c r="H850" s="1026" t="s">
        <v>968</v>
      </c>
      <c r="I850" s="1026" t="s">
        <v>1261</v>
      </c>
      <c r="J850" s="1026" t="s">
        <v>33</v>
      </c>
      <c r="K850" s="293">
        <v>147.19999999999999</v>
      </c>
      <c r="L850" s="6">
        <v>24074</v>
      </c>
      <c r="M850" s="9"/>
      <c r="N850" s="8">
        <v>3543692.8</v>
      </c>
    </row>
    <row r="851" spans="2:14" ht="26.4">
      <c r="B851" s="1026">
        <v>2023</v>
      </c>
      <c r="C851" s="1026" t="s">
        <v>32</v>
      </c>
      <c r="D851" s="1079" t="s">
        <v>1289</v>
      </c>
      <c r="E851" s="1080"/>
      <c r="F851" s="1079" t="s">
        <v>1326</v>
      </c>
      <c r="G851" s="1080"/>
      <c r="H851" s="1026" t="s">
        <v>968</v>
      </c>
      <c r="I851" s="1026" t="s">
        <v>1262</v>
      </c>
      <c r="J851" s="1026" t="s">
        <v>33</v>
      </c>
      <c r="K851" s="293">
        <v>294.39999999999998</v>
      </c>
      <c r="L851" s="6">
        <v>4633</v>
      </c>
      <c r="M851" s="9"/>
      <c r="N851" s="8">
        <v>1363955.2</v>
      </c>
    </row>
    <row r="852" spans="2:14" ht="26.4">
      <c r="B852" s="1026">
        <v>2023</v>
      </c>
      <c r="C852" s="1026" t="s">
        <v>32</v>
      </c>
      <c r="D852" s="1079" t="s">
        <v>1289</v>
      </c>
      <c r="E852" s="1080"/>
      <c r="F852" s="1079" t="s">
        <v>1326</v>
      </c>
      <c r="G852" s="1080"/>
      <c r="H852" s="1026" t="s">
        <v>968</v>
      </c>
      <c r="I852" s="1026" t="s">
        <v>1263</v>
      </c>
      <c r="J852" s="1026" t="s">
        <v>33</v>
      </c>
      <c r="K852" s="293">
        <v>441.61</v>
      </c>
      <c r="L852" s="6">
        <v>5219</v>
      </c>
      <c r="M852" s="9"/>
      <c r="N852" s="8">
        <v>2304762.59</v>
      </c>
    </row>
    <row r="853" spans="2:14">
      <c r="B853" s="1027" t="s">
        <v>28</v>
      </c>
      <c r="C853" s="1027" t="s">
        <v>28</v>
      </c>
      <c r="D853" s="1083" t="s">
        <v>28</v>
      </c>
      <c r="E853" s="1080"/>
      <c r="F853" s="1083" t="s">
        <v>29</v>
      </c>
      <c r="G853" s="1080"/>
      <c r="H853" s="1027" t="s">
        <v>28</v>
      </c>
      <c r="I853" s="1027" t="s">
        <v>28</v>
      </c>
      <c r="J853" s="1027" t="s">
        <v>28</v>
      </c>
      <c r="K853" s="1027" t="s">
        <v>28</v>
      </c>
      <c r="L853" s="13">
        <v>1859588</v>
      </c>
      <c r="M853" s="1027"/>
      <c r="N853" s="14">
        <v>412898665.94999999</v>
      </c>
    </row>
    <row r="854" spans="2:14">
      <c r="B854" s="1028" t="s">
        <v>28</v>
      </c>
      <c r="C854" s="1028" t="s">
        <v>29</v>
      </c>
      <c r="D854" s="1084" t="s">
        <v>28</v>
      </c>
      <c r="E854" s="1080"/>
      <c r="F854" s="1084" t="s">
        <v>28</v>
      </c>
      <c r="G854" s="1080"/>
      <c r="H854" s="1028" t="s">
        <v>28</v>
      </c>
      <c r="I854" s="1028" t="s">
        <v>28</v>
      </c>
      <c r="J854" s="1028" t="s">
        <v>28</v>
      </c>
      <c r="K854" s="1028" t="s">
        <v>28</v>
      </c>
      <c r="L854" s="16">
        <v>44707686</v>
      </c>
      <c r="M854" s="1028"/>
      <c r="N854" s="17">
        <v>20081276388.630001</v>
      </c>
    </row>
    <row r="855" spans="2:14">
      <c r="B855" s="1025" t="s">
        <v>29</v>
      </c>
      <c r="C855" s="1025" t="s">
        <v>28</v>
      </c>
      <c r="D855" s="1085" t="s">
        <v>28</v>
      </c>
      <c r="E855" s="1080"/>
      <c r="F855" s="1085" t="s">
        <v>28</v>
      </c>
      <c r="G855" s="1080"/>
      <c r="H855" s="1025" t="s">
        <v>28</v>
      </c>
      <c r="I855" s="1025" t="s">
        <v>28</v>
      </c>
      <c r="J855" s="1025" t="s">
        <v>28</v>
      </c>
      <c r="K855" s="1025" t="s">
        <v>28</v>
      </c>
      <c r="L855" s="19">
        <v>94490442</v>
      </c>
      <c r="M855" s="1025"/>
      <c r="N855" s="20">
        <v>40895186968.080002</v>
      </c>
    </row>
    <row r="856" spans="2:14" ht="0" hidden="1" customHeight="1"/>
  </sheetData>
  <mergeCells count="1698">
    <mergeCell ref="D853:E853"/>
    <mergeCell ref="F853:G853"/>
    <mergeCell ref="D854:E854"/>
    <mergeCell ref="F854:G854"/>
    <mergeCell ref="D855:E855"/>
    <mergeCell ref="F855:G855"/>
    <mergeCell ref="D850:E850"/>
    <mergeCell ref="F850:G850"/>
    <mergeCell ref="D851:E851"/>
    <mergeCell ref="F851:G851"/>
    <mergeCell ref="D852:E852"/>
    <mergeCell ref="F852:G852"/>
    <mergeCell ref="D847:E847"/>
    <mergeCell ref="F847:G847"/>
    <mergeCell ref="D848:E848"/>
    <mergeCell ref="F848:G848"/>
    <mergeCell ref="D849:E849"/>
    <mergeCell ref="F849:G849"/>
    <mergeCell ref="D844:E844"/>
    <mergeCell ref="F844:G844"/>
    <mergeCell ref="D845:E845"/>
    <mergeCell ref="F845:G845"/>
    <mergeCell ref="D846:E846"/>
    <mergeCell ref="F846:G846"/>
    <mergeCell ref="D841:E841"/>
    <mergeCell ref="F841:G841"/>
    <mergeCell ref="D842:E842"/>
    <mergeCell ref="F842:G842"/>
    <mergeCell ref="D843:E843"/>
    <mergeCell ref="F843:G843"/>
    <mergeCell ref="D838:E838"/>
    <mergeCell ref="F838:G838"/>
    <mergeCell ref="D839:E839"/>
    <mergeCell ref="F839:G839"/>
    <mergeCell ref="D840:E840"/>
    <mergeCell ref="F840:G840"/>
    <mergeCell ref="D835:E835"/>
    <mergeCell ref="F835:G835"/>
    <mergeCell ref="D836:E836"/>
    <mergeCell ref="F836:G836"/>
    <mergeCell ref="D837:E837"/>
    <mergeCell ref="F837:G837"/>
    <mergeCell ref="D832:E832"/>
    <mergeCell ref="F832:G832"/>
    <mergeCell ref="D833:E833"/>
    <mergeCell ref="F833:G833"/>
    <mergeCell ref="D834:E834"/>
    <mergeCell ref="F834:G834"/>
    <mergeCell ref="D829:E829"/>
    <mergeCell ref="F829:G829"/>
    <mergeCell ref="D830:E830"/>
    <mergeCell ref="F830:G830"/>
    <mergeCell ref="D831:E831"/>
    <mergeCell ref="F831:G831"/>
    <mergeCell ref="D826:E826"/>
    <mergeCell ref="F826:G826"/>
    <mergeCell ref="D827:E827"/>
    <mergeCell ref="F827:G827"/>
    <mergeCell ref="D828:E828"/>
    <mergeCell ref="F828:G828"/>
    <mergeCell ref="D823:E823"/>
    <mergeCell ref="F823:G823"/>
    <mergeCell ref="D824:E824"/>
    <mergeCell ref="F824:G824"/>
    <mergeCell ref="D825:E825"/>
    <mergeCell ref="F825:G825"/>
    <mergeCell ref="D820:E820"/>
    <mergeCell ref="F820:G820"/>
    <mergeCell ref="D821:E821"/>
    <mergeCell ref="F821:G821"/>
    <mergeCell ref="D822:E822"/>
    <mergeCell ref="F822:G822"/>
    <mergeCell ref="D817:E817"/>
    <mergeCell ref="F817:G817"/>
    <mergeCell ref="D818:E818"/>
    <mergeCell ref="F818:G818"/>
    <mergeCell ref="D819:E819"/>
    <mergeCell ref="F819:G819"/>
    <mergeCell ref="D814:E814"/>
    <mergeCell ref="F814:G814"/>
    <mergeCell ref="D815:E815"/>
    <mergeCell ref="F815:G815"/>
    <mergeCell ref="D816:E816"/>
    <mergeCell ref="F816:G816"/>
    <mergeCell ref="D811:E811"/>
    <mergeCell ref="F811:G811"/>
    <mergeCell ref="D812:E812"/>
    <mergeCell ref="F812:G812"/>
    <mergeCell ref="D813:E813"/>
    <mergeCell ref="F813:G813"/>
    <mergeCell ref="D808:E808"/>
    <mergeCell ref="F808:G808"/>
    <mergeCell ref="D809:E809"/>
    <mergeCell ref="F809:G809"/>
    <mergeCell ref="D810:E810"/>
    <mergeCell ref="F810:G810"/>
    <mergeCell ref="D805:E805"/>
    <mergeCell ref="F805:G805"/>
    <mergeCell ref="D806:E806"/>
    <mergeCell ref="F806:G806"/>
    <mergeCell ref="D807:E807"/>
    <mergeCell ref="F807:G807"/>
    <mergeCell ref="D802:E802"/>
    <mergeCell ref="F802:G802"/>
    <mergeCell ref="D803:E803"/>
    <mergeCell ref="F803:G803"/>
    <mergeCell ref="D804:E804"/>
    <mergeCell ref="F804:G804"/>
    <mergeCell ref="D799:E799"/>
    <mergeCell ref="F799:G799"/>
    <mergeCell ref="D800:E800"/>
    <mergeCell ref="F800:G800"/>
    <mergeCell ref="D801:E801"/>
    <mergeCell ref="F801:G801"/>
    <mergeCell ref="D796:E796"/>
    <mergeCell ref="F796:G796"/>
    <mergeCell ref="D797:E797"/>
    <mergeCell ref="F797:G797"/>
    <mergeCell ref="D798:E798"/>
    <mergeCell ref="F798:G798"/>
    <mergeCell ref="D793:E793"/>
    <mergeCell ref="F793:G793"/>
    <mergeCell ref="D794:E794"/>
    <mergeCell ref="F794:G794"/>
    <mergeCell ref="D795:E795"/>
    <mergeCell ref="F795:G795"/>
    <mergeCell ref="D790:E790"/>
    <mergeCell ref="F790:G790"/>
    <mergeCell ref="D791:E791"/>
    <mergeCell ref="F791:G791"/>
    <mergeCell ref="D792:E792"/>
    <mergeCell ref="F792:G792"/>
    <mergeCell ref="D787:E787"/>
    <mergeCell ref="F787:G787"/>
    <mergeCell ref="D788:E788"/>
    <mergeCell ref="F788:G788"/>
    <mergeCell ref="D789:E789"/>
    <mergeCell ref="F789:G789"/>
    <mergeCell ref="D784:E784"/>
    <mergeCell ref="F784:G784"/>
    <mergeCell ref="D785:E785"/>
    <mergeCell ref="F785:G785"/>
    <mergeCell ref="D786:E786"/>
    <mergeCell ref="F786:G786"/>
    <mergeCell ref="D781:E781"/>
    <mergeCell ref="F781:G781"/>
    <mergeCell ref="D782:E782"/>
    <mergeCell ref="F782:G782"/>
    <mergeCell ref="D783:E783"/>
    <mergeCell ref="F783:G783"/>
    <mergeCell ref="D778:E778"/>
    <mergeCell ref="F778:G778"/>
    <mergeCell ref="D779:E779"/>
    <mergeCell ref="F779:G779"/>
    <mergeCell ref="D780:E780"/>
    <mergeCell ref="F780:G780"/>
    <mergeCell ref="D775:E775"/>
    <mergeCell ref="F775:G775"/>
    <mergeCell ref="D776:E776"/>
    <mergeCell ref="F776:G776"/>
    <mergeCell ref="D777:E777"/>
    <mergeCell ref="F777:G777"/>
    <mergeCell ref="D772:E772"/>
    <mergeCell ref="F772:G772"/>
    <mergeCell ref="D773:E773"/>
    <mergeCell ref="F773:G773"/>
    <mergeCell ref="D774:E774"/>
    <mergeCell ref="F774:G774"/>
    <mergeCell ref="D769:E769"/>
    <mergeCell ref="F769:G769"/>
    <mergeCell ref="D770:E770"/>
    <mergeCell ref="F770:G770"/>
    <mergeCell ref="D771:E771"/>
    <mergeCell ref="F771:G771"/>
    <mergeCell ref="D766:E766"/>
    <mergeCell ref="F766:G766"/>
    <mergeCell ref="D767:E767"/>
    <mergeCell ref="F767:G767"/>
    <mergeCell ref="D768:E768"/>
    <mergeCell ref="F768:G768"/>
    <mergeCell ref="D763:E763"/>
    <mergeCell ref="F763:G763"/>
    <mergeCell ref="D764:E764"/>
    <mergeCell ref="F764:G764"/>
    <mergeCell ref="D765:E765"/>
    <mergeCell ref="F765:G765"/>
    <mergeCell ref="D760:E760"/>
    <mergeCell ref="F760:G760"/>
    <mergeCell ref="D761:E761"/>
    <mergeCell ref="F761:G761"/>
    <mergeCell ref="D762:E762"/>
    <mergeCell ref="F762:G762"/>
    <mergeCell ref="D757:E757"/>
    <mergeCell ref="F757:G757"/>
    <mergeCell ref="D758:E758"/>
    <mergeCell ref="F758:G758"/>
    <mergeCell ref="D759:E759"/>
    <mergeCell ref="F759:G759"/>
    <mergeCell ref="D754:E754"/>
    <mergeCell ref="F754:G754"/>
    <mergeCell ref="D755:E755"/>
    <mergeCell ref="F755:G755"/>
    <mergeCell ref="D756:E756"/>
    <mergeCell ref="F756:G756"/>
    <mergeCell ref="D751:E751"/>
    <mergeCell ref="F751:G751"/>
    <mergeCell ref="D752:E752"/>
    <mergeCell ref="F752:G752"/>
    <mergeCell ref="D753:E753"/>
    <mergeCell ref="F753:G753"/>
    <mergeCell ref="D748:E748"/>
    <mergeCell ref="F748:G748"/>
    <mergeCell ref="D749:E749"/>
    <mergeCell ref="F749:G749"/>
    <mergeCell ref="D750:E750"/>
    <mergeCell ref="F750:G750"/>
    <mergeCell ref="D745:E745"/>
    <mergeCell ref="F745:G745"/>
    <mergeCell ref="D746:E746"/>
    <mergeCell ref="F746:G746"/>
    <mergeCell ref="D747:E747"/>
    <mergeCell ref="F747:G747"/>
    <mergeCell ref="D742:E742"/>
    <mergeCell ref="F742:G742"/>
    <mergeCell ref="D743:E743"/>
    <mergeCell ref="F743:G743"/>
    <mergeCell ref="D744:E744"/>
    <mergeCell ref="F744:G744"/>
    <mergeCell ref="D739:E739"/>
    <mergeCell ref="F739:G739"/>
    <mergeCell ref="D740:E740"/>
    <mergeCell ref="F740:G740"/>
    <mergeCell ref="D741:E741"/>
    <mergeCell ref="F741:G741"/>
    <mergeCell ref="D736:E736"/>
    <mergeCell ref="F736:G736"/>
    <mergeCell ref="D737:E737"/>
    <mergeCell ref="F737:G737"/>
    <mergeCell ref="D738:E738"/>
    <mergeCell ref="F738:G738"/>
    <mergeCell ref="D733:E733"/>
    <mergeCell ref="F733:G733"/>
    <mergeCell ref="D734:E734"/>
    <mergeCell ref="F734:G734"/>
    <mergeCell ref="D735:E735"/>
    <mergeCell ref="F735:G735"/>
    <mergeCell ref="D730:E730"/>
    <mergeCell ref="F730:G730"/>
    <mergeCell ref="D731:E731"/>
    <mergeCell ref="F731:G731"/>
    <mergeCell ref="D732:E732"/>
    <mergeCell ref="F732:G732"/>
    <mergeCell ref="D727:E727"/>
    <mergeCell ref="F727:G727"/>
    <mergeCell ref="D728:E728"/>
    <mergeCell ref="F728:G728"/>
    <mergeCell ref="D729:E729"/>
    <mergeCell ref="F729:G729"/>
    <mergeCell ref="D724:E724"/>
    <mergeCell ref="F724:G724"/>
    <mergeCell ref="D725:E725"/>
    <mergeCell ref="F725:G725"/>
    <mergeCell ref="D726:E726"/>
    <mergeCell ref="F726:G726"/>
    <mergeCell ref="D721:E721"/>
    <mergeCell ref="F721:G721"/>
    <mergeCell ref="D722:E722"/>
    <mergeCell ref="F722:G722"/>
    <mergeCell ref="D723:E723"/>
    <mergeCell ref="F723:G723"/>
    <mergeCell ref="D718:E718"/>
    <mergeCell ref="F718:G718"/>
    <mergeCell ref="D719:E719"/>
    <mergeCell ref="F719:G719"/>
    <mergeCell ref="D720:E720"/>
    <mergeCell ref="F720:G720"/>
    <mergeCell ref="D715:E715"/>
    <mergeCell ref="F715:G715"/>
    <mergeCell ref="D716:E716"/>
    <mergeCell ref="F716:G716"/>
    <mergeCell ref="D717:E717"/>
    <mergeCell ref="F717:G717"/>
    <mergeCell ref="D712:E712"/>
    <mergeCell ref="F712:G712"/>
    <mergeCell ref="D713:E713"/>
    <mergeCell ref="F713:G713"/>
    <mergeCell ref="D714:E714"/>
    <mergeCell ref="F714:G714"/>
    <mergeCell ref="D709:E709"/>
    <mergeCell ref="F709:G709"/>
    <mergeCell ref="D710:E710"/>
    <mergeCell ref="F710:G710"/>
    <mergeCell ref="D711:E711"/>
    <mergeCell ref="F711:G711"/>
    <mergeCell ref="D706:E706"/>
    <mergeCell ref="F706:G706"/>
    <mergeCell ref="D707:E707"/>
    <mergeCell ref="F707:G707"/>
    <mergeCell ref="D708:E708"/>
    <mergeCell ref="F708:G708"/>
    <mergeCell ref="D703:E703"/>
    <mergeCell ref="F703:G703"/>
    <mergeCell ref="D704:E704"/>
    <mergeCell ref="F704:G704"/>
    <mergeCell ref="D705:E705"/>
    <mergeCell ref="F705:G705"/>
    <mergeCell ref="D700:E700"/>
    <mergeCell ref="F700:G700"/>
    <mergeCell ref="D701:E701"/>
    <mergeCell ref="F701:G701"/>
    <mergeCell ref="D702:E702"/>
    <mergeCell ref="F702:G702"/>
    <mergeCell ref="D697:E697"/>
    <mergeCell ref="F697:G697"/>
    <mergeCell ref="D698:E698"/>
    <mergeCell ref="F698:G698"/>
    <mergeCell ref="D699:E699"/>
    <mergeCell ref="F699:G699"/>
    <mergeCell ref="D694:E694"/>
    <mergeCell ref="F694:G694"/>
    <mergeCell ref="D695:E695"/>
    <mergeCell ref="F695:G695"/>
    <mergeCell ref="D696:E696"/>
    <mergeCell ref="F696:G696"/>
    <mergeCell ref="D691:E691"/>
    <mergeCell ref="F691:G691"/>
    <mergeCell ref="D692:E692"/>
    <mergeCell ref="F692:G692"/>
    <mergeCell ref="D693:E693"/>
    <mergeCell ref="F693:G693"/>
    <mergeCell ref="D688:E688"/>
    <mergeCell ref="F688:G688"/>
    <mergeCell ref="D689:E689"/>
    <mergeCell ref="F689:G689"/>
    <mergeCell ref="D690:E690"/>
    <mergeCell ref="F690:G690"/>
    <mergeCell ref="D685:E685"/>
    <mergeCell ref="F685:G685"/>
    <mergeCell ref="D686:E686"/>
    <mergeCell ref="F686:G686"/>
    <mergeCell ref="D687:E687"/>
    <mergeCell ref="F687:G687"/>
    <mergeCell ref="D682:E682"/>
    <mergeCell ref="F682:G682"/>
    <mergeCell ref="D683:E683"/>
    <mergeCell ref="F683:G683"/>
    <mergeCell ref="D684:E684"/>
    <mergeCell ref="F684:G684"/>
    <mergeCell ref="D679:E679"/>
    <mergeCell ref="F679:G679"/>
    <mergeCell ref="D680:E680"/>
    <mergeCell ref="F680:G680"/>
    <mergeCell ref="D681:E681"/>
    <mergeCell ref="F681:G681"/>
    <mergeCell ref="D676:E676"/>
    <mergeCell ref="F676:G676"/>
    <mergeCell ref="D677:E677"/>
    <mergeCell ref="F677:G677"/>
    <mergeCell ref="D678:E678"/>
    <mergeCell ref="F678:G678"/>
    <mergeCell ref="D673:E673"/>
    <mergeCell ref="F673:G673"/>
    <mergeCell ref="D674:E674"/>
    <mergeCell ref="F674:G674"/>
    <mergeCell ref="D675:E675"/>
    <mergeCell ref="F675:G675"/>
    <mergeCell ref="D670:E670"/>
    <mergeCell ref="F670:G670"/>
    <mergeCell ref="D671:E671"/>
    <mergeCell ref="F671:G671"/>
    <mergeCell ref="D672:E672"/>
    <mergeCell ref="F672:G672"/>
    <mergeCell ref="D667:E667"/>
    <mergeCell ref="F667:G667"/>
    <mergeCell ref="D668:E668"/>
    <mergeCell ref="F668:G668"/>
    <mergeCell ref="D669:E669"/>
    <mergeCell ref="F669:G669"/>
    <mergeCell ref="D664:E664"/>
    <mergeCell ref="F664:G664"/>
    <mergeCell ref="D665:E665"/>
    <mergeCell ref="F665:G665"/>
    <mergeCell ref="D666:E666"/>
    <mergeCell ref="F666:G666"/>
    <mergeCell ref="D661:E661"/>
    <mergeCell ref="F661:G661"/>
    <mergeCell ref="D662:E662"/>
    <mergeCell ref="F662:G662"/>
    <mergeCell ref="D663:E663"/>
    <mergeCell ref="F663:G663"/>
    <mergeCell ref="D658:E658"/>
    <mergeCell ref="F658:G658"/>
    <mergeCell ref="D659:E659"/>
    <mergeCell ref="F659:G659"/>
    <mergeCell ref="D660:E660"/>
    <mergeCell ref="F660:G660"/>
    <mergeCell ref="D655:E655"/>
    <mergeCell ref="F655:G655"/>
    <mergeCell ref="D656:E656"/>
    <mergeCell ref="F656:G656"/>
    <mergeCell ref="D657:E657"/>
    <mergeCell ref="F657:G657"/>
    <mergeCell ref="D652:E652"/>
    <mergeCell ref="F652:G652"/>
    <mergeCell ref="D653:E653"/>
    <mergeCell ref="F653:G653"/>
    <mergeCell ref="D654:E654"/>
    <mergeCell ref="F654:G654"/>
    <mergeCell ref="D649:E649"/>
    <mergeCell ref="F649:G649"/>
    <mergeCell ref="D650:E650"/>
    <mergeCell ref="F650:G650"/>
    <mergeCell ref="D651:E651"/>
    <mergeCell ref="F651:G651"/>
    <mergeCell ref="D646:E646"/>
    <mergeCell ref="F646:G646"/>
    <mergeCell ref="D647:E647"/>
    <mergeCell ref="F647:G647"/>
    <mergeCell ref="D648:E648"/>
    <mergeCell ref="F648:G648"/>
    <mergeCell ref="D643:E643"/>
    <mergeCell ref="F643:G643"/>
    <mergeCell ref="D644:E644"/>
    <mergeCell ref="F644:G644"/>
    <mergeCell ref="D645:E645"/>
    <mergeCell ref="F645:G645"/>
    <mergeCell ref="D640:E640"/>
    <mergeCell ref="F640:G640"/>
    <mergeCell ref="D641:E641"/>
    <mergeCell ref="F641:G641"/>
    <mergeCell ref="D642:E642"/>
    <mergeCell ref="F642:G642"/>
    <mergeCell ref="D637:E637"/>
    <mergeCell ref="F637:G637"/>
    <mergeCell ref="D638:E638"/>
    <mergeCell ref="F638:G638"/>
    <mergeCell ref="D639:E639"/>
    <mergeCell ref="F639:G639"/>
    <mergeCell ref="D634:E634"/>
    <mergeCell ref="F634:G634"/>
    <mergeCell ref="D635:E635"/>
    <mergeCell ref="F635:G635"/>
    <mergeCell ref="D636:E636"/>
    <mergeCell ref="F636:G636"/>
    <mergeCell ref="D631:E631"/>
    <mergeCell ref="F631:G631"/>
    <mergeCell ref="D632:E632"/>
    <mergeCell ref="F632:G632"/>
    <mergeCell ref="D633:E633"/>
    <mergeCell ref="F633:G633"/>
    <mergeCell ref="D628:E628"/>
    <mergeCell ref="F628:G628"/>
    <mergeCell ref="D629:E629"/>
    <mergeCell ref="F629:G629"/>
    <mergeCell ref="D630:E630"/>
    <mergeCell ref="F630:G630"/>
    <mergeCell ref="D625:E625"/>
    <mergeCell ref="F625:G625"/>
    <mergeCell ref="D626:E626"/>
    <mergeCell ref="F626:G626"/>
    <mergeCell ref="D627:E627"/>
    <mergeCell ref="F627:G627"/>
    <mergeCell ref="D622:E622"/>
    <mergeCell ref="F622:G622"/>
    <mergeCell ref="D623:E623"/>
    <mergeCell ref="F623:G623"/>
    <mergeCell ref="D624:E624"/>
    <mergeCell ref="F624:G624"/>
    <mergeCell ref="D619:E619"/>
    <mergeCell ref="F619:G619"/>
    <mergeCell ref="D620:E620"/>
    <mergeCell ref="F620:G620"/>
    <mergeCell ref="D621:E621"/>
    <mergeCell ref="F621:G621"/>
    <mergeCell ref="D616:E616"/>
    <mergeCell ref="F616:G616"/>
    <mergeCell ref="D617:E617"/>
    <mergeCell ref="F617:G617"/>
    <mergeCell ref="D618:E618"/>
    <mergeCell ref="F618:G618"/>
    <mergeCell ref="D613:E613"/>
    <mergeCell ref="F613:G613"/>
    <mergeCell ref="D614:E614"/>
    <mergeCell ref="F614:G614"/>
    <mergeCell ref="D615:E615"/>
    <mergeCell ref="F615:G615"/>
    <mergeCell ref="D610:E610"/>
    <mergeCell ref="F610:G610"/>
    <mergeCell ref="D611:E611"/>
    <mergeCell ref="F611:G611"/>
    <mergeCell ref="D612:E612"/>
    <mergeCell ref="F612:G612"/>
    <mergeCell ref="D607:E607"/>
    <mergeCell ref="F607:G607"/>
    <mergeCell ref="D608:E608"/>
    <mergeCell ref="F608:G608"/>
    <mergeCell ref="D609:E609"/>
    <mergeCell ref="F609:G609"/>
    <mergeCell ref="D604:E604"/>
    <mergeCell ref="F604:G604"/>
    <mergeCell ref="D605:E605"/>
    <mergeCell ref="F605:G605"/>
    <mergeCell ref="D606:E606"/>
    <mergeCell ref="F606:G606"/>
    <mergeCell ref="D601:E601"/>
    <mergeCell ref="F601:G601"/>
    <mergeCell ref="D602:E602"/>
    <mergeCell ref="F602:G602"/>
    <mergeCell ref="D603:E603"/>
    <mergeCell ref="F603:G603"/>
    <mergeCell ref="D598:E598"/>
    <mergeCell ref="F598:G598"/>
    <mergeCell ref="D599:E599"/>
    <mergeCell ref="F599:G599"/>
    <mergeCell ref="D600:E600"/>
    <mergeCell ref="F600:G600"/>
    <mergeCell ref="D595:E595"/>
    <mergeCell ref="F595:G595"/>
    <mergeCell ref="D596:E596"/>
    <mergeCell ref="F596:G596"/>
    <mergeCell ref="D597:E597"/>
    <mergeCell ref="F597:G597"/>
    <mergeCell ref="D592:E592"/>
    <mergeCell ref="F592:G592"/>
    <mergeCell ref="D593:E593"/>
    <mergeCell ref="F593:G593"/>
    <mergeCell ref="D594:E594"/>
    <mergeCell ref="F594:G594"/>
    <mergeCell ref="D589:E589"/>
    <mergeCell ref="F589:G589"/>
    <mergeCell ref="D590:E590"/>
    <mergeCell ref="F590:G590"/>
    <mergeCell ref="D591:E591"/>
    <mergeCell ref="F591:G591"/>
    <mergeCell ref="D586:E586"/>
    <mergeCell ref="F586:G586"/>
    <mergeCell ref="D587:E587"/>
    <mergeCell ref="F587:G587"/>
    <mergeCell ref="D588:E588"/>
    <mergeCell ref="F588:G588"/>
    <mergeCell ref="D583:E583"/>
    <mergeCell ref="F583:G583"/>
    <mergeCell ref="D584:E584"/>
    <mergeCell ref="F584:G584"/>
    <mergeCell ref="D585:E585"/>
    <mergeCell ref="F585:G585"/>
    <mergeCell ref="D580:E580"/>
    <mergeCell ref="F580:G580"/>
    <mergeCell ref="D581:E581"/>
    <mergeCell ref="F581:G581"/>
    <mergeCell ref="D582:E582"/>
    <mergeCell ref="F582:G582"/>
    <mergeCell ref="D577:E577"/>
    <mergeCell ref="F577:G577"/>
    <mergeCell ref="D578:E578"/>
    <mergeCell ref="F578:G578"/>
    <mergeCell ref="D579:E579"/>
    <mergeCell ref="F579:G579"/>
    <mergeCell ref="D574:E574"/>
    <mergeCell ref="F574:G574"/>
    <mergeCell ref="D575:E575"/>
    <mergeCell ref="F575:G575"/>
    <mergeCell ref="D576:E576"/>
    <mergeCell ref="F576:G576"/>
    <mergeCell ref="D571:E571"/>
    <mergeCell ref="F571:G571"/>
    <mergeCell ref="D572:E572"/>
    <mergeCell ref="F572:G572"/>
    <mergeCell ref="D573:E573"/>
    <mergeCell ref="F573:G573"/>
    <mergeCell ref="D568:E568"/>
    <mergeCell ref="F568:G568"/>
    <mergeCell ref="D569:E569"/>
    <mergeCell ref="F569:G569"/>
    <mergeCell ref="D570:E570"/>
    <mergeCell ref="F570:G570"/>
    <mergeCell ref="D565:E565"/>
    <mergeCell ref="F565:G565"/>
    <mergeCell ref="D566:E566"/>
    <mergeCell ref="F566:G566"/>
    <mergeCell ref="D567:E567"/>
    <mergeCell ref="F567:G567"/>
    <mergeCell ref="D562:E562"/>
    <mergeCell ref="F562:G562"/>
    <mergeCell ref="D563:E563"/>
    <mergeCell ref="F563:G563"/>
    <mergeCell ref="D564:E564"/>
    <mergeCell ref="F564:G564"/>
    <mergeCell ref="D559:E559"/>
    <mergeCell ref="F559:G559"/>
    <mergeCell ref="D560:E560"/>
    <mergeCell ref="F560:G560"/>
    <mergeCell ref="D561:E561"/>
    <mergeCell ref="F561:G561"/>
    <mergeCell ref="D556:E556"/>
    <mergeCell ref="F556:G556"/>
    <mergeCell ref="D557:E557"/>
    <mergeCell ref="F557:G557"/>
    <mergeCell ref="D558:E558"/>
    <mergeCell ref="F558:G558"/>
    <mergeCell ref="D553:E553"/>
    <mergeCell ref="F553:G553"/>
    <mergeCell ref="D554:E554"/>
    <mergeCell ref="F554:G554"/>
    <mergeCell ref="D555:E555"/>
    <mergeCell ref="F555:G555"/>
    <mergeCell ref="D550:E550"/>
    <mergeCell ref="F550:G550"/>
    <mergeCell ref="D551:E551"/>
    <mergeCell ref="F551:G551"/>
    <mergeCell ref="D552:E552"/>
    <mergeCell ref="F552:G552"/>
    <mergeCell ref="D547:E547"/>
    <mergeCell ref="F547:G547"/>
    <mergeCell ref="D548:E548"/>
    <mergeCell ref="F548:G548"/>
    <mergeCell ref="D549:E549"/>
    <mergeCell ref="F549:G549"/>
    <mergeCell ref="D544:E544"/>
    <mergeCell ref="F544:G544"/>
    <mergeCell ref="D545:E545"/>
    <mergeCell ref="F545:G545"/>
    <mergeCell ref="D546:E546"/>
    <mergeCell ref="F546:G546"/>
    <mergeCell ref="D541:E541"/>
    <mergeCell ref="F541:G541"/>
    <mergeCell ref="D542:E542"/>
    <mergeCell ref="F542:G542"/>
    <mergeCell ref="D543:E543"/>
    <mergeCell ref="F543:G543"/>
    <mergeCell ref="D538:E538"/>
    <mergeCell ref="F538:G538"/>
    <mergeCell ref="D539:E539"/>
    <mergeCell ref="F539:G539"/>
    <mergeCell ref="D540:E540"/>
    <mergeCell ref="F540:G540"/>
    <mergeCell ref="D535:E535"/>
    <mergeCell ref="F535:G535"/>
    <mergeCell ref="D536:E536"/>
    <mergeCell ref="F536:G536"/>
    <mergeCell ref="D537:E537"/>
    <mergeCell ref="F537:G537"/>
    <mergeCell ref="D532:E532"/>
    <mergeCell ref="F532:G532"/>
    <mergeCell ref="D533:E533"/>
    <mergeCell ref="F533:G533"/>
    <mergeCell ref="D534:E534"/>
    <mergeCell ref="F534:G534"/>
    <mergeCell ref="D529:E529"/>
    <mergeCell ref="F529:G529"/>
    <mergeCell ref="D530:E530"/>
    <mergeCell ref="F530:G530"/>
    <mergeCell ref="D531:E531"/>
    <mergeCell ref="F531:G531"/>
    <mergeCell ref="D526:E526"/>
    <mergeCell ref="F526:G526"/>
    <mergeCell ref="D527:E527"/>
    <mergeCell ref="F527:G527"/>
    <mergeCell ref="D528:E528"/>
    <mergeCell ref="F528:G528"/>
    <mergeCell ref="D523:E523"/>
    <mergeCell ref="F523:G523"/>
    <mergeCell ref="D524:E524"/>
    <mergeCell ref="F524:G524"/>
    <mergeCell ref="D525:E525"/>
    <mergeCell ref="F525:G525"/>
    <mergeCell ref="D520:E520"/>
    <mergeCell ref="F520:G520"/>
    <mergeCell ref="D521:E521"/>
    <mergeCell ref="F521:G521"/>
    <mergeCell ref="D522:E522"/>
    <mergeCell ref="F522:G522"/>
    <mergeCell ref="D517:E517"/>
    <mergeCell ref="F517:G517"/>
    <mergeCell ref="D518:E518"/>
    <mergeCell ref="F518:G518"/>
    <mergeCell ref="D519:E519"/>
    <mergeCell ref="F519:G519"/>
    <mergeCell ref="D514:E514"/>
    <mergeCell ref="F514:G514"/>
    <mergeCell ref="D515:E515"/>
    <mergeCell ref="F515:G515"/>
    <mergeCell ref="D516:E516"/>
    <mergeCell ref="F516:G516"/>
    <mergeCell ref="D511:E511"/>
    <mergeCell ref="F511:G511"/>
    <mergeCell ref="D512:E512"/>
    <mergeCell ref="F512:G512"/>
    <mergeCell ref="D513:E513"/>
    <mergeCell ref="F513:G513"/>
    <mergeCell ref="D508:E508"/>
    <mergeCell ref="F508:G508"/>
    <mergeCell ref="D509:E509"/>
    <mergeCell ref="F509:G509"/>
    <mergeCell ref="D510:E510"/>
    <mergeCell ref="F510:G510"/>
    <mergeCell ref="D505:E505"/>
    <mergeCell ref="F505:G505"/>
    <mergeCell ref="D506:E506"/>
    <mergeCell ref="F506:G506"/>
    <mergeCell ref="D507:E507"/>
    <mergeCell ref="F507:G507"/>
    <mergeCell ref="D502:E502"/>
    <mergeCell ref="F502:G502"/>
    <mergeCell ref="D503:E503"/>
    <mergeCell ref="F503:G503"/>
    <mergeCell ref="D504:E504"/>
    <mergeCell ref="F504:G504"/>
    <mergeCell ref="D499:E499"/>
    <mergeCell ref="F499:G499"/>
    <mergeCell ref="D500:E500"/>
    <mergeCell ref="F500:G500"/>
    <mergeCell ref="D501:E501"/>
    <mergeCell ref="F501:G501"/>
    <mergeCell ref="D496:E496"/>
    <mergeCell ref="F496:G496"/>
    <mergeCell ref="D497:E497"/>
    <mergeCell ref="F497:G497"/>
    <mergeCell ref="D498:E498"/>
    <mergeCell ref="F498:G498"/>
    <mergeCell ref="D493:E493"/>
    <mergeCell ref="F493:G493"/>
    <mergeCell ref="D494:E494"/>
    <mergeCell ref="F494:G494"/>
    <mergeCell ref="D495:E495"/>
    <mergeCell ref="F495:G495"/>
    <mergeCell ref="D490:E490"/>
    <mergeCell ref="F490:G490"/>
    <mergeCell ref="D491:E491"/>
    <mergeCell ref="F491:G491"/>
    <mergeCell ref="D492:E492"/>
    <mergeCell ref="F492:G492"/>
    <mergeCell ref="D487:E487"/>
    <mergeCell ref="F487:G487"/>
    <mergeCell ref="D488:E488"/>
    <mergeCell ref="F488:G488"/>
    <mergeCell ref="D489:E489"/>
    <mergeCell ref="F489:G489"/>
    <mergeCell ref="D484:E484"/>
    <mergeCell ref="F484:G484"/>
    <mergeCell ref="D485:E485"/>
    <mergeCell ref="F485:G485"/>
    <mergeCell ref="D486:E486"/>
    <mergeCell ref="F486:G486"/>
    <mergeCell ref="D481:E481"/>
    <mergeCell ref="F481:G481"/>
    <mergeCell ref="D482:E482"/>
    <mergeCell ref="F482:G482"/>
    <mergeCell ref="D483:E483"/>
    <mergeCell ref="F483:G483"/>
    <mergeCell ref="D478:E478"/>
    <mergeCell ref="F478:G478"/>
    <mergeCell ref="D479:E479"/>
    <mergeCell ref="F479:G479"/>
    <mergeCell ref="D480:E480"/>
    <mergeCell ref="F480:G480"/>
    <mergeCell ref="D475:E475"/>
    <mergeCell ref="F475:G475"/>
    <mergeCell ref="D476:E476"/>
    <mergeCell ref="F476:G476"/>
    <mergeCell ref="D477:E477"/>
    <mergeCell ref="F477:G477"/>
    <mergeCell ref="D472:E472"/>
    <mergeCell ref="F472:G472"/>
    <mergeCell ref="D473:E473"/>
    <mergeCell ref="F473:G473"/>
    <mergeCell ref="D474:E474"/>
    <mergeCell ref="F474:G474"/>
    <mergeCell ref="D469:E469"/>
    <mergeCell ref="F469:G469"/>
    <mergeCell ref="D470:E470"/>
    <mergeCell ref="F470:G470"/>
    <mergeCell ref="D471:E471"/>
    <mergeCell ref="F471:G471"/>
    <mergeCell ref="D466:E466"/>
    <mergeCell ref="F466:G466"/>
    <mergeCell ref="D467:E467"/>
    <mergeCell ref="F467:G467"/>
    <mergeCell ref="D468:E468"/>
    <mergeCell ref="F468:G468"/>
    <mergeCell ref="D463:E463"/>
    <mergeCell ref="F463:G463"/>
    <mergeCell ref="D464:E464"/>
    <mergeCell ref="F464:G464"/>
    <mergeCell ref="D465:E465"/>
    <mergeCell ref="F465:G465"/>
    <mergeCell ref="D460:E460"/>
    <mergeCell ref="F460:G460"/>
    <mergeCell ref="D461:E461"/>
    <mergeCell ref="F461:G461"/>
    <mergeCell ref="D462:E462"/>
    <mergeCell ref="F462:G462"/>
    <mergeCell ref="D457:E457"/>
    <mergeCell ref="F457:G457"/>
    <mergeCell ref="D458:E458"/>
    <mergeCell ref="F458:G458"/>
    <mergeCell ref="D459:E459"/>
    <mergeCell ref="F459:G459"/>
    <mergeCell ref="D454:E454"/>
    <mergeCell ref="F454:G454"/>
    <mergeCell ref="D455:E455"/>
    <mergeCell ref="F455:G455"/>
    <mergeCell ref="D456:E456"/>
    <mergeCell ref="F456:G456"/>
    <mergeCell ref="D451:E451"/>
    <mergeCell ref="F451:G451"/>
    <mergeCell ref="D452:E452"/>
    <mergeCell ref="F452:G452"/>
    <mergeCell ref="D453:E453"/>
    <mergeCell ref="F453:G453"/>
    <mergeCell ref="D448:E448"/>
    <mergeCell ref="F448:G448"/>
    <mergeCell ref="D449:E449"/>
    <mergeCell ref="F449:G449"/>
    <mergeCell ref="D450:E450"/>
    <mergeCell ref="F450:G450"/>
    <mergeCell ref="D445:E445"/>
    <mergeCell ref="F445:G445"/>
    <mergeCell ref="D446:E446"/>
    <mergeCell ref="F446:G446"/>
    <mergeCell ref="D447:E447"/>
    <mergeCell ref="F447:G447"/>
    <mergeCell ref="D442:E442"/>
    <mergeCell ref="F442:G442"/>
    <mergeCell ref="D443:E443"/>
    <mergeCell ref="F443:G443"/>
    <mergeCell ref="D444:E444"/>
    <mergeCell ref="F444:G444"/>
    <mergeCell ref="D439:E439"/>
    <mergeCell ref="F439:G439"/>
    <mergeCell ref="D440:E440"/>
    <mergeCell ref="F440:G440"/>
    <mergeCell ref="D441:E441"/>
    <mergeCell ref="F441:G441"/>
    <mergeCell ref="D436:E436"/>
    <mergeCell ref="F436:G436"/>
    <mergeCell ref="D437:E437"/>
    <mergeCell ref="F437:G437"/>
    <mergeCell ref="D438:E438"/>
    <mergeCell ref="F438:G438"/>
    <mergeCell ref="D433:E433"/>
    <mergeCell ref="F433:G433"/>
    <mergeCell ref="D434:E434"/>
    <mergeCell ref="F434:G434"/>
    <mergeCell ref="D435:E435"/>
    <mergeCell ref="F435:G435"/>
    <mergeCell ref="D430:E430"/>
    <mergeCell ref="F430:G430"/>
    <mergeCell ref="D431:E431"/>
    <mergeCell ref="F431:G431"/>
    <mergeCell ref="D432:E432"/>
    <mergeCell ref="F432:G432"/>
    <mergeCell ref="D427:E427"/>
    <mergeCell ref="F427:G427"/>
    <mergeCell ref="D428:E428"/>
    <mergeCell ref="F428:G428"/>
    <mergeCell ref="D429:E429"/>
    <mergeCell ref="F429:G429"/>
    <mergeCell ref="D424:E424"/>
    <mergeCell ref="F424:G424"/>
    <mergeCell ref="D425:E425"/>
    <mergeCell ref="F425:G425"/>
    <mergeCell ref="D426:E426"/>
    <mergeCell ref="F426:G426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12:E412"/>
    <mergeCell ref="F412:G412"/>
    <mergeCell ref="D413:E413"/>
    <mergeCell ref="F413:G413"/>
    <mergeCell ref="D414:E414"/>
    <mergeCell ref="F414:G414"/>
    <mergeCell ref="D409:E409"/>
    <mergeCell ref="F409:G409"/>
    <mergeCell ref="D410:E410"/>
    <mergeCell ref="F410:G410"/>
    <mergeCell ref="D411:E411"/>
    <mergeCell ref="F411:G411"/>
    <mergeCell ref="D406:E406"/>
    <mergeCell ref="F406:G406"/>
    <mergeCell ref="D407:E407"/>
    <mergeCell ref="F407:G407"/>
    <mergeCell ref="D408:E408"/>
    <mergeCell ref="F408:G408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392"/>
  <sheetViews>
    <sheetView showGridLines="0" topLeftCell="A385" workbookViewId="0">
      <selection activeCell="A404" sqref="A404"/>
    </sheetView>
  </sheetViews>
  <sheetFormatPr baseColWidth="10" defaultRowHeight="14.4"/>
  <cols>
    <col min="1" max="1" width="0.109375" style="1029" customWidth="1"/>
    <col min="2" max="3" width="13.6640625" style="1029" customWidth="1"/>
    <col min="4" max="4" width="3.44140625" style="1029" customWidth="1"/>
    <col min="5" max="5" width="10.33203125" style="1029" customWidth="1"/>
    <col min="6" max="6" width="8.6640625" style="1029" customWidth="1"/>
    <col min="7" max="7" width="5.109375" style="1029" customWidth="1"/>
    <col min="8" max="13" width="13.6640625" style="1029" customWidth="1"/>
    <col min="14" max="14" width="16.21875" style="1029" customWidth="1"/>
    <col min="15" max="15" width="0" style="1029" hidden="1" customWidth="1"/>
    <col min="16" max="16" width="1.88671875" style="1029" customWidth="1"/>
    <col min="17" max="17" width="4.88671875" style="1029" customWidth="1"/>
    <col min="18" max="19" width="0" style="1029" hidden="1" customWidth="1"/>
    <col min="20" max="16384" width="11.5546875" style="1029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1329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962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1330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41.4">
      <c r="B10" s="1" t="s">
        <v>5</v>
      </c>
      <c r="C10" s="1030" t="s">
        <v>6</v>
      </c>
      <c r="D10" s="1082" t="s">
        <v>7</v>
      </c>
      <c r="E10" s="1080"/>
      <c r="F10" s="1082" t="s">
        <v>8</v>
      </c>
      <c r="G10" s="1080"/>
      <c r="H10" s="1030" t="s">
        <v>9</v>
      </c>
      <c r="I10" s="1030" t="s">
        <v>10</v>
      </c>
      <c r="J10" s="1030" t="s">
        <v>11</v>
      </c>
      <c r="K10" s="1" t="s">
        <v>12</v>
      </c>
      <c r="L10" s="1" t="s">
        <v>13</v>
      </c>
      <c r="M10" s="1" t="s">
        <v>964</v>
      </c>
      <c r="N10" s="1" t="s">
        <v>15</v>
      </c>
    </row>
    <row r="11" spans="2:17" ht="52.8">
      <c r="B11" s="1026">
        <v>2023</v>
      </c>
      <c r="C11" s="1026" t="s">
        <v>16</v>
      </c>
      <c r="D11" s="1079" t="s">
        <v>1330</v>
      </c>
      <c r="E11" s="1080"/>
      <c r="F11" s="1079" t="s">
        <v>1331</v>
      </c>
      <c r="G11" s="1080"/>
      <c r="H11" s="1026" t="s">
        <v>966</v>
      </c>
      <c r="I11" s="1026" t="s">
        <v>1261</v>
      </c>
      <c r="J11" s="1026" t="s">
        <v>20</v>
      </c>
      <c r="K11" s="293">
        <v>442</v>
      </c>
      <c r="L11" s="6">
        <v>11192</v>
      </c>
      <c r="M11" s="9"/>
      <c r="N11" s="8">
        <v>4946864</v>
      </c>
    </row>
    <row r="12" spans="2:17" ht="52.8">
      <c r="B12" s="1026">
        <v>2023</v>
      </c>
      <c r="C12" s="1026" t="s">
        <v>16</v>
      </c>
      <c r="D12" s="1079" t="s">
        <v>1330</v>
      </c>
      <c r="E12" s="1080"/>
      <c r="F12" s="1079" t="s">
        <v>1331</v>
      </c>
      <c r="G12" s="1080"/>
      <c r="H12" s="1026" t="s">
        <v>966</v>
      </c>
      <c r="I12" s="1026" t="s">
        <v>1262</v>
      </c>
      <c r="J12" s="1026" t="s">
        <v>20</v>
      </c>
      <c r="K12" s="293">
        <v>883</v>
      </c>
      <c r="L12" s="6">
        <v>4074</v>
      </c>
      <c r="M12" s="9"/>
      <c r="N12" s="8">
        <v>3597342</v>
      </c>
    </row>
    <row r="13" spans="2:17" ht="26.4">
      <c r="B13" s="1026">
        <v>2023</v>
      </c>
      <c r="C13" s="1026" t="s">
        <v>16</v>
      </c>
      <c r="D13" s="1079" t="s">
        <v>1330</v>
      </c>
      <c r="E13" s="1080"/>
      <c r="F13" s="1079" t="s">
        <v>1331</v>
      </c>
      <c r="G13" s="1080"/>
      <c r="H13" s="1026" t="s">
        <v>967</v>
      </c>
      <c r="I13" s="1026" t="s">
        <v>1261</v>
      </c>
      <c r="J13" s="1026" t="s">
        <v>20</v>
      </c>
      <c r="K13" s="293">
        <v>883</v>
      </c>
      <c r="L13" s="6">
        <v>121</v>
      </c>
      <c r="M13" s="9"/>
      <c r="N13" s="8">
        <v>106843</v>
      </c>
    </row>
    <row r="14" spans="2:17" ht="26.4">
      <c r="B14" s="1026">
        <v>2023</v>
      </c>
      <c r="C14" s="1026" t="s">
        <v>16</v>
      </c>
      <c r="D14" s="1079" t="s">
        <v>1330</v>
      </c>
      <c r="E14" s="1080"/>
      <c r="F14" s="1079" t="s">
        <v>1331</v>
      </c>
      <c r="G14" s="1080"/>
      <c r="H14" s="1026" t="s">
        <v>967</v>
      </c>
      <c r="I14" s="1026" t="s">
        <v>1262</v>
      </c>
      <c r="J14" s="1026" t="s">
        <v>20</v>
      </c>
      <c r="K14" s="293">
        <v>1767</v>
      </c>
      <c r="L14" s="6">
        <v>21</v>
      </c>
      <c r="M14" s="9"/>
      <c r="N14" s="8">
        <v>37107</v>
      </c>
    </row>
    <row r="15" spans="2:17" ht="26.4">
      <c r="B15" s="1026">
        <v>2023</v>
      </c>
      <c r="C15" s="1026" t="s">
        <v>16</v>
      </c>
      <c r="D15" s="1079" t="s">
        <v>1330</v>
      </c>
      <c r="E15" s="1080"/>
      <c r="F15" s="1079" t="s">
        <v>1331</v>
      </c>
      <c r="G15" s="1080"/>
      <c r="H15" s="1026" t="s">
        <v>969</v>
      </c>
      <c r="I15" s="1026" t="s">
        <v>1261</v>
      </c>
      <c r="J15" s="1026" t="s">
        <v>20</v>
      </c>
      <c r="K15" s="293">
        <v>1325</v>
      </c>
      <c r="L15" s="10">
        <v>0</v>
      </c>
      <c r="M15" s="9"/>
      <c r="N15" s="11">
        <v>0</v>
      </c>
    </row>
    <row r="16" spans="2:17" ht="26.4">
      <c r="B16" s="1026">
        <v>2023</v>
      </c>
      <c r="C16" s="1026" t="s">
        <v>16</v>
      </c>
      <c r="D16" s="1079" t="s">
        <v>1330</v>
      </c>
      <c r="E16" s="1080"/>
      <c r="F16" s="1079" t="s">
        <v>1331</v>
      </c>
      <c r="G16" s="1080"/>
      <c r="H16" s="1026" t="s">
        <v>969</v>
      </c>
      <c r="I16" s="1026" t="s">
        <v>1262</v>
      </c>
      <c r="J16" s="1026" t="s">
        <v>20</v>
      </c>
      <c r="K16" s="293">
        <v>2650</v>
      </c>
      <c r="L16" s="10">
        <v>0</v>
      </c>
      <c r="M16" s="9"/>
      <c r="N16" s="11">
        <v>0</v>
      </c>
    </row>
    <row r="17" spans="2:14" ht="26.4">
      <c r="B17" s="1026">
        <v>2023</v>
      </c>
      <c r="C17" s="1026" t="s">
        <v>16</v>
      </c>
      <c r="D17" s="1079" t="s">
        <v>1330</v>
      </c>
      <c r="E17" s="1080"/>
      <c r="F17" s="1079" t="s">
        <v>1331</v>
      </c>
      <c r="G17" s="1080"/>
      <c r="H17" s="1026" t="s">
        <v>968</v>
      </c>
      <c r="I17" s="1026" t="s">
        <v>1261</v>
      </c>
      <c r="J17" s="1026" t="s">
        <v>20</v>
      </c>
      <c r="K17" s="293">
        <v>442</v>
      </c>
      <c r="L17" s="6">
        <v>181</v>
      </c>
      <c r="M17" s="9"/>
      <c r="N17" s="8">
        <v>80002</v>
      </c>
    </row>
    <row r="18" spans="2:14" ht="26.4">
      <c r="B18" s="1026">
        <v>2023</v>
      </c>
      <c r="C18" s="1026" t="s">
        <v>16</v>
      </c>
      <c r="D18" s="1079" t="s">
        <v>1330</v>
      </c>
      <c r="E18" s="1080"/>
      <c r="F18" s="1079" t="s">
        <v>1331</v>
      </c>
      <c r="G18" s="1080"/>
      <c r="H18" s="1026" t="s">
        <v>968</v>
      </c>
      <c r="I18" s="1026" t="s">
        <v>1262</v>
      </c>
      <c r="J18" s="1026" t="s">
        <v>20</v>
      </c>
      <c r="K18" s="293">
        <v>883</v>
      </c>
      <c r="L18" s="6">
        <v>97</v>
      </c>
      <c r="M18" s="9"/>
      <c r="N18" s="8">
        <v>85651</v>
      </c>
    </row>
    <row r="19" spans="2:14">
      <c r="B19" s="1027" t="s">
        <v>28</v>
      </c>
      <c r="C19" s="1027" t="s">
        <v>28</v>
      </c>
      <c r="D19" s="1083" t="s">
        <v>28</v>
      </c>
      <c r="E19" s="1080"/>
      <c r="F19" s="1083" t="s">
        <v>29</v>
      </c>
      <c r="G19" s="1080"/>
      <c r="H19" s="1027" t="s">
        <v>28</v>
      </c>
      <c r="I19" s="1027" t="s">
        <v>28</v>
      </c>
      <c r="J19" s="1027" t="s">
        <v>28</v>
      </c>
      <c r="K19" s="1027" t="s">
        <v>28</v>
      </c>
      <c r="L19" s="13">
        <v>15686</v>
      </c>
      <c r="M19" s="1027"/>
      <c r="N19" s="14">
        <v>8853809</v>
      </c>
    </row>
    <row r="20" spans="2:14" ht="52.8">
      <c r="B20" s="1026">
        <v>2023</v>
      </c>
      <c r="C20" s="1026" t="s">
        <v>16</v>
      </c>
      <c r="D20" s="1079" t="s">
        <v>1330</v>
      </c>
      <c r="E20" s="1080"/>
      <c r="F20" s="1079" t="s">
        <v>1332</v>
      </c>
      <c r="G20" s="1080"/>
      <c r="H20" s="1026" t="s">
        <v>966</v>
      </c>
      <c r="I20" s="1026" t="s">
        <v>1261</v>
      </c>
      <c r="J20" s="1026" t="s">
        <v>20</v>
      </c>
      <c r="K20" s="293">
        <v>729</v>
      </c>
      <c r="L20" s="6">
        <v>64185</v>
      </c>
      <c r="M20" s="9"/>
      <c r="N20" s="8">
        <v>46790865</v>
      </c>
    </row>
    <row r="21" spans="2:14" ht="52.8">
      <c r="B21" s="1026">
        <v>2023</v>
      </c>
      <c r="C21" s="1026" t="s">
        <v>16</v>
      </c>
      <c r="D21" s="1079" t="s">
        <v>1330</v>
      </c>
      <c r="E21" s="1080"/>
      <c r="F21" s="1079" t="s">
        <v>1332</v>
      </c>
      <c r="G21" s="1080"/>
      <c r="H21" s="1026" t="s">
        <v>966</v>
      </c>
      <c r="I21" s="1026" t="s">
        <v>1262</v>
      </c>
      <c r="J21" s="1026" t="s">
        <v>20</v>
      </c>
      <c r="K21" s="293">
        <v>1458</v>
      </c>
      <c r="L21" s="6">
        <v>16373</v>
      </c>
      <c r="M21" s="9"/>
      <c r="N21" s="8">
        <v>23871834</v>
      </c>
    </row>
    <row r="22" spans="2:14" ht="26.4">
      <c r="B22" s="1026">
        <v>2023</v>
      </c>
      <c r="C22" s="1026" t="s">
        <v>16</v>
      </c>
      <c r="D22" s="1079" t="s">
        <v>1330</v>
      </c>
      <c r="E22" s="1080"/>
      <c r="F22" s="1079" t="s">
        <v>1332</v>
      </c>
      <c r="G22" s="1080"/>
      <c r="H22" s="1026" t="s">
        <v>967</v>
      </c>
      <c r="I22" s="1026" t="s">
        <v>1261</v>
      </c>
      <c r="J22" s="1026" t="s">
        <v>20</v>
      </c>
      <c r="K22" s="293">
        <v>1458</v>
      </c>
      <c r="L22" s="6">
        <v>896</v>
      </c>
      <c r="M22" s="9"/>
      <c r="N22" s="8">
        <v>1306368</v>
      </c>
    </row>
    <row r="23" spans="2:14" ht="26.4">
      <c r="B23" s="1026">
        <v>2023</v>
      </c>
      <c r="C23" s="1026" t="s">
        <v>16</v>
      </c>
      <c r="D23" s="1079" t="s">
        <v>1330</v>
      </c>
      <c r="E23" s="1080"/>
      <c r="F23" s="1079" t="s">
        <v>1332</v>
      </c>
      <c r="G23" s="1080"/>
      <c r="H23" s="1026" t="s">
        <v>967</v>
      </c>
      <c r="I23" s="1026" t="s">
        <v>1262</v>
      </c>
      <c r="J23" s="1026" t="s">
        <v>20</v>
      </c>
      <c r="K23" s="293">
        <v>2916</v>
      </c>
      <c r="L23" s="6">
        <v>153</v>
      </c>
      <c r="M23" s="9"/>
      <c r="N23" s="8">
        <v>446148</v>
      </c>
    </row>
    <row r="24" spans="2:14" ht="26.4">
      <c r="B24" s="1026">
        <v>2023</v>
      </c>
      <c r="C24" s="1026" t="s">
        <v>16</v>
      </c>
      <c r="D24" s="1079" t="s">
        <v>1330</v>
      </c>
      <c r="E24" s="1080"/>
      <c r="F24" s="1079" t="s">
        <v>1332</v>
      </c>
      <c r="G24" s="1080"/>
      <c r="H24" s="1026" t="s">
        <v>969</v>
      </c>
      <c r="I24" s="1026" t="s">
        <v>1261</v>
      </c>
      <c r="J24" s="1026" t="s">
        <v>20</v>
      </c>
      <c r="K24" s="293">
        <v>2187</v>
      </c>
      <c r="L24" s="6">
        <v>9</v>
      </c>
      <c r="M24" s="9"/>
      <c r="N24" s="8">
        <v>19683</v>
      </c>
    </row>
    <row r="25" spans="2:14" ht="26.4">
      <c r="B25" s="1026">
        <v>2023</v>
      </c>
      <c r="C25" s="1026" t="s">
        <v>16</v>
      </c>
      <c r="D25" s="1079" t="s">
        <v>1330</v>
      </c>
      <c r="E25" s="1080"/>
      <c r="F25" s="1079" t="s">
        <v>1332</v>
      </c>
      <c r="G25" s="1080"/>
      <c r="H25" s="1026" t="s">
        <v>969</v>
      </c>
      <c r="I25" s="1026" t="s">
        <v>1262</v>
      </c>
      <c r="J25" s="1026" t="s">
        <v>20</v>
      </c>
      <c r="K25" s="293">
        <v>4374</v>
      </c>
      <c r="L25" s="6">
        <v>8</v>
      </c>
      <c r="M25" s="9"/>
      <c r="N25" s="8">
        <v>34992</v>
      </c>
    </row>
    <row r="26" spans="2:14" ht="26.4">
      <c r="B26" s="1026">
        <v>2023</v>
      </c>
      <c r="C26" s="1026" t="s">
        <v>16</v>
      </c>
      <c r="D26" s="1079" t="s">
        <v>1330</v>
      </c>
      <c r="E26" s="1080"/>
      <c r="F26" s="1079" t="s">
        <v>1332</v>
      </c>
      <c r="G26" s="1080"/>
      <c r="H26" s="1026" t="s">
        <v>968</v>
      </c>
      <c r="I26" s="1026" t="s">
        <v>1261</v>
      </c>
      <c r="J26" s="1026" t="s">
        <v>20</v>
      </c>
      <c r="K26" s="293">
        <v>729</v>
      </c>
      <c r="L26" s="6">
        <v>967</v>
      </c>
      <c r="M26" s="9"/>
      <c r="N26" s="8">
        <v>704943</v>
      </c>
    </row>
    <row r="27" spans="2:14" ht="26.4">
      <c r="B27" s="1026">
        <v>2023</v>
      </c>
      <c r="C27" s="1026" t="s">
        <v>16</v>
      </c>
      <c r="D27" s="1079" t="s">
        <v>1330</v>
      </c>
      <c r="E27" s="1080"/>
      <c r="F27" s="1079" t="s">
        <v>1332</v>
      </c>
      <c r="G27" s="1080"/>
      <c r="H27" s="1026" t="s">
        <v>968</v>
      </c>
      <c r="I27" s="1026" t="s">
        <v>1262</v>
      </c>
      <c r="J27" s="1026" t="s">
        <v>20</v>
      </c>
      <c r="K27" s="293">
        <v>1458</v>
      </c>
      <c r="L27" s="6">
        <v>462</v>
      </c>
      <c r="M27" s="9"/>
      <c r="N27" s="8">
        <v>673596</v>
      </c>
    </row>
    <row r="28" spans="2:14">
      <c r="B28" s="1027" t="s">
        <v>28</v>
      </c>
      <c r="C28" s="1027" t="s">
        <v>28</v>
      </c>
      <c r="D28" s="1083" t="s">
        <v>28</v>
      </c>
      <c r="E28" s="1080"/>
      <c r="F28" s="1083" t="s">
        <v>29</v>
      </c>
      <c r="G28" s="1080"/>
      <c r="H28" s="1027" t="s">
        <v>28</v>
      </c>
      <c r="I28" s="1027" t="s">
        <v>28</v>
      </c>
      <c r="J28" s="1027" t="s">
        <v>28</v>
      </c>
      <c r="K28" s="1027" t="s">
        <v>28</v>
      </c>
      <c r="L28" s="13">
        <v>83053</v>
      </c>
      <c r="M28" s="1027"/>
      <c r="N28" s="14">
        <v>73848429</v>
      </c>
    </row>
    <row r="29" spans="2:14" ht="52.8">
      <c r="B29" s="1026">
        <v>2023</v>
      </c>
      <c r="C29" s="1026" t="s">
        <v>16</v>
      </c>
      <c r="D29" s="1079" t="s">
        <v>1330</v>
      </c>
      <c r="E29" s="1080"/>
      <c r="F29" s="1079" t="s">
        <v>1333</v>
      </c>
      <c r="G29" s="1080"/>
      <c r="H29" s="1026" t="s">
        <v>966</v>
      </c>
      <c r="I29" s="1026" t="s">
        <v>1261</v>
      </c>
      <c r="J29" s="1026" t="s">
        <v>20</v>
      </c>
      <c r="K29" s="293">
        <v>681</v>
      </c>
      <c r="L29" s="6">
        <v>34639</v>
      </c>
      <c r="M29" s="9"/>
      <c r="N29" s="8">
        <v>23589159</v>
      </c>
    </row>
    <row r="30" spans="2:14" ht="52.8">
      <c r="B30" s="1026">
        <v>2023</v>
      </c>
      <c r="C30" s="1026" t="s">
        <v>16</v>
      </c>
      <c r="D30" s="1079" t="s">
        <v>1330</v>
      </c>
      <c r="E30" s="1080"/>
      <c r="F30" s="1079" t="s">
        <v>1333</v>
      </c>
      <c r="G30" s="1080"/>
      <c r="H30" s="1026" t="s">
        <v>966</v>
      </c>
      <c r="I30" s="1026" t="s">
        <v>1262</v>
      </c>
      <c r="J30" s="1026" t="s">
        <v>20</v>
      </c>
      <c r="K30" s="293">
        <v>1363</v>
      </c>
      <c r="L30" s="6">
        <v>10414</v>
      </c>
      <c r="M30" s="9"/>
      <c r="N30" s="8">
        <v>14194282</v>
      </c>
    </row>
    <row r="31" spans="2:14" ht="26.4">
      <c r="B31" s="1026">
        <v>2023</v>
      </c>
      <c r="C31" s="1026" t="s">
        <v>16</v>
      </c>
      <c r="D31" s="1079" t="s">
        <v>1330</v>
      </c>
      <c r="E31" s="1080"/>
      <c r="F31" s="1079" t="s">
        <v>1333</v>
      </c>
      <c r="G31" s="1080"/>
      <c r="H31" s="1026" t="s">
        <v>967</v>
      </c>
      <c r="I31" s="1026" t="s">
        <v>1261</v>
      </c>
      <c r="J31" s="1026" t="s">
        <v>20</v>
      </c>
      <c r="K31" s="293">
        <v>1363</v>
      </c>
      <c r="L31" s="6">
        <v>535</v>
      </c>
      <c r="M31" s="9"/>
      <c r="N31" s="8">
        <v>729205</v>
      </c>
    </row>
    <row r="32" spans="2:14" ht="26.4">
      <c r="B32" s="1026">
        <v>2023</v>
      </c>
      <c r="C32" s="1026" t="s">
        <v>16</v>
      </c>
      <c r="D32" s="1079" t="s">
        <v>1330</v>
      </c>
      <c r="E32" s="1080"/>
      <c r="F32" s="1079" t="s">
        <v>1333</v>
      </c>
      <c r="G32" s="1080"/>
      <c r="H32" s="1026" t="s">
        <v>967</v>
      </c>
      <c r="I32" s="1026" t="s">
        <v>1262</v>
      </c>
      <c r="J32" s="1026" t="s">
        <v>20</v>
      </c>
      <c r="K32" s="293">
        <v>2726</v>
      </c>
      <c r="L32" s="6">
        <v>72</v>
      </c>
      <c r="M32" s="9"/>
      <c r="N32" s="8">
        <v>196272</v>
      </c>
    </row>
    <row r="33" spans="2:14" ht="26.4">
      <c r="B33" s="1026">
        <v>2023</v>
      </c>
      <c r="C33" s="1026" t="s">
        <v>16</v>
      </c>
      <c r="D33" s="1079" t="s">
        <v>1330</v>
      </c>
      <c r="E33" s="1080"/>
      <c r="F33" s="1079" t="s">
        <v>1333</v>
      </c>
      <c r="G33" s="1080"/>
      <c r="H33" s="1026" t="s">
        <v>969</v>
      </c>
      <c r="I33" s="1026" t="s">
        <v>1261</v>
      </c>
      <c r="J33" s="1026" t="s">
        <v>20</v>
      </c>
      <c r="K33" s="293">
        <v>2044</v>
      </c>
      <c r="L33" s="6">
        <v>3</v>
      </c>
      <c r="M33" s="9"/>
      <c r="N33" s="8">
        <v>6132</v>
      </c>
    </row>
    <row r="34" spans="2:14" ht="26.4">
      <c r="B34" s="1026">
        <v>2023</v>
      </c>
      <c r="C34" s="1026" t="s">
        <v>16</v>
      </c>
      <c r="D34" s="1079" t="s">
        <v>1330</v>
      </c>
      <c r="E34" s="1080"/>
      <c r="F34" s="1079" t="s">
        <v>1333</v>
      </c>
      <c r="G34" s="1080"/>
      <c r="H34" s="1026" t="s">
        <v>969</v>
      </c>
      <c r="I34" s="1026" t="s">
        <v>1262</v>
      </c>
      <c r="J34" s="1026" t="s">
        <v>20</v>
      </c>
      <c r="K34" s="293">
        <v>4089</v>
      </c>
      <c r="L34" s="10">
        <v>0</v>
      </c>
      <c r="M34" s="9"/>
      <c r="N34" s="11">
        <v>0</v>
      </c>
    </row>
    <row r="35" spans="2:14" ht="26.4">
      <c r="B35" s="1026">
        <v>2023</v>
      </c>
      <c r="C35" s="1026" t="s">
        <v>16</v>
      </c>
      <c r="D35" s="1079" t="s">
        <v>1330</v>
      </c>
      <c r="E35" s="1080"/>
      <c r="F35" s="1079" t="s">
        <v>1333</v>
      </c>
      <c r="G35" s="1080"/>
      <c r="H35" s="1026" t="s">
        <v>968</v>
      </c>
      <c r="I35" s="1026" t="s">
        <v>1261</v>
      </c>
      <c r="J35" s="1026" t="s">
        <v>20</v>
      </c>
      <c r="K35" s="293">
        <v>681</v>
      </c>
      <c r="L35" s="6">
        <v>210</v>
      </c>
      <c r="M35" s="9"/>
      <c r="N35" s="8">
        <v>143010</v>
      </c>
    </row>
    <row r="36" spans="2:14" ht="26.4">
      <c r="B36" s="1026">
        <v>2023</v>
      </c>
      <c r="C36" s="1026" t="s">
        <v>16</v>
      </c>
      <c r="D36" s="1079" t="s">
        <v>1330</v>
      </c>
      <c r="E36" s="1080"/>
      <c r="F36" s="1079" t="s">
        <v>1333</v>
      </c>
      <c r="G36" s="1080"/>
      <c r="H36" s="1026" t="s">
        <v>968</v>
      </c>
      <c r="I36" s="1026" t="s">
        <v>1262</v>
      </c>
      <c r="J36" s="1026" t="s">
        <v>20</v>
      </c>
      <c r="K36" s="293">
        <v>1363</v>
      </c>
      <c r="L36" s="6">
        <v>90</v>
      </c>
      <c r="M36" s="9"/>
      <c r="N36" s="8">
        <v>122670</v>
      </c>
    </row>
    <row r="37" spans="2:14">
      <c r="B37" s="1027" t="s">
        <v>28</v>
      </c>
      <c r="C37" s="1027" t="s">
        <v>28</v>
      </c>
      <c r="D37" s="1083" t="s">
        <v>28</v>
      </c>
      <c r="E37" s="1080"/>
      <c r="F37" s="1083" t="s">
        <v>29</v>
      </c>
      <c r="G37" s="1080"/>
      <c r="H37" s="1027" t="s">
        <v>28</v>
      </c>
      <c r="I37" s="1027" t="s">
        <v>28</v>
      </c>
      <c r="J37" s="1027" t="s">
        <v>28</v>
      </c>
      <c r="K37" s="1027" t="s">
        <v>28</v>
      </c>
      <c r="L37" s="13">
        <v>45963</v>
      </c>
      <c r="M37" s="1027"/>
      <c r="N37" s="14">
        <v>38980730</v>
      </c>
    </row>
    <row r="38" spans="2:14" ht="52.8">
      <c r="B38" s="1026">
        <v>2023</v>
      </c>
      <c r="C38" s="1026" t="s">
        <v>16</v>
      </c>
      <c r="D38" s="1079" t="s">
        <v>1330</v>
      </c>
      <c r="E38" s="1080"/>
      <c r="F38" s="1079" t="s">
        <v>1334</v>
      </c>
      <c r="G38" s="1080"/>
      <c r="H38" s="1026" t="s">
        <v>966</v>
      </c>
      <c r="I38" s="1026" t="s">
        <v>1261</v>
      </c>
      <c r="J38" s="1026" t="s">
        <v>20</v>
      </c>
      <c r="K38" s="293">
        <v>797</v>
      </c>
      <c r="L38" s="6">
        <v>40496</v>
      </c>
      <c r="M38" s="9"/>
      <c r="N38" s="8">
        <v>32275312</v>
      </c>
    </row>
    <row r="39" spans="2:14" ht="52.8">
      <c r="B39" s="1026">
        <v>2023</v>
      </c>
      <c r="C39" s="1026" t="s">
        <v>16</v>
      </c>
      <c r="D39" s="1079" t="s">
        <v>1330</v>
      </c>
      <c r="E39" s="1080"/>
      <c r="F39" s="1079" t="s">
        <v>1334</v>
      </c>
      <c r="G39" s="1080"/>
      <c r="H39" s="1026" t="s">
        <v>966</v>
      </c>
      <c r="I39" s="1026" t="s">
        <v>1262</v>
      </c>
      <c r="J39" s="1026" t="s">
        <v>20</v>
      </c>
      <c r="K39" s="293">
        <v>1593</v>
      </c>
      <c r="L39" s="6">
        <v>10848</v>
      </c>
      <c r="M39" s="9"/>
      <c r="N39" s="8">
        <v>17280864</v>
      </c>
    </row>
    <row r="40" spans="2:14" ht="26.4">
      <c r="B40" s="1026">
        <v>2023</v>
      </c>
      <c r="C40" s="1026" t="s">
        <v>16</v>
      </c>
      <c r="D40" s="1079" t="s">
        <v>1330</v>
      </c>
      <c r="E40" s="1080"/>
      <c r="F40" s="1079" t="s">
        <v>1334</v>
      </c>
      <c r="G40" s="1080"/>
      <c r="H40" s="1026" t="s">
        <v>967</v>
      </c>
      <c r="I40" s="1026" t="s">
        <v>1261</v>
      </c>
      <c r="J40" s="1026" t="s">
        <v>20</v>
      </c>
      <c r="K40" s="293">
        <v>1593</v>
      </c>
      <c r="L40" s="6">
        <v>583</v>
      </c>
      <c r="M40" s="9"/>
      <c r="N40" s="8">
        <v>928719</v>
      </c>
    </row>
    <row r="41" spans="2:14" ht="26.4">
      <c r="B41" s="1026">
        <v>2023</v>
      </c>
      <c r="C41" s="1026" t="s">
        <v>16</v>
      </c>
      <c r="D41" s="1079" t="s">
        <v>1330</v>
      </c>
      <c r="E41" s="1080"/>
      <c r="F41" s="1079" t="s">
        <v>1334</v>
      </c>
      <c r="G41" s="1080"/>
      <c r="H41" s="1026" t="s">
        <v>967</v>
      </c>
      <c r="I41" s="1026" t="s">
        <v>1262</v>
      </c>
      <c r="J41" s="1026" t="s">
        <v>20</v>
      </c>
      <c r="K41" s="293">
        <v>3186</v>
      </c>
      <c r="L41" s="6">
        <v>159</v>
      </c>
      <c r="M41" s="9"/>
      <c r="N41" s="8">
        <v>506574</v>
      </c>
    </row>
    <row r="42" spans="2:14" ht="26.4">
      <c r="B42" s="1026">
        <v>2023</v>
      </c>
      <c r="C42" s="1026" t="s">
        <v>16</v>
      </c>
      <c r="D42" s="1079" t="s">
        <v>1330</v>
      </c>
      <c r="E42" s="1080"/>
      <c r="F42" s="1079" t="s">
        <v>1334</v>
      </c>
      <c r="G42" s="1080"/>
      <c r="H42" s="1026" t="s">
        <v>969</v>
      </c>
      <c r="I42" s="1026" t="s">
        <v>1261</v>
      </c>
      <c r="J42" s="1026" t="s">
        <v>20</v>
      </c>
      <c r="K42" s="293">
        <v>2390</v>
      </c>
      <c r="L42" s="6">
        <v>7</v>
      </c>
      <c r="M42" s="9"/>
      <c r="N42" s="8">
        <v>16730</v>
      </c>
    </row>
    <row r="43" spans="2:14" ht="26.4">
      <c r="B43" s="1026">
        <v>2023</v>
      </c>
      <c r="C43" s="1026" t="s">
        <v>16</v>
      </c>
      <c r="D43" s="1079" t="s">
        <v>1330</v>
      </c>
      <c r="E43" s="1080"/>
      <c r="F43" s="1079" t="s">
        <v>1334</v>
      </c>
      <c r="G43" s="1080"/>
      <c r="H43" s="1026" t="s">
        <v>969</v>
      </c>
      <c r="I43" s="1026" t="s">
        <v>1262</v>
      </c>
      <c r="J43" s="1026" t="s">
        <v>20</v>
      </c>
      <c r="K43" s="293">
        <v>4779</v>
      </c>
      <c r="L43" s="6">
        <v>3</v>
      </c>
      <c r="M43" s="9"/>
      <c r="N43" s="8">
        <v>14337</v>
      </c>
    </row>
    <row r="44" spans="2:14" ht="26.4">
      <c r="B44" s="1026">
        <v>2023</v>
      </c>
      <c r="C44" s="1026" t="s">
        <v>16</v>
      </c>
      <c r="D44" s="1079" t="s">
        <v>1330</v>
      </c>
      <c r="E44" s="1080"/>
      <c r="F44" s="1079" t="s">
        <v>1334</v>
      </c>
      <c r="G44" s="1080"/>
      <c r="H44" s="1026" t="s">
        <v>968</v>
      </c>
      <c r="I44" s="1026" t="s">
        <v>1261</v>
      </c>
      <c r="J44" s="1026" t="s">
        <v>20</v>
      </c>
      <c r="K44" s="293">
        <v>797</v>
      </c>
      <c r="L44" s="6">
        <v>659</v>
      </c>
      <c r="M44" s="9"/>
      <c r="N44" s="8">
        <v>525223</v>
      </c>
    </row>
    <row r="45" spans="2:14" ht="26.4">
      <c r="B45" s="1026">
        <v>2023</v>
      </c>
      <c r="C45" s="1026" t="s">
        <v>16</v>
      </c>
      <c r="D45" s="1079" t="s">
        <v>1330</v>
      </c>
      <c r="E45" s="1080"/>
      <c r="F45" s="1079" t="s">
        <v>1334</v>
      </c>
      <c r="G45" s="1080"/>
      <c r="H45" s="1026" t="s">
        <v>968</v>
      </c>
      <c r="I45" s="1026" t="s">
        <v>1262</v>
      </c>
      <c r="J45" s="1026" t="s">
        <v>20</v>
      </c>
      <c r="K45" s="293">
        <v>1593</v>
      </c>
      <c r="L45" s="6">
        <v>226</v>
      </c>
      <c r="M45" s="9"/>
      <c r="N45" s="8">
        <v>360018</v>
      </c>
    </row>
    <row r="46" spans="2:14">
      <c r="B46" s="1027" t="s">
        <v>28</v>
      </c>
      <c r="C46" s="1027" t="s">
        <v>28</v>
      </c>
      <c r="D46" s="1083" t="s">
        <v>28</v>
      </c>
      <c r="E46" s="1080"/>
      <c r="F46" s="1083" t="s">
        <v>29</v>
      </c>
      <c r="G46" s="1080"/>
      <c r="H46" s="1027" t="s">
        <v>28</v>
      </c>
      <c r="I46" s="1027" t="s">
        <v>28</v>
      </c>
      <c r="J46" s="1027" t="s">
        <v>28</v>
      </c>
      <c r="K46" s="1027" t="s">
        <v>28</v>
      </c>
      <c r="L46" s="13">
        <v>52981</v>
      </c>
      <c r="M46" s="1027"/>
      <c r="N46" s="14">
        <v>51907777</v>
      </c>
    </row>
    <row r="47" spans="2:14" ht="52.8">
      <c r="B47" s="1026">
        <v>2023</v>
      </c>
      <c r="C47" s="1026" t="s">
        <v>16</v>
      </c>
      <c r="D47" s="1079" t="s">
        <v>1330</v>
      </c>
      <c r="E47" s="1080"/>
      <c r="F47" s="1079" t="s">
        <v>1335</v>
      </c>
      <c r="G47" s="1080"/>
      <c r="H47" s="1026" t="s">
        <v>966</v>
      </c>
      <c r="I47" s="1026" t="s">
        <v>1261</v>
      </c>
      <c r="J47" s="1026" t="s">
        <v>20</v>
      </c>
      <c r="K47" s="293">
        <v>1028</v>
      </c>
      <c r="L47" s="6">
        <v>93441</v>
      </c>
      <c r="M47" s="9"/>
      <c r="N47" s="8">
        <v>96057348</v>
      </c>
    </row>
    <row r="48" spans="2:14" ht="52.8">
      <c r="B48" s="1026">
        <v>2023</v>
      </c>
      <c r="C48" s="1026" t="s">
        <v>16</v>
      </c>
      <c r="D48" s="1079" t="s">
        <v>1330</v>
      </c>
      <c r="E48" s="1080"/>
      <c r="F48" s="1079" t="s">
        <v>1335</v>
      </c>
      <c r="G48" s="1080"/>
      <c r="H48" s="1026" t="s">
        <v>966</v>
      </c>
      <c r="I48" s="1026" t="s">
        <v>1262</v>
      </c>
      <c r="J48" s="1026" t="s">
        <v>20</v>
      </c>
      <c r="K48" s="293">
        <v>2057</v>
      </c>
      <c r="L48" s="6">
        <v>28888</v>
      </c>
      <c r="M48" s="9"/>
      <c r="N48" s="8">
        <v>59422616</v>
      </c>
    </row>
    <row r="49" spans="2:14" ht="26.4">
      <c r="B49" s="1026">
        <v>2023</v>
      </c>
      <c r="C49" s="1026" t="s">
        <v>16</v>
      </c>
      <c r="D49" s="1079" t="s">
        <v>1330</v>
      </c>
      <c r="E49" s="1080"/>
      <c r="F49" s="1079" t="s">
        <v>1335</v>
      </c>
      <c r="G49" s="1080"/>
      <c r="H49" s="1026" t="s">
        <v>967</v>
      </c>
      <c r="I49" s="1026" t="s">
        <v>1261</v>
      </c>
      <c r="J49" s="1026" t="s">
        <v>20</v>
      </c>
      <c r="K49" s="293">
        <v>2057</v>
      </c>
      <c r="L49" s="6">
        <v>4111</v>
      </c>
      <c r="M49" s="9"/>
      <c r="N49" s="8">
        <v>8456327</v>
      </c>
    </row>
    <row r="50" spans="2:14" ht="26.4">
      <c r="B50" s="1026">
        <v>2023</v>
      </c>
      <c r="C50" s="1026" t="s">
        <v>16</v>
      </c>
      <c r="D50" s="1079" t="s">
        <v>1330</v>
      </c>
      <c r="E50" s="1080"/>
      <c r="F50" s="1079" t="s">
        <v>1335</v>
      </c>
      <c r="G50" s="1080"/>
      <c r="H50" s="1026" t="s">
        <v>967</v>
      </c>
      <c r="I50" s="1026" t="s">
        <v>1262</v>
      </c>
      <c r="J50" s="1026" t="s">
        <v>20</v>
      </c>
      <c r="K50" s="293">
        <v>4114</v>
      </c>
      <c r="L50" s="6">
        <v>691</v>
      </c>
      <c r="M50" s="9"/>
      <c r="N50" s="8">
        <v>2842774</v>
      </c>
    </row>
    <row r="51" spans="2:14" ht="26.4">
      <c r="B51" s="1026">
        <v>2023</v>
      </c>
      <c r="C51" s="1026" t="s">
        <v>16</v>
      </c>
      <c r="D51" s="1079" t="s">
        <v>1330</v>
      </c>
      <c r="E51" s="1080"/>
      <c r="F51" s="1079" t="s">
        <v>1335</v>
      </c>
      <c r="G51" s="1080"/>
      <c r="H51" s="1026" t="s">
        <v>969</v>
      </c>
      <c r="I51" s="1026" t="s">
        <v>1261</v>
      </c>
      <c r="J51" s="1026" t="s">
        <v>20</v>
      </c>
      <c r="K51" s="293">
        <v>3085</v>
      </c>
      <c r="L51" s="6">
        <v>68</v>
      </c>
      <c r="M51" s="9"/>
      <c r="N51" s="8">
        <v>209780</v>
      </c>
    </row>
    <row r="52" spans="2:14" ht="26.4">
      <c r="B52" s="1026">
        <v>2023</v>
      </c>
      <c r="C52" s="1026" t="s">
        <v>16</v>
      </c>
      <c r="D52" s="1079" t="s">
        <v>1330</v>
      </c>
      <c r="E52" s="1080"/>
      <c r="F52" s="1079" t="s">
        <v>1335</v>
      </c>
      <c r="G52" s="1080"/>
      <c r="H52" s="1026" t="s">
        <v>969</v>
      </c>
      <c r="I52" s="1026" t="s">
        <v>1262</v>
      </c>
      <c r="J52" s="1026" t="s">
        <v>20</v>
      </c>
      <c r="K52" s="293">
        <v>6171</v>
      </c>
      <c r="L52" s="6">
        <v>19</v>
      </c>
      <c r="M52" s="9"/>
      <c r="N52" s="8">
        <v>117249</v>
      </c>
    </row>
    <row r="53" spans="2:14" ht="26.4">
      <c r="B53" s="1026">
        <v>2023</v>
      </c>
      <c r="C53" s="1026" t="s">
        <v>16</v>
      </c>
      <c r="D53" s="1079" t="s">
        <v>1330</v>
      </c>
      <c r="E53" s="1080"/>
      <c r="F53" s="1079" t="s">
        <v>1335</v>
      </c>
      <c r="G53" s="1080"/>
      <c r="H53" s="1026" t="s">
        <v>968</v>
      </c>
      <c r="I53" s="1026" t="s">
        <v>1261</v>
      </c>
      <c r="J53" s="1026" t="s">
        <v>20</v>
      </c>
      <c r="K53" s="293">
        <v>1028</v>
      </c>
      <c r="L53" s="6">
        <v>1278</v>
      </c>
      <c r="M53" s="9"/>
      <c r="N53" s="8">
        <v>1313784</v>
      </c>
    </row>
    <row r="54" spans="2:14" ht="26.4">
      <c r="B54" s="1026">
        <v>2023</v>
      </c>
      <c r="C54" s="1026" t="s">
        <v>16</v>
      </c>
      <c r="D54" s="1079" t="s">
        <v>1330</v>
      </c>
      <c r="E54" s="1080"/>
      <c r="F54" s="1079" t="s">
        <v>1335</v>
      </c>
      <c r="G54" s="1080"/>
      <c r="H54" s="1026" t="s">
        <v>968</v>
      </c>
      <c r="I54" s="1026" t="s">
        <v>1262</v>
      </c>
      <c r="J54" s="1026" t="s">
        <v>20</v>
      </c>
      <c r="K54" s="293">
        <v>2057</v>
      </c>
      <c r="L54" s="6">
        <v>637</v>
      </c>
      <c r="M54" s="9"/>
      <c r="N54" s="8">
        <v>1310309</v>
      </c>
    </row>
    <row r="55" spans="2:14">
      <c r="B55" s="1027" t="s">
        <v>28</v>
      </c>
      <c r="C55" s="1027" t="s">
        <v>28</v>
      </c>
      <c r="D55" s="1083" t="s">
        <v>28</v>
      </c>
      <c r="E55" s="1080"/>
      <c r="F55" s="1083" t="s">
        <v>29</v>
      </c>
      <c r="G55" s="1080"/>
      <c r="H55" s="1027" t="s">
        <v>28</v>
      </c>
      <c r="I55" s="1027" t="s">
        <v>28</v>
      </c>
      <c r="J55" s="1027" t="s">
        <v>28</v>
      </c>
      <c r="K55" s="1027" t="s">
        <v>28</v>
      </c>
      <c r="L55" s="13">
        <v>129133</v>
      </c>
      <c r="M55" s="1027"/>
      <c r="N55" s="14">
        <v>169730187</v>
      </c>
    </row>
    <row r="56" spans="2:14" ht="52.8">
      <c r="B56" s="1026">
        <v>2023</v>
      </c>
      <c r="C56" s="1026" t="s">
        <v>16</v>
      </c>
      <c r="D56" s="1079" t="s">
        <v>1330</v>
      </c>
      <c r="E56" s="1080"/>
      <c r="F56" s="1079" t="s">
        <v>1336</v>
      </c>
      <c r="G56" s="1080"/>
      <c r="H56" s="1026" t="s">
        <v>966</v>
      </c>
      <c r="I56" s="1026" t="s">
        <v>1261</v>
      </c>
      <c r="J56" s="1026" t="s">
        <v>20</v>
      </c>
      <c r="K56" s="293">
        <v>522</v>
      </c>
      <c r="L56" s="6">
        <v>24693</v>
      </c>
      <c r="M56" s="9"/>
      <c r="N56" s="8">
        <v>12889746</v>
      </c>
    </row>
    <row r="57" spans="2:14" ht="52.8">
      <c r="B57" s="1026">
        <v>2023</v>
      </c>
      <c r="C57" s="1026" t="s">
        <v>16</v>
      </c>
      <c r="D57" s="1079" t="s">
        <v>1330</v>
      </c>
      <c r="E57" s="1080"/>
      <c r="F57" s="1079" t="s">
        <v>1336</v>
      </c>
      <c r="G57" s="1080"/>
      <c r="H57" s="1026" t="s">
        <v>966</v>
      </c>
      <c r="I57" s="1026" t="s">
        <v>1262</v>
      </c>
      <c r="J57" s="1026" t="s">
        <v>20</v>
      </c>
      <c r="K57" s="293">
        <v>1043</v>
      </c>
      <c r="L57" s="6">
        <v>7860</v>
      </c>
      <c r="M57" s="9"/>
      <c r="N57" s="8">
        <v>8197980</v>
      </c>
    </row>
    <row r="58" spans="2:14" ht="26.4">
      <c r="B58" s="1026">
        <v>2023</v>
      </c>
      <c r="C58" s="1026" t="s">
        <v>16</v>
      </c>
      <c r="D58" s="1079" t="s">
        <v>1330</v>
      </c>
      <c r="E58" s="1080"/>
      <c r="F58" s="1079" t="s">
        <v>1336</v>
      </c>
      <c r="G58" s="1080"/>
      <c r="H58" s="1026" t="s">
        <v>967</v>
      </c>
      <c r="I58" s="1026" t="s">
        <v>1261</v>
      </c>
      <c r="J58" s="1026" t="s">
        <v>20</v>
      </c>
      <c r="K58" s="293">
        <v>1043</v>
      </c>
      <c r="L58" s="6">
        <v>183</v>
      </c>
      <c r="M58" s="9"/>
      <c r="N58" s="8">
        <v>190869</v>
      </c>
    </row>
    <row r="59" spans="2:14" ht="26.4">
      <c r="B59" s="1026">
        <v>2023</v>
      </c>
      <c r="C59" s="1026" t="s">
        <v>16</v>
      </c>
      <c r="D59" s="1079" t="s">
        <v>1330</v>
      </c>
      <c r="E59" s="1080"/>
      <c r="F59" s="1079" t="s">
        <v>1336</v>
      </c>
      <c r="G59" s="1080"/>
      <c r="H59" s="1026" t="s">
        <v>967</v>
      </c>
      <c r="I59" s="1026" t="s">
        <v>1262</v>
      </c>
      <c r="J59" s="1026" t="s">
        <v>20</v>
      </c>
      <c r="K59" s="293">
        <v>2086</v>
      </c>
      <c r="L59" s="6">
        <v>62</v>
      </c>
      <c r="M59" s="9"/>
      <c r="N59" s="8">
        <v>129332</v>
      </c>
    </row>
    <row r="60" spans="2:14" ht="26.4">
      <c r="B60" s="1026">
        <v>2023</v>
      </c>
      <c r="C60" s="1026" t="s">
        <v>16</v>
      </c>
      <c r="D60" s="1079" t="s">
        <v>1330</v>
      </c>
      <c r="E60" s="1080"/>
      <c r="F60" s="1079" t="s">
        <v>1336</v>
      </c>
      <c r="G60" s="1080"/>
      <c r="H60" s="1026" t="s">
        <v>969</v>
      </c>
      <c r="I60" s="1026" t="s">
        <v>1261</v>
      </c>
      <c r="J60" s="1026" t="s">
        <v>20</v>
      </c>
      <c r="K60" s="293">
        <v>1565</v>
      </c>
      <c r="L60" s="6">
        <v>2</v>
      </c>
      <c r="M60" s="9"/>
      <c r="N60" s="8">
        <v>3130</v>
      </c>
    </row>
    <row r="61" spans="2:14" ht="26.4">
      <c r="B61" s="1026">
        <v>2023</v>
      </c>
      <c r="C61" s="1026" t="s">
        <v>16</v>
      </c>
      <c r="D61" s="1079" t="s">
        <v>1330</v>
      </c>
      <c r="E61" s="1080"/>
      <c r="F61" s="1079" t="s">
        <v>1336</v>
      </c>
      <c r="G61" s="1080"/>
      <c r="H61" s="1026" t="s">
        <v>969</v>
      </c>
      <c r="I61" s="1026" t="s">
        <v>1262</v>
      </c>
      <c r="J61" s="1026" t="s">
        <v>20</v>
      </c>
      <c r="K61" s="293">
        <v>3129</v>
      </c>
      <c r="L61" s="6">
        <v>1</v>
      </c>
      <c r="M61" s="9"/>
      <c r="N61" s="8">
        <v>3129</v>
      </c>
    </row>
    <row r="62" spans="2:14" ht="26.4">
      <c r="B62" s="1026">
        <v>2023</v>
      </c>
      <c r="C62" s="1026" t="s">
        <v>16</v>
      </c>
      <c r="D62" s="1079" t="s">
        <v>1330</v>
      </c>
      <c r="E62" s="1080"/>
      <c r="F62" s="1079" t="s">
        <v>1336</v>
      </c>
      <c r="G62" s="1080"/>
      <c r="H62" s="1026" t="s">
        <v>968</v>
      </c>
      <c r="I62" s="1026" t="s">
        <v>1261</v>
      </c>
      <c r="J62" s="1026" t="s">
        <v>20</v>
      </c>
      <c r="K62" s="293">
        <v>522</v>
      </c>
      <c r="L62" s="6">
        <v>330</v>
      </c>
      <c r="M62" s="9"/>
      <c r="N62" s="8">
        <v>172260</v>
      </c>
    </row>
    <row r="63" spans="2:14" ht="26.4">
      <c r="B63" s="1026">
        <v>2023</v>
      </c>
      <c r="C63" s="1026" t="s">
        <v>16</v>
      </c>
      <c r="D63" s="1079" t="s">
        <v>1330</v>
      </c>
      <c r="E63" s="1080"/>
      <c r="F63" s="1079" t="s">
        <v>1336</v>
      </c>
      <c r="G63" s="1080"/>
      <c r="H63" s="1026" t="s">
        <v>968</v>
      </c>
      <c r="I63" s="1026" t="s">
        <v>1262</v>
      </c>
      <c r="J63" s="1026" t="s">
        <v>20</v>
      </c>
      <c r="K63" s="293">
        <v>1043</v>
      </c>
      <c r="L63" s="6">
        <v>120</v>
      </c>
      <c r="M63" s="9"/>
      <c r="N63" s="8">
        <v>125160</v>
      </c>
    </row>
    <row r="64" spans="2:14">
      <c r="B64" s="1027" t="s">
        <v>28</v>
      </c>
      <c r="C64" s="1027" t="s">
        <v>28</v>
      </c>
      <c r="D64" s="1083" t="s">
        <v>28</v>
      </c>
      <c r="E64" s="1080"/>
      <c r="F64" s="1083" t="s">
        <v>29</v>
      </c>
      <c r="G64" s="1080"/>
      <c r="H64" s="1027" t="s">
        <v>28</v>
      </c>
      <c r="I64" s="1027" t="s">
        <v>28</v>
      </c>
      <c r="J64" s="1027" t="s">
        <v>28</v>
      </c>
      <c r="K64" s="1027" t="s">
        <v>28</v>
      </c>
      <c r="L64" s="13">
        <v>33251</v>
      </c>
      <c r="M64" s="1027"/>
      <c r="N64" s="14">
        <v>21711606</v>
      </c>
    </row>
    <row r="65" spans="2:14" ht="52.8">
      <c r="B65" s="1026">
        <v>2023</v>
      </c>
      <c r="C65" s="1026" t="s">
        <v>16</v>
      </c>
      <c r="D65" s="1079" t="s">
        <v>1330</v>
      </c>
      <c r="E65" s="1080"/>
      <c r="F65" s="1079" t="s">
        <v>1337</v>
      </c>
      <c r="G65" s="1080"/>
      <c r="H65" s="1026" t="s">
        <v>966</v>
      </c>
      <c r="I65" s="1026" t="s">
        <v>1261</v>
      </c>
      <c r="J65" s="1026" t="s">
        <v>20</v>
      </c>
      <c r="K65" s="293">
        <v>206</v>
      </c>
      <c r="L65" s="6">
        <v>2134</v>
      </c>
      <c r="M65" s="9"/>
      <c r="N65" s="8">
        <v>439604</v>
      </c>
    </row>
    <row r="66" spans="2:14" ht="52.8">
      <c r="B66" s="1026">
        <v>2023</v>
      </c>
      <c r="C66" s="1026" t="s">
        <v>16</v>
      </c>
      <c r="D66" s="1079" t="s">
        <v>1330</v>
      </c>
      <c r="E66" s="1080"/>
      <c r="F66" s="1079" t="s">
        <v>1337</v>
      </c>
      <c r="G66" s="1080"/>
      <c r="H66" s="1026" t="s">
        <v>966</v>
      </c>
      <c r="I66" s="1026" t="s">
        <v>1262</v>
      </c>
      <c r="J66" s="1026" t="s">
        <v>20</v>
      </c>
      <c r="K66" s="293">
        <v>411</v>
      </c>
      <c r="L66" s="6">
        <v>1668</v>
      </c>
      <c r="M66" s="9"/>
      <c r="N66" s="8">
        <v>685548</v>
      </c>
    </row>
    <row r="67" spans="2:14" ht="26.4">
      <c r="B67" s="1026">
        <v>2023</v>
      </c>
      <c r="C67" s="1026" t="s">
        <v>16</v>
      </c>
      <c r="D67" s="1079" t="s">
        <v>1330</v>
      </c>
      <c r="E67" s="1080"/>
      <c r="F67" s="1079" t="s">
        <v>1337</v>
      </c>
      <c r="G67" s="1080"/>
      <c r="H67" s="1026" t="s">
        <v>967</v>
      </c>
      <c r="I67" s="1026" t="s">
        <v>1261</v>
      </c>
      <c r="J67" s="1026" t="s">
        <v>20</v>
      </c>
      <c r="K67" s="293">
        <v>411</v>
      </c>
      <c r="L67" s="6">
        <v>17</v>
      </c>
      <c r="M67" s="9"/>
      <c r="N67" s="8">
        <v>6987</v>
      </c>
    </row>
    <row r="68" spans="2:14" ht="26.4">
      <c r="B68" s="1026">
        <v>2023</v>
      </c>
      <c r="C68" s="1026" t="s">
        <v>16</v>
      </c>
      <c r="D68" s="1079" t="s">
        <v>1330</v>
      </c>
      <c r="E68" s="1080"/>
      <c r="F68" s="1079" t="s">
        <v>1337</v>
      </c>
      <c r="G68" s="1080"/>
      <c r="H68" s="1026" t="s">
        <v>967</v>
      </c>
      <c r="I68" s="1026" t="s">
        <v>1262</v>
      </c>
      <c r="J68" s="1026" t="s">
        <v>20</v>
      </c>
      <c r="K68" s="293">
        <v>822</v>
      </c>
      <c r="L68" s="10">
        <v>0</v>
      </c>
      <c r="M68" s="9"/>
      <c r="N68" s="11">
        <v>0</v>
      </c>
    </row>
    <row r="69" spans="2:14" ht="26.4">
      <c r="B69" s="1026">
        <v>2023</v>
      </c>
      <c r="C69" s="1026" t="s">
        <v>16</v>
      </c>
      <c r="D69" s="1079" t="s">
        <v>1330</v>
      </c>
      <c r="E69" s="1080"/>
      <c r="F69" s="1079" t="s">
        <v>1337</v>
      </c>
      <c r="G69" s="1080"/>
      <c r="H69" s="1026" t="s">
        <v>969</v>
      </c>
      <c r="I69" s="1026" t="s">
        <v>1261</v>
      </c>
      <c r="J69" s="1026" t="s">
        <v>20</v>
      </c>
      <c r="K69" s="293">
        <v>617</v>
      </c>
      <c r="L69" s="10">
        <v>0</v>
      </c>
      <c r="M69" s="9"/>
      <c r="N69" s="11">
        <v>0</v>
      </c>
    </row>
    <row r="70" spans="2:14" ht="26.4">
      <c r="B70" s="1026">
        <v>2023</v>
      </c>
      <c r="C70" s="1026" t="s">
        <v>16</v>
      </c>
      <c r="D70" s="1079" t="s">
        <v>1330</v>
      </c>
      <c r="E70" s="1080"/>
      <c r="F70" s="1079" t="s">
        <v>1337</v>
      </c>
      <c r="G70" s="1080"/>
      <c r="H70" s="1026" t="s">
        <v>969</v>
      </c>
      <c r="I70" s="1026" t="s">
        <v>1262</v>
      </c>
      <c r="J70" s="1026" t="s">
        <v>20</v>
      </c>
      <c r="K70" s="293">
        <v>1233</v>
      </c>
      <c r="L70" s="10">
        <v>0</v>
      </c>
      <c r="M70" s="9"/>
      <c r="N70" s="11">
        <v>0</v>
      </c>
    </row>
    <row r="71" spans="2:14" ht="26.4">
      <c r="B71" s="1026">
        <v>2023</v>
      </c>
      <c r="C71" s="1026" t="s">
        <v>16</v>
      </c>
      <c r="D71" s="1079" t="s">
        <v>1330</v>
      </c>
      <c r="E71" s="1080"/>
      <c r="F71" s="1079" t="s">
        <v>1337</v>
      </c>
      <c r="G71" s="1080"/>
      <c r="H71" s="1026" t="s">
        <v>968</v>
      </c>
      <c r="I71" s="1026" t="s">
        <v>1261</v>
      </c>
      <c r="J71" s="1026" t="s">
        <v>20</v>
      </c>
      <c r="K71" s="293">
        <v>206</v>
      </c>
      <c r="L71" s="6">
        <v>18</v>
      </c>
      <c r="M71" s="9"/>
      <c r="N71" s="8">
        <v>3708</v>
      </c>
    </row>
    <row r="72" spans="2:14" ht="26.4">
      <c r="B72" s="1026">
        <v>2023</v>
      </c>
      <c r="C72" s="1026" t="s">
        <v>16</v>
      </c>
      <c r="D72" s="1079" t="s">
        <v>1330</v>
      </c>
      <c r="E72" s="1080"/>
      <c r="F72" s="1079" t="s">
        <v>1337</v>
      </c>
      <c r="G72" s="1080"/>
      <c r="H72" s="1026" t="s">
        <v>968</v>
      </c>
      <c r="I72" s="1026" t="s">
        <v>1262</v>
      </c>
      <c r="J72" s="1026" t="s">
        <v>20</v>
      </c>
      <c r="K72" s="293">
        <v>411</v>
      </c>
      <c r="L72" s="6">
        <v>31</v>
      </c>
      <c r="M72" s="9"/>
      <c r="N72" s="8">
        <v>12741</v>
      </c>
    </row>
    <row r="73" spans="2:14">
      <c r="B73" s="1027" t="s">
        <v>28</v>
      </c>
      <c r="C73" s="1027" t="s">
        <v>28</v>
      </c>
      <c r="D73" s="1083" t="s">
        <v>28</v>
      </c>
      <c r="E73" s="1080"/>
      <c r="F73" s="1083" t="s">
        <v>29</v>
      </c>
      <c r="G73" s="1080"/>
      <c r="H73" s="1027" t="s">
        <v>28</v>
      </c>
      <c r="I73" s="1027" t="s">
        <v>28</v>
      </c>
      <c r="J73" s="1027" t="s">
        <v>28</v>
      </c>
      <c r="K73" s="1027" t="s">
        <v>28</v>
      </c>
      <c r="L73" s="13">
        <v>3868</v>
      </c>
      <c r="M73" s="1027"/>
      <c r="N73" s="14">
        <v>1148588</v>
      </c>
    </row>
    <row r="74" spans="2:14" ht="52.8">
      <c r="B74" s="1026">
        <v>2023</v>
      </c>
      <c r="C74" s="1026" t="s">
        <v>16</v>
      </c>
      <c r="D74" s="1079" t="s">
        <v>1330</v>
      </c>
      <c r="E74" s="1080"/>
      <c r="F74" s="1079" t="s">
        <v>1338</v>
      </c>
      <c r="G74" s="1080"/>
      <c r="H74" s="1026" t="s">
        <v>966</v>
      </c>
      <c r="I74" s="1026" t="s">
        <v>1261</v>
      </c>
      <c r="J74" s="1026" t="s">
        <v>20</v>
      </c>
      <c r="K74" s="293">
        <v>493</v>
      </c>
      <c r="L74" s="6">
        <v>25121</v>
      </c>
      <c r="M74" s="9"/>
      <c r="N74" s="8">
        <v>12384653</v>
      </c>
    </row>
    <row r="75" spans="2:14" ht="52.8">
      <c r="B75" s="1026">
        <v>2023</v>
      </c>
      <c r="C75" s="1026" t="s">
        <v>16</v>
      </c>
      <c r="D75" s="1079" t="s">
        <v>1330</v>
      </c>
      <c r="E75" s="1080"/>
      <c r="F75" s="1079" t="s">
        <v>1338</v>
      </c>
      <c r="G75" s="1080"/>
      <c r="H75" s="1026" t="s">
        <v>966</v>
      </c>
      <c r="I75" s="1026" t="s">
        <v>1262</v>
      </c>
      <c r="J75" s="1026" t="s">
        <v>20</v>
      </c>
      <c r="K75" s="293">
        <v>986</v>
      </c>
      <c r="L75" s="6">
        <v>10579</v>
      </c>
      <c r="M75" s="9"/>
      <c r="N75" s="8">
        <v>10430894</v>
      </c>
    </row>
    <row r="76" spans="2:14" ht="26.4">
      <c r="B76" s="1026">
        <v>2023</v>
      </c>
      <c r="C76" s="1026" t="s">
        <v>16</v>
      </c>
      <c r="D76" s="1079" t="s">
        <v>1330</v>
      </c>
      <c r="E76" s="1080"/>
      <c r="F76" s="1079" t="s">
        <v>1338</v>
      </c>
      <c r="G76" s="1080"/>
      <c r="H76" s="1026" t="s">
        <v>967</v>
      </c>
      <c r="I76" s="1026" t="s">
        <v>1261</v>
      </c>
      <c r="J76" s="1026" t="s">
        <v>20</v>
      </c>
      <c r="K76" s="293">
        <v>986</v>
      </c>
      <c r="L76" s="6">
        <v>94</v>
      </c>
      <c r="M76" s="9"/>
      <c r="N76" s="8">
        <v>92684</v>
      </c>
    </row>
    <row r="77" spans="2:14" ht="26.4">
      <c r="B77" s="1026">
        <v>2023</v>
      </c>
      <c r="C77" s="1026" t="s">
        <v>16</v>
      </c>
      <c r="D77" s="1079" t="s">
        <v>1330</v>
      </c>
      <c r="E77" s="1080"/>
      <c r="F77" s="1079" t="s">
        <v>1338</v>
      </c>
      <c r="G77" s="1080"/>
      <c r="H77" s="1026" t="s">
        <v>967</v>
      </c>
      <c r="I77" s="1026" t="s">
        <v>1262</v>
      </c>
      <c r="J77" s="1026" t="s">
        <v>20</v>
      </c>
      <c r="K77" s="293">
        <v>1971</v>
      </c>
      <c r="L77" s="6">
        <v>26</v>
      </c>
      <c r="M77" s="9"/>
      <c r="N77" s="8">
        <v>51246</v>
      </c>
    </row>
    <row r="78" spans="2:14" ht="26.4">
      <c r="B78" s="1026">
        <v>2023</v>
      </c>
      <c r="C78" s="1026" t="s">
        <v>16</v>
      </c>
      <c r="D78" s="1079" t="s">
        <v>1330</v>
      </c>
      <c r="E78" s="1080"/>
      <c r="F78" s="1079" t="s">
        <v>1338</v>
      </c>
      <c r="G78" s="1080"/>
      <c r="H78" s="1026" t="s">
        <v>969</v>
      </c>
      <c r="I78" s="1026" t="s">
        <v>1261</v>
      </c>
      <c r="J78" s="1026" t="s">
        <v>20</v>
      </c>
      <c r="K78" s="293">
        <v>1479</v>
      </c>
      <c r="L78" s="6">
        <v>1</v>
      </c>
      <c r="M78" s="9"/>
      <c r="N78" s="8">
        <v>1479</v>
      </c>
    </row>
    <row r="79" spans="2:14" ht="26.4">
      <c r="B79" s="1026">
        <v>2023</v>
      </c>
      <c r="C79" s="1026" t="s">
        <v>16</v>
      </c>
      <c r="D79" s="1079" t="s">
        <v>1330</v>
      </c>
      <c r="E79" s="1080"/>
      <c r="F79" s="1079" t="s">
        <v>1338</v>
      </c>
      <c r="G79" s="1080"/>
      <c r="H79" s="1026" t="s">
        <v>969</v>
      </c>
      <c r="I79" s="1026" t="s">
        <v>1262</v>
      </c>
      <c r="J79" s="1026" t="s">
        <v>20</v>
      </c>
      <c r="K79" s="293">
        <v>2957</v>
      </c>
      <c r="L79" s="6">
        <v>1</v>
      </c>
      <c r="M79" s="9"/>
      <c r="N79" s="8">
        <v>2957</v>
      </c>
    </row>
    <row r="80" spans="2:14" ht="26.4">
      <c r="B80" s="1026">
        <v>2023</v>
      </c>
      <c r="C80" s="1026" t="s">
        <v>16</v>
      </c>
      <c r="D80" s="1079" t="s">
        <v>1330</v>
      </c>
      <c r="E80" s="1080"/>
      <c r="F80" s="1079" t="s">
        <v>1338</v>
      </c>
      <c r="G80" s="1080"/>
      <c r="H80" s="1026" t="s">
        <v>968</v>
      </c>
      <c r="I80" s="1026" t="s">
        <v>1261</v>
      </c>
      <c r="J80" s="1026" t="s">
        <v>20</v>
      </c>
      <c r="K80" s="293">
        <v>493</v>
      </c>
      <c r="L80" s="6">
        <v>169</v>
      </c>
      <c r="M80" s="9"/>
      <c r="N80" s="8">
        <v>83317</v>
      </c>
    </row>
    <row r="81" spans="2:14" ht="26.4">
      <c r="B81" s="1026">
        <v>2023</v>
      </c>
      <c r="C81" s="1026" t="s">
        <v>16</v>
      </c>
      <c r="D81" s="1079" t="s">
        <v>1330</v>
      </c>
      <c r="E81" s="1080"/>
      <c r="F81" s="1079" t="s">
        <v>1338</v>
      </c>
      <c r="G81" s="1080"/>
      <c r="H81" s="1026" t="s">
        <v>968</v>
      </c>
      <c r="I81" s="1026" t="s">
        <v>1262</v>
      </c>
      <c r="J81" s="1026" t="s">
        <v>20</v>
      </c>
      <c r="K81" s="293">
        <v>986</v>
      </c>
      <c r="L81" s="6">
        <v>68</v>
      </c>
      <c r="M81" s="9"/>
      <c r="N81" s="8">
        <v>67048</v>
      </c>
    </row>
    <row r="82" spans="2:14">
      <c r="B82" s="1027" t="s">
        <v>28</v>
      </c>
      <c r="C82" s="1027" t="s">
        <v>28</v>
      </c>
      <c r="D82" s="1083" t="s">
        <v>28</v>
      </c>
      <c r="E82" s="1080"/>
      <c r="F82" s="1083" t="s">
        <v>29</v>
      </c>
      <c r="G82" s="1080"/>
      <c r="H82" s="1027" t="s">
        <v>28</v>
      </c>
      <c r="I82" s="1027" t="s">
        <v>28</v>
      </c>
      <c r="J82" s="1027" t="s">
        <v>28</v>
      </c>
      <c r="K82" s="1027" t="s">
        <v>28</v>
      </c>
      <c r="L82" s="13">
        <v>36059</v>
      </c>
      <c r="M82" s="1027"/>
      <c r="N82" s="14">
        <v>23114278</v>
      </c>
    </row>
    <row r="83" spans="2:14" ht="52.8">
      <c r="B83" s="1026">
        <v>2023</v>
      </c>
      <c r="C83" s="1026" t="s">
        <v>16</v>
      </c>
      <c r="D83" s="1079" t="s">
        <v>1330</v>
      </c>
      <c r="E83" s="1080"/>
      <c r="F83" s="1079" t="s">
        <v>1339</v>
      </c>
      <c r="G83" s="1080"/>
      <c r="H83" s="1026" t="s">
        <v>966</v>
      </c>
      <c r="I83" s="1026" t="s">
        <v>1261</v>
      </c>
      <c r="J83" s="1026" t="s">
        <v>20</v>
      </c>
      <c r="K83" s="293">
        <v>445</v>
      </c>
      <c r="L83" s="6">
        <v>18981</v>
      </c>
      <c r="M83" s="9"/>
      <c r="N83" s="8">
        <v>8446545</v>
      </c>
    </row>
    <row r="84" spans="2:14" ht="52.8">
      <c r="B84" s="1026">
        <v>2023</v>
      </c>
      <c r="C84" s="1026" t="s">
        <v>16</v>
      </c>
      <c r="D84" s="1079" t="s">
        <v>1330</v>
      </c>
      <c r="E84" s="1080"/>
      <c r="F84" s="1079" t="s">
        <v>1339</v>
      </c>
      <c r="G84" s="1080"/>
      <c r="H84" s="1026" t="s">
        <v>966</v>
      </c>
      <c r="I84" s="1026" t="s">
        <v>1262</v>
      </c>
      <c r="J84" s="1026" t="s">
        <v>20</v>
      </c>
      <c r="K84" s="293">
        <v>891</v>
      </c>
      <c r="L84" s="6">
        <v>7709</v>
      </c>
      <c r="M84" s="9"/>
      <c r="N84" s="8">
        <v>6868719</v>
      </c>
    </row>
    <row r="85" spans="2:14" ht="26.4">
      <c r="B85" s="1026">
        <v>2023</v>
      </c>
      <c r="C85" s="1026" t="s">
        <v>16</v>
      </c>
      <c r="D85" s="1079" t="s">
        <v>1330</v>
      </c>
      <c r="E85" s="1080"/>
      <c r="F85" s="1079" t="s">
        <v>1339</v>
      </c>
      <c r="G85" s="1080"/>
      <c r="H85" s="1026" t="s">
        <v>967</v>
      </c>
      <c r="I85" s="1026" t="s">
        <v>1261</v>
      </c>
      <c r="J85" s="1026" t="s">
        <v>20</v>
      </c>
      <c r="K85" s="293">
        <v>891</v>
      </c>
      <c r="L85" s="6">
        <v>198</v>
      </c>
      <c r="M85" s="9"/>
      <c r="N85" s="8">
        <v>176418</v>
      </c>
    </row>
    <row r="86" spans="2:14" ht="26.4">
      <c r="B86" s="1026">
        <v>2023</v>
      </c>
      <c r="C86" s="1026" t="s">
        <v>16</v>
      </c>
      <c r="D86" s="1079" t="s">
        <v>1330</v>
      </c>
      <c r="E86" s="1080"/>
      <c r="F86" s="1079" t="s">
        <v>1339</v>
      </c>
      <c r="G86" s="1080"/>
      <c r="H86" s="1026" t="s">
        <v>967</v>
      </c>
      <c r="I86" s="1026" t="s">
        <v>1262</v>
      </c>
      <c r="J86" s="1026" t="s">
        <v>20</v>
      </c>
      <c r="K86" s="293">
        <v>1781</v>
      </c>
      <c r="L86" s="6">
        <v>33</v>
      </c>
      <c r="M86" s="9"/>
      <c r="N86" s="8">
        <v>58773</v>
      </c>
    </row>
    <row r="87" spans="2:14" ht="26.4">
      <c r="B87" s="1026">
        <v>2023</v>
      </c>
      <c r="C87" s="1026" t="s">
        <v>16</v>
      </c>
      <c r="D87" s="1079" t="s">
        <v>1330</v>
      </c>
      <c r="E87" s="1080"/>
      <c r="F87" s="1079" t="s">
        <v>1339</v>
      </c>
      <c r="G87" s="1080"/>
      <c r="H87" s="1026" t="s">
        <v>969</v>
      </c>
      <c r="I87" s="1026" t="s">
        <v>1261</v>
      </c>
      <c r="J87" s="1026" t="s">
        <v>20</v>
      </c>
      <c r="K87" s="293">
        <v>1336</v>
      </c>
      <c r="L87" s="6">
        <v>9</v>
      </c>
      <c r="M87" s="9"/>
      <c r="N87" s="8">
        <v>12024</v>
      </c>
    </row>
    <row r="88" spans="2:14" ht="26.4">
      <c r="B88" s="1026">
        <v>2023</v>
      </c>
      <c r="C88" s="1026" t="s">
        <v>16</v>
      </c>
      <c r="D88" s="1079" t="s">
        <v>1330</v>
      </c>
      <c r="E88" s="1080"/>
      <c r="F88" s="1079" t="s">
        <v>1339</v>
      </c>
      <c r="G88" s="1080"/>
      <c r="H88" s="1026" t="s">
        <v>969</v>
      </c>
      <c r="I88" s="1026" t="s">
        <v>1262</v>
      </c>
      <c r="J88" s="1026" t="s">
        <v>20</v>
      </c>
      <c r="K88" s="293">
        <v>2672</v>
      </c>
      <c r="L88" s="10">
        <v>0</v>
      </c>
      <c r="M88" s="9"/>
      <c r="N88" s="11">
        <v>0</v>
      </c>
    </row>
    <row r="89" spans="2:14" ht="26.4">
      <c r="B89" s="1026">
        <v>2023</v>
      </c>
      <c r="C89" s="1026" t="s">
        <v>16</v>
      </c>
      <c r="D89" s="1079" t="s">
        <v>1330</v>
      </c>
      <c r="E89" s="1080"/>
      <c r="F89" s="1079" t="s">
        <v>1339</v>
      </c>
      <c r="G89" s="1080"/>
      <c r="H89" s="1026" t="s">
        <v>968</v>
      </c>
      <c r="I89" s="1026" t="s">
        <v>1261</v>
      </c>
      <c r="J89" s="1026" t="s">
        <v>20</v>
      </c>
      <c r="K89" s="293">
        <v>445</v>
      </c>
      <c r="L89" s="6">
        <v>104</v>
      </c>
      <c r="M89" s="9"/>
      <c r="N89" s="8">
        <v>46280</v>
      </c>
    </row>
    <row r="90" spans="2:14" ht="26.4">
      <c r="B90" s="1026">
        <v>2023</v>
      </c>
      <c r="C90" s="1026" t="s">
        <v>16</v>
      </c>
      <c r="D90" s="1079" t="s">
        <v>1330</v>
      </c>
      <c r="E90" s="1080"/>
      <c r="F90" s="1079" t="s">
        <v>1339</v>
      </c>
      <c r="G90" s="1080"/>
      <c r="H90" s="1026" t="s">
        <v>968</v>
      </c>
      <c r="I90" s="1026" t="s">
        <v>1262</v>
      </c>
      <c r="J90" s="1026" t="s">
        <v>20</v>
      </c>
      <c r="K90" s="293">
        <v>891</v>
      </c>
      <c r="L90" s="6">
        <v>61</v>
      </c>
      <c r="M90" s="9"/>
      <c r="N90" s="8">
        <v>54351</v>
      </c>
    </row>
    <row r="91" spans="2:14">
      <c r="B91" s="1027" t="s">
        <v>28</v>
      </c>
      <c r="C91" s="1027" t="s">
        <v>28</v>
      </c>
      <c r="D91" s="1083" t="s">
        <v>28</v>
      </c>
      <c r="E91" s="1080"/>
      <c r="F91" s="1083" t="s">
        <v>29</v>
      </c>
      <c r="G91" s="1080"/>
      <c r="H91" s="1027" t="s">
        <v>28</v>
      </c>
      <c r="I91" s="1027" t="s">
        <v>28</v>
      </c>
      <c r="J91" s="1027" t="s">
        <v>28</v>
      </c>
      <c r="K91" s="1027" t="s">
        <v>28</v>
      </c>
      <c r="L91" s="13">
        <v>27095</v>
      </c>
      <c r="M91" s="1027"/>
      <c r="N91" s="14">
        <v>15663110</v>
      </c>
    </row>
    <row r="92" spans="2:14" ht="52.8">
      <c r="B92" s="1026">
        <v>2023</v>
      </c>
      <c r="C92" s="1026" t="s">
        <v>16</v>
      </c>
      <c r="D92" s="1079" t="s">
        <v>1330</v>
      </c>
      <c r="E92" s="1080"/>
      <c r="F92" s="1079" t="s">
        <v>1340</v>
      </c>
      <c r="G92" s="1080"/>
      <c r="H92" s="1026" t="s">
        <v>966</v>
      </c>
      <c r="I92" s="1026" t="s">
        <v>1261</v>
      </c>
      <c r="J92" s="1026" t="s">
        <v>20</v>
      </c>
      <c r="K92" s="293">
        <v>560</v>
      </c>
      <c r="L92" s="6">
        <v>14993</v>
      </c>
      <c r="M92" s="9"/>
      <c r="N92" s="8">
        <v>8396080</v>
      </c>
    </row>
    <row r="93" spans="2:14" ht="52.8">
      <c r="B93" s="1026">
        <v>2023</v>
      </c>
      <c r="C93" s="1026" t="s">
        <v>16</v>
      </c>
      <c r="D93" s="1079" t="s">
        <v>1330</v>
      </c>
      <c r="E93" s="1080"/>
      <c r="F93" s="1079" t="s">
        <v>1340</v>
      </c>
      <c r="G93" s="1080"/>
      <c r="H93" s="1026" t="s">
        <v>966</v>
      </c>
      <c r="I93" s="1026" t="s">
        <v>1262</v>
      </c>
      <c r="J93" s="1026" t="s">
        <v>20</v>
      </c>
      <c r="K93" s="293">
        <v>1121</v>
      </c>
      <c r="L93" s="6">
        <v>4989</v>
      </c>
      <c r="M93" s="9"/>
      <c r="N93" s="8">
        <v>5592669</v>
      </c>
    </row>
    <row r="94" spans="2:14" ht="26.4">
      <c r="B94" s="1026">
        <v>2023</v>
      </c>
      <c r="C94" s="1026" t="s">
        <v>16</v>
      </c>
      <c r="D94" s="1079" t="s">
        <v>1330</v>
      </c>
      <c r="E94" s="1080"/>
      <c r="F94" s="1079" t="s">
        <v>1340</v>
      </c>
      <c r="G94" s="1080"/>
      <c r="H94" s="1026" t="s">
        <v>967</v>
      </c>
      <c r="I94" s="1026" t="s">
        <v>1261</v>
      </c>
      <c r="J94" s="1026" t="s">
        <v>20</v>
      </c>
      <c r="K94" s="293">
        <v>1121</v>
      </c>
      <c r="L94" s="6">
        <v>113</v>
      </c>
      <c r="M94" s="9"/>
      <c r="N94" s="8">
        <v>126673</v>
      </c>
    </row>
    <row r="95" spans="2:14" ht="26.4">
      <c r="B95" s="1026">
        <v>2023</v>
      </c>
      <c r="C95" s="1026" t="s">
        <v>16</v>
      </c>
      <c r="D95" s="1079" t="s">
        <v>1330</v>
      </c>
      <c r="E95" s="1080"/>
      <c r="F95" s="1079" t="s">
        <v>1340</v>
      </c>
      <c r="G95" s="1080"/>
      <c r="H95" s="1026" t="s">
        <v>967</v>
      </c>
      <c r="I95" s="1026" t="s">
        <v>1262</v>
      </c>
      <c r="J95" s="1026" t="s">
        <v>20</v>
      </c>
      <c r="K95" s="293">
        <v>2241</v>
      </c>
      <c r="L95" s="6">
        <v>35</v>
      </c>
      <c r="M95" s="9"/>
      <c r="N95" s="8">
        <v>78435</v>
      </c>
    </row>
    <row r="96" spans="2:14" ht="26.4">
      <c r="B96" s="1026">
        <v>2023</v>
      </c>
      <c r="C96" s="1026" t="s">
        <v>16</v>
      </c>
      <c r="D96" s="1079" t="s">
        <v>1330</v>
      </c>
      <c r="E96" s="1080"/>
      <c r="F96" s="1079" t="s">
        <v>1340</v>
      </c>
      <c r="G96" s="1080"/>
      <c r="H96" s="1026" t="s">
        <v>969</v>
      </c>
      <c r="I96" s="1026" t="s">
        <v>1261</v>
      </c>
      <c r="J96" s="1026" t="s">
        <v>20</v>
      </c>
      <c r="K96" s="293">
        <v>1681</v>
      </c>
      <c r="L96" s="6">
        <v>5</v>
      </c>
      <c r="M96" s="9"/>
      <c r="N96" s="8">
        <v>8405</v>
      </c>
    </row>
    <row r="97" spans="2:14" ht="26.4">
      <c r="B97" s="1026">
        <v>2023</v>
      </c>
      <c r="C97" s="1026" t="s">
        <v>16</v>
      </c>
      <c r="D97" s="1079" t="s">
        <v>1330</v>
      </c>
      <c r="E97" s="1080"/>
      <c r="F97" s="1079" t="s">
        <v>1340</v>
      </c>
      <c r="G97" s="1080"/>
      <c r="H97" s="1026" t="s">
        <v>969</v>
      </c>
      <c r="I97" s="1026" t="s">
        <v>1262</v>
      </c>
      <c r="J97" s="1026" t="s">
        <v>20</v>
      </c>
      <c r="K97" s="293">
        <v>3362</v>
      </c>
      <c r="L97" s="10">
        <v>0</v>
      </c>
      <c r="M97" s="9"/>
      <c r="N97" s="11">
        <v>0</v>
      </c>
    </row>
    <row r="98" spans="2:14" ht="26.4">
      <c r="B98" s="1026">
        <v>2023</v>
      </c>
      <c r="C98" s="1026" t="s">
        <v>16</v>
      </c>
      <c r="D98" s="1079" t="s">
        <v>1330</v>
      </c>
      <c r="E98" s="1080"/>
      <c r="F98" s="1079" t="s">
        <v>1340</v>
      </c>
      <c r="G98" s="1080"/>
      <c r="H98" s="1026" t="s">
        <v>968</v>
      </c>
      <c r="I98" s="1026" t="s">
        <v>1261</v>
      </c>
      <c r="J98" s="1026" t="s">
        <v>20</v>
      </c>
      <c r="K98" s="293">
        <v>560</v>
      </c>
      <c r="L98" s="6">
        <v>140</v>
      </c>
      <c r="M98" s="9"/>
      <c r="N98" s="8">
        <v>78400</v>
      </c>
    </row>
    <row r="99" spans="2:14" ht="26.4">
      <c r="B99" s="1026">
        <v>2023</v>
      </c>
      <c r="C99" s="1026" t="s">
        <v>16</v>
      </c>
      <c r="D99" s="1079" t="s">
        <v>1330</v>
      </c>
      <c r="E99" s="1080"/>
      <c r="F99" s="1079" t="s">
        <v>1340</v>
      </c>
      <c r="G99" s="1080"/>
      <c r="H99" s="1026" t="s">
        <v>968</v>
      </c>
      <c r="I99" s="1026" t="s">
        <v>1262</v>
      </c>
      <c r="J99" s="1026" t="s">
        <v>20</v>
      </c>
      <c r="K99" s="293">
        <v>1121</v>
      </c>
      <c r="L99" s="6">
        <v>48</v>
      </c>
      <c r="M99" s="9"/>
      <c r="N99" s="8">
        <v>53808</v>
      </c>
    </row>
    <row r="100" spans="2:14">
      <c r="B100" s="1027" t="s">
        <v>28</v>
      </c>
      <c r="C100" s="1027" t="s">
        <v>28</v>
      </c>
      <c r="D100" s="1083" t="s">
        <v>28</v>
      </c>
      <c r="E100" s="1080"/>
      <c r="F100" s="1083" t="s">
        <v>29</v>
      </c>
      <c r="G100" s="1080"/>
      <c r="H100" s="1027" t="s">
        <v>28</v>
      </c>
      <c r="I100" s="1027" t="s">
        <v>28</v>
      </c>
      <c r="J100" s="1027" t="s">
        <v>28</v>
      </c>
      <c r="K100" s="1027" t="s">
        <v>28</v>
      </c>
      <c r="L100" s="13">
        <v>20323</v>
      </c>
      <c r="M100" s="1027"/>
      <c r="N100" s="14">
        <v>14334470</v>
      </c>
    </row>
    <row r="101" spans="2:14" ht="52.8">
      <c r="B101" s="1026">
        <v>2023</v>
      </c>
      <c r="C101" s="1026" t="s">
        <v>16</v>
      </c>
      <c r="D101" s="1079" t="s">
        <v>1330</v>
      </c>
      <c r="E101" s="1080"/>
      <c r="F101" s="1079" t="s">
        <v>1341</v>
      </c>
      <c r="G101" s="1080"/>
      <c r="H101" s="1026" t="s">
        <v>966</v>
      </c>
      <c r="I101" s="1026" t="s">
        <v>1261</v>
      </c>
      <c r="J101" s="1026" t="s">
        <v>20</v>
      </c>
      <c r="K101" s="293">
        <v>792</v>
      </c>
      <c r="L101" s="6">
        <v>22466</v>
      </c>
      <c r="M101" s="9"/>
      <c r="N101" s="8">
        <v>17793072</v>
      </c>
    </row>
    <row r="102" spans="2:14" ht="52.8">
      <c r="B102" s="1026">
        <v>2023</v>
      </c>
      <c r="C102" s="1026" t="s">
        <v>16</v>
      </c>
      <c r="D102" s="1079" t="s">
        <v>1330</v>
      </c>
      <c r="E102" s="1080"/>
      <c r="F102" s="1079" t="s">
        <v>1341</v>
      </c>
      <c r="G102" s="1080"/>
      <c r="H102" s="1026" t="s">
        <v>966</v>
      </c>
      <c r="I102" s="1026" t="s">
        <v>1262</v>
      </c>
      <c r="J102" s="1026" t="s">
        <v>20</v>
      </c>
      <c r="K102" s="293">
        <v>1585</v>
      </c>
      <c r="L102" s="6">
        <v>10593</v>
      </c>
      <c r="M102" s="9"/>
      <c r="N102" s="8">
        <v>16789905</v>
      </c>
    </row>
    <row r="103" spans="2:14" ht="26.4">
      <c r="B103" s="1026">
        <v>2023</v>
      </c>
      <c r="C103" s="1026" t="s">
        <v>16</v>
      </c>
      <c r="D103" s="1079" t="s">
        <v>1330</v>
      </c>
      <c r="E103" s="1080"/>
      <c r="F103" s="1079" t="s">
        <v>1341</v>
      </c>
      <c r="G103" s="1080"/>
      <c r="H103" s="1026" t="s">
        <v>967</v>
      </c>
      <c r="I103" s="1026" t="s">
        <v>1261</v>
      </c>
      <c r="J103" s="1026" t="s">
        <v>20</v>
      </c>
      <c r="K103" s="293">
        <v>1585</v>
      </c>
      <c r="L103" s="6">
        <v>609</v>
      </c>
      <c r="M103" s="9"/>
      <c r="N103" s="8">
        <v>965265</v>
      </c>
    </row>
    <row r="104" spans="2:14" ht="26.4">
      <c r="B104" s="1026">
        <v>2023</v>
      </c>
      <c r="C104" s="1026" t="s">
        <v>16</v>
      </c>
      <c r="D104" s="1079" t="s">
        <v>1330</v>
      </c>
      <c r="E104" s="1080"/>
      <c r="F104" s="1079" t="s">
        <v>1341</v>
      </c>
      <c r="G104" s="1080"/>
      <c r="H104" s="1026" t="s">
        <v>967</v>
      </c>
      <c r="I104" s="1026" t="s">
        <v>1262</v>
      </c>
      <c r="J104" s="1026" t="s">
        <v>20</v>
      </c>
      <c r="K104" s="293">
        <v>3169</v>
      </c>
      <c r="L104" s="6">
        <v>220</v>
      </c>
      <c r="M104" s="9"/>
      <c r="N104" s="8">
        <v>697180</v>
      </c>
    </row>
    <row r="105" spans="2:14" ht="26.4">
      <c r="B105" s="1026">
        <v>2023</v>
      </c>
      <c r="C105" s="1026" t="s">
        <v>16</v>
      </c>
      <c r="D105" s="1079" t="s">
        <v>1330</v>
      </c>
      <c r="E105" s="1080"/>
      <c r="F105" s="1079" t="s">
        <v>1341</v>
      </c>
      <c r="G105" s="1080"/>
      <c r="H105" s="1026" t="s">
        <v>969</v>
      </c>
      <c r="I105" s="1026" t="s">
        <v>1261</v>
      </c>
      <c r="J105" s="1026" t="s">
        <v>20</v>
      </c>
      <c r="K105" s="293">
        <v>2377</v>
      </c>
      <c r="L105" s="6">
        <v>7</v>
      </c>
      <c r="M105" s="9"/>
      <c r="N105" s="8">
        <v>16639</v>
      </c>
    </row>
    <row r="106" spans="2:14" ht="26.4">
      <c r="B106" s="1026">
        <v>2023</v>
      </c>
      <c r="C106" s="1026" t="s">
        <v>16</v>
      </c>
      <c r="D106" s="1079" t="s">
        <v>1330</v>
      </c>
      <c r="E106" s="1080"/>
      <c r="F106" s="1079" t="s">
        <v>1341</v>
      </c>
      <c r="G106" s="1080"/>
      <c r="H106" s="1026" t="s">
        <v>969</v>
      </c>
      <c r="I106" s="1026" t="s">
        <v>1262</v>
      </c>
      <c r="J106" s="1026" t="s">
        <v>20</v>
      </c>
      <c r="K106" s="293">
        <v>4754</v>
      </c>
      <c r="L106" s="6">
        <v>3</v>
      </c>
      <c r="M106" s="9"/>
      <c r="N106" s="8">
        <v>14262</v>
      </c>
    </row>
    <row r="107" spans="2:14" ht="26.4">
      <c r="B107" s="1026">
        <v>2023</v>
      </c>
      <c r="C107" s="1026" t="s">
        <v>16</v>
      </c>
      <c r="D107" s="1079" t="s">
        <v>1330</v>
      </c>
      <c r="E107" s="1080"/>
      <c r="F107" s="1079" t="s">
        <v>1341</v>
      </c>
      <c r="G107" s="1080"/>
      <c r="H107" s="1026" t="s">
        <v>968</v>
      </c>
      <c r="I107" s="1026" t="s">
        <v>1261</v>
      </c>
      <c r="J107" s="1026" t="s">
        <v>20</v>
      </c>
      <c r="K107" s="293">
        <v>792</v>
      </c>
      <c r="L107" s="6">
        <v>193</v>
      </c>
      <c r="M107" s="9"/>
      <c r="N107" s="8">
        <v>152856</v>
      </c>
    </row>
    <row r="108" spans="2:14" ht="26.4">
      <c r="B108" s="1026">
        <v>2023</v>
      </c>
      <c r="C108" s="1026" t="s">
        <v>16</v>
      </c>
      <c r="D108" s="1079" t="s">
        <v>1330</v>
      </c>
      <c r="E108" s="1080"/>
      <c r="F108" s="1079" t="s">
        <v>1341</v>
      </c>
      <c r="G108" s="1080"/>
      <c r="H108" s="1026" t="s">
        <v>968</v>
      </c>
      <c r="I108" s="1026" t="s">
        <v>1262</v>
      </c>
      <c r="J108" s="1026" t="s">
        <v>20</v>
      </c>
      <c r="K108" s="293">
        <v>1585</v>
      </c>
      <c r="L108" s="6">
        <v>115</v>
      </c>
      <c r="M108" s="9"/>
      <c r="N108" s="8">
        <v>182275</v>
      </c>
    </row>
    <row r="109" spans="2:14">
      <c r="B109" s="1027" t="s">
        <v>28</v>
      </c>
      <c r="C109" s="1027" t="s">
        <v>28</v>
      </c>
      <c r="D109" s="1083" t="s">
        <v>28</v>
      </c>
      <c r="E109" s="1080"/>
      <c r="F109" s="1083" t="s">
        <v>29</v>
      </c>
      <c r="G109" s="1080"/>
      <c r="H109" s="1027" t="s">
        <v>28</v>
      </c>
      <c r="I109" s="1027" t="s">
        <v>28</v>
      </c>
      <c r="J109" s="1027" t="s">
        <v>28</v>
      </c>
      <c r="K109" s="1027" t="s">
        <v>28</v>
      </c>
      <c r="L109" s="13">
        <v>34206</v>
      </c>
      <c r="M109" s="1027"/>
      <c r="N109" s="14">
        <v>36611454</v>
      </c>
    </row>
    <row r="110" spans="2:14" ht="52.8">
      <c r="B110" s="1026">
        <v>2023</v>
      </c>
      <c r="C110" s="1026" t="s">
        <v>16</v>
      </c>
      <c r="D110" s="1079" t="s">
        <v>1330</v>
      </c>
      <c r="E110" s="1080"/>
      <c r="F110" s="1079" t="s">
        <v>1342</v>
      </c>
      <c r="G110" s="1080"/>
      <c r="H110" s="1026" t="s">
        <v>966</v>
      </c>
      <c r="I110" s="1026" t="s">
        <v>1261</v>
      </c>
      <c r="J110" s="1026" t="s">
        <v>20</v>
      </c>
      <c r="K110" s="293">
        <v>285</v>
      </c>
      <c r="L110" s="6">
        <v>7432</v>
      </c>
      <c r="M110" s="9"/>
      <c r="N110" s="8">
        <v>2118120</v>
      </c>
    </row>
    <row r="111" spans="2:14" ht="52.8">
      <c r="B111" s="1026">
        <v>2023</v>
      </c>
      <c r="C111" s="1026" t="s">
        <v>16</v>
      </c>
      <c r="D111" s="1079" t="s">
        <v>1330</v>
      </c>
      <c r="E111" s="1080"/>
      <c r="F111" s="1079" t="s">
        <v>1342</v>
      </c>
      <c r="G111" s="1080"/>
      <c r="H111" s="1026" t="s">
        <v>966</v>
      </c>
      <c r="I111" s="1026" t="s">
        <v>1262</v>
      </c>
      <c r="J111" s="1026" t="s">
        <v>20</v>
      </c>
      <c r="K111" s="293">
        <v>571</v>
      </c>
      <c r="L111" s="6">
        <v>3495</v>
      </c>
      <c r="M111" s="9"/>
      <c r="N111" s="8">
        <v>1995645</v>
      </c>
    </row>
    <row r="112" spans="2:14" ht="26.4">
      <c r="B112" s="1026">
        <v>2023</v>
      </c>
      <c r="C112" s="1026" t="s">
        <v>16</v>
      </c>
      <c r="D112" s="1079" t="s">
        <v>1330</v>
      </c>
      <c r="E112" s="1080"/>
      <c r="F112" s="1079" t="s">
        <v>1342</v>
      </c>
      <c r="G112" s="1080"/>
      <c r="H112" s="1026" t="s">
        <v>967</v>
      </c>
      <c r="I112" s="1026" t="s">
        <v>1261</v>
      </c>
      <c r="J112" s="1026" t="s">
        <v>20</v>
      </c>
      <c r="K112" s="293">
        <v>571</v>
      </c>
      <c r="L112" s="6">
        <v>19</v>
      </c>
      <c r="M112" s="9"/>
      <c r="N112" s="8">
        <v>10849</v>
      </c>
    </row>
    <row r="113" spans="2:14" ht="26.4">
      <c r="B113" s="1026">
        <v>2023</v>
      </c>
      <c r="C113" s="1026" t="s">
        <v>16</v>
      </c>
      <c r="D113" s="1079" t="s">
        <v>1330</v>
      </c>
      <c r="E113" s="1080"/>
      <c r="F113" s="1079" t="s">
        <v>1342</v>
      </c>
      <c r="G113" s="1080"/>
      <c r="H113" s="1026" t="s">
        <v>967</v>
      </c>
      <c r="I113" s="1026" t="s">
        <v>1262</v>
      </c>
      <c r="J113" s="1026" t="s">
        <v>20</v>
      </c>
      <c r="K113" s="293">
        <v>1141</v>
      </c>
      <c r="L113" s="6">
        <v>3</v>
      </c>
      <c r="M113" s="9"/>
      <c r="N113" s="8">
        <v>3423</v>
      </c>
    </row>
    <row r="114" spans="2:14" ht="26.4">
      <c r="B114" s="1026">
        <v>2023</v>
      </c>
      <c r="C114" s="1026" t="s">
        <v>16</v>
      </c>
      <c r="D114" s="1079" t="s">
        <v>1330</v>
      </c>
      <c r="E114" s="1080"/>
      <c r="F114" s="1079" t="s">
        <v>1342</v>
      </c>
      <c r="G114" s="1080"/>
      <c r="H114" s="1026" t="s">
        <v>969</v>
      </c>
      <c r="I114" s="1026" t="s">
        <v>1261</v>
      </c>
      <c r="J114" s="1026" t="s">
        <v>20</v>
      </c>
      <c r="K114" s="293">
        <v>856</v>
      </c>
      <c r="L114" s="10">
        <v>0</v>
      </c>
      <c r="M114" s="9"/>
      <c r="N114" s="11">
        <v>0</v>
      </c>
    </row>
    <row r="115" spans="2:14" ht="26.4">
      <c r="B115" s="1026">
        <v>2023</v>
      </c>
      <c r="C115" s="1026" t="s">
        <v>16</v>
      </c>
      <c r="D115" s="1079" t="s">
        <v>1330</v>
      </c>
      <c r="E115" s="1080"/>
      <c r="F115" s="1079" t="s">
        <v>1342</v>
      </c>
      <c r="G115" s="1080"/>
      <c r="H115" s="1026" t="s">
        <v>969</v>
      </c>
      <c r="I115" s="1026" t="s">
        <v>1262</v>
      </c>
      <c r="J115" s="1026" t="s">
        <v>20</v>
      </c>
      <c r="K115" s="293">
        <v>1712</v>
      </c>
      <c r="L115" s="10">
        <v>0</v>
      </c>
      <c r="M115" s="9"/>
      <c r="N115" s="11">
        <v>0</v>
      </c>
    </row>
    <row r="116" spans="2:14" ht="26.4">
      <c r="B116" s="1026">
        <v>2023</v>
      </c>
      <c r="C116" s="1026" t="s">
        <v>16</v>
      </c>
      <c r="D116" s="1079" t="s">
        <v>1330</v>
      </c>
      <c r="E116" s="1080"/>
      <c r="F116" s="1079" t="s">
        <v>1342</v>
      </c>
      <c r="G116" s="1080"/>
      <c r="H116" s="1026" t="s">
        <v>968</v>
      </c>
      <c r="I116" s="1026" t="s">
        <v>1261</v>
      </c>
      <c r="J116" s="1026" t="s">
        <v>20</v>
      </c>
      <c r="K116" s="293">
        <v>285</v>
      </c>
      <c r="L116" s="6">
        <v>62</v>
      </c>
      <c r="M116" s="9"/>
      <c r="N116" s="8">
        <v>17670</v>
      </c>
    </row>
    <row r="117" spans="2:14" ht="26.4">
      <c r="B117" s="1026">
        <v>2023</v>
      </c>
      <c r="C117" s="1026" t="s">
        <v>16</v>
      </c>
      <c r="D117" s="1079" t="s">
        <v>1330</v>
      </c>
      <c r="E117" s="1080"/>
      <c r="F117" s="1079" t="s">
        <v>1342</v>
      </c>
      <c r="G117" s="1080"/>
      <c r="H117" s="1026" t="s">
        <v>968</v>
      </c>
      <c r="I117" s="1026" t="s">
        <v>1262</v>
      </c>
      <c r="J117" s="1026" t="s">
        <v>20</v>
      </c>
      <c r="K117" s="293">
        <v>571</v>
      </c>
      <c r="L117" s="6">
        <v>33</v>
      </c>
      <c r="M117" s="9"/>
      <c r="N117" s="8">
        <v>18843</v>
      </c>
    </row>
    <row r="118" spans="2:14">
      <c r="B118" s="1027" t="s">
        <v>28</v>
      </c>
      <c r="C118" s="1027" t="s">
        <v>28</v>
      </c>
      <c r="D118" s="1083" t="s">
        <v>28</v>
      </c>
      <c r="E118" s="1080"/>
      <c r="F118" s="1083" t="s">
        <v>29</v>
      </c>
      <c r="G118" s="1080"/>
      <c r="H118" s="1027" t="s">
        <v>28</v>
      </c>
      <c r="I118" s="1027" t="s">
        <v>28</v>
      </c>
      <c r="J118" s="1027" t="s">
        <v>28</v>
      </c>
      <c r="K118" s="1027" t="s">
        <v>28</v>
      </c>
      <c r="L118" s="13">
        <v>11044</v>
      </c>
      <c r="M118" s="1027"/>
      <c r="N118" s="14">
        <v>4164550</v>
      </c>
    </row>
    <row r="119" spans="2:14" ht="52.8">
      <c r="B119" s="1026">
        <v>2023</v>
      </c>
      <c r="C119" s="1026" t="s">
        <v>16</v>
      </c>
      <c r="D119" s="1079" t="s">
        <v>1330</v>
      </c>
      <c r="E119" s="1080"/>
      <c r="F119" s="1079" t="s">
        <v>1343</v>
      </c>
      <c r="G119" s="1080"/>
      <c r="H119" s="1026" t="s">
        <v>966</v>
      </c>
      <c r="I119" s="1026" t="s">
        <v>1261</v>
      </c>
      <c r="J119" s="1026" t="s">
        <v>20</v>
      </c>
      <c r="K119" s="293">
        <v>243</v>
      </c>
      <c r="L119" s="6">
        <v>9836</v>
      </c>
      <c r="M119" s="9"/>
      <c r="N119" s="8">
        <v>2390148</v>
      </c>
    </row>
    <row r="120" spans="2:14" ht="52.8">
      <c r="B120" s="1026">
        <v>2023</v>
      </c>
      <c r="C120" s="1026" t="s">
        <v>16</v>
      </c>
      <c r="D120" s="1079" t="s">
        <v>1330</v>
      </c>
      <c r="E120" s="1080"/>
      <c r="F120" s="1079" t="s">
        <v>1343</v>
      </c>
      <c r="G120" s="1080"/>
      <c r="H120" s="1026" t="s">
        <v>966</v>
      </c>
      <c r="I120" s="1026" t="s">
        <v>1262</v>
      </c>
      <c r="J120" s="1026" t="s">
        <v>20</v>
      </c>
      <c r="K120" s="293">
        <v>487</v>
      </c>
      <c r="L120" s="6">
        <v>4007</v>
      </c>
      <c r="M120" s="9"/>
      <c r="N120" s="8">
        <v>1951409</v>
      </c>
    </row>
    <row r="121" spans="2:14" ht="26.4">
      <c r="B121" s="1026">
        <v>2023</v>
      </c>
      <c r="C121" s="1026" t="s">
        <v>16</v>
      </c>
      <c r="D121" s="1079" t="s">
        <v>1330</v>
      </c>
      <c r="E121" s="1080"/>
      <c r="F121" s="1079" t="s">
        <v>1343</v>
      </c>
      <c r="G121" s="1080"/>
      <c r="H121" s="1026" t="s">
        <v>967</v>
      </c>
      <c r="I121" s="1026" t="s">
        <v>1261</v>
      </c>
      <c r="J121" s="1026" t="s">
        <v>20</v>
      </c>
      <c r="K121" s="293">
        <v>487</v>
      </c>
      <c r="L121" s="6">
        <v>26</v>
      </c>
      <c r="M121" s="9"/>
      <c r="N121" s="8">
        <v>12662</v>
      </c>
    </row>
    <row r="122" spans="2:14" ht="26.4">
      <c r="B122" s="1026">
        <v>2023</v>
      </c>
      <c r="C122" s="1026" t="s">
        <v>16</v>
      </c>
      <c r="D122" s="1079" t="s">
        <v>1330</v>
      </c>
      <c r="E122" s="1080"/>
      <c r="F122" s="1079" t="s">
        <v>1343</v>
      </c>
      <c r="G122" s="1080"/>
      <c r="H122" s="1026" t="s">
        <v>967</v>
      </c>
      <c r="I122" s="1026" t="s">
        <v>1262</v>
      </c>
      <c r="J122" s="1026" t="s">
        <v>20</v>
      </c>
      <c r="K122" s="293">
        <v>974</v>
      </c>
      <c r="L122" s="6">
        <v>7</v>
      </c>
      <c r="M122" s="9"/>
      <c r="N122" s="8">
        <v>6818</v>
      </c>
    </row>
    <row r="123" spans="2:14" ht="26.4">
      <c r="B123" s="1026">
        <v>2023</v>
      </c>
      <c r="C123" s="1026" t="s">
        <v>16</v>
      </c>
      <c r="D123" s="1079" t="s">
        <v>1330</v>
      </c>
      <c r="E123" s="1080"/>
      <c r="F123" s="1079" t="s">
        <v>1343</v>
      </c>
      <c r="G123" s="1080"/>
      <c r="H123" s="1026" t="s">
        <v>969</v>
      </c>
      <c r="I123" s="1026" t="s">
        <v>1261</v>
      </c>
      <c r="J123" s="1026" t="s">
        <v>20</v>
      </c>
      <c r="K123" s="293">
        <v>730</v>
      </c>
      <c r="L123" s="10">
        <v>0</v>
      </c>
      <c r="M123" s="9"/>
      <c r="N123" s="11">
        <v>0</v>
      </c>
    </row>
    <row r="124" spans="2:14" ht="26.4">
      <c r="B124" s="1026">
        <v>2023</v>
      </c>
      <c r="C124" s="1026" t="s">
        <v>16</v>
      </c>
      <c r="D124" s="1079" t="s">
        <v>1330</v>
      </c>
      <c r="E124" s="1080"/>
      <c r="F124" s="1079" t="s">
        <v>1343</v>
      </c>
      <c r="G124" s="1080"/>
      <c r="H124" s="1026" t="s">
        <v>969</v>
      </c>
      <c r="I124" s="1026" t="s">
        <v>1262</v>
      </c>
      <c r="J124" s="1026" t="s">
        <v>20</v>
      </c>
      <c r="K124" s="293">
        <v>1460</v>
      </c>
      <c r="L124" s="10">
        <v>0</v>
      </c>
      <c r="M124" s="9"/>
      <c r="N124" s="11">
        <v>0</v>
      </c>
    </row>
    <row r="125" spans="2:14" ht="26.4">
      <c r="B125" s="1026">
        <v>2023</v>
      </c>
      <c r="C125" s="1026" t="s">
        <v>16</v>
      </c>
      <c r="D125" s="1079" t="s">
        <v>1330</v>
      </c>
      <c r="E125" s="1080"/>
      <c r="F125" s="1079" t="s">
        <v>1343</v>
      </c>
      <c r="G125" s="1080"/>
      <c r="H125" s="1026" t="s">
        <v>968</v>
      </c>
      <c r="I125" s="1026" t="s">
        <v>1261</v>
      </c>
      <c r="J125" s="1026" t="s">
        <v>20</v>
      </c>
      <c r="K125" s="293">
        <v>243</v>
      </c>
      <c r="L125" s="6">
        <v>117</v>
      </c>
      <c r="M125" s="9"/>
      <c r="N125" s="8">
        <v>28431</v>
      </c>
    </row>
    <row r="126" spans="2:14" ht="26.4">
      <c r="B126" s="1026">
        <v>2023</v>
      </c>
      <c r="C126" s="1026" t="s">
        <v>16</v>
      </c>
      <c r="D126" s="1079" t="s">
        <v>1330</v>
      </c>
      <c r="E126" s="1080"/>
      <c r="F126" s="1079" t="s">
        <v>1343</v>
      </c>
      <c r="G126" s="1080"/>
      <c r="H126" s="1026" t="s">
        <v>968</v>
      </c>
      <c r="I126" s="1026" t="s">
        <v>1262</v>
      </c>
      <c r="J126" s="1026" t="s">
        <v>20</v>
      </c>
      <c r="K126" s="293">
        <v>487</v>
      </c>
      <c r="L126" s="6">
        <v>52</v>
      </c>
      <c r="M126" s="9"/>
      <c r="N126" s="8">
        <v>25324</v>
      </c>
    </row>
    <row r="127" spans="2:14">
      <c r="B127" s="1027" t="s">
        <v>28</v>
      </c>
      <c r="C127" s="1027" t="s">
        <v>28</v>
      </c>
      <c r="D127" s="1083" t="s">
        <v>28</v>
      </c>
      <c r="E127" s="1080"/>
      <c r="F127" s="1083" t="s">
        <v>29</v>
      </c>
      <c r="G127" s="1080"/>
      <c r="H127" s="1027" t="s">
        <v>28</v>
      </c>
      <c r="I127" s="1027" t="s">
        <v>28</v>
      </c>
      <c r="J127" s="1027" t="s">
        <v>28</v>
      </c>
      <c r="K127" s="1027" t="s">
        <v>28</v>
      </c>
      <c r="L127" s="13">
        <v>14045</v>
      </c>
      <c r="M127" s="1027"/>
      <c r="N127" s="14">
        <v>4414792</v>
      </c>
    </row>
    <row r="128" spans="2:14" ht="52.8">
      <c r="B128" s="1026">
        <v>2023</v>
      </c>
      <c r="C128" s="1026" t="s">
        <v>16</v>
      </c>
      <c r="D128" s="1079" t="s">
        <v>1330</v>
      </c>
      <c r="E128" s="1080"/>
      <c r="F128" s="1079" t="s">
        <v>1344</v>
      </c>
      <c r="G128" s="1080"/>
      <c r="H128" s="1026" t="s">
        <v>966</v>
      </c>
      <c r="I128" s="1026" t="s">
        <v>1261</v>
      </c>
      <c r="J128" s="1026" t="s">
        <v>20</v>
      </c>
      <c r="K128" s="293">
        <v>196</v>
      </c>
      <c r="L128" s="6">
        <v>14106</v>
      </c>
      <c r="M128" s="9"/>
      <c r="N128" s="8">
        <v>2764776</v>
      </c>
    </row>
    <row r="129" spans="2:14" ht="52.8">
      <c r="B129" s="1026">
        <v>2023</v>
      </c>
      <c r="C129" s="1026" t="s">
        <v>16</v>
      </c>
      <c r="D129" s="1079" t="s">
        <v>1330</v>
      </c>
      <c r="E129" s="1080"/>
      <c r="F129" s="1079" t="s">
        <v>1344</v>
      </c>
      <c r="G129" s="1080"/>
      <c r="H129" s="1026" t="s">
        <v>966</v>
      </c>
      <c r="I129" s="1026" t="s">
        <v>1262</v>
      </c>
      <c r="J129" s="1026" t="s">
        <v>20</v>
      </c>
      <c r="K129" s="293">
        <v>392</v>
      </c>
      <c r="L129" s="6">
        <v>4497</v>
      </c>
      <c r="M129" s="9"/>
      <c r="N129" s="8">
        <v>1762824</v>
      </c>
    </row>
    <row r="130" spans="2:14" ht="26.4">
      <c r="B130" s="1026">
        <v>2023</v>
      </c>
      <c r="C130" s="1026" t="s">
        <v>16</v>
      </c>
      <c r="D130" s="1079" t="s">
        <v>1330</v>
      </c>
      <c r="E130" s="1080"/>
      <c r="F130" s="1079" t="s">
        <v>1344</v>
      </c>
      <c r="G130" s="1080"/>
      <c r="H130" s="1026" t="s">
        <v>967</v>
      </c>
      <c r="I130" s="1026" t="s">
        <v>1261</v>
      </c>
      <c r="J130" s="1026" t="s">
        <v>20</v>
      </c>
      <c r="K130" s="293">
        <v>392</v>
      </c>
      <c r="L130" s="6">
        <v>165</v>
      </c>
      <c r="M130" s="9"/>
      <c r="N130" s="8">
        <v>64680</v>
      </c>
    </row>
    <row r="131" spans="2:14" ht="26.4">
      <c r="B131" s="1026">
        <v>2023</v>
      </c>
      <c r="C131" s="1026" t="s">
        <v>16</v>
      </c>
      <c r="D131" s="1079" t="s">
        <v>1330</v>
      </c>
      <c r="E131" s="1080"/>
      <c r="F131" s="1079" t="s">
        <v>1344</v>
      </c>
      <c r="G131" s="1080"/>
      <c r="H131" s="1026" t="s">
        <v>967</v>
      </c>
      <c r="I131" s="1026" t="s">
        <v>1262</v>
      </c>
      <c r="J131" s="1026" t="s">
        <v>20</v>
      </c>
      <c r="K131" s="293">
        <v>783</v>
      </c>
      <c r="L131" s="6">
        <v>50</v>
      </c>
      <c r="M131" s="9"/>
      <c r="N131" s="8">
        <v>39150</v>
      </c>
    </row>
    <row r="132" spans="2:14" ht="26.4">
      <c r="B132" s="1026">
        <v>2023</v>
      </c>
      <c r="C132" s="1026" t="s">
        <v>16</v>
      </c>
      <c r="D132" s="1079" t="s">
        <v>1330</v>
      </c>
      <c r="E132" s="1080"/>
      <c r="F132" s="1079" t="s">
        <v>1344</v>
      </c>
      <c r="G132" s="1080"/>
      <c r="H132" s="1026" t="s">
        <v>969</v>
      </c>
      <c r="I132" s="1026" t="s">
        <v>1261</v>
      </c>
      <c r="J132" s="1026" t="s">
        <v>20</v>
      </c>
      <c r="K132" s="293">
        <v>587</v>
      </c>
      <c r="L132" s="6">
        <v>1</v>
      </c>
      <c r="M132" s="9"/>
      <c r="N132" s="8">
        <v>587</v>
      </c>
    </row>
    <row r="133" spans="2:14" ht="26.4">
      <c r="B133" s="1026">
        <v>2023</v>
      </c>
      <c r="C133" s="1026" t="s">
        <v>16</v>
      </c>
      <c r="D133" s="1079" t="s">
        <v>1330</v>
      </c>
      <c r="E133" s="1080"/>
      <c r="F133" s="1079" t="s">
        <v>1344</v>
      </c>
      <c r="G133" s="1080"/>
      <c r="H133" s="1026" t="s">
        <v>969</v>
      </c>
      <c r="I133" s="1026" t="s">
        <v>1262</v>
      </c>
      <c r="J133" s="1026" t="s">
        <v>20</v>
      </c>
      <c r="K133" s="293">
        <v>1175</v>
      </c>
      <c r="L133" s="6">
        <v>1</v>
      </c>
      <c r="M133" s="9"/>
      <c r="N133" s="8">
        <v>1175</v>
      </c>
    </row>
    <row r="134" spans="2:14" ht="26.4">
      <c r="B134" s="1026">
        <v>2023</v>
      </c>
      <c r="C134" s="1026" t="s">
        <v>16</v>
      </c>
      <c r="D134" s="1079" t="s">
        <v>1330</v>
      </c>
      <c r="E134" s="1080"/>
      <c r="F134" s="1079" t="s">
        <v>1344</v>
      </c>
      <c r="G134" s="1080"/>
      <c r="H134" s="1026" t="s">
        <v>968</v>
      </c>
      <c r="I134" s="1026" t="s">
        <v>1261</v>
      </c>
      <c r="J134" s="1026" t="s">
        <v>20</v>
      </c>
      <c r="K134" s="293">
        <v>196</v>
      </c>
      <c r="L134" s="6">
        <v>136</v>
      </c>
      <c r="M134" s="9"/>
      <c r="N134" s="8">
        <v>26656</v>
      </c>
    </row>
    <row r="135" spans="2:14" ht="26.4">
      <c r="B135" s="1026">
        <v>2023</v>
      </c>
      <c r="C135" s="1026" t="s">
        <v>16</v>
      </c>
      <c r="D135" s="1079" t="s">
        <v>1330</v>
      </c>
      <c r="E135" s="1080"/>
      <c r="F135" s="1079" t="s">
        <v>1344</v>
      </c>
      <c r="G135" s="1080"/>
      <c r="H135" s="1026" t="s">
        <v>968</v>
      </c>
      <c r="I135" s="1026" t="s">
        <v>1262</v>
      </c>
      <c r="J135" s="1026" t="s">
        <v>20</v>
      </c>
      <c r="K135" s="293">
        <v>392</v>
      </c>
      <c r="L135" s="6">
        <v>23</v>
      </c>
      <c r="M135" s="9"/>
      <c r="N135" s="8">
        <v>9016</v>
      </c>
    </row>
    <row r="136" spans="2:14">
      <c r="B136" s="1027" t="s">
        <v>28</v>
      </c>
      <c r="C136" s="1027" t="s">
        <v>28</v>
      </c>
      <c r="D136" s="1083" t="s">
        <v>28</v>
      </c>
      <c r="E136" s="1080"/>
      <c r="F136" s="1083" t="s">
        <v>29</v>
      </c>
      <c r="G136" s="1080"/>
      <c r="H136" s="1027" t="s">
        <v>28</v>
      </c>
      <c r="I136" s="1027" t="s">
        <v>28</v>
      </c>
      <c r="J136" s="1027" t="s">
        <v>28</v>
      </c>
      <c r="K136" s="1027" t="s">
        <v>28</v>
      </c>
      <c r="L136" s="13">
        <v>18979</v>
      </c>
      <c r="M136" s="1027"/>
      <c r="N136" s="14">
        <v>4668864</v>
      </c>
    </row>
    <row r="137" spans="2:14" ht="52.8">
      <c r="B137" s="1026">
        <v>2023</v>
      </c>
      <c r="C137" s="1026" t="s">
        <v>16</v>
      </c>
      <c r="D137" s="1079" t="s">
        <v>1330</v>
      </c>
      <c r="E137" s="1080"/>
      <c r="F137" s="1079" t="s">
        <v>1345</v>
      </c>
      <c r="G137" s="1080"/>
      <c r="H137" s="1026" t="s">
        <v>966</v>
      </c>
      <c r="I137" s="1026" t="s">
        <v>1261</v>
      </c>
      <c r="J137" s="1026" t="s">
        <v>20</v>
      </c>
      <c r="K137" s="293">
        <v>311</v>
      </c>
      <c r="L137" s="6">
        <v>14825</v>
      </c>
      <c r="M137" s="9"/>
      <c r="N137" s="8">
        <v>4610575</v>
      </c>
    </row>
    <row r="138" spans="2:14" ht="52.8">
      <c r="B138" s="1026">
        <v>2023</v>
      </c>
      <c r="C138" s="1026" t="s">
        <v>16</v>
      </c>
      <c r="D138" s="1079" t="s">
        <v>1330</v>
      </c>
      <c r="E138" s="1080"/>
      <c r="F138" s="1079" t="s">
        <v>1345</v>
      </c>
      <c r="G138" s="1080"/>
      <c r="H138" s="1026" t="s">
        <v>966</v>
      </c>
      <c r="I138" s="1026" t="s">
        <v>1262</v>
      </c>
      <c r="J138" s="1026" t="s">
        <v>20</v>
      </c>
      <c r="K138" s="293">
        <v>622</v>
      </c>
      <c r="L138" s="6">
        <v>6131</v>
      </c>
      <c r="M138" s="9"/>
      <c r="N138" s="8">
        <v>3813482</v>
      </c>
    </row>
    <row r="139" spans="2:14" ht="26.4">
      <c r="B139" s="1026">
        <v>2023</v>
      </c>
      <c r="C139" s="1026" t="s">
        <v>16</v>
      </c>
      <c r="D139" s="1079" t="s">
        <v>1330</v>
      </c>
      <c r="E139" s="1080"/>
      <c r="F139" s="1079" t="s">
        <v>1345</v>
      </c>
      <c r="G139" s="1080"/>
      <c r="H139" s="1026" t="s">
        <v>967</v>
      </c>
      <c r="I139" s="1026" t="s">
        <v>1261</v>
      </c>
      <c r="J139" s="1026" t="s">
        <v>20</v>
      </c>
      <c r="K139" s="293">
        <v>622</v>
      </c>
      <c r="L139" s="6">
        <v>56</v>
      </c>
      <c r="M139" s="9"/>
      <c r="N139" s="8">
        <v>34832</v>
      </c>
    </row>
    <row r="140" spans="2:14" ht="26.4">
      <c r="B140" s="1026">
        <v>2023</v>
      </c>
      <c r="C140" s="1026" t="s">
        <v>16</v>
      </c>
      <c r="D140" s="1079" t="s">
        <v>1330</v>
      </c>
      <c r="E140" s="1080"/>
      <c r="F140" s="1079" t="s">
        <v>1345</v>
      </c>
      <c r="G140" s="1080"/>
      <c r="H140" s="1026" t="s">
        <v>967</v>
      </c>
      <c r="I140" s="1026" t="s">
        <v>1262</v>
      </c>
      <c r="J140" s="1026" t="s">
        <v>20</v>
      </c>
      <c r="K140" s="293">
        <v>1244</v>
      </c>
      <c r="L140" s="6">
        <v>19</v>
      </c>
      <c r="M140" s="9"/>
      <c r="N140" s="8">
        <v>23636</v>
      </c>
    </row>
    <row r="141" spans="2:14" ht="26.4">
      <c r="B141" s="1026">
        <v>2023</v>
      </c>
      <c r="C141" s="1026" t="s">
        <v>16</v>
      </c>
      <c r="D141" s="1079" t="s">
        <v>1330</v>
      </c>
      <c r="E141" s="1080"/>
      <c r="F141" s="1079" t="s">
        <v>1345</v>
      </c>
      <c r="G141" s="1080"/>
      <c r="H141" s="1026" t="s">
        <v>969</v>
      </c>
      <c r="I141" s="1026" t="s">
        <v>1261</v>
      </c>
      <c r="J141" s="1026" t="s">
        <v>20</v>
      </c>
      <c r="K141" s="293">
        <v>933</v>
      </c>
      <c r="L141" s="10">
        <v>0</v>
      </c>
      <c r="M141" s="9"/>
      <c r="N141" s="11">
        <v>0</v>
      </c>
    </row>
    <row r="142" spans="2:14" ht="26.4">
      <c r="B142" s="1026">
        <v>2023</v>
      </c>
      <c r="C142" s="1026" t="s">
        <v>16</v>
      </c>
      <c r="D142" s="1079" t="s">
        <v>1330</v>
      </c>
      <c r="E142" s="1080"/>
      <c r="F142" s="1079" t="s">
        <v>1345</v>
      </c>
      <c r="G142" s="1080"/>
      <c r="H142" s="1026" t="s">
        <v>969</v>
      </c>
      <c r="I142" s="1026" t="s">
        <v>1262</v>
      </c>
      <c r="J142" s="1026" t="s">
        <v>20</v>
      </c>
      <c r="K142" s="293">
        <v>1865</v>
      </c>
      <c r="L142" s="10">
        <v>0</v>
      </c>
      <c r="M142" s="9"/>
      <c r="N142" s="11">
        <v>0</v>
      </c>
    </row>
    <row r="143" spans="2:14" ht="26.4">
      <c r="B143" s="1026">
        <v>2023</v>
      </c>
      <c r="C143" s="1026" t="s">
        <v>16</v>
      </c>
      <c r="D143" s="1079" t="s">
        <v>1330</v>
      </c>
      <c r="E143" s="1080"/>
      <c r="F143" s="1079" t="s">
        <v>1345</v>
      </c>
      <c r="G143" s="1080"/>
      <c r="H143" s="1026" t="s">
        <v>968</v>
      </c>
      <c r="I143" s="1026" t="s">
        <v>1261</v>
      </c>
      <c r="J143" s="1026" t="s">
        <v>20</v>
      </c>
      <c r="K143" s="293">
        <v>311</v>
      </c>
      <c r="L143" s="6">
        <v>231</v>
      </c>
      <c r="M143" s="9"/>
      <c r="N143" s="8">
        <v>71841</v>
      </c>
    </row>
    <row r="144" spans="2:14" ht="26.4">
      <c r="B144" s="1026">
        <v>2023</v>
      </c>
      <c r="C144" s="1026" t="s">
        <v>16</v>
      </c>
      <c r="D144" s="1079" t="s">
        <v>1330</v>
      </c>
      <c r="E144" s="1080"/>
      <c r="F144" s="1079" t="s">
        <v>1345</v>
      </c>
      <c r="G144" s="1080"/>
      <c r="H144" s="1026" t="s">
        <v>968</v>
      </c>
      <c r="I144" s="1026" t="s">
        <v>1262</v>
      </c>
      <c r="J144" s="1026" t="s">
        <v>20</v>
      </c>
      <c r="K144" s="293">
        <v>622</v>
      </c>
      <c r="L144" s="6">
        <v>105</v>
      </c>
      <c r="M144" s="9"/>
      <c r="N144" s="8">
        <v>65310</v>
      </c>
    </row>
    <row r="145" spans="2:14">
      <c r="B145" s="1027" t="s">
        <v>28</v>
      </c>
      <c r="C145" s="1027" t="s">
        <v>28</v>
      </c>
      <c r="D145" s="1083" t="s">
        <v>28</v>
      </c>
      <c r="E145" s="1080"/>
      <c r="F145" s="1083" t="s">
        <v>29</v>
      </c>
      <c r="G145" s="1080"/>
      <c r="H145" s="1027" t="s">
        <v>28</v>
      </c>
      <c r="I145" s="1027" t="s">
        <v>28</v>
      </c>
      <c r="J145" s="1027" t="s">
        <v>28</v>
      </c>
      <c r="K145" s="1027" t="s">
        <v>28</v>
      </c>
      <c r="L145" s="13">
        <v>21367</v>
      </c>
      <c r="M145" s="1027"/>
      <c r="N145" s="14">
        <v>8619676</v>
      </c>
    </row>
    <row r="146" spans="2:14" ht="52.8">
      <c r="B146" s="1026">
        <v>2023</v>
      </c>
      <c r="C146" s="1026" t="s">
        <v>16</v>
      </c>
      <c r="D146" s="1079" t="s">
        <v>1330</v>
      </c>
      <c r="E146" s="1080"/>
      <c r="F146" s="1079" t="s">
        <v>1346</v>
      </c>
      <c r="G146" s="1080"/>
      <c r="H146" s="1026" t="s">
        <v>966</v>
      </c>
      <c r="I146" s="1026" t="s">
        <v>1261</v>
      </c>
      <c r="J146" s="1026" t="s">
        <v>20</v>
      </c>
      <c r="K146" s="293">
        <v>543</v>
      </c>
      <c r="L146" s="6">
        <v>24444</v>
      </c>
      <c r="M146" s="9"/>
      <c r="N146" s="8">
        <v>13273092</v>
      </c>
    </row>
    <row r="147" spans="2:14" ht="52.8">
      <c r="B147" s="1026">
        <v>2023</v>
      </c>
      <c r="C147" s="1026" t="s">
        <v>16</v>
      </c>
      <c r="D147" s="1079" t="s">
        <v>1330</v>
      </c>
      <c r="E147" s="1080"/>
      <c r="F147" s="1079" t="s">
        <v>1346</v>
      </c>
      <c r="G147" s="1080"/>
      <c r="H147" s="1026" t="s">
        <v>966</v>
      </c>
      <c r="I147" s="1026" t="s">
        <v>1262</v>
      </c>
      <c r="J147" s="1026" t="s">
        <v>20</v>
      </c>
      <c r="K147" s="293">
        <v>1086</v>
      </c>
      <c r="L147" s="6">
        <v>10981</v>
      </c>
      <c r="M147" s="9"/>
      <c r="N147" s="8">
        <v>11925366</v>
      </c>
    </row>
    <row r="148" spans="2:14" ht="26.4">
      <c r="B148" s="1026">
        <v>2023</v>
      </c>
      <c r="C148" s="1026" t="s">
        <v>16</v>
      </c>
      <c r="D148" s="1079" t="s">
        <v>1330</v>
      </c>
      <c r="E148" s="1080"/>
      <c r="F148" s="1079" t="s">
        <v>1346</v>
      </c>
      <c r="G148" s="1080"/>
      <c r="H148" s="1026" t="s">
        <v>967</v>
      </c>
      <c r="I148" s="1026" t="s">
        <v>1261</v>
      </c>
      <c r="J148" s="1026" t="s">
        <v>20</v>
      </c>
      <c r="K148" s="293">
        <v>1086</v>
      </c>
      <c r="L148" s="6">
        <v>1187</v>
      </c>
      <c r="M148" s="9"/>
      <c r="N148" s="8">
        <v>1289082</v>
      </c>
    </row>
    <row r="149" spans="2:14" ht="26.4">
      <c r="B149" s="1026">
        <v>2023</v>
      </c>
      <c r="C149" s="1026" t="s">
        <v>16</v>
      </c>
      <c r="D149" s="1079" t="s">
        <v>1330</v>
      </c>
      <c r="E149" s="1080"/>
      <c r="F149" s="1079" t="s">
        <v>1346</v>
      </c>
      <c r="G149" s="1080"/>
      <c r="H149" s="1026" t="s">
        <v>967</v>
      </c>
      <c r="I149" s="1026" t="s">
        <v>1262</v>
      </c>
      <c r="J149" s="1026" t="s">
        <v>20</v>
      </c>
      <c r="K149" s="293">
        <v>2171</v>
      </c>
      <c r="L149" s="6">
        <v>391</v>
      </c>
      <c r="M149" s="9"/>
      <c r="N149" s="8">
        <v>848861</v>
      </c>
    </row>
    <row r="150" spans="2:14" ht="26.4">
      <c r="B150" s="1026">
        <v>2023</v>
      </c>
      <c r="C150" s="1026" t="s">
        <v>16</v>
      </c>
      <c r="D150" s="1079" t="s">
        <v>1330</v>
      </c>
      <c r="E150" s="1080"/>
      <c r="F150" s="1079" t="s">
        <v>1346</v>
      </c>
      <c r="G150" s="1080"/>
      <c r="H150" s="1026" t="s">
        <v>969</v>
      </c>
      <c r="I150" s="1026" t="s">
        <v>1261</v>
      </c>
      <c r="J150" s="1026" t="s">
        <v>20</v>
      </c>
      <c r="K150" s="293">
        <v>1629</v>
      </c>
      <c r="L150" s="6">
        <v>13</v>
      </c>
      <c r="M150" s="9"/>
      <c r="N150" s="8">
        <v>21177</v>
      </c>
    </row>
    <row r="151" spans="2:14" ht="26.4">
      <c r="B151" s="1026">
        <v>2023</v>
      </c>
      <c r="C151" s="1026" t="s">
        <v>16</v>
      </c>
      <c r="D151" s="1079" t="s">
        <v>1330</v>
      </c>
      <c r="E151" s="1080"/>
      <c r="F151" s="1079" t="s">
        <v>1346</v>
      </c>
      <c r="G151" s="1080"/>
      <c r="H151" s="1026" t="s">
        <v>969</v>
      </c>
      <c r="I151" s="1026" t="s">
        <v>1262</v>
      </c>
      <c r="J151" s="1026" t="s">
        <v>20</v>
      </c>
      <c r="K151" s="293">
        <v>3257</v>
      </c>
      <c r="L151" s="6">
        <v>7</v>
      </c>
      <c r="M151" s="9"/>
      <c r="N151" s="8">
        <v>22799</v>
      </c>
    </row>
    <row r="152" spans="2:14" ht="26.4">
      <c r="B152" s="1026">
        <v>2023</v>
      </c>
      <c r="C152" s="1026" t="s">
        <v>16</v>
      </c>
      <c r="D152" s="1079" t="s">
        <v>1330</v>
      </c>
      <c r="E152" s="1080"/>
      <c r="F152" s="1079" t="s">
        <v>1346</v>
      </c>
      <c r="G152" s="1080"/>
      <c r="H152" s="1026" t="s">
        <v>968</v>
      </c>
      <c r="I152" s="1026" t="s">
        <v>1261</v>
      </c>
      <c r="J152" s="1026" t="s">
        <v>20</v>
      </c>
      <c r="K152" s="293">
        <v>543</v>
      </c>
      <c r="L152" s="6">
        <v>312</v>
      </c>
      <c r="M152" s="9"/>
      <c r="N152" s="8">
        <v>169416</v>
      </c>
    </row>
    <row r="153" spans="2:14" ht="26.4">
      <c r="B153" s="1026">
        <v>2023</v>
      </c>
      <c r="C153" s="1026" t="s">
        <v>16</v>
      </c>
      <c r="D153" s="1079" t="s">
        <v>1330</v>
      </c>
      <c r="E153" s="1080"/>
      <c r="F153" s="1079" t="s">
        <v>1346</v>
      </c>
      <c r="G153" s="1080"/>
      <c r="H153" s="1026" t="s">
        <v>968</v>
      </c>
      <c r="I153" s="1026" t="s">
        <v>1262</v>
      </c>
      <c r="J153" s="1026" t="s">
        <v>20</v>
      </c>
      <c r="K153" s="293">
        <v>1086</v>
      </c>
      <c r="L153" s="6">
        <v>147</v>
      </c>
      <c r="M153" s="9"/>
      <c r="N153" s="8">
        <v>159642</v>
      </c>
    </row>
    <row r="154" spans="2:14">
      <c r="B154" s="1027" t="s">
        <v>28</v>
      </c>
      <c r="C154" s="1027" t="s">
        <v>28</v>
      </c>
      <c r="D154" s="1083" t="s">
        <v>28</v>
      </c>
      <c r="E154" s="1080"/>
      <c r="F154" s="1083" t="s">
        <v>29</v>
      </c>
      <c r="G154" s="1080"/>
      <c r="H154" s="1027" t="s">
        <v>28</v>
      </c>
      <c r="I154" s="1027" t="s">
        <v>28</v>
      </c>
      <c r="J154" s="1027" t="s">
        <v>28</v>
      </c>
      <c r="K154" s="1027" t="s">
        <v>28</v>
      </c>
      <c r="L154" s="13">
        <v>37482</v>
      </c>
      <c r="M154" s="1027"/>
      <c r="N154" s="14">
        <v>27709435</v>
      </c>
    </row>
    <row r="155" spans="2:14" ht="52.8">
      <c r="B155" s="1026">
        <v>2023</v>
      </c>
      <c r="C155" s="1026" t="s">
        <v>16</v>
      </c>
      <c r="D155" s="1079" t="s">
        <v>1330</v>
      </c>
      <c r="E155" s="1080"/>
      <c r="F155" s="1079" t="s">
        <v>1347</v>
      </c>
      <c r="G155" s="1080"/>
      <c r="H155" s="1026" t="s">
        <v>966</v>
      </c>
      <c r="I155" s="1026" t="s">
        <v>1261</v>
      </c>
      <c r="J155" s="1026" t="s">
        <v>20</v>
      </c>
      <c r="K155" s="293">
        <v>413</v>
      </c>
      <c r="L155" s="6">
        <v>9471</v>
      </c>
      <c r="M155" s="9"/>
      <c r="N155" s="8">
        <v>3911523</v>
      </c>
    </row>
    <row r="156" spans="2:14" ht="52.8">
      <c r="B156" s="1026">
        <v>2023</v>
      </c>
      <c r="C156" s="1026" t="s">
        <v>16</v>
      </c>
      <c r="D156" s="1079" t="s">
        <v>1330</v>
      </c>
      <c r="E156" s="1080"/>
      <c r="F156" s="1079" t="s">
        <v>1347</v>
      </c>
      <c r="G156" s="1080"/>
      <c r="H156" s="1026" t="s">
        <v>966</v>
      </c>
      <c r="I156" s="1026" t="s">
        <v>1262</v>
      </c>
      <c r="J156" s="1026" t="s">
        <v>20</v>
      </c>
      <c r="K156" s="293">
        <v>826</v>
      </c>
      <c r="L156" s="6">
        <v>4823</v>
      </c>
      <c r="M156" s="9"/>
      <c r="N156" s="8">
        <v>3983798</v>
      </c>
    </row>
    <row r="157" spans="2:14" ht="26.4">
      <c r="B157" s="1026">
        <v>2023</v>
      </c>
      <c r="C157" s="1026" t="s">
        <v>16</v>
      </c>
      <c r="D157" s="1079" t="s">
        <v>1330</v>
      </c>
      <c r="E157" s="1080"/>
      <c r="F157" s="1079" t="s">
        <v>1347</v>
      </c>
      <c r="G157" s="1080"/>
      <c r="H157" s="1026" t="s">
        <v>967</v>
      </c>
      <c r="I157" s="1026" t="s">
        <v>1261</v>
      </c>
      <c r="J157" s="1026" t="s">
        <v>20</v>
      </c>
      <c r="K157" s="293">
        <v>826</v>
      </c>
      <c r="L157" s="6">
        <v>29</v>
      </c>
      <c r="M157" s="9"/>
      <c r="N157" s="8">
        <v>23954</v>
      </c>
    </row>
    <row r="158" spans="2:14" ht="26.4">
      <c r="B158" s="1026">
        <v>2023</v>
      </c>
      <c r="C158" s="1026" t="s">
        <v>16</v>
      </c>
      <c r="D158" s="1079" t="s">
        <v>1330</v>
      </c>
      <c r="E158" s="1080"/>
      <c r="F158" s="1079" t="s">
        <v>1347</v>
      </c>
      <c r="G158" s="1080"/>
      <c r="H158" s="1026" t="s">
        <v>967</v>
      </c>
      <c r="I158" s="1026" t="s">
        <v>1262</v>
      </c>
      <c r="J158" s="1026" t="s">
        <v>20</v>
      </c>
      <c r="K158" s="293">
        <v>1652</v>
      </c>
      <c r="L158" s="6">
        <v>11</v>
      </c>
      <c r="M158" s="9"/>
      <c r="N158" s="8">
        <v>18172</v>
      </c>
    </row>
    <row r="159" spans="2:14" ht="26.4">
      <c r="B159" s="1026">
        <v>2023</v>
      </c>
      <c r="C159" s="1026" t="s">
        <v>16</v>
      </c>
      <c r="D159" s="1079" t="s">
        <v>1330</v>
      </c>
      <c r="E159" s="1080"/>
      <c r="F159" s="1079" t="s">
        <v>1347</v>
      </c>
      <c r="G159" s="1080"/>
      <c r="H159" s="1026" t="s">
        <v>969</v>
      </c>
      <c r="I159" s="1026" t="s">
        <v>1261</v>
      </c>
      <c r="J159" s="1026" t="s">
        <v>20</v>
      </c>
      <c r="K159" s="293">
        <v>1239</v>
      </c>
      <c r="L159" s="10">
        <v>0</v>
      </c>
      <c r="M159" s="9"/>
      <c r="N159" s="11">
        <v>0</v>
      </c>
    </row>
    <row r="160" spans="2:14" ht="26.4">
      <c r="B160" s="1026">
        <v>2023</v>
      </c>
      <c r="C160" s="1026" t="s">
        <v>16</v>
      </c>
      <c r="D160" s="1079" t="s">
        <v>1330</v>
      </c>
      <c r="E160" s="1080"/>
      <c r="F160" s="1079" t="s">
        <v>1347</v>
      </c>
      <c r="G160" s="1080"/>
      <c r="H160" s="1026" t="s">
        <v>969</v>
      </c>
      <c r="I160" s="1026" t="s">
        <v>1262</v>
      </c>
      <c r="J160" s="1026" t="s">
        <v>20</v>
      </c>
      <c r="K160" s="293">
        <v>2479</v>
      </c>
      <c r="L160" s="10">
        <v>0</v>
      </c>
      <c r="M160" s="9"/>
      <c r="N160" s="11">
        <v>0</v>
      </c>
    </row>
    <row r="161" spans="2:14" ht="26.4">
      <c r="B161" s="1026">
        <v>2023</v>
      </c>
      <c r="C161" s="1026" t="s">
        <v>16</v>
      </c>
      <c r="D161" s="1079" t="s">
        <v>1330</v>
      </c>
      <c r="E161" s="1080"/>
      <c r="F161" s="1079" t="s">
        <v>1347</v>
      </c>
      <c r="G161" s="1080"/>
      <c r="H161" s="1026" t="s">
        <v>968</v>
      </c>
      <c r="I161" s="1026" t="s">
        <v>1261</v>
      </c>
      <c r="J161" s="1026" t="s">
        <v>20</v>
      </c>
      <c r="K161" s="293">
        <v>413</v>
      </c>
      <c r="L161" s="6">
        <v>99</v>
      </c>
      <c r="M161" s="9"/>
      <c r="N161" s="8">
        <v>40887</v>
      </c>
    </row>
    <row r="162" spans="2:14" ht="26.4">
      <c r="B162" s="1026">
        <v>2023</v>
      </c>
      <c r="C162" s="1026" t="s">
        <v>16</v>
      </c>
      <c r="D162" s="1079" t="s">
        <v>1330</v>
      </c>
      <c r="E162" s="1080"/>
      <c r="F162" s="1079" t="s">
        <v>1347</v>
      </c>
      <c r="G162" s="1080"/>
      <c r="H162" s="1026" t="s">
        <v>968</v>
      </c>
      <c r="I162" s="1026" t="s">
        <v>1262</v>
      </c>
      <c r="J162" s="1026" t="s">
        <v>20</v>
      </c>
      <c r="K162" s="293">
        <v>826</v>
      </c>
      <c r="L162" s="6">
        <v>47</v>
      </c>
      <c r="M162" s="9"/>
      <c r="N162" s="8">
        <v>38822</v>
      </c>
    </row>
    <row r="163" spans="2:14">
      <c r="B163" s="1027" t="s">
        <v>28</v>
      </c>
      <c r="C163" s="1027" t="s">
        <v>28</v>
      </c>
      <c r="D163" s="1083" t="s">
        <v>28</v>
      </c>
      <c r="E163" s="1080"/>
      <c r="F163" s="1083" t="s">
        <v>29</v>
      </c>
      <c r="G163" s="1080"/>
      <c r="H163" s="1027" t="s">
        <v>28</v>
      </c>
      <c r="I163" s="1027" t="s">
        <v>28</v>
      </c>
      <c r="J163" s="1027" t="s">
        <v>28</v>
      </c>
      <c r="K163" s="1027" t="s">
        <v>28</v>
      </c>
      <c r="L163" s="13">
        <v>14480</v>
      </c>
      <c r="M163" s="1027"/>
      <c r="N163" s="14">
        <v>8017156</v>
      </c>
    </row>
    <row r="164" spans="2:14" ht="52.8">
      <c r="B164" s="1026">
        <v>2023</v>
      </c>
      <c r="C164" s="1026" t="s">
        <v>16</v>
      </c>
      <c r="D164" s="1079" t="s">
        <v>1330</v>
      </c>
      <c r="E164" s="1080"/>
      <c r="F164" s="1079" t="s">
        <v>1348</v>
      </c>
      <c r="G164" s="1080"/>
      <c r="H164" s="1026" t="s">
        <v>966</v>
      </c>
      <c r="I164" s="1026" t="s">
        <v>1261</v>
      </c>
      <c r="J164" s="1026" t="s">
        <v>20</v>
      </c>
      <c r="K164" s="293">
        <v>303</v>
      </c>
      <c r="L164" s="6">
        <v>15359</v>
      </c>
      <c r="M164" s="9"/>
      <c r="N164" s="8">
        <v>4653777</v>
      </c>
    </row>
    <row r="165" spans="2:14" ht="52.8">
      <c r="B165" s="1026">
        <v>2023</v>
      </c>
      <c r="C165" s="1026" t="s">
        <v>16</v>
      </c>
      <c r="D165" s="1079" t="s">
        <v>1330</v>
      </c>
      <c r="E165" s="1080"/>
      <c r="F165" s="1079" t="s">
        <v>1348</v>
      </c>
      <c r="G165" s="1080"/>
      <c r="H165" s="1026" t="s">
        <v>966</v>
      </c>
      <c r="I165" s="1026" t="s">
        <v>1262</v>
      </c>
      <c r="J165" s="1026" t="s">
        <v>20</v>
      </c>
      <c r="K165" s="293">
        <v>606</v>
      </c>
      <c r="L165" s="6">
        <v>4463</v>
      </c>
      <c r="M165" s="9"/>
      <c r="N165" s="8">
        <v>2704578</v>
      </c>
    </row>
    <row r="166" spans="2:14" ht="26.4">
      <c r="B166" s="1026">
        <v>2023</v>
      </c>
      <c r="C166" s="1026" t="s">
        <v>16</v>
      </c>
      <c r="D166" s="1079" t="s">
        <v>1330</v>
      </c>
      <c r="E166" s="1080"/>
      <c r="F166" s="1079" t="s">
        <v>1348</v>
      </c>
      <c r="G166" s="1080"/>
      <c r="H166" s="1026" t="s">
        <v>967</v>
      </c>
      <c r="I166" s="1026" t="s">
        <v>1261</v>
      </c>
      <c r="J166" s="1026" t="s">
        <v>20</v>
      </c>
      <c r="K166" s="293">
        <v>606</v>
      </c>
      <c r="L166" s="6">
        <v>58</v>
      </c>
      <c r="M166" s="9"/>
      <c r="N166" s="8">
        <v>35148</v>
      </c>
    </row>
    <row r="167" spans="2:14" ht="26.4">
      <c r="B167" s="1026">
        <v>2023</v>
      </c>
      <c r="C167" s="1026" t="s">
        <v>16</v>
      </c>
      <c r="D167" s="1079" t="s">
        <v>1330</v>
      </c>
      <c r="E167" s="1080"/>
      <c r="F167" s="1079" t="s">
        <v>1348</v>
      </c>
      <c r="G167" s="1080"/>
      <c r="H167" s="1026" t="s">
        <v>967</v>
      </c>
      <c r="I167" s="1026" t="s">
        <v>1262</v>
      </c>
      <c r="J167" s="1026" t="s">
        <v>20</v>
      </c>
      <c r="K167" s="293">
        <v>1213</v>
      </c>
      <c r="L167" s="6">
        <v>12</v>
      </c>
      <c r="M167" s="9"/>
      <c r="N167" s="8">
        <v>14556</v>
      </c>
    </row>
    <row r="168" spans="2:14" ht="26.4">
      <c r="B168" s="1026">
        <v>2023</v>
      </c>
      <c r="C168" s="1026" t="s">
        <v>16</v>
      </c>
      <c r="D168" s="1079" t="s">
        <v>1330</v>
      </c>
      <c r="E168" s="1080"/>
      <c r="F168" s="1079" t="s">
        <v>1348</v>
      </c>
      <c r="G168" s="1080"/>
      <c r="H168" s="1026" t="s">
        <v>969</v>
      </c>
      <c r="I168" s="1026" t="s">
        <v>1261</v>
      </c>
      <c r="J168" s="1026" t="s">
        <v>20</v>
      </c>
      <c r="K168" s="293">
        <v>910</v>
      </c>
      <c r="L168" s="10">
        <v>0</v>
      </c>
      <c r="M168" s="9"/>
      <c r="N168" s="11">
        <v>0</v>
      </c>
    </row>
    <row r="169" spans="2:14" ht="26.4">
      <c r="B169" s="1026">
        <v>2023</v>
      </c>
      <c r="C169" s="1026" t="s">
        <v>16</v>
      </c>
      <c r="D169" s="1079" t="s">
        <v>1330</v>
      </c>
      <c r="E169" s="1080"/>
      <c r="F169" s="1079" t="s">
        <v>1348</v>
      </c>
      <c r="G169" s="1080"/>
      <c r="H169" s="1026" t="s">
        <v>969</v>
      </c>
      <c r="I169" s="1026" t="s">
        <v>1262</v>
      </c>
      <c r="J169" s="1026" t="s">
        <v>20</v>
      </c>
      <c r="K169" s="293">
        <v>1819</v>
      </c>
      <c r="L169" s="10">
        <v>0</v>
      </c>
      <c r="M169" s="9"/>
      <c r="N169" s="11">
        <v>0</v>
      </c>
    </row>
    <row r="170" spans="2:14" ht="26.4">
      <c r="B170" s="1026">
        <v>2023</v>
      </c>
      <c r="C170" s="1026" t="s">
        <v>16</v>
      </c>
      <c r="D170" s="1079" t="s">
        <v>1330</v>
      </c>
      <c r="E170" s="1080"/>
      <c r="F170" s="1079" t="s">
        <v>1348</v>
      </c>
      <c r="G170" s="1080"/>
      <c r="H170" s="1026" t="s">
        <v>968</v>
      </c>
      <c r="I170" s="1026" t="s">
        <v>1261</v>
      </c>
      <c r="J170" s="1026" t="s">
        <v>20</v>
      </c>
      <c r="K170" s="293">
        <v>303</v>
      </c>
      <c r="L170" s="6">
        <v>159</v>
      </c>
      <c r="M170" s="9"/>
      <c r="N170" s="8">
        <v>48177</v>
      </c>
    </row>
    <row r="171" spans="2:14" ht="26.4">
      <c r="B171" s="1026">
        <v>2023</v>
      </c>
      <c r="C171" s="1026" t="s">
        <v>16</v>
      </c>
      <c r="D171" s="1079" t="s">
        <v>1330</v>
      </c>
      <c r="E171" s="1080"/>
      <c r="F171" s="1079" t="s">
        <v>1348</v>
      </c>
      <c r="G171" s="1080"/>
      <c r="H171" s="1026" t="s">
        <v>968</v>
      </c>
      <c r="I171" s="1026" t="s">
        <v>1262</v>
      </c>
      <c r="J171" s="1026" t="s">
        <v>20</v>
      </c>
      <c r="K171" s="293">
        <v>606</v>
      </c>
      <c r="L171" s="6">
        <v>40</v>
      </c>
      <c r="M171" s="9"/>
      <c r="N171" s="8">
        <v>24240</v>
      </c>
    </row>
    <row r="172" spans="2:14">
      <c r="B172" s="1027" t="s">
        <v>28</v>
      </c>
      <c r="C172" s="1027" t="s">
        <v>28</v>
      </c>
      <c r="D172" s="1083" t="s">
        <v>28</v>
      </c>
      <c r="E172" s="1080"/>
      <c r="F172" s="1083" t="s">
        <v>29</v>
      </c>
      <c r="G172" s="1080"/>
      <c r="H172" s="1027" t="s">
        <v>28</v>
      </c>
      <c r="I172" s="1027" t="s">
        <v>28</v>
      </c>
      <c r="J172" s="1027" t="s">
        <v>28</v>
      </c>
      <c r="K172" s="1027" t="s">
        <v>28</v>
      </c>
      <c r="L172" s="13">
        <v>20091</v>
      </c>
      <c r="M172" s="1027"/>
      <c r="N172" s="14">
        <v>7480476</v>
      </c>
    </row>
    <row r="173" spans="2:14" ht="52.8">
      <c r="B173" s="1026">
        <v>2023</v>
      </c>
      <c r="C173" s="1026" t="s">
        <v>16</v>
      </c>
      <c r="D173" s="1079" t="s">
        <v>1330</v>
      </c>
      <c r="E173" s="1080"/>
      <c r="F173" s="1079" t="s">
        <v>1349</v>
      </c>
      <c r="G173" s="1080"/>
      <c r="H173" s="1026" t="s">
        <v>966</v>
      </c>
      <c r="I173" s="1026" t="s">
        <v>1261</v>
      </c>
      <c r="J173" s="1026" t="s">
        <v>20</v>
      </c>
      <c r="K173" s="293">
        <v>535</v>
      </c>
      <c r="L173" s="6">
        <v>29734</v>
      </c>
      <c r="M173" s="9"/>
      <c r="N173" s="8">
        <v>15907690</v>
      </c>
    </row>
    <row r="174" spans="2:14" ht="52.8">
      <c r="B174" s="1026">
        <v>2023</v>
      </c>
      <c r="C174" s="1026" t="s">
        <v>16</v>
      </c>
      <c r="D174" s="1079" t="s">
        <v>1330</v>
      </c>
      <c r="E174" s="1080"/>
      <c r="F174" s="1079" t="s">
        <v>1349</v>
      </c>
      <c r="G174" s="1080"/>
      <c r="H174" s="1026" t="s">
        <v>966</v>
      </c>
      <c r="I174" s="1026" t="s">
        <v>1262</v>
      </c>
      <c r="J174" s="1026" t="s">
        <v>20</v>
      </c>
      <c r="K174" s="293">
        <v>1070</v>
      </c>
      <c r="L174" s="6">
        <v>14577</v>
      </c>
      <c r="M174" s="9"/>
      <c r="N174" s="8">
        <v>15597390</v>
      </c>
    </row>
    <row r="175" spans="2:14" ht="26.4">
      <c r="B175" s="1026">
        <v>2023</v>
      </c>
      <c r="C175" s="1026" t="s">
        <v>16</v>
      </c>
      <c r="D175" s="1079" t="s">
        <v>1330</v>
      </c>
      <c r="E175" s="1080"/>
      <c r="F175" s="1079" t="s">
        <v>1349</v>
      </c>
      <c r="G175" s="1080"/>
      <c r="H175" s="1026" t="s">
        <v>967</v>
      </c>
      <c r="I175" s="1026" t="s">
        <v>1261</v>
      </c>
      <c r="J175" s="1026" t="s">
        <v>20</v>
      </c>
      <c r="K175" s="293">
        <v>1070</v>
      </c>
      <c r="L175" s="6">
        <v>821</v>
      </c>
      <c r="M175" s="9"/>
      <c r="N175" s="8">
        <v>878470</v>
      </c>
    </row>
    <row r="176" spans="2:14" ht="26.4">
      <c r="B176" s="1026">
        <v>2023</v>
      </c>
      <c r="C176" s="1026" t="s">
        <v>16</v>
      </c>
      <c r="D176" s="1079" t="s">
        <v>1330</v>
      </c>
      <c r="E176" s="1080"/>
      <c r="F176" s="1079" t="s">
        <v>1349</v>
      </c>
      <c r="G176" s="1080"/>
      <c r="H176" s="1026" t="s">
        <v>967</v>
      </c>
      <c r="I176" s="1026" t="s">
        <v>1262</v>
      </c>
      <c r="J176" s="1026" t="s">
        <v>20</v>
      </c>
      <c r="K176" s="293">
        <v>2141</v>
      </c>
      <c r="L176" s="6">
        <v>319</v>
      </c>
      <c r="M176" s="9"/>
      <c r="N176" s="8">
        <v>682979</v>
      </c>
    </row>
    <row r="177" spans="2:14" ht="26.4">
      <c r="B177" s="1026">
        <v>2023</v>
      </c>
      <c r="C177" s="1026" t="s">
        <v>16</v>
      </c>
      <c r="D177" s="1079" t="s">
        <v>1330</v>
      </c>
      <c r="E177" s="1080"/>
      <c r="F177" s="1079" t="s">
        <v>1349</v>
      </c>
      <c r="G177" s="1080"/>
      <c r="H177" s="1026" t="s">
        <v>969</v>
      </c>
      <c r="I177" s="1026" t="s">
        <v>1261</v>
      </c>
      <c r="J177" s="1026" t="s">
        <v>20</v>
      </c>
      <c r="K177" s="293">
        <v>1605</v>
      </c>
      <c r="L177" s="6">
        <v>8</v>
      </c>
      <c r="M177" s="9"/>
      <c r="N177" s="8">
        <v>12840</v>
      </c>
    </row>
    <row r="178" spans="2:14" ht="26.4">
      <c r="B178" s="1026">
        <v>2023</v>
      </c>
      <c r="C178" s="1026" t="s">
        <v>16</v>
      </c>
      <c r="D178" s="1079" t="s">
        <v>1330</v>
      </c>
      <c r="E178" s="1080"/>
      <c r="F178" s="1079" t="s">
        <v>1349</v>
      </c>
      <c r="G178" s="1080"/>
      <c r="H178" s="1026" t="s">
        <v>969</v>
      </c>
      <c r="I178" s="1026" t="s">
        <v>1262</v>
      </c>
      <c r="J178" s="1026" t="s">
        <v>20</v>
      </c>
      <c r="K178" s="293">
        <v>3211</v>
      </c>
      <c r="L178" s="6">
        <v>3</v>
      </c>
      <c r="M178" s="9"/>
      <c r="N178" s="8">
        <v>9633</v>
      </c>
    </row>
    <row r="179" spans="2:14" ht="26.4">
      <c r="B179" s="1026">
        <v>2023</v>
      </c>
      <c r="C179" s="1026" t="s">
        <v>16</v>
      </c>
      <c r="D179" s="1079" t="s">
        <v>1330</v>
      </c>
      <c r="E179" s="1080"/>
      <c r="F179" s="1079" t="s">
        <v>1349</v>
      </c>
      <c r="G179" s="1080"/>
      <c r="H179" s="1026" t="s">
        <v>968</v>
      </c>
      <c r="I179" s="1026" t="s">
        <v>1261</v>
      </c>
      <c r="J179" s="1026" t="s">
        <v>20</v>
      </c>
      <c r="K179" s="293">
        <v>535</v>
      </c>
      <c r="L179" s="6">
        <v>406</v>
      </c>
      <c r="M179" s="9"/>
      <c r="N179" s="8">
        <v>217210</v>
      </c>
    </row>
    <row r="180" spans="2:14" ht="26.4">
      <c r="B180" s="1026">
        <v>2023</v>
      </c>
      <c r="C180" s="1026" t="s">
        <v>16</v>
      </c>
      <c r="D180" s="1079" t="s">
        <v>1330</v>
      </c>
      <c r="E180" s="1080"/>
      <c r="F180" s="1079" t="s">
        <v>1349</v>
      </c>
      <c r="G180" s="1080"/>
      <c r="H180" s="1026" t="s">
        <v>968</v>
      </c>
      <c r="I180" s="1026" t="s">
        <v>1262</v>
      </c>
      <c r="J180" s="1026" t="s">
        <v>20</v>
      </c>
      <c r="K180" s="293">
        <v>1070</v>
      </c>
      <c r="L180" s="6">
        <v>212</v>
      </c>
      <c r="M180" s="9"/>
      <c r="N180" s="8">
        <v>226840</v>
      </c>
    </row>
    <row r="181" spans="2:14">
      <c r="B181" s="1027" t="s">
        <v>28</v>
      </c>
      <c r="C181" s="1027" t="s">
        <v>28</v>
      </c>
      <c r="D181" s="1083" t="s">
        <v>28</v>
      </c>
      <c r="E181" s="1080"/>
      <c r="F181" s="1083" t="s">
        <v>29</v>
      </c>
      <c r="G181" s="1080"/>
      <c r="H181" s="1027" t="s">
        <v>28</v>
      </c>
      <c r="I181" s="1027" t="s">
        <v>28</v>
      </c>
      <c r="J181" s="1027" t="s">
        <v>28</v>
      </c>
      <c r="K181" s="1027" t="s">
        <v>28</v>
      </c>
      <c r="L181" s="13">
        <v>46080</v>
      </c>
      <c r="M181" s="1027"/>
      <c r="N181" s="14">
        <v>33533052</v>
      </c>
    </row>
    <row r="182" spans="2:14" ht="52.8">
      <c r="B182" s="1026">
        <v>2023</v>
      </c>
      <c r="C182" s="1026" t="s">
        <v>16</v>
      </c>
      <c r="D182" s="1079" t="s">
        <v>1330</v>
      </c>
      <c r="E182" s="1080"/>
      <c r="F182" s="1079" t="s">
        <v>1350</v>
      </c>
      <c r="G182" s="1080"/>
      <c r="H182" s="1026" t="s">
        <v>966</v>
      </c>
      <c r="I182" s="1026" t="s">
        <v>1261</v>
      </c>
      <c r="J182" s="1026" t="s">
        <v>20</v>
      </c>
      <c r="K182" s="293">
        <v>668</v>
      </c>
      <c r="L182" s="6">
        <v>15302</v>
      </c>
      <c r="M182" s="9"/>
      <c r="N182" s="8">
        <v>10221736</v>
      </c>
    </row>
    <row r="183" spans="2:14" ht="52.8">
      <c r="B183" s="1026">
        <v>2023</v>
      </c>
      <c r="C183" s="1026" t="s">
        <v>16</v>
      </c>
      <c r="D183" s="1079" t="s">
        <v>1330</v>
      </c>
      <c r="E183" s="1080"/>
      <c r="F183" s="1079" t="s">
        <v>1350</v>
      </c>
      <c r="G183" s="1080"/>
      <c r="H183" s="1026" t="s">
        <v>966</v>
      </c>
      <c r="I183" s="1026" t="s">
        <v>1262</v>
      </c>
      <c r="J183" s="1026" t="s">
        <v>20</v>
      </c>
      <c r="K183" s="293">
        <v>1336</v>
      </c>
      <c r="L183" s="6">
        <v>6049</v>
      </c>
      <c r="M183" s="9"/>
      <c r="N183" s="8">
        <v>8081464</v>
      </c>
    </row>
    <row r="184" spans="2:14" ht="26.4">
      <c r="B184" s="1026">
        <v>2023</v>
      </c>
      <c r="C184" s="1026" t="s">
        <v>16</v>
      </c>
      <c r="D184" s="1079" t="s">
        <v>1330</v>
      </c>
      <c r="E184" s="1080"/>
      <c r="F184" s="1079" t="s">
        <v>1350</v>
      </c>
      <c r="G184" s="1080"/>
      <c r="H184" s="1026" t="s">
        <v>967</v>
      </c>
      <c r="I184" s="1026" t="s">
        <v>1261</v>
      </c>
      <c r="J184" s="1026" t="s">
        <v>20</v>
      </c>
      <c r="K184" s="293">
        <v>1336</v>
      </c>
      <c r="L184" s="6">
        <v>34</v>
      </c>
      <c r="M184" s="9"/>
      <c r="N184" s="8">
        <v>45424</v>
      </c>
    </row>
    <row r="185" spans="2:14" ht="26.4">
      <c r="B185" s="1026">
        <v>2023</v>
      </c>
      <c r="C185" s="1026" t="s">
        <v>16</v>
      </c>
      <c r="D185" s="1079" t="s">
        <v>1330</v>
      </c>
      <c r="E185" s="1080"/>
      <c r="F185" s="1079" t="s">
        <v>1350</v>
      </c>
      <c r="G185" s="1080"/>
      <c r="H185" s="1026" t="s">
        <v>967</v>
      </c>
      <c r="I185" s="1026" t="s">
        <v>1262</v>
      </c>
      <c r="J185" s="1026" t="s">
        <v>20</v>
      </c>
      <c r="K185" s="293">
        <v>2672</v>
      </c>
      <c r="L185" s="6">
        <v>17</v>
      </c>
      <c r="M185" s="9"/>
      <c r="N185" s="8">
        <v>45424</v>
      </c>
    </row>
    <row r="186" spans="2:14" ht="26.4">
      <c r="B186" s="1026">
        <v>2023</v>
      </c>
      <c r="C186" s="1026" t="s">
        <v>16</v>
      </c>
      <c r="D186" s="1079" t="s">
        <v>1330</v>
      </c>
      <c r="E186" s="1080"/>
      <c r="F186" s="1079" t="s">
        <v>1350</v>
      </c>
      <c r="G186" s="1080"/>
      <c r="H186" s="1026" t="s">
        <v>969</v>
      </c>
      <c r="I186" s="1026" t="s">
        <v>1261</v>
      </c>
      <c r="J186" s="1026" t="s">
        <v>20</v>
      </c>
      <c r="K186" s="293">
        <v>2004</v>
      </c>
      <c r="L186" s="10">
        <v>0</v>
      </c>
      <c r="M186" s="9"/>
      <c r="N186" s="11">
        <v>0</v>
      </c>
    </row>
    <row r="187" spans="2:14" ht="26.4">
      <c r="B187" s="1026">
        <v>2023</v>
      </c>
      <c r="C187" s="1026" t="s">
        <v>16</v>
      </c>
      <c r="D187" s="1079" t="s">
        <v>1330</v>
      </c>
      <c r="E187" s="1080"/>
      <c r="F187" s="1079" t="s">
        <v>1350</v>
      </c>
      <c r="G187" s="1080"/>
      <c r="H187" s="1026" t="s">
        <v>969</v>
      </c>
      <c r="I187" s="1026" t="s">
        <v>1262</v>
      </c>
      <c r="J187" s="1026" t="s">
        <v>20</v>
      </c>
      <c r="K187" s="293">
        <v>4008</v>
      </c>
      <c r="L187" s="10">
        <v>0</v>
      </c>
      <c r="M187" s="9"/>
      <c r="N187" s="11">
        <v>0</v>
      </c>
    </row>
    <row r="188" spans="2:14" ht="26.4">
      <c r="B188" s="1026">
        <v>2023</v>
      </c>
      <c r="C188" s="1026" t="s">
        <v>16</v>
      </c>
      <c r="D188" s="1079" t="s">
        <v>1330</v>
      </c>
      <c r="E188" s="1080"/>
      <c r="F188" s="1079" t="s">
        <v>1350</v>
      </c>
      <c r="G188" s="1080"/>
      <c r="H188" s="1026" t="s">
        <v>968</v>
      </c>
      <c r="I188" s="1026" t="s">
        <v>1261</v>
      </c>
      <c r="J188" s="1026" t="s">
        <v>20</v>
      </c>
      <c r="K188" s="293">
        <v>668</v>
      </c>
      <c r="L188" s="6">
        <v>94</v>
      </c>
      <c r="M188" s="9"/>
      <c r="N188" s="8">
        <v>62792</v>
      </c>
    </row>
    <row r="189" spans="2:14" ht="26.4">
      <c r="B189" s="1026">
        <v>2023</v>
      </c>
      <c r="C189" s="1026" t="s">
        <v>16</v>
      </c>
      <c r="D189" s="1079" t="s">
        <v>1330</v>
      </c>
      <c r="E189" s="1080"/>
      <c r="F189" s="1079" t="s">
        <v>1350</v>
      </c>
      <c r="G189" s="1080"/>
      <c r="H189" s="1026" t="s">
        <v>968</v>
      </c>
      <c r="I189" s="1026" t="s">
        <v>1262</v>
      </c>
      <c r="J189" s="1026" t="s">
        <v>20</v>
      </c>
      <c r="K189" s="293">
        <v>1336</v>
      </c>
      <c r="L189" s="6">
        <v>33</v>
      </c>
      <c r="M189" s="9"/>
      <c r="N189" s="8">
        <v>44088</v>
      </c>
    </row>
    <row r="190" spans="2:14">
      <c r="B190" s="1027" t="s">
        <v>28</v>
      </c>
      <c r="C190" s="1027" t="s">
        <v>28</v>
      </c>
      <c r="D190" s="1083" t="s">
        <v>28</v>
      </c>
      <c r="E190" s="1080"/>
      <c r="F190" s="1083" t="s">
        <v>29</v>
      </c>
      <c r="G190" s="1080"/>
      <c r="H190" s="1027" t="s">
        <v>28</v>
      </c>
      <c r="I190" s="1027" t="s">
        <v>28</v>
      </c>
      <c r="J190" s="1027" t="s">
        <v>28</v>
      </c>
      <c r="K190" s="1027" t="s">
        <v>28</v>
      </c>
      <c r="L190" s="13">
        <v>21529</v>
      </c>
      <c r="M190" s="1027"/>
      <c r="N190" s="14">
        <v>18500928</v>
      </c>
    </row>
    <row r="191" spans="2:14" ht="52.8">
      <c r="B191" s="1026">
        <v>2023</v>
      </c>
      <c r="C191" s="1026" t="s">
        <v>16</v>
      </c>
      <c r="D191" s="1079" t="s">
        <v>1330</v>
      </c>
      <c r="E191" s="1080"/>
      <c r="F191" s="1079" t="s">
        <v>1351</v>
      </c>
      <c r="G191" s="1080"/>
      <c r="H191" s="1026" t="s">
        <v>966</v>
      </c>
      <c r="I191" s="1026" t="s">
        <v>1261</v>
      </c>
      <c r="J191" s="1026" t="s">
        <v>20</v>
      </c>
      <c r="K191" s="293">
        <v>802</v>
      </c>
      <c r="L191" s="6">
        <v>69161</v>
      </c>
      <c r="M191" s="9"/>
      <c r="N191" s="8">
        <v>55467122</v>
      </c>
    </row>
    <row r="192" spans="2:14" ht="52.8">
      <c r="B192" s="1026">
        <v>2023</v>
      </c>
      <c r="C192" s="1026" t="s">
        <v>16</v>
      </c>
      <c r="D192" s="1079" t="s">
        <v>1330</v>
      </c>
      <c r="E192" s="1080"/>
      <c r="F192" s="1079" t="s">
        <v>1351</v>
      </c>
      <c r="G192" s="1080"/>
      <c r="H192" s="1026" t="s">
        <v>966</v>
      </c>
      <c r="I192" s="1026" t="s">
        <v>1262</v>
      </c>
      <c r="J192" s="1026" t="s">
        <v>20</v>
      </c>
      <c r="K192" s="293">
        <v>1604</v>
      </c>
      <c r="L192" s="6">
        <v>18754</v>
      </c>
      <c r="M192" s="9"/>
      <c r="N192" s="8">
        <v>30081416</v>
      </c>
    </row>
    <row r="193" spans="2:14" ht="26.4">
      <c r="B193" s="1026">
        <v>2023</v>
      </c>
      <c r="C193" s="1026" t="s">
        <v>16</v>
      </c>
      <c r="D193" s="1079" t="s">
        <v>1330</v>
      </c>
      <c r="E193" s="1080"/>
      <c r="F193" s="1079" t="s">
        <v>1351</v>
      </c>
      <c r="G193" s="1080"/>
      <c r="H193" s="1026" t="s">
        <v>967</v>
      </c>
      <c r="I193" s="1026" t="s">
        <v>1261</v>
      </c>
      <c r="J193" s="1026" t="s">
        <v>20</v>
      </c>
      <c r="K193" s="293">
        <v>1604</v>
      </c>
      <c r="L193" s="6">
        <v>1144</v>
      </c>
      <c r="M193" s="9"/>
      <c r="N193" s="8">
        <v>1834976</v>
      </c>
    </row>
    <row r="194" spans="2:14" ht="26.4">
      <c r="B194" s="1026">
        <v>2023</v>
      </c>
      <c r="C194" s="1026" t="s">
        <v>16</v>
      </c>
      <c r="D194" s="1079" t="s">
        <v>1330</v>
      </c>
      <c r="E194" s="1080"/>
      <c r="F194" s="1079" t="s">
        <v>1351</v>
      </c>
      <c r="G194" s="1080"/>
      <c r="H194" s="1026" t="s">
        <v>967</v>
      </c>
      <c r="I194" s="1026" t="s">
        <v>1262</v>
      </c>
      <c r="J194" s="1026" t="s">
        <v>20</v>
      </c>
      <c r="K194" s="293">
        <v>3209</v>
      </c>
      <c r="L194" s="6">
        <v>223</v>
      </c>
      <c r="M194" s="9"/>
      <c r="N194" s="8">
        <v>715607</v>
      </c>
    </row>
    <row r="195" spans="2:14" ht="26.4">
      <c r="B195" s="1026">
        <v>2023</v>
      </c>
      <c r="C195" s="1026" t="s">
        <v>16</v>
      </c>
      <c r="D195" s="1079" t="s">
        <v>1330</v>
      </c>
      <c r="E195" s="1080"/>
      <c r="F195" s="1079" t="s">
        <v>1351</v>
      </c>
      <c r="G195" s="1080"/>
      <c r="H195" s="1026" t="s">
        <v>969</v>
      </c>
      <c r="I195" s="1026" t="s">
        <v>1261</v>
      </c>
      <c r="J195" s="1026" t="s">
        <v>20</v>
      </c>
      <c r="K195" s="293">
        <v>2406</v>
      </c>
      <c r="L195" s="6">
        <v>24</v>
      </c>
      <c r="M195" s="9"/>
      <c r="N195" s="8">
        <v>57744</v>
      </c>
    </row>
    <row r="196" spans="2:14" ht="26.4">
      <c r="B196" s="1026">
        <v>2023</v>
      </c>
      <c r="C196" s="1026" t="s">
        <v>16</v>
      </c>
      <c r="D196" s="1079" t="s">
        <v>1330</v>
      </c>
      <c r="E196" s="1080"/>
      <c r="F196" s="1079" t="s">
        <v>1351</v>
      </c>
      <c r="G196" s="1080"/>
      <c r="H196" s="1026" t="s">
        <v>969</v>
      </c>
      <c r="I196" s="1026" t="s">
        <v>1262</v>
      </c>
      <c r="J196" s="1026" t="s">
        <v>20</v>
      </c>
      <c r="K196" s="293">
        <v>4813</v>
      </c>
      <c r="L196" s="6">
        <v>5</v>
      </c>
      <c r="M196" s="9"/>
      <c r="N196" s="8">
        <v>24065</v>
      </c>
    </row>
    <row r="197" spans="2:14" ht="26.4">
      <c r="B197" s="1026">
        <v>2023</v>
      </c>
      <c r="C197" s="1026" t="s">
        <v>16</v>
      </c>
      <c r="D197" s="1079" t="s">
        <v>1330</v>
      </c>
      <c r="E197" s="1080"/>
      <c r="F197" s="1079" t="s">
        <v>1351</v>
      </c>
      <c r="G197" s="1080"/>
      <c r="H197" s="1026" t="s">
        <v>968</v>
      </c>
      <c r="I197" s="1026" t="s">
        <v>1261</v>
      </c>
      <c r="J197" s="1026" t="s">
        <v>20</v>
      </c>
      <c r="K197" s="293">
        <v>802</v>
      </c>
      <c r="L197" s="6">
        <v>821</v>
      </c>
      <c r="M197" s="9"/>
      <c r="N197" s="8">
        <v>658442</v>
      </c>
    </row>
    <row r="198" spans="2:14" ht="26.4">
      <c r="B198" s="1026">
        <v>2023</v>
      </c>
      <c r="C198" s="1026" t="s">
        <v>16</v>
      </c>
      <c r="D198" s="1079" t="s">
        <v>1330</v>
      </c>
      <c r="E198" s="1080"/>
      <c r="F198" s="1079" t="s">
        <v>1351</v>
      </c>
      <c r="G198" s="1080"/>
      <c r="H198" s="1026" t="s">
        <v>968</v>
      </c>
      <c r="I198" s="1026" t="s">
        <v>1262</v>
      </c>
      <c r="J198" s="1026" t="s">
        <v>20</v>
      </c>
      <c r="K198" s="293">
        <v>1604</v>
      </c>
      <c r="L198" s="6">
        <v>260</v>
      </c>
      <c r="M198" s="9"/>
      <c r="N198" s="8">
        <v>417040</v>
      </c>
    </row>
    <row r="199" spans="2:14">
      <c r="B199" s="1027" t="s">
        <v>28</v>
      </c>
      <c r="C199" s="1027" t="s">
        <v>28</v>
      </c>
      <c r="D199" s="1083" t="s">
        <v>28</v>
      </c>
      <c r="E199" s="1080"/>
      <c r="F199" s="1083" t="s">
        <v>29</v>
      </c>
      <c r="G199" s="1080"/>
      <c r="H199" s="1027" t="s">
        <v>28</v>
      </c>
      <c r="I199" s="1027" t="s">
        <v>28</v>
      </c>
      <c r="J199" s="1027" t="s">
        <v>28</v>
      </c>
      <c r="K199" s="1027" t="s">
        <v>28</v>
      </c>
      <c r="L199" s="13">
        <v>90392</v>
      </c>
      <c r="M199" s="1027"/>
      <c r="N199" s="14">
        <v>89256412</v>
      </c>
    </row>
    <row r="200" spans="2:14" ht="52.8">
      <c r="B200" s="1026">
        <v>2023</v>
      </c>
      <c r="C200" s="1026" t="s">
        <v>16</v>
      </c>
      <c r="D200" s="1079" t="s">
        <v>1330</v>
      </c>
      <c r="E200" s="1080"/>
      <c r="F200" s="1079" t="s">
        <v>1352</v>
      </c>
      <c r="G200" s="1080"/>
      <c r="H200" s="1026" t="s">
        <v>966</v>
      </c>
      <c r="I200" s="1026" t="s">
        <v>1261</v>
      </c>
      <c r="J200" s="1026" t="s">
        <v>20</v>
      </c>
      <c r="K200" s="293">
        <v>193</v>
      </c>
      <c r="L200" s="6">
        <v>530628</v>
      </c>
      <c r="M200" s="9"/>
      <c r="N200" s="8">
        <v>102411204</v>
      </c>
    </row>
    <row r="201" spans="2:14" ht="52.8">
      <c r="B201" s="1026">
        <v>2023</v>
      </c>
      <c r="C201" s="1026" t="s">
        <v>16</v>
      </c>
      <c r="D201" s="1079" t="s">
        <v>1330</v>
      </c>
      <c r="E201" s="1080"/>
      <c r="F201" s="1079" t="s">
        <v>1352</v>
      </c>
      <c r="G201" s="1080"/>
      <c r="H201" s="1026" t="s">
        <v>966</v>
      </c>
      <c r="I201" s="1026" t="s">
        <v>1262</v>
      </c>
      <c r="J201" s="1026" t="s">
        <v>20</v>
      </c>
      <c r="K201" s="293">
        <v>386</v>
      </c>
      <c r="L201" s="6">
        <v>200547</v>
      </c>
      <c r="M201" s="9"/>
      <c r="N201" s="8">
        <v>77411142</v>
      </c>
    </row>
    <row r="202" spans="2:14" ht="26.4">
      <c r="B202" s="1026">
        <v>2023</v>
      </c>
      <c r="C202" s="1026" t="s">
        <v>16</v>
      </c>
      <c r="D202" s="1079" t="s">
        <v>1330</v>
      </c>
      <c r="E202" s="1080"/>
      <c r="F202" s="1079" t="s">
        <v>1352</v>
      </c>
      <c r="G202" s="1080"/>
      <c r="H202" s="1026" t="s">
        <v>967</v>
      </c>
      <c r="I202" s="1026" t="s">
        <v>1261</v>
      </c>
      <c r="J202" s="1026" t="s">
        <v>20</v>
      </c>
      <c r="K202" s="293">
        <v>386</v>
      </c>
      <c r="L202" s="6">
        <v>32675</v>
      </c>
      <c r="M202" s="9"/>
      <c r="N202" s="8">
        <v>12612550</v>
      </c>
    </row>
    <row r="203" spans="2:14" ht="26.4">
      <c r="B203" s="1026">
        <v>2023</v>
      </c>
      <c r="C203" s="1026" t="s">
        <v>16</v>
      </c>
      <c r="D203" s="1079" t="s">
        <v>1330</v>
      </c>
      <c r="E203" s="1080"/>
      <c r="F203" s="1079" t="s">
        <v>1352</v>
      </c>
      <c r="G203" s="1080"/>
      <c r="H203" s="1026" t="s">
        <v>967</v>
      </c>
      <c r="I203" s="1026" t="s">
        <v>1262</v>
      </c>
      <c r="J203" s="1026" t="s">
        <v>20</v>
      </c>
      <c r="K203" s="293">
        <v>773</v>
      </c>
      <c r="L203" s="6">
        <v>5667</v>
      </c>
      <c r="M203" s="9"/>
      <c r="N203" s="8">
        <v>4380591</v>
      </c>
    </row>
    <row r="204" spans="2:14" ht="26.4">
      <c r="B204" s="1026">
        <v>2023</v>
      </c>
      <c r="C204" s="1026" t="s">
        <v>16</v>
      </c>
      <c r="D204" s="1079" t="s">
        <v>1330</v>
      </c>
      <c r="E204" s="1080"/>
      <c r="F204" s="1079" t="s">
        <v>1352</v>
      </c>
      <c r="G204" s="1080"/>
      <c r="H204" s="1026" t="s">
        <v>969</v>
      </c>
      <c r="I204" s="1026" t="s">
        <v>1261</v>
      </c>
      <c r="J204" s="1026" t="s">
        <v>20</v>
      </c>
      <c r="K204" s="293">
        <v>580</v>
      </c>
      <c r="L204" s="6">
        <v>1856</v>
      </c>
      <c r="M204" s="9"/>
      <c r="N204" s="8">
        <v>1076480</v>
      </c>
    </row>
    <row r="205" spans="2:14" ht="26.4">
      <c r="B205" s="1026">
        <v>2023</v>
      </c>
      <c r="C205" s="1026" t="s">
        <v>16</v>
      </c>
      <c r="D205" s="1079" t="s">
        <v>1330</v>
      </c>
      <c r="E205" s="1080"/>
      <c r="F205" s="1079" t="s">
        <v>1352</v>
      </c>
      <c r="G205" s="1080"/>
      <c r="H205" s="1026" t="s">
        <v>969</v>
      </c>
      <c r="I205" s="1026" t="s">
        <v>1262</v>
      </c>
      <c r="J205" s="1026" t="s">
        <v>20</v>
      </c>
      <c r="K205" s="293">
        <v>1159</v>
      </c>
      <c r="L205" s="6">
        <v>201</v>
      </c>
      <c r="M205" s="9"/>
      <c r="N205" s="8">
        <v>232959</v>
      </c>
    </row>
    <row r="206" spans="2:14" ht="26.4">
      <c r="B206" s="1026">
        <v>2023</v>
      </c>
      <c r="C206" s="1026" t="s">
        <v>16</v>
      </c>
      <c r="D206" s="1079" t="s">
        <v>1330</v>
      </c>
      <c r="E206" s="1080"/>
      <c r="F206" s="1079" t="s">
        <v>1352</v>
      </c>
      <c r="G206" s="1080"/>
      <c r="H206" s="1026" t="s">
        <v>968</v>
      </c>
      <c r="I206" s="1026" t="s">
        <v>1261</v>
      </c>
      <c r="J206" s="1026" t="s">
        <v>20</v>
      </c>
      <c r="K206" s="293">
        <v>193</v>
      </c>
      <c r="L206" s="6">
        <v>10078</v>
      </c>
      <c r="M206" s="9"/>
      <c r="N206" s="8">
        <v>1945054</v>
      </c>
    </row>
    <row r="207" spans="2:14" ht="26.4">
      <c r="B207" s="1026">
        <v>2023</v>
      </c>
      <c r="C207" s="1026" t="s">
        <v>16</v>
      </c>
      <c r="D207" s="1079" t="s">
        <v>1330</v>
      </c>
      <c r="E207" s="1080"/>
      <c r="F207" s="1079" t="s">
        <v>1352</v>
      </c>
      <c r="G207" s="1080"/>
      <c r="H207" s="1026" t="s">
        <v>968</v>
      </c>
      <c r="I207" s="1026" t="s">
        <v>1262</v>
      </c>
      <c r="J207" s="1026" t="s">
        <v>20</v>
      </c>
      <c r="K207" s="293">
        <v>386</v>
      </c>
      <c r="L207" s="6">
        <v>3977</v>
      </c>
      <c r="M207" s="9"/>
      <c r="N207" s="8">
        <v>1535122</v>
      </c>
    </row>
    <row r="208" spans="2:14">
      <c r="B208" s="1027" t="s">
        <v>28</v>
      </c>
      <c r="C208" s="1027" t="s">
        <v>28</v>
      </c>
      <c r="D208" s="1083" t="s">
        <v>28</v>
      </c>
      <c r="E208" s="1080"/>
      <c r="F208" s="1083" t="s">
        <v>29</v>
      </c>
      <c r="G208" s="1080"/>
      <c r="H208" s="1027" t="s">
        <v>28</v>
      </c>
      <c r="I208" s="1027" t="s">
        <v>28</v>
      </c>
      <c r="J208" s="1027" t="s">
        <v>28</v>
      </c>
      <c r="K208" s="1027" t="s">
        <v>28</v>
      </c>
      <c r="L208" s="13">
        <v>785629</v>
      </c>
      <c r="M208" s="1027"/>
      <c r="N208" s="14">
        <v>201605102</v>
      </c>
    </row>
    <row r="209" spans="2:14" ht="52.8">
      <c r="B209" s="1026">
        <v>2023</v>
      </c>
      <c r="C209" s="1026" t="s">
        <v>16</v>
      </c>
      <c r="D209" s="1079" t="s">
        <v>1330</v>
      </c>
      <c r="E209" s="1080"/>
      <c r="F209" s="1079" t="s">
        <v>1353</v>
      </c>
      <c r="G209" s="1080"/>
      <c r="H209" s="1026" t="s">
        <v>966</v>
      </c>
      <c r="I209" s="1026" t="s">
        <v>1261</v>
      </c>
      <c r="J209" s="1026" t="s">
        <v>20</v>
      </c>
      <c r="K209" s="293">
        <v>1047</v>
      </c>
      <c r="L209" s="6">
        <v>13605</v>
      </c>
      <c r="M209" s="9"/>
      <c r="N209" s="8">
        <v>14244435</v>
      </c>
    </row>
    <row r="210" spans="2:14" ht="52.8">
      <c r="B210" s="1026">
        <v>2023</v>
      </c>
      <c r="C210" s="1026" t="s">
        <v>16</v>
      </c>
      <c r="D210" s="1079" t="s">
        <v>1330</v>
      </c>
      <c r="E210" s="1080"/>
      <c r="F210" s="1079" t="s">
        <v>1353</v>
      </c>
      <c r="G210" s="1080"/>
      <c r="H210" s="1026" t="s">
        <v>966</v>
      </c>
      <c r="I210" s="1026" t="s">
        <v>1262</v>
      </c>
      <c r="J210" s="1026" t="s">
        <v>20</v>
      </c>
      <c r="K210" s="293">
        <v>2094</v>
      </c>
      <c r="L210" s="6">
        <v>6017</v>
      </c>
      <c r="M210" s="9"/>
      <c r="N210" s="8">
        <v>12599598</v>
      </c>
    </row>
    <row r="211" spans="2:14" ht="26.4">
      <c r="B211" s="1026">
        <v>2023</v>
      </c>
      <c r="C211" s="1026" t="s">
        <v>16</v>
      </c>
      <c r="D211" s="1079" t="s">
        <v>1330</v>
      </c>
      <c r="E211" s="1080"/>
      <c r="F211" s="1079" t="s">
        <v>1353</v>
      </c>
      <c r="G211" s="1080"/>
      <c r="H211" s="1026" t="s">
        <v>967</v>
      </c>
      <c r="I211" s="1026" t="s">
        <v>1261</v>
      </c>
      <c r="J211" s="1026" t="s">
        <v>20</v>
      </c>
      <c r="K211" s="293">
        <v>2094</v>
      </c>
      <c r="L211" s="6">
        <v>285</v>
      </c>
      <c r="M211" s="9"/>
      <c r="N211" s="8">
        <v>596790</v>
      </c>
    </row>
    <row r="212" spans="2:14" ht="26.4">
      <c r="B212" s="1026">
        <v>2023</v>
      </c>
      <c r="C212" s="1026" t="s">
        <v>16</v>
      </c>
      <c r="D212" s="1079" t="s">
        <v>1330</v>
      </c>
      <c r="E212" s="1080"/>
      <c r="F212" s="1079" t="s">
        <v>1353</v>
      </c>
      <c r="G212" s="1080"/>
      <c r="H212" s="1026" t="s">
        <v>967</v>
      </c>
      <c r="I212" s="1026" t="s">
        <v>1262</v>
      </c>
      <c r="J212" s="1026" t="s">
        <v>20</v>
      </c>
      <c r="K212" s="293">
        <v>4187</v>
      </c>
      <c r="L212" s="6">
        <v>52</v>
      </c>
      <c r="M212" s="9"/>
      <c r="N212" s="8">
        <v>217724</v>
      </c>
    </row>
    <row r="213" spans="2:14" ht="26.4">
      <c r="B213" s="1026">
        <v>2023</v>
      </c>
      <c r="C213" s="1026" t="s">
        <v>16</v>
      </c>
      <c r="D213" s="1079" t="s">
        <v>1330</v>
      </c>
      <c r="E213" s="1080"/>
      <c r="F213" s="1079" t="s">
        <v>1353</v>
      </c>
      <c r="G213" s="1080"/>
      <c r="H213" s="1026" t="s">
        <v>969</v>
      </c>
      <c r="I213" s="1026" t="s">
        <v>1261</v>
      </c>
      <c r="J213" s="1026" t="s">
        <v>20</v>
      </c>
      <c r="K213" s="293">
        <v>3141</v>
      </c>
      <c r="L213" s="6">
        <v>1</v>
      </c>
      <c r="M213" s="9"/>
      <c r="N213" s="8">
        <v>3141</v>
      </c>
    </row>
    <row r="214" spans="2:14" ht="26.4">
      <c r="B214" s="1026">
        <v>2023</v>
      </c>
      <c r="C214" s="1026" t="s">
        <v>16</v>
      </c>
      <c r="D214" s="1079" t="s">
        <v>1330</v>
      </c>
      <c r="E214" s="1080"/>
      <c r="F214" s="1079" t="s">
        <v>1353</v>
      </c>
      <c r="G214" s="1080"/>
      <c r="H214" s="1026" t="s">
        <v>969</v>
      </c>
      <c r="I214" s="1026" t="s">
        <v>1262</v>
      </c>
      <c r="J214" s="1026" t="s">
        <v>20</v>
      </c>
      <c r="K214" s="293">
        <v>6281</v>
      </c>
      <c r="L214" s="6">
        <v>1</v>
      </c>
      <c r="M214" s="9"/>
      <c r="N214" s="8">
        <v>6281</v>
      </c>
    </row>
    <row r="215" spans="2:14" ht="26.4">
      <c r="B215" s="1026">
        <v>2023</v>
      </c>
      <c r="C215" s="1026" t="s">
        <v>16</v>
      </c>
      <c r="D215" s="1079" t="s">
        <v>1330</v>
      </c>
      <c r="E215" s="1080"/>
      <c r="F215" s="1079" t="s">
        <v>1353</v>
      </c>
      <c r="G215" s="1080"/>
      <c r="H215" s="1026" t="s">
        <v>968</v>
      </c>
      <c r="I215" s="1026" t="s">
        <v>1261</v>
      </c>
      <c r="J215" s="1026" t="s">
        <v>20</v>
      </c>
      <c r="K215" s="293">
        <v>1047</v>
      </c>
      <c r="L215" s="6">
        <v>366</v>
      </c>
      <c r="M215" s="9"/>
      <c r="N215" s="8">
        <v>383202</v>
      </c>
    </row>
    <row r="216" spans="2:14" ht="26.4">
      <c r="B216" s="1026">
        <v>2023</v>
      </c>
      <c r="C216" s="1026" t="s">
        <v>16</v>
      </c>
      <c r="D216" s="1079" t="s">
        <v>1330</v>
      </c>
      <c r="E216" s="1080"/>
      <c r="F216" s="1079" t="s">
        <v>1353</v>
      </c>
      <c r="G216" s="1080"/>
      <c r="H216" s="1026" t="s">
        <v>968</v>
      </c>
      <c r="I216" s="1026" t="s">
        <v>1262</v>
      </c>
      <c r="J216" s="1026" t="s">
        <v>20</v>
      </c>
      <c r="K216" s="293">
        <v>2094</v>
      </c>
      <c r="L216" s="6">
        <v>182</v>
      </c>
      <c r="M216" s="9"/>
      <c r="N216" s="8">
        <v>381108</v>
      </c>
    </row>
    <row r="217" spans="2:14">
      <c r="B217" s="1027" t="s">
        <v>28</v>
      </c>
      <c r="C217" s="1027" t="s">
        <v>28</v>
      </c>
      <c r="D217" s="1083" t="s">
        <v>28</v>
      </c>
      <c r="E217" s="1080"/>
      <c r="F217" s="1083" t="s">
        <v>29</v>
      </c>
      <c r="G217" s="1080"/>
      <c r="H217" s="1027" t="s">
        <v>28</v>
      </c>
      <c r="I217" s="1027" t="s">
        <v>28</v>
      </c>
      <c r="J217" s="1027" t="s">
        <v>28</v>
      </c>
      <c r="K217" s="1027" t="s">
        <v>28</v>
      </c>
      <c r="L217" s="13">
        <v>20509</v>
      </c>
      <c r="M217" s="1027"/>
      <c r="N217" s="14">
        <v>28432279</v>
      </c>
    </row>
    <row r="218" spans="2:14" ht="52.8">
      <c r="B218" s="1026">
        <v>2023</v>
      </c>
      <c r="C218" s="1026" t="s">
        <v>16</v>
      </c>
      <c r="D218" s="1079" t="s">
        <v>1330</v>
      </c>
      <c r="E218" s="1080"/>
      <c r="F218" s="1079" t="s">
        <v>1354</v>
      </c>
      <c r="G218" s="1080"/>
      <c r="H218" s="1026" t="s">
        <v>966</v>
      </c>
      <c r="I218" s="1026" t="s">
        <v>1261</v>
      </c>
      <c r="J218" s="1026" t="s">
        <v>20</v>
      </c>
      <c r="K218" s="293">
        <v>250</v>
      </c>
      <c r="L218" s="6">
        <v>41837</v>
      </c>
      <c r="M218" s="9"/>
      <c r="N218" s="8">
        <v>10459250</v>
      </c>
    </row>
    <row r="219" spans="2:14" ht="52.8">
      <c r="B219" s="1026">
        <v>2023</v>
      </c>
      <c r="C219" s="1026" t="s">
        <v>16</v>
      </c>
      <c r="D219" s="1079" t="s">
        <v>1330</v>
      </c>
      <c r="E219" s="1080"/>
      <c r="F219" s="1079" t="s">
        <v>1354</v>
      </c>
      <c r="G219" s="1080"/>
      <c r="H219" s="1026" t="s">
        <v>966</v>
      </c>
      <c r="I219" s="1026" t="s">
        <v>1262</v>
      </c>
      <c r="J219" s="1026" t="s">
        <v>20</v>
      </c>
      <c r="K219" s="293">
        <v>501</v>
      </c>
      <c r="L219" s="6">
        <v>19338</v>
      </c>
      <c r="M219" s="9"/>
      <c r="N219" s="8">
        <v>9688338</v>
      </c>
    </row>
    <row r="220" spans="2:14" ht="26.4">
      <c r="B220" s="1026">
        <v>2023</v>
      </c>
      <c r="C220" s="1026" t="s">
        <v>16</v>
      </c>
      <c r="D220" s="1079" t="s">
        <v>1330</v>
      </c>
      <c r="E220" s="1080"/>
      <c r="F220" s="1079" t="s">
        <v>1354</v>
      </c>
      <c r="G220" s="1080"/>
      <c r="H220" s="1026" t="s">
        <v>967</v>
      </c>
      <c r="I220" s="1026" t="s">
        <v>1261</v>
      </c>
      <c r="J220" s="1026" t="s">
        <v>20</v>
      </c>
      <c r="K220" s="293">
        <v>501</v>
      </c>
      <c r="L220" s="6">
        <v>1935</v>
      </c>
      <c r="M220" s="9"/>
      <c r="N220" s="8">
        <v>969435</v>
      </c>
    </row>
    <row r="221" spans="2:14" ht="26.4">
      <c r="B221" s="1026">
        <v>2023</v>
      </c>
      <c r="C221" s="1026" t="s">
        <v>16</v>
      </c>
      <c r="D221" s="1079" t="s">
        <v>1330</v>
      </c>
      <c r="E221" s="1080"/>
      <c r="F221" s="1079" t="s">
        <v>1354</v>
      </c>
      <c r="G221" s="1080"/>
      <c r="H221" s="1026" t="s">
        <v>967</v>
      </c>
      <c r="I221" s="1026" t="s">
        <v>1262</v>
      </c>
      <c r="J221" s="1026" t="s">
        <v>20</v>
      </c>
      <c r="K221" s="293">
        <v>1002</v>
      </c>
      <c r="L221" s="6">
        <v>228</v>
      </c>
      <c r="M221" s="9"/>
      <c r="N221" s="8">
        <v>228456</v>
      </c>
    </row>
    <row r="222" spans="2:14" ht="26.4">
      <c r="B222" s="1026">
        <v>2023</v>
      </c>
      <c r="C222" s="1026" t="s">
        <v>16</v>
      </c>
      <c r="D222" s="1079" t="s">
        <v>1330</v>
      </c>
      <c r="E222" s="1080"/>
      <c r="F222" s="1079" t="s">
        <v>1354</v>
      </c>
      <c r="G222" s="1080"/>
      <c r="H222" s="1026" t="s">
        <v>969</v>
      </c>
      <c r="I222" s="1026" t="s">
        <v>1261</v>
      </c>
      <c r="J222" s="1026" t="s">
        <v>20</v>
      </c>
      <c r="K222" s="293">
        <v>751</v>
      </c>
      <c r="L222" s="6">
        <v>7</v>
      </c>
      <c r="M222" s="9"/>
      <c r="N222" s="8">
        <v>5257</v>
      </c>
    </row>
    <row r="223" spans="2:14" ht="26.4">
      <c r="B223" s="1026">
        <v>2023</v>
      </c>
      <c r="C223" s="1026" t="s">
        <v>16</v>
      </c>
      <c r="D223" s="1079" t="s">
        <v>1330</v>
      </c>
      <c r="E223" s="1080"/>
      <c r="F223" s="1079" t="s">
        <v>1354</v>
      </c>
      <c r="G223" s="1080"/>
      <c r="H223" s="1026" t="s">
        <v>969</v>
      </c>
      <c r="I223" s="1026" t="s">
        <v>1262</v>
      </c>
      <c r="J223" s="1026" t="s">
        <v>20</v>
      </c>
      <c r="K223" s="293">
        <v>1502</v>
      </c>
      <c r="L223" s="6">
        <v>3</v>
      </c>
      <c r="M223" s="9"/>
      <c r="N223" s="8">
        <v>4506</v>
      </c>
    </row>
    <row r="224" spans="2:14" ht="26.4">
      <c r="B224" s="1026">
        <v>2023</v>
      </c>
      <c r="C224" s="1026" t="s">
        <v>16</v>
      </c>
      <c r="D224" s="1079" t="s">
        <v>1330</v>
      </c>
      <c r="E224" s="1080"/>
      <c r="F224" s="1079" t="s">
        <v>1354</v>
      </c>
      <c r="G224" s="1080"/>
      <c r="H224" s="1026" t="s">
        <v>968</v>
      </c>
      <c r="I224" s="1026" t="s">
        <v>1261</v>
      </c>
      <c r="J224" s="1026" t="s">
        <v>20</v>
      </c>
      <c r="K224" s="293">
        <v>250</v>
      </c>
      <c r="L224" s="6">
        <v>698</v>
      </c>
      <c r="M224" s="9"/>
      <c r="N224" s="8">
        <v>174500</v>
      </c>
    </row>
    <row r="225" spans="2:14" ht="26.4">
      <c r="B225" s="1026">
        <v>2023</v>
      </c>
      <c r="C225" s="1026" t="s">
        <v>16</v>
      </c>
      <c r="D225" s="1079" t="s">
        <v>1330</v>
      </c>
      <c r="E225" s="1080"/>
      <c r="F225" s="1079" t="s">
        <v>1354</v>
      </c>
      <c r="G225" s="1080"/>
      <c r="H225" s="1026" t="s">
        <v>968</v>
      </c>
      <c r="I225" s="1026" t="s">
        <v>1262</v>
      </c>
      <c r="J225" s="1026" t="s">
        <v>20</v>
      </c>
      <c r="K225" s="293">
        <v>501</v>
      </c>
      <c r="L225" s="6">
        <v>241</v>
      </c>
      <c r="M225" s="9"/>
      <c r="N225" s="8">
        <v>120741</v>
      </c>
    </row>
    <row r="226" spans="2:14">
      <c r="B226" s="1027" t="s">
        <v>28</v>
      </c>
      <c r="C226" s="1027" t="s">
        <v>28</v>
      </c>
      <c r="D226" s="1083" t="s">
        <v>28</v>
      </c>
      <c r="E226" s="1080"/>
      <c r="F226" s="1083" t="s">
        <v>29</v>
      </c>
      <c r="G226" s="1080"/>
      <c r="H226" s="1027" t="s">
        <v>28</v>
      </c>
      <c r="I226" s="1027" t="s">
        <v>28</v>
      </c>
      <c r="J226" s="1027" t="s">
        <v>28</v>
      </c>
      <c r="K226" s="1027" t="s">
        <v>28</v>
      </c>
      <c r="L226" s="13">
        <v>64287</v>
      </c>
      <c r="M226" s="1027"/>
      <c r="N226" s="14">
        <v>21650483</v>
      </c>
    </row>
    <row r="227" spans="2:14" ht="52.8">
      <c r="B227" s="1026">
        <v>2023</v>
      </c>
      <c r="C227" s="1026" t="s">
        <v>16</v>
      </c>
      <c r="D227" s="1079" t="s">
        <v>1330</v>
      </c>
      <c r="E227" s="1080"/>
      <c r="F227" s="1079" t="s">
        <v>1355</v>
      </c>
      <c r="G227" s="1080"/>
      <c r="H227" s="1026" t="s">
        <v>966</v>
      </c>
      <c r="I227" s="1026" t="s">
        <v>1261</v>
      </c>
      <c r="J227" s="1026" t="s">
        <v>20</v>
      </c>
      <c r="K227" s="293">
        <v>513</v>
      </c>
      <c r="L227" s="6">
        <v>33238</v>
      </c>
      <c r="M227" s="9"/>
      <c r="N227" s="8">
        <v>17051094</v>
      </c>
    </row>
    <row r="228" spans="2:14" ht="52.8">
      <c r="B228" s="1026">
        <v>2023</v>
      </c>
      <c r="C228" s="1026" t="s">
        <v>16</v>
      </c>
      <c r="D228" s="1079" t="s">
        <v>1330</v>
      </c>
      <c r="E228" s="1080"/>
      <c r="F228" s="1079" t="s">
        <v>1355</v>
      </c>
      <c r="G228" s="1080"/>
      <c r="H228" s="1026" t="s">
        <v>966</v>
      </c>
      <c r="I228" s="1026" t="s">
        <v>1262</v>
      </c>
      <c r="J228" s="1026" t="s">
        <v>20</v>
      </c>
      <c r="K228" s="293">
        <v>1026</v>
      </c>
      <c r="L228" s="6">
        <v>13373</v>
      </c>
      <c r="M228" s="9"/>
      <c r="N228" s="8">
        <v>13720698</v>
      </c>
    </row>
    <row r="229" spans="2:14" ht="26.4">
      <c r="B229" s="1026">
        <v>2023</v>
      </c>
      <c r="C229" s="1026" t="s">
        <v>16</v>
      </c>
      <c r="D229" s="1079" t="s">
        <v>1330</v>
      </c>
      <c r="E229" s="1080"/>
      <c r="F229" s="1079" t="s">
        <v>1355</v>
      </c>
      <c r="G229" s="1080"/>
      <c r="H229" s="1026" t="s">
        <v>967</v>
      </c>
      <c r="I229" s="1026" t="s">
        <v>1261</v>
      </c>
      <c r="J229" s="1026" t="s">
        <v>20</v>
      </c>
      <c r="K229" s="293">
        <v>1026</v>
      </c>
      <c r="L229" s="6">
        <v>11354</v>
      </c>
      <c r="M229" s="9"/>
      <c r="N229" s="8">
        <v>11649204</v>
      </c>
    </row>
    <row r="230" spans="2:14" ht="26.4">
      <c r="B230" s="1026">
        <v>2023</v>
      </c>
      <c r="C230" s="1026" t="s">
        <v>16</v>
      </c>
      <c r="D230" s="1079" t="s">
        <v>1330</v>
      </c>
      <c r="E230" s="1080"/>
      <c r="F230" s="1079" t="s">
        <v>1355</v>
      </c>
      <c r="G230" s="1080"/>
      <c r="H230" s="1026" t="s">
        <v>967</v>
      </c>
      <c r="I230" s="1026" t="s">
        <v>1262</v>
      </c>
      <c r="J230" s="1026" t="s">
        <v>20</v>
      </c>
      <c r="K230" s="293">
        <v>2052</v>
      </c>
      <c r="L230" s="6">
        <v>2274</v>
      </c>
      <c r="M230" s="9"/>
      <c r="N230" s="8">
        <v>4666248</v>
      </c>
    </row>
    <row r="231" spans="2:14" ht="26.4">
      <c r="B231" s="1026">
        <v>2023</v>
      </c>
      <c r="C231" s="1026" t="s">
        <v>16</v>
      </c>
      <c r="D231" s="1079" t="s">
        <v>1330</v>
      </c>
      <c r="E231" s="1080"/>
      <c r="F231" s="1079" t="s">
        <v>1355</v>
      </c>
      <c r="G231" s="1080"/>
      <c r="H231" s="1026" t="s">
        <v>969</v>
      </c>
      <c r="I231" s="1026" t="s">
        <v>1261</v>
      </c>
      <c r="J231" s="1026" t="s">
        <v>20</v>
      </c>
      <c r="K231" s="293">
        <v>1539</v>
      </c>
      <c r="L231" s="6">
        <v>42</v>
      </c>
      <c r="M231" s="9"/>
      <c r="N231" s="8">
        <v>64638</v>
      </c>
    </row>
    <row r="232" spans="2:14" ht="26.4">
      <c r="B232" s="1026">
        <v>2023</v>
      </c>
      <c r="C232" s="1026" t="s">
        <v>16</v>
      </c>
      <c r="D232" s="1079" t="s">
        <v>1330</v>
      </c>
      <c r="E232" s="1080"/>
      <c r="F232" s="1079" t="s">
        <v>1355</v>
      </c>
      <c r="G232" s="1080"/>
      <c r="H232" s="1026" t="s">
        <v>969</v>
      </c>
      <c r="I232" s="1026" t="s">
        <v>1262</v>
      </c>
      <c r="J232" s="1026" t="s">
        <v>20</v>
      </c>
      <c r="K232" s="293">
        <v>3078</v>
      </c>
      <c r="L232" s="6">
        <v>15</v>
      </c>
      <c r="M232" s="9"/>
      <c r="N232" s="8">
        <v>46170</v>
      </c>
    </row>
    <row r="233" spans="2:14" ht="26.4">
      <c r="B233" s="1026">
        <v>2023</v>
      </c>
      <c r="C233" s="1026" t="s">
        <v>16</v>
      </c>
      <c r="D233" s="1079" t="s">
        <v>1330</v>
      </c>
      <c r="E233" s="1080"/>
      <c r="F233" s="1079" t="s">
        <v>1355</v>
      </c>
      <c r="G233" s="1080"/>
      <c r="H233" s="1026" t="s">
        <v>968</v>
      </c>
      <c r="I233" s="1026" t="s">
        <v>1261</v>
      </c>
      <c r="J233" s="1026" t="s">
        <v>20</v>
      </c>
      <c r="K233" s="293">
        <v>513</v>
      </c>
      <c r="L233" s="6">
        <v>1656</v>
      </c>
      <c r="M233" s="9"/>
      <c r="N233" s="8">
        <v>849528</v>
      </c>
    </row>
    <row r="234" spans="2:14" ht="26.4">
      <c r="B234" s="1026">
        <v>2023</v>
      </c>
      <c r="C234" s="1026" t="s">
        <v>16</v>
      </c>
      <c r="D234" s="1079" t="s">
        <v>1330</v>
      </c>
      <c r="E234" s="1080"/>
      <c r="F234" s="1079" t="s">
        <v>1355</v>
      </c>
      <c r="G234" s="1080"/>
      <c r="H234" s="1026" t="s">
        <v>968</v>
      </c>
      <c r="I234" s="1026" t="s">
        <v>1262</v>
      </c>
      <c r="J234" s="1026" t="s">
        <v>20</v>
      </c>
      <c r="K234" s="293">
        <v>1026</v>
      </c>
      <c r="L234" s="6">
        <v>567</v>
      </c>
      <c r="M234" s="9"/>
      <c r="N234" s="8">
        <v>581742</v>
      </c>
    </row>
    <row r="235" spans="2:14">
      <c r="B235" s="1027" t="s">
        <v>28</v>
      </c>
      <c r="C235" s="1027" t="s">
        <v>28</v>
      </c>
      <c r="D235" s="1083" t="s">
        <v>28</v>
      </c>
      <c r="E235" s="1080"/>
      <c r="F235" s="1083" t="s">
        <v>29</v>
      </c>
      <c r="G235" s="1080"/>
      <c r="H235" s="1027" t="s">
        <v>28</v>
      </c>
      <c r="I235" s="1027" t="s">
        <v>28</v>
      </c>
      <c r="J235" s="1027" t="s">
        <v>28</v>
      </c>
      <c r="K235" s="1027" t="s">
        <v>28</v>
      </c>
      <c r="L235" s="13">
        <v>62519</v>
      </c>
      <c r="M235" s="1027"/>
      <c r="N235" s="14">
        <v>48629322</v>
      </c>
    </row>
    <row r="236" spans="2:14" ht="52.8">
      <c r="B236" s="1026">
        <v>2023</v>
      </c>
      <c r="C236" s="1026" t="s">
        <v>16</v>
      </c>
      <c r="D236" s="1079" t="s">
        <v>1330</v>
      </c>
      <c r="E236" s="1080"/>
      <c r="F236" s="1079" t="s">
        <v>1356</v>
      </c>
      <c r="G236" s="1080"/>
      <c r="H236" s="1026" t="s">
        <v>966</v>
      </c>
      <c r="I236" s="1026" t="s">
        <v>1261</v>
      </c>
      <c r="J236" s="1026" t="s">
        <v>20</v>
      </c>
      <c r="K236" s="293">
        <v>1302</v>
      </c>
      <c r="L236" s="6">
        <v>10211</v>
      </c>
      <c r="M236" s="9"/>
      <c r="N236" s="8">
        <v>13294722</v>
      </c>
    </row>
    <row r="237" spans="2:14" ht="52.8">
      <c r="B237" s="1026">
        <v>2023</v>
      </c>
      <c r="C237" s="1026" t="s">
        <v>16</v>
      </c>
      <c r="D237" s="1079" t="s">
        <v>1330</v>
      </c>
      <c r="E237" s="1080"/>
      <c r="F237" s="1079" t="s">
        <v>1356</v>
      </c>
      <c r="G237" s="1080"/>
      <c r="H237" s="1026" t="s">
        <v>966</v>
      </c>
      <c r="I237" s="1026" t="s">
        <v>1262</v>
      </c>
      <c r="J237" s="1026" t="s">
        <v>20</v>
      </c>
      <c r="K237" s="293">
        <v>2604</v>
      </c>
      <c r="L237" s="6">
        <v>4852</v>
      </c>
      <c r="M237" s="9"/>
      <c r="N237" s="8">
        <v>12634608</v>
      </c>
    </row>
    <row r="238" spans="2:14" ht="26.4">
      <c r="B238" s="1026">
        <v>2023</v>
      </c>
      <c r="C238" s="1026" t="s">
        <v>16</v>
      </c>
      <c r="D238" s="1079" t="s">
        <v>1330</v>
      </c>
      <c r="E238" s="1080"/>
      <c r="F238" s="1079" t="s">
        <v>1356</v>
      </c>
      <c r="G238" s="1080"/>
      <c r="H238" s="1026" t="s">
        <v>967</v>
      </c>
      <c r="I238" s="1026" t="s">
        <v>1261</v>
      </c>
      <c r="J238" s="1026" t="s">
        <v>20</v>
      </c>
      <c r="K238" s="293">
        <v>2604</v>
      </c>
      <c r="L238" s="6">
        <v>251</v>
      </c>
      <c r="M238" s="9"/>
      <c r="N238" s="8">
        <v>653604</v>
      </c>
    </row>
    <row r="239" spans="2:14" ht="26.4">
      <c r="B239" s="1026">
        <v>2023</v>
      </c>
      <c r="C239" s="1026" t="s">
        <v>16</v>
      </c>
      <c r="D239" s="1079" t="s">
        <v>1330</v>
      </c>
      <c r="E239" s="1080"/>
      <c r="F239" s="1079" t="s">
        <v>1356</v>
      </c>
      <c r="G239" s="1080"/>
      <c r="H239" s="1026" t="s">
        <v>967</v>
      </c>
      <c r="I239" s="1026" t="s">
        <v>1262</v>
      </c>
      <c r="J239" s="1026" t="s">
        <v>20</v>
      </c>
      <c r="K239" s="293">
        <v>5207</v>
      </c>
      <c r="L239" s="6">
        <v>66</v>
      </c>
      <c r="M239" s="9"/>
      <c r="N239" s="8">
        <v>343662</v>
      </c>
    </row>
    <row r="240" spans="2:14" ht="26.4">
      <c r="B240" s="1026">
        <v>2023</v>
      </c>
      <c r="C240" s="1026" t="s">
        <v>16</v>
      </c>
      <c r="D240" s="1079" t="s">
        <v>1330</v>
      </c>
      <c r="E240" s="1080"/>
      <c r="F240" s="1079" t="s">
        <v>1356</v>
      </c>
      <c r="G240" s="1080"/>
      <c r="H240" s="1026" t="s">
        <v>969</v>
      </c>
      <c r="I240" s="1026" t="s">
        <v>1261</v>
      </c>
      <c r="J240" s="1026" t="s">
        <v>20</v>
      </c>
      <c r="K240" s="293">
        <v>3905</v>
      </c>
      <c r="L240" s="6">
        <v>1</v>
      </c>
      <c r="M240" s="9"/>
      <c r="N240" s="8">
        <v>3905</v>
      </c>
    </row>
    <row r="241" spans="2:14" ht="26.4">
      <c r="B241" s="1026">
        <v>2023</v>
      </c>
      <c r="C241" s="1026" t="s">
        <v>16</v>
      </c>
      <c r="D241" s="1079" t="s">
        <v>1330</v>
      </c>
      <c r="E241" s="1080"/>
      <c r="F241" s="1079" t="s">
        <v>1356</v>
      </c>
      <c r="G241" s="1080"/>
      <c r="H241" s="1026" t="s">
        <v>969</v>
      </c>
      <c r="I241" s="1026" t="s">
        <v>1262</v>
      </c>
      <c r="J241" s="1026" t="s">
        <v>20</v>
      </c>
      <c r="K241" s="293">
        <v>7811</v>
      </c>
      <c r="L241" s="10">
        <v>0</v>
      </c>
      <c r="M241" s="9"/>
      <c r="N241" s="11">
        <v>0</v>
      </c>
    </row>
    <row r="242" spans="2:14" ht="26.4">
      <c r="B242" s="1026">
        <v>2023</v>
      </c>
      <c r="C242" s="1026" t="s">
        <v>16</v>
      </c>
      <c r="D242" s="1079" t="s">
        <v>1330</v>
      </c>
      <c r="E242" s="1080"/>
      <c r="F242" s="1079" t="s">
        <v>1356</v>
      </c>
      <c r="G242" s="1080"/>
      <c r="H242" s="1026" t="s">
        <v>968</v>
      </c>
      <c r="I242" s="1026" t="s">
        <v>1261</v>
      </c>
      <c r="J242" s="1026" t="s">
        <v>20</v>
      </c>
      <c r="K242" s="293">
        <v>1302</v>
      </c>
      <c r="L242" s="6">
        <v>148</v>
      </c>
      <c r="M242" s="9"/>
      <c r="N242" s="8">
        <v>192696</v>
      </c>
    </row>
    <row r="243" spans="2:14" ht="26.4">
      <c r="B243" s="1026">
        <v>2023</v>
      </c>
      <c r="C243" s="1026" t="s">
        <v>16</v>
      </c>
      <c r="D243" s="1079" t="s">
        <v>1330</v>
      </c>
      <c r="E243" s="1080"/>
      <c r="F243" s="1079" t="s">
        <v>1356</v>
      </c>
      <c r="G243" s="1080"/>
      <c r="H243" s="1026" t="s">
        <v>968</v>
      </c>
      <c r="I243" s="1026" t="s">
        <v>1262</v>
      </c>
      <c r="J243" s="1026" t="s">
        <v>20</v>
      </c>
      <c r="K243" s="293">
        <v>2604</v>
      </c>
      <c r="L243" s="6">
        <v>118</v>
      </c>
      <c r="M243" s="9"/>
      <c r="N243" s="8">
        <v>307272</v>
      </c>
    </row>
    <row r="244" spans="2:14">
      <c r="B244" s="1027" t="s">
        <v>28</v>
      </c>
      <c r="C244" s="1027" t="s">
        <v>28</v>
      </c>
      <c r="D244" s="1083" t="s">
        <v>28</v>
      </c>
      <c r="E244" s="1080"/>
      <c r="F244" s="1083" t="s">
        <v>29</v>
      </c>
      <c r="G244" s="1080"/>
      <c r="H244" s="1027" t="s">
        <v>28</v>
      </c>
      <c r="I244" s="1027" t="s">
        <v>28</v>
      </c>
      <c r="J244" s="1027" t="s">
        <v>28</v>
      </c>
      <c r="K244" s="1027" t="s">
        <v>28</v>
      </c>
      <c r="L244" s="13">
        <v>15647</v>
      </c>
      <c r="M244" s="1027"/>
      <c r="N244" s="14">
        <v>27430469</v>
      </c>
    </row>
    <row r="245" spans="2:14" ht="52.8">
      <c r="B245" s="1026">
        <v>2023</v>
      </c>
      <c r="C245" s="1026" t="s">
        <v>16</v>
      </c>
      <c r="D245" s="1079" t="s">
        <v>1330</v>
      </c>
      <c r="E245" s="1080"/>
      <c r="F245" s="1079" t="s">
        <v>1357</v>
      </c>
      <c r="G245" s="1080"/>
      <c r="H245" s="1026" t="s">
        <v>966</v>
      </c>
      <c r="I245" s="1026" t="s">
        <v>1261</v>
      </c>
      <c r="J245" s="1026" t="s">
        <v>20</v>
      </c>
      <c r="K245" s="293">
        <v>1436</v>
      </c>
      <c r="L245" s="6">
        <v>27746</v>
      </c>
      <c r="M245" s="9"/>
      <c r="N245" s="8">
        <v>39843256</v>
      </c>
    </row>
    <row r="246" spans="2:14" ht="52.8">
      <c r="B246" s="1026">
        <v>2023</v>
      </c>
      <c r="C246" s="1026" t="s">
        <v>16</v>
      </c>
      <c r="D246" s="1079" t="s">
        <v>1330</v>
      </c>
      <c r="E246" s="1080"/>
      <c r="F246" s="1079" t="s">
        <v>1357</v>
      </c>
      <c r="G246" s="1080"/>
      <c r="H246" s="1026" t="s">
        <v>966</v>
      </c>
      <c r="I246" s="1026" t="s">
        <v>1262</v>
      </c>
      <c r="J246" s="1026" t="s">
        <v>20</v>
      </c>
      <c r="K246" s="293">
        <v>2872</v>
      </c>
      <c r="L246" s="6">
        <v>8096</v>
      </c>
      <c r="M246" s="9"/>
      <c r="N246" s="8">
        <v>23251712</v>
      </c>
    </row>
    <row r="247" spans="2:14" ht="26.4">
      <c r="B247" s="1026">
        <v>2023</v>
      </c>
      <c r="C247" s="1026" t="s">
        <v>16</v>
      </c>
      <c r="D247" s="1079" t="s">
        <v>1330</v>
      </c>
      <c r="E247" s="1080"/>
      <c r="F247" s="1079" t="s">
        <v>1357</v>
      </c>
      <c r="G247" s="1080"/>
      <c r="H247" s="1026" t="s">
        <v>967</v>
      </c>
      <c r="I247" s="1026" t="s">
        <v>1261</v>
      </c>
      <c r="J247" s="1026" t="s">
        <v>20</v>
      </c>
      <c r="K247" s="293">
        <v>2872</v>
      </c>
      <c r="L247" s="6">
        <v>867</v>
      </c>
      <c r="M247" s="9"/>
      <c r="N247" s="8">
        <v>2490024</v>
      </c>
    </row>
    <row r="248" spans="2:14" ht="26.4">
      <c r="B248" s="1026">
        <v>2023</v>
      </c>
      <c r="C248" s="1026" t="s">
        <v>16</v>
      </c>
      <c r="D248" s="1079" t="s">
        <v>1330</v>
      </c>
      <c r="E248" s="1080"/>
      <c r="F248" s="1079" t="s">
        <v>1357</v>
      </c>
      <c r="G248" s="1080"/>
      <c r="H248" s="1026" t="s">
        <v>967</v>
      </c>
      <c r="I248" s="1026" t="s">
        <v>1262</v>
      </c>
      <c r="J248" s="1026" t="s">
        <v>20</v>
      </c>
      <c r="K248" s="293">
        <v>5744</v>
      </c>
      <c r="L248" s="6">
        <v>150</v>
      </c>
      <c r="M248" s="9"/>
      <c r="N248" s="8">
        <v>861600</v>
      </c>
    </row>
    <row r="249" spans="2:14" ht="26.4">
      <c r="B249" s="1026">
        <v>2023</v>
      </c>
      <c r="C249" s="1026" t="s">
        <v>16</v>
      </c>
      <c r="D249" s="1079" t="s">
        <v>1330</v>
      </c>
      <c r="E249" s="1080"/>
      <c r="F249" s="1079" t="s">
        <v>1357</v>
      </c>
      <c r="G249" s="1080"/>
      <c r="H249" s="1026" t="s">
        <v>969</v>
      </c>
      <c r="I249" s="1026" t="s">
        <v>1261</v>
      </c>
      <c r="J249" s="1026" t="s">
        <v>20</v>
      </c>
      <c r="K249" s="293">
        <v>4308</v>
      </c>
      <c r="L249" s="6">
        <v>33</v>
      </c>
      <c r="M249" s="9"/>
      <c r="N249" s="8">
        <v>142164</v>
      </c>
    </row>
    <row r="250" spans="2:14" ht="26.4">
      <c r="B250" s="1026">
        <v>2023</v>
      </c>
      <c r="C250" s="1026" t="s">
        <v>16</v>
      </c>
      <c r="D250" s="1079" t="s">
        <v>1330</v>
      </c>
      <c r="E250" s="1080"/>
      <c r="F250" s="1079" t="s">
        <v>1357</v>
      </c>
      <c r="G250" s="1080"/>
      <c r="H250" s="1026" t="s">
        <v>969</v>
      </c>
      <c r="I250" s="1026" t="s">
        <v>1262</v>
      </c>
      <c r="J250" s="1026" t="s">
        <v>20</v>
      </c>
      <c r="K250" s="293">
        <v>8615</v>
      </c>
      <c r="L250" s="6">
        <v>3</v>
      </c>
      <c r="M250" s="9"/>
      <c r="N250" s="8">
        <v>25845</v>
      </c>
    </row>
    <row r="251" spans="2:14" ht="26.4">
      <c r="B251" s="1026">
        <v>2023</v>
      </c>
      <c r="C251" s="1026" t="s">
        <v>16</v>
      </c>
      <c r="D251" s="1079" t="s">
        <v>1330</v>
      </c>
      <c r="E251" s="1080"/>
      <c r="F251" s="1079" t="s">
        <v>1357</v>
      </c>
      <c r="G251" s="1080"/>
      <c r="H251" s="1026" t="s">
        <v>968</v>
      </c>
      <c r="I251" s="1026" t="s">
        <v>1261</v>
      </c>
      <c r="J251" s="1026" t="s">
        <v>20</v>
      </c>
      <c r="K251" s="293">
        <v>1436</v>
      </c>
      <c r="L251" s="6">
        <v>516</v>
      </c>
      <c r="M251" s="9"/>
      <c r="N251" s="8">
        <v>740976</v>
      </c>
    </row>
    <row r="252" spans="2:14" ht="26.4">
      <c r="B252" s="1026">
        <v>2023</v>
      </c>
      <c r="C252" s="1026" t="s">
        <v>16</v>
      </c>
      <c r="D252" s="1079" t="s">
        <v>1330</v>
      </c>
      <c r="E252" s="1080"/>
      <c r="F252" s="1079" t="s">
        <v>1357</v>
      </c>
      <c r="G252" s="1080"/>
      <c r="H252" s="1026" t="s">
        <v>968</v>
      </c>
      <c r="I252" s="1026" t="s">
        <v>1262</v>
      </c>
      <c r="J252" s="1026" t="s">
        <v>20</v>
      </c>
      <c r="K252" s="293">
        <v>2872</v>
      </c>
      <c r="L252" s="6">
        <v>123</v>
      </c>
      <c r="M252" s="9"/>
      <c r="N252" s="8">
        <v>353256</v>
      </c>
    </row>
    <row r="253" spans="2:14">
      <c r="B253" s="1027" t="s">
        <v>28</v>
      </c>
      <c r="C253" s="1027" t="s">
        <v>28</v>
      </c>
      <c r="D253" s="1083" t="s">
        <v>28</v>
      </c>
      <c r="E253" s="1080"/>
      <c r="F253" s="1083" t="s">
        <v>29</v>
      </c>
      <c r="G253" s="1080"/>
      <c r="H253" s="1027" t="s">
        <v>28</v>
      </c>
      <c r="I253" s="1027" t="s">
        <v>28</v>
      </c>
      <c r="J253" s="1027" t="s">
        <v>28</v>
      </c>
      <c r="K253" s="1027" t="s">
        <v>28</v>
      </c>
      <c r="L253" s="13">
        <v>37534</v>
      </c>
      <c r="M253" s="1027"/>
      <c r="N253" s="14">
        <v>67708833</v>
      </c>
    </row>
    <row r="254" spans="2:14" ht="52.8">
      <c r="B254" s="1026">
        <v>2023</v>
      </c>
      <c r="C254" s="1026" t="s">
        <v>16</v>
      </c>
      <c r="D254" s="1079" t="s">
        <v>1330</v>
      </c>
      <c r="E254" s="1080"/>
      <c r="F254" s="1079" t="s">
        <v>1358</v>
      </c>
      <c r="G254" s="1080"/>
      <c r="H254" s="1026" t="s">
        <v>966</v>
      </c>
      <c r="I254" s="1026" t="s">
        <v>1261</v>
      </c>
      <c r="J254" s="1026" t="s">
        <v>20</v>
      </c>
      <c r="K254" s="293">
        <v>436</v>
      </c>
      <c r="L254" s="6">
        <v>29104</v>
      </c>
      <c r="M254" s="9"/>
      <c r="N254" s="8">
        <v>12689344</v>
      </c>
    </row>
    <row r="255" spans="2:14" ht="52.8">
      <c r="B255" s="1026">
        <v>2023</v>
      </c>
      <c r="C255" s="1026" t="s">
        <v>16</v>
      </c>
      <c r="D255" s="1079" t="s">
        <v>1330</v>
      </c>
      <c r="E255" s="1080"/>
      <c r="F255" s="1079" t="s">
        <v>1358</v>
      </c>
      <c r="G255" s="1080"/>
      <c r="H255" s="1026" t="s">
        <v>966</v>
      </c>
      <c r="I255" s="1026" t="s">
        <v>1262</v>
      </c>
      <c r="J255" s="1026" t="s">
        <v>20</v>
      </c>
      <c r="K255" s="293">
        <v>872</v>
      </c>
      <c r="L255" s="6">
        <v>12773</v>
      </c>
      <c r="M255" s="9"/>
      <c r="N255" s="8">
        <v>11138056</v>
      </c>
    </row>
    <row r="256" spans="2:14" ht="26.4">
      <c r="B256" s="1026">
        <v>2023</v>
      </c>
      <c r="C256" s="1026" t="s">
        <v>16</v>
      </c>
      <c r="D256" s="1079" t="s">
        <v>1330</v>
      </c>
      <c r="E256" s="1080"/>
      <c r="F256" s="1079" t="s">
        <v>1358</v>
      </c>
      <c r="G256" s="1080"/>
      <c r="H256" s="1026" t="s">
        <v>967</v>
      </c>
      <c r="I256" s="1026" t="s">
        <v>1261</v>
      </c>
      <c r="J256" s="1026" t="s">
        <v>20</v>
      </c>
      <c r="K256" s="293">
        <v>872</v>
      </c>
      <c r="L256" s="6">
        <v>1107</v>
      </c>
      <c r="M256" s="9"/>
      <c r="N256" s="8">
        <v>965304</v>
      </c>
    </row>
    <row r="257" spans="2:14" ht="26.4">
      <c r="B257" s="1026">
        <v>2023</v>
      </c>
      <c r="C257" s="1026" t="s">
        <v>16</v>
      </c>
      <c r="D257" s="1079" t="s">
        <v>1330</v>
      </c>
      <c r="E257" s="1080"/>
      <c r="F257" s="1079" t="s">
        <v>1358</v>
      </c>
      <c r="G257" s="1080"/>
      <c r="H257" s="1026" t="s">
        <v>967</v>
      </c>
      <c r="I257" s="1026" t="s">
        <v>1262</v>
      </c>
      <c r="J257" s="1026" t="s">
        <v>20</v>
      </c>
      <c r="K257" s="293">
        <v>1743</v>
      </c>
      <c r="L257" s="6">
        <v>159</v>
      </c>
      <c r="M257" s="9"/>
      <c r="N257" s="8">
        <v>277137</v>
      </c>
    </row>
    <row r="258" spans="2:14" ht="26.4">
      <c r="B258" s="1026">
        <v>2023</v>
      </c>
      <c r="C258" s="1026" t="s">
        <v>16</v>
      </c>
      <c r="D258" s="1079" t="s">
        <v>1330</v>
      </c>
      <c r="E258" s="1080"/>
      <c r="F258" s="1079" t="s">
        <v>1358</v>
      </c>
      <c r="G258" s="1080"/>
      <c r="H258" s="1026" t="s">
        <v>969</v>
      </c>
      <c r="I258" s="1026" t="s">
        <v>1261</v>
      </c>
      <c r="J258" s="1026" t="s">
        <v>20</v>
      </c>
      <c r="K258" s="293">
        <v>1307</v>
      </c>
      <c r="L258" s="6">
        <v>4</v>
      </c>
      <c r="M258" s="9"/>
      <c r="N258" s="8">
        <v>5228</v>
      </c>
    </row>
    <row r="259" spans="2:14" ht="26.4">
      <c r="B259" s="1026">
        <v>2023</v>
      </c>
      <c r="C259" s="1026" t="s">
        <v>16</v>
      </c>
      <c r="D259" s="1079" t="s">
        <v>1330</v>
      </c>
      <c r="E259" s="1080"/>
      <c r="F259" s="1079" t="s">
        <v>1358</v>
      </c>
      <c r="G259" s="1080"/>
      <c r="H259" s="1026" t="s">
        <v>969</v>
      </c>
      <c r="I259" s="1026" t="s">
        <v>1262</v>
      </c>
      <c r="J259" s="1026" t="s">
        <v>20</v>
      </c>
      <c r="K259" s="293">
        <v>2615</v>
      </c>
      <c r="L259" s="10">
        <v>0</v>
      </c>
      <c r="M259" s="9"/>
      <c r="N259" s="11">
        <v>0</v>
      </c>
    </row>
    <row r="260" spans="2:14" ht="26.4">
      <c r="B260" s="1026">
        <v>2023</v>
      </c>
      <c r="C260" s="1026" t="s">
        <v>16</v>
      </c>
      <c r="D260" s="1079" t="s">
        <v>1330</v>
      </c>
      <c r="E260" s="1080"/>
      <c r="F260" s="1079" t="s">
        <v>1358</v>
      </c>
      <c r="G260" s="1080"/>
      <c r="H260" s="1026" t="s">
        <v>968</v>
      </c>
      <c r="I260" s="1026" t="s">
        <v>1261</v>
      </c>
      <c r="J260" s="1026" t="s">
        <v>20</v>
      </c>
      <c r="K260" s="293">
        <v>436</v>
      </c>
      <c r="L260" s="6">
        <v>803</v>
      </c>
      <c r="M260" s="9"/>
      <c r="N260" s="8">
        <v>350108</v>
      </c>
    </row>
    <row r="261" spans="2:14" ht="26.4">
      <c r="B261" s="1026">
        <v>2023</v>
      </c>
      <c r="C261" s="1026" t="s">
        <v>16</v>
      </c>
      <c r="D261" s="1079" t="s">
        <v>1330</v>
      </c>
      <c r="E261" s="1080"/>
      <c r="F261" s="1079" t="s">
        <v>1358</v>
      </c>
      <c r="G261" s="1080"/>
      <c r="H261" s="1026" t="s">
        <v>968</v>
      </c>
      <c r="I261" s="1026" t="s">
        <v>1262</v>
      </c>
      <c r="J261" s="1026" t="s">
        <v>20</v>
      </c>
      <c r="K261" s="293">
        <v>872</v>
      </c>
      <c r="L261" s="6">
        <v>348</v>
      </c>
      <c r="M261" s="9"/>
      <c r="N261" s="8">
        <v>303456</v>
      </c>
    </row>
    <row r="262" spans="2:14">
      <c r="B262" s="1027" t="s">
        <v>28</v>
      </c>
      <c r="C262" s="1027" t="s">
        <v>28</v>
      </c>
      <c r="D262" s="1083" t="s">
        <v>28</v>
      </c>
      <c r="E262" s="1080"/>
      <c r="F262" s="1083" t="s">
        <v>29</v>
      </c>
      <c r="G262" s="1080"/>
      <c r="H262" s="1027" t="s">
        <v>28</v>
      </c>
      <c r="I262" s="1027" t="s">
        <v>28</v>
      </c>
      <c r="J262" s="1027" t="s">
        <v>28</v>
      </c>
      <c r="K262" s="1027" t="s">
        <v>28</v>
      </c>
      <c r="L262" s="13">
        <v>44298</v>
      </c>
      <c r="M262" s="1027"/>
      <c r="N262" s="14">
        <v>25728633</v>
      </c>
    </row>
    <row r="263" spans="2:14" ht="52.8">
      <c r="B263" s="1026">
        <v>2023</v>
      </c>
      <c r="C263" s="1026" t="s">
        <v>16</v>
      </c>
      <c r="D263" s="1079" t="s">
        <v>1330</v>
      </c>
      <c r="E263" s="1080"/>
      <c r="F263" s="1079" t="s">
        <v>1359</v>
      </c>
      <c r="G263" s="1080"/>
      <c r="H263" s="1026" t="s">
        <v>966</v>
      </c>
      <c r="I263" s="1026" t="s">
        <v>1261</v>
      </c>
      <c r="J263" s="1026" t="s">
        <v>20</v>
      </c>
      <c r="K263" s="293">
        <v>513</v>
      </c>
      <c r="L263" s="6">
        <v>48689</v>
      </c>
      <c r="M263" s="9"/>
      <c r="N263" s="8">
        <v>24977457</v>
      </c>
    </row>
    <row r="264" spans="2:14" ht="52.8">
      <c r="B264" s="1026">
        <v>2023</v>
      </c>
      <c r="C264" s="1026" t="s">
        <v>16</v>
      </c>
      <c r="D264" s="1079" t="s">
        <v>1330</v>
      </c>
      <c r="E264" s="1080"/>
      <c r="F264" s="1079" t="s">
        <v>1359</v>
      </c>
      <c r="G264" s="1080"/>
      <c r="H264" s="1026" t="s">
        <v>966</v>
      </c>
      <c r="I264" s="1026" t="s">
        <v>1262</v>
      </c>
      <c r="J264" s="1026" t="s">
        <v>20</v>
      </c>
      <c r="K264" s="293">
        <v>1026</v>
      </c>
      <c r="L264" s="6">
        <v>21270</v>
      </c>
      <c r="M264" s="9"/>
      <c r="N264" s="8">
        <v>21823020</v>
      </c>
    </row>
    <row r="265" spans="2:14" ht="26.4">
      <c r="B265" s="1026">
        <v>2023</v>
      </c>
      <c r="C265" s="1026" t="s">
        <v>16</v>
      </c>
      <c r="D265" s="1079" t="s">
        <v>1330</v>
      </c>
      <c r="E265" s="1080"/>
      <c r="F265" s="1079" t="s">
        <v>1359</v>
      </c>
      <c r="G265" s="1080"/>
      <c r="H265" s="1026" t="s">
        <v>967</v>
      </c>
      <c r="I265" s="1026" t="s">
        <v>1261</v>
      </c>
      <c r="J265" s="1026" t="s">
        <v>20</v>
      </c>
      <c r="K265" s="293">
        <v>1026</v>
      </c>
      <c r="L265" s="6">
        <v>2752</v>
      </c>
      <c r="M265" s="9"/>
      <c r="N265" s="8">
        <v>2823552</v>
      </c>
    </row>
    <row r="266" spans="2:14" ht="26.4">
      <c r="B266" s="1026">
        <v>2023</v>
      </c>
      <c r="C266" s="1026" t="s">
        <v>16</v>
      </c>
      <c r="D266" s="1079" t="s">
        <v>1330</v>
      </c>
      <c r="E266" s="1080"/>
      <c r="F266" s="1079" t="s">
        <v>1359</v>
      </c>
      <c r="G266" s="1080"/>
      <c r="H266" s="1026" t="s">
        <v>967</v>
      </c>
      <c r="I266" s="1026" t="s">
        <v>1262</v>
      </c>
      <c r="J266" s="1026" t="s">
        <v>20</v>
      </c>
      <c r="K266" s="293">
        <v>2052</v>
      </c>
      <c r="L266" s="6">
        <v>672</v>
      </c>
      <c r="M266" s="9"/>
      <c r="N266" s="8">
        <v>1378944</v>
      </c>
    </row>
    <row r="267" spans="2:14" ht="26.4">
      <c r="B267" s="1026">
        <v>2023</v>
      </c>
      <c r="C267" s="1026" t="s">
        <v>16</v>
      </c>
      <c r="D267" s="1079" t="s">
        <v>1330</v>
      </c>
      <c r="E267" s="1080"/>
      <c r="F267" s="1079" t="s">
        <v>1359</v>
      </c>
      <c r="G267" s="1080"/>
      <c r="H267" s="1026" t="s">
        <v>969</v>
      </c>
      <c r="I267" s="1026" t="s">
        <v>1261</v>
      </c>
      <c r="J267" s="1026" t="s">
        <v>20</v>
      </c>
      <c r="K267" s="293">
        <v>1539</v>
      </c>
      <c r="L267" s="6">
        <v>280</v>
      </c>
      <c r="M267" s="9"/>
      <c r="N267" s="8">
        <v>430920</v>
      </c>
    </row>
    <row r="268" spans="2:14" ht="26.4">
      <c r="B268" s="1026">
        <v>2023</v>
      </c>
      <c r="C268" s="1026" t="s">
        <v>16</v>
      </c>
      <c r="D268" s="1079" t="s">
        <v>1330</v>
      </c>
      <c r="E268" s="1080"/>
      <c r="F268" s="1079" t="s">
        <v>1359</v>
      </c>
      <c r="G268" s="1080"/>
      <c r="H268" s="1026" t="s">
        <v>969</v>
      </c>
      <c r="I268" s="1026" t="s">
        <v>1262</v>
      </c>
      <c r="J268" s="1026" t="s">
        <v>20</v>
      </c>
      <c r="K268" s="293">
        <v>3078</v>
      </c>
      <c r="L268" s="6">
        <v>68</v>
      </c>
      <c r="M268" s="9"/>
      <c r="N268" s="8">
        <v>209304</v>
      </c>
    </row>
    <row r="269" spans="2:14" ht="26.4">
      <c r="B269" s="1026">
        <v>2023</v>
      </c>
      <c r="C269" s="1026" t="s">
        <v>16</v>
      </c>
      <c r="D269" s="1079" t="s">
        <v>1330</v>
      </c>
      <c r="E269" s="1080"/>
      <c r="F269" s="1079" t="s">
        <v>1359</v>
      </c>
      <c r="G269" s="1080"/>
      <c r="H269" s="1026" t="s">
        <v>968</v>
      </c>
      <c r="I269" s="1026" t="s">
        <v>1261</v>
      </c>
      <c r="J269" s="1026" t="s">
        <v>20</v>
      </c>
      <c r="K269" s="293">
        <v>513</v>
      </c>
      <c r="L269" s="6">
        <v>614</v>
      </c>
      <c r="M269" s="9"/>
      <c r="N269" s="8">
        <v>314982</v>
      </c>
    </row>
    <row r="270" spans="2:14" ht="26.4">
      <c r="B270" s="1026">
        <v>2023</v>
      </c>
      <c r="C270" s="1026" t="s">
        <v>16</v>
      </c>
      <c r="D270" s="1079" t="s">
        <v>1330</v>
      </c>
      <c r="E270" s="1080"/>
      <c r="F270" s="1079" t="s">
        <v>1359</v>
      </c>
      <c r="G270" s="1080"/>
      <c r="H270" s="1026" t="s">
        <v>968</v>
      </c>
      <c r="I270" s="1026" t="s">
        <v>1262</v>
      </c>
      <c r="J270" s="1026" t="s">
        <v>20</v>
      </c>
      <c r="K270" s="293">
        <v>1026</v>
      </c>
      <c r="L270" s="6">
        <v>238</v>
      </c>
      <c r="M270" s="9"/>
      <c r="N270" s="8">
        <v>244188</v>
      </c>
    </row>
    <row r="271" spans="2:14">
      <c r="B271" s="1027" t="s">
        <v>28</v>
      </c>
      <c r="C271" s="1027" t="s">
        <v>28</v>
      </c>
      <c r="D271" s="1083" t="s">
        <v>28</v>
      </c>
      <c r="E271" s="1080"/>
      <c r="F271" s="1083" t="s">
        <v>29</v>
      </c>
      <c r="G271" s="1080"/>
      <c r="H271" s="1027" t="s">
        <v>28</v>
      </c>
      <c r="I271" s="1027" t="s">
        <v>28</v>
      </c>
      <c r="J271" s="1027" t="s">
        <v>28</v>
      </c>
      <c r="K271" s="1027" t="s">
        <v>28</v>
      </c>
      <c r="L271" s="13">
        <v>74583</v>
      </c>
      <c r="M271" s="1027"/>
      <c r="N271" s="14">
        <v>52202367</v>
      </c>
    </row>
    <row r="272" spans="2:14" ht="52.8">
      <c r="B272" s="1026">
        <v>2023</v>
      </c>
      <c r="C272" s="1026" t="s">
        <v>16</v>
      </c>
      <c r="D272" s="1079" t="s">
        <v>1330</v>
      </c>
      <c r="E272" s="1080"/>
      <c r="F272" s="1079" t="s">
        <v>1360</v>
      </c>
      <c r="G272" s="1080"/>
      <c r="H272" s="1026" t="s">
        <v>966</v>
      </c>
      <c r="I272" s="1026" t="s">
        <v>1261</v>
      </c>
      <c r="J272" s="1026" t="s">
        <v>20</v>
      </c>
      <c r="K272" s="293">
        <v>1436</v>
      </c>
      <c r="L272" s="6">
        <v>85838</v>
      </c>
      <c r="M272" s="9"/>
      <c r="N272" s="8">
        <v>123263368</v>
      </c>
    </row>
    <row r="273" spans="2:14" ht="52.8">
      <c r="B273" s="1026">
        <v>2023</v>
      </c>
      <c r="C273" s="1026" t="s">
        <v>16</v>
      </c>
      <c r="D273" s="1079" t="s">
        <v>1330</v>
      </c>
      <c r="E273" s="1080"/>
      <c r="F273" s="1079" t="s">
        <v>1360</v>
      </c>
      <c r="G273" s="1080"/>
      <c r="H273" s="1026" t="s">
        <v>966</v>
      </c>
      <c r="I273" s="1026" t="s">
        <v>1262</v>
      </c>
      <c r="J273" s="1026" t="s">
        <v>20</v>
      </c>
      <c r="K273" s="293">
        <v>2872</v>
      </c>
      <c r="L273" s="6">
        <v>21260</v>
      </c>
      <c r="M273" s="9"/>
      <c r="N273" s="8">
        <v>61058720</v>
      </c>
    </row>
    <row r="274" spans="2:14" ht="26.4">
      <c r="B274" s="1026">
        <v>2023</v>
      </c>
      <c r="C274" s="1026" t="s">
        <v>16</v>
      </c>
      <c r="D274" s="1079" t="s">
        <v>1330</v>
      </c>
      <c r="E274" s="1080"/>
      <c r="F274" s="1079" t="s">
        <v>1360</v>
      </c>
      <c r="G274" s="1080"/>
      <c r="H274" s="1026" t="s">
        <v>967</v>
      </c>
      <c r="I274" s="1026" t="s">
        <v>1261</v>
      </c>
      <c r="J274" s="1026" t="s">
        <v>20</v>
      </c>
      <c r="K274" s="293">
        <v>2872</v>
      </c>
      <c r="L274" s="6">
        <v>3321</v>
      </c>
      <c r="M274" s="9"/>
      <c r="N274" s="8">
        <v>9537912</v>
      </c>
    </row>
    <row r="275" spans="2:14" ht="26.4">
      <c r="B275" s="1026">
        <v>2023</v>
      </c>
      <c r="C275" s="1026" t="s">
        <v>16</v>
      </c>
      <c r="D275" s="1079" t="s">
        <v>1330</v>
      </c>
      <c r="E275" s="1080"/>
      <c r="F275" s="1079" t="s">
        <v>1360</v>
      </c>
      <c r="G275" s="1080"/>
      <c r="H275" s="1026" t="s">
        <v>967</v>
      </c>
      <c r="I275" s="1026" t="s">
        <v>1262</v>
      </c>
      <c r="J275" s="1026" t="s">
        <v>20</v>
      </c>
      <c r="K275" s="293">
        <v>5744</v>
      </c>
      <c r="L275" s="6">
        <v>742</v>
      </c>
      <c r="M275" s="9"/>
      <c r="N275" s="8">
        <v>4262048</v>
      </c>
    </row>
    <row r="276" spans="2:14" ht="26.4">
      <c r="B276" s="1026">
        <v>2023</v>
      </c>
      <c r="C276" s="1026" t="s">
        <v>16</v>
      </c>
      <c r="D276" s="1079" t="s">
        <v>1330</v>
      </c>
      <c r="E276" s="1080"/>
      <c r="F276" s="1079" t="s">
        <v>1360</v>
      </c>
      <c r="G276" s="1080"/>
      <c r="H276" s="1026" t="s">
        <v>969</v>
      </c>
      <c r="I276" s="1026" t="s">
        <v>1261</v>
      </c>
      <c r="J276" s="1026" t="s">
        <v>20</v>
      </c>
      <c r="K276" s="293">
        <v>4308</v>
      </c>
      <c r="L276" s="6">
        <v>78</v>
      </c>
      <c r="M276" s="9"/>
      <c r="N276" s="8">
        <v>336024</v>
      </c>
    </row>
    <row r="277" spans="2:14" ht="26.4">
      <c r="B277" s="1026">
        <v>2023</v>
      </c>
      <c r="C277" s="1026" t="s">
        <v>16</v>
      </c>
      <c r="D277" s="1079" t="s">
        <v>1330</v>
      </c>
      <c r="E277" s="1080"/>
      <c r="F277" s="1079" t="s">
        <v>1360</v>
      </c>
      <c r="G277" s="1080"/>
      <c r="H277" s="1026" t="s">
        <v>969</v>
      </c>
      <c r="I277" s="1026" t="s">
        <v>1262</v>
      </c>
      <c r="J277" s="1026" t="s">
        <v>20</v>
      </c>
      <c r="K277" s="293">
        <v>8615</v>
      </c>
      <c r="L277" s="6">
        <v>23</v>
      </c>
      <c r="M277" s="9"/>
      <c r="N277" s="8">
        <v>198145</v>
      </c>
    </row>
    <row r="278" spans="2:14" ht="26.4">
      <c r="B278" s="1026">
        <v>2023</v>
      </c>
      <c r="C278" s="1026" t="s">
        <v>16</v>
      </c>
      <c r="D278" s="1079" t="s">
        <v>1330</v>
      </c>
      <c r="E278" s="1080"/>
      <c r="F278" s="1079" t="s">
        <v>1360</v>
      </c>
      <c r="G278" s="1080"/>
      <c r="H278" s="1026" t="s">
        <v>968</v>
      </c>
      <c r="I278" s="1026" t="s">
        <v>1261</v>
      </c>
      <c r="J278" s="1026" t="s">
        <v>20</v>
      </c>
      <c r="K278" s="293">
        <v>1436</v>
      </c>
      <c r="L278" s="6">
        <v>1052</v>
      </c>
      <c r="M278" s="9"/>
      <c r="N278" s="8">
        <v>1510672</v>
      </c>
    </row>
    <row r="279" spans="2:14" ht="26.4">
      <c r="B279" s="1026">
        <v>2023</v>
      </c>
      <c r="C279" s="1026" t="s">
        <v>16</v>
      </c>
      <c r="D279" s="1079" t="s">
        <v>1330</v>
      </c>
      <c r="E279" s="1080"/>
      <c r="F279" s="1079" t="s">
        <v>1360</v>
      </c>
      <c r="G279" s="1080"/>
      <c r="H279" s="1026" t="s">
        <v>968</v>
      </c>
      <c r="I279" s="1026" t="s">
        <v>1262</v>
      </c>
      <c r="J279" s="1026" t="s">
        <v>20</v>
      </c>
      <c r="K279" s="293">
        <v>2872</v>
      </c>
      <c r="L279" s="6">
        <v>347</v>
      </c>
      <c r="M279" s="9"/>
      <c r="N279" s="8">
        <v>996584</v>
      </c>
    </row>
    <row r="280" spans="2:14">
      <c r="B280" s="1027" t="s">
        <v>28</v>
      </c>
      <c r="C280" s="1027" t="s">
        <v>28</v>
      </c>
      <c r="D280" s="1083" t="s">
        <v>28</v>
      </c>
      <c r="E280" s="1080"/>
      <c r="F280" s="1083" t="s">
        <v>29</v>
      </c>
      <c r="G280" s="1080"/>
      <c r="H280" s="1027" t="s">
        <v>28</v>
      </c>
      <c r="I280" s="1027" t="s">
        <v>28</v>
      </c>
      <c r="J280" s="1027" t="s">
        <v>28</v>
      </c>
      <c r="K280" s="1027" t="s">
        <v>28</v>
      </c>
      <c r="L280" s="13">
        <v>112661</v>
      </c>
      <c r="M280" s="1027"/>
      <c r="N280" s="14">
        <v>201163473</v>
      </c>
    </row>
    <row r="281" spans="2:14" ht="52.8">
      <c r="B281" s="1026">
        <v>2023</v>
      </c>
      <c r="C281" s="1026" t="s">
        <v>16</v>
      </c>
      <c r="D281" s="1079" t="s">
        <v>1330</v>
      </c>
      <c r="E281" s="1080"/>
      <c r="F281" s="1079" t="s">
        <v>1361</v>
      </c>
      <c r="G281" s="1080"/>
      <c r="H281" s="1026" t="s">
        <v>966</v>
      </c>
      <c r="I281" s="1026" t="s">
        <v>1261</v>
      </c>
      <c r="J281" s="1026" t="s">
        <v>20</v>
      </c>
      <c r="K281" s="293">
        <v>1047</v>
      </c>
      <c r="L281" s="6">
        <v>41862</v>
      </c>
      <c r="M281" s="9"/>
      <c r="N281" s="8">
        <v>43829514</v>
      </c>
    </row>
    <row r="282" spans="2:14" ht="52.8">
      <c r="B282" s="1026">
        <v>2023</v>
      </c>
      <c r="C282" s="1026" t="s">
        <v>16</v>
      </c>
      <c r="D282" s="1079" t="s">
        <v>1330</v>
      </c>
      <c r="E282" s="1080"/>
      <c r="F282" s="1079" t="s">
        <v>1361</v>
      </c>
      <c r="G282" s="1080"/>
      <c r="H282" s="1026" t="s">
        <v>966</v>
      </c>
      <c r="I282" s="1026" t="s">
        <v>1262</v>
      </c>
      <c r="J282" s="1026" t="s">
        <v>20</v>
      </c>
      <c r="K282" s="293">
        <v>2094</v>
      </c>
      <c r="L282" s="6">
        <v>18575</v>
      </c>
      <c r="M282" s="9"/>
      <c r="N282" s="8">
        <v>38896050</v>
      </c>
    </row>
    <row r="283" spans="2:14" ht="26.4">
      <c r="B283" s="1026">
        <v>2023</v>
      </c>
      <c r="C283" s="1026" t="s">
        <v>16</v>
      </c>
      <c r="D283" s="1079" t="s">
        <v>1330</v>
      </c>
      <c r="E283" s="1080"/>
      <c r="F283" s="1079" t="s">
        <v>1361</v>
      </c>
      <c r="G283" s="1080"/>
      <c r="H283" s="1026" t="s">
        <v>967</v>
      </c>
      <c r="I283" s="1026" t="s">
        <v>1261</v>
      </c>
      <c r="J283" s="1026" t="s">
        <v>20</v>
      </c>
      <c r="K283" s="293">
        <v>2094</v>
      </c>
      <c r="L283" s="6">
        <v>626</v>
      </c>
      <c r="M283" s="9"/>
      <c r="N283" s="8">
        <v>1310844</v>
      </c>
    </row>
    <row r="284" spans="2:14" ht="26.4">
      <c r="B284" s="1026">
        <v>2023</v>
      </c>
      <c r="C284" s="1026" t="s">
        <v>16</v>
      </c>
      <c r="D284" s="1079" t="s">
        <v>1330</v>
      </c>
      <c r="E284" s="1080"/>
      <c r="F284" s="1079" t="s">
        <v>1361</v>
      </c>
      <c r="G284" s="1080"/>
      <c r="H284" s="1026" t="s">
        <v>967</v>
      </c>
      <c r="I284" s="1026" t="s">
        <v>1262</v>
      </c>
      <c r="J284" s="1026" t="s">
        <v>20</v>
      </c>
      <c r="K284" s="293">
        <v>4187</v>
      </c>
      <c r="L284" s="6">
        <v>151</v>
      </c>
      <c r="M284" s="9"/>
      <c r="N284" s="8">
        <v>632237</v>
      </c>
    </row>
    <row r="285" spans="2:14" ht="26.4">
      <c r="B285" s="1026">
        <v>2023</v>
      </c>
      <c r="C285" s="1026" t="s">
        <v>16</v>
      </c>
      <c r="D285" s="1079" t="s">
        <v>1330</v>
      </c>
      <c r="E285" s="1080"/>
      <c r="F285" s="1079" t="s">
        <v>1361</v>
      </c>
      <c r="G285" s="1080"/>
      <c r="H285" s="1026" t="s">
        <v>969</v>
      </c>
      <c r="I285" s="1026" t="s">
        <v>1261</v>
      </c>
      <c r="J285" s="1026" t="s">
        <v>20</v>
      </c>
      <c r="K285" s="293">
        <v>3141</v>
      </c>
      <c r="L285" s="6">
        <v>6</v>
      </c>
      <c r="M285" s="9"/>
      <c r="N285" s="8">
        <v>18846</v>
      </c>
    </row>
    <row r="286" spans="2:14" ht="26.4">
      <c r="B286" s="1026">
        <v>2023</v>
      </c>
      <c r="C286" s="1026" t="s">
        <v>16</v>
      </c>
      <c r="D286" s="1079" t="s">
        <v>1330</v>
      </c>
      <c r="E286" s="1080"/>
      <c r="F286" s="1079" t="s">
        <v>1361</v>
      </c>
      <c r="G286" s="1080"/>
      <c r="H286" s="1026" t="s">
        <v>969</v>
      </c>
      <c r="I286" s="1026" t="s">
        <v>1262</v>
      </c>
      <c r="J286" s="1026" t="s">
        <v>20</v>
      </c>
      <c r="K286" s="293">
        <v>6281</v>
      </c>
      <c r="L286" s="6">
        <v>1</v>
      </c>
      <c r="M286" s="9"/>
      <c r="N286" s="8">
        <v>6281</v>
      </c>
    </row>
    <row r="287" spans="2:14" ht="26.4">
      <c r="B287" s="1026">
        <v>2023</v>
      </c>
      <c r="C287" s="1026" t="s">
        <v>16</v>
      </c>
      <c r="D287" s="1079" t="s">
        <v>1330</v>
      </c>
      <c r="E287" s="1080"/>
      <c r="F287" s="1079" t="s">
        <v>1361</v>
      </c>
      <c r="G287" s="1080"/>
      <c r="H287" s="1026" t="s">
        <v>968</v>
      </c>
      <c r="I287" s="1026" t="s">
        <v>1261</v>
      </c>
      <c r="J287" s="1026" t="s">
        <v>20</v>
      </c>
      <c r="K287" s="293">
        <v>1047</v>
      </c>
      <c r="L287" s="6">
        <v>497</v>
      </c>
      <c r="M287" s="9"/>
      <c r="N287" s="8">
        <v>520359</v>
      </c>
    </row>
    <row r="288" spans="2:14" ht="26.4">
      <c r="B288" s="1026">
        <v>2023</v>
      </c>
      <c r="C288" s="1026" t="s">
        <v>16</v>
      </c>
      <c r="D288" s="1079" t="s">
        <v>1330</v>
      </c>
      <c r="E288" s="1080"/>
      <c r="F288" s="1079" t="s">
        <v>1361</v>
      </c>
      <c r="G288" s="1080"/>
      <c r="H288" s="1026" t="s">
        <v>968</v>
      </c>
      <c r="I288" s="1026" t="s">
        <v>1262</v>
      </c>
      <c r="J288" s="1026" t="s">
        <v>20</v>
      </c>
      <c r="K288" s="293">
        <v>2094</v>
      </c>
      <c r="L288" s="6">
        <v>290</v>
      </c>
      <c r="M288" s="9"/>
      <c r="N288" s="8">
        <v>607260</v>
      </c>
    </row>
    <row r="289" spans="2:14">
      <c r="B289" s="1027" t="s">
        <v>28</v>
      </c>
      <c r="C289" s="1027" t="s">
        <v>28</v>
      </c>
      <c r="D289" s="1083" t="s">
        <v>28</v>
      </c>
      <c r="E289" s="1080"/>
      <c r="F289" s="1083" t="s">
        <v>29</v>
      </c>
      <c r="G289" s="1080"/>
      <c r="H289" s="1027" t="s">
        <v>28</v>
      </c>
      <c r="I289" s="1027" t="s">
        <v>28</v>
      </c>
      <c r="J289" s="1027" t="s">
        <v>28</v>
      </c>
      <c r="K289" s="1027" t="s">
        <v>28</v>
      </c>
      <c r="L289" s="13">
        <v>62008</v>
      </c>
      <c r="M289" s="1027"/>
      <c r="N289" s="14">
        <v>85821391</v>
      </c>
    </row>
    <row r="290" spans="2:14" ht="52.8">
      <c r="B290" s="1026">
        <v>2023</v>
      </c>
      <c r="C290" s="1026" t="s">
        <v>16</v>
      </c>
      <c r="D290" s="1079" t="s">
        <v>1330</v>
      </c>
      <c r="E290" s="1080"/>
      <c r="F290" s="1079" t="s">
        <v>1362</v>
      </c>
      <c r="G290" s="1080"/>
      <c r="H290" s="1026" t="s">
        <v>966</v>
      </c>
      <c r="I290" s="1026" t="s">
        <v>1261</v>
      </c>
      <c r="J290" s="1026" t="s">
        <v>20</v>
      </c>
      <c r="K290" s="293">
        <v>250</v>
      </c>
      <c r="L290" s="6">
        <v>105663</v>
      </c>
      <c r="M290" s="9"/>
      <c r="N290" s="8">
        <v>26415750</v>
      </c>
    </row>
    <row r="291" spans="2:14" ht="52.8">
      <c r="B291" s="1026">
        <v>2023</v>
      </c>
      <c r="C291" s="1026" t="s">
        <v>16</v>
      </c>
      <c r="D291" s="1079" t="s">
        <v>1330</v>
      </c>
      <c r="E291" s="1080"/>
      <c r="F291" s="1079" t="s">
        <v>1362</v>
      </c>
      <c r="G291" s="1080"/>
      <c r="H291" s="1026" t="s">
        <v>966</v>
      </c>
      <c r="I291" s="1026" t="s">
        <v>1262</v>
      </c>
      <c r="J291" s="1026" t="s">
        <v>20</v>
      </c>
      <c r="K291" s="293">
        <v>501</v>
      </c>
      <c r="L291" s="6">
        <v>42309</v>
      </c>
      <c r="M291" s="9"/>
      <c r="N291" s="8">
        <v>21196809</v>
      </c>
    </row>
    <row r="292" spans="2:14" ht="26.4">
      <c r="B292" s="1026">
        <v>2023</v>
      </c>
      <c r="C292" s="1026" t="s">
        <v>16</v>
      </c>
      <c r="D292" s="1079" t="s">
        <v>1330</v>
      </c>
      <c r="E292" s="1080"/>
      <c r="F292" s="1079" t="s">
        <v>1362</v>
      </c>
      <c r="G292" s="1080"/>
      <c r="H292" s="1026" t="s">
        <v>967</v>
      </c>
      <c r="I292" s="1026" t="s">
        <v>1261</v>
      </c>
      <c r="J292" s="1026" t="s">
        <v>20</v>
      </c>
      <c r="K292" s="293">
        <v>501</v>
      </c>
      <c r="L292" s="6">
        <v>6354</v>
      </c>
      <c r="M292" s="9"/>
      <c r="N292" s="8">
        <v>3183354</v>
      </c>
    </row>
    <row r="293" spans="2:14" ht="26.4">
      <c r="B293" s="1026">
        <v>2023</v>
      </c>
      <c r="C293" s="1026" t="s">
        <v>16</v>
      </c>
      <c r="D293" s="1079" t="s">
        <v>1330</v>
      </c>
      <c r="E293" s="1080"/>
      <c r="F293" s="1079" t="s">
        <v>1362</v>
      </c>
      <c r="G293" s="1080"/>
      <c r="H293" s="1026" t="s">
        <v>967</v>
      </c>
      <c r="I293" s="1026" t="s">
        <v>1262</v>
      </c>
      <c r="J293" s="1026" t="s">
        <v>20</v>
      </c>
      <c r="K293" s="293">
        <v>1002</v>
      </c>
      <c r="L293" s="6">
        <v>1648</v>
      </c>
      <c r="M293" s="9"/>
      <c r="N293" s="8">
        <v>1651296</v>
      </c>
    </row>
    <row r="294" spans="2:14" ht="26.4">
      <c r="B294" s="1026">
        <v>2023</v>
      </c>
      <c r="C294" s="1026" t="s">
        <v>16</v>
      </c>
      <c r="D294" s="1079" t="s">
        <v>1330</v>
      </c>
      <c r="E294" s="1080"/>
      <c r="F294" s="1079" t="s">
        <v>1362</v>
      </c>
      <c r="G294" s="1080"/>
      <c r="H294" s="1026" t="s">
        <v>969</v>
      </c>
      <c r="I294" s="1026" t="s">
        <v>1261</v>
      </c>
      <c r="J294" s="1026" t="s">
        <v>20</v>
      </c>
      <c r="K294" s="293">
        <v>751</v>
      </c>
      <c r="L294" s="6">
        <v>745</v>
      </c>
      <c r="M294" s="9"/>
      <c r="N294" s="8">
        <v>559495</v>
      </c>
    </row>
    <row r="295" spans="2:14" ht="26.4">
      <c r="B295" s="1026">
        <v>2023</v>
      </c>
      <c r="C295" s="1026" t="s">
        <v>16</v>
      </c>
      <c r="D295" s="1079" t="s">
        <v>1330</v>
      </c>
      <c r="E295" s="1080"/>
      <c r="F295" s="1079" t="s">
        <v>1362</v>
      </c>
      <c r="G295" s="1080"/>
      <c r="H295" s="1026" t="s">
        <v>969</v>
      </c>
      <c r="I295" s="1026" t="s">
        <v>1262</v>
      </c>
      <c r="J295" s="1026" t="s">
        <v>20</v>
      </c>
      <c r="K295" s="293">
        <v>1502</v>
      </c>
      <c r="L295" s="6">
        <v>52</v>
      </c>
      <c r="M295" s="9"/>
      <c r="N295" s="8">
        <v>78104</v>
      </c>
    </row>
    <row r="296" spans="2:14" ht="26.4">
      <c r="B296" s="1026">
        <v>2023</v>
      </c>
      <c r="C296" s="1026" t="s">
        <v>16</v>
      </c>
      <c r="D296" s="1079" t="s">
        <v>1330</v>
      </c>
      <c r="E296" s="1080"/>
      <c r="F296" s="1079" t="s">
        <v>1362</v>
      </c>
      <c r="G296" s="1080"/>
      <c r="H296" s="1026" t="s">
        <v>968</v>
      </c>
      <c r="I296" s="1026" t="s">
        <v>1261</v>
      </c>
      <c r="J296" s="1026" t="s">
        <v>20</v>
      </c>
      <c r="K296" s="293">
        <v>250</v>
      </c>
      <c r="L296" s="6">
        <v>1047</v>
      </c>
      <c r="M296" s="9"/>
      <c r="N296" s="8">
        <v>261750</v>
      </c>
    </row>
    <row r="297" spans="2:14" ht="26.4">
      <c r="B297" s="1026">
        <v>2023</v>
      </c>
      <c r="C297" s="1026" t="s">
        <v>16</v>
      </c>
      <c r="D297" s="1079" t="s">
        <v>1330</v>
      </c>
      <c r="E297" s="1080"/>
      <c r="F297" s="1079" t="s">
        <v>1362</v>
      </c>
      <c r="G297" s="1080"/>
      <c r="H297" s="1026" t="s">
        <v>968</v>
      </c>
      <c r="I297" s="1026" t="s">
        <v>1262</v>
      </c>
      <c r="J297" s="1026" t="s">
        <v>20</v>
      </c>
      <c r="K297" s="293">
        <v>501</v>
      </c>
      <c r="L297" s="6">
        <v>453</v>
      </c>
      <c r="M297" s="9"/>
      <c r="N297" s="8">
        <v>226953</v>
      </c>
    </row>
    <row r="298" spans="2:14">
      <c r="B298" s="1027" t="s">
        <v>28</v>
      </c>
      <c r="C298" s="1027" t="s">
        <v>28</v>
      </c>
      <c r="D298" s="1083" t="s">
        <v>28</v>
      </c>
      <c r="E298" s="1080"/>
      <c r="F298" s="1083" t="s">
        <v>29</v>
      </c>
      <c r="G298" s="1080"/>
      <c r="H298" s="1027" t="s">
        <v>28</v>
      </c>
      <c r="I298" s="1027" t="s">
        <v>28</v>
      </c>
      <c r="J298" s="1027" t="s">
        <v>28</v>
      </c>
      <c r="K298" s="1027" t="s">
        <v>28</v>
      </c>
      <c r="L298" s="13">
        <v>158271</v>
      </c>
      <c r="M298" s="1027"/>
      <c r="N298" s="14">
        <v>53573511</v>
      </c>
    </row>
    <row r="299" spans="2:14" ht="52.8">
      <c r="B299" s="1026">
        <v>2023</v>
      </c>
      <c r="C299" s="1026" t="s">
        <v>16</v>
      </c>
      <c r="D299" s="1079" t="s">
        <v>1330</v>
      </c>
      <c r="E299" s="1080"/>
      <c r="F299" s="1079" t="s">
        <v>1363</v>
      </c>
      <c r="G299" s="1080"/>
      <c r="H299" s="1026" t="s">
        <v>966</v>
      </c>
      <c r="I299" s="1026" t="s">
        <v>1261</v>
      </c>
      <c r="J299" s="1026" t="s">
        <v>20</v>
      </c>
      <c r="K299" s="293">
        <v>1302</v>
      </c>
      <c r="L299" s="6">
        <v>36326</v>
      </c>
      <c r="M299" s="9"/>
      <c r="N299" s="8">
        <v>47296452</v>
      </c>
    </row>
    <row r="300" spans="2:14" ht="52.8">
      <c r="B300" s="1026">
        <v>2023</v>
      </c>
      <c r="C300" s="1026" t="s">
        <v>16</v>
      </c>
      <c r="D300" s="1079" t="s">
        <v>1330</v>
      </c>
      <c r="E300" s="1080"/>
      <c r="F300" s="1079" t="s">
        <v>1363</v>
      </c>
      <c r="G300" s="1080"/>
      <c r="H300" s="1026" t="s">
        <v>966</v>
      </c>
      <c r="I300" s="1026" t="s">
        <v>1262</v>
      </c>
      <c r="J300" s="1026" t="s">
        <v>20</v>
      </c>
      <c r="K300" s="293">
        <v>2604</v>
      </c>
      <c r="L300" s="6">
        <v>13896</v>
      </c>
      <c r="M300" s="9"/>
      <c r="N300" s="8">
        <v>36185184</v>
      </c>
    </row>
    <row r="301" spans="2:14" ht="26.4">
      <c r="B301" s="1026">
        <v>2023</v>
      </c>
      <c r="C301" s="1026" t="s">
        <v>16</v>
      </c>
      <c r="D301" s="1079" t="s">
        <v>1330</v>
      </c>
      <c r="E301" s="1080"/>
      <c r="F301" s="1079" t="s">
        <v>1363</v>
      </c>
      <c r="G301" s="1080"/>
      <c r="H301" s="1026" t="s">
        <v>967</v>
      </c>
      <c r="I301" s="1026" t="s">
        <v>1261</v>
      </c>
      <c r="J301" s="1026" t="s">
        <v>20</v>
      </c>
      <c r="K301" s="293">
        <v>2604</v>
      </c>
      <c r="L301" s="6">
        <v>1221</v>
      </c>
      <c r="M301" s="9"/>
      <c r="N301" s="8">
        <v>3179484</v>
      </c>
    </row>
    <row r="302" spans="2:14" ht="26.4">
      <c r="B302" s="1026">
        <v>2023</v>
      </c>
      <c r="C302" s="1026" t="s">
        <v>16</v>
      </c>
      <c r="D302" s="1079" t="s">
        <v>1330</v>
      </c>
      <c r="E302" s="1080"/>
      <c r="F302" s="1079" t="s">
        <v>1363</v>
      </c>
      <c r="G302" s="1080"/>
      <c r="H302" s="1026" t="s">
        <v>967</v>
      </c>
      <c r="I302" s="1026" t="s">
        <v>1262</v>
      </c>
      <c r="J302" s="1026" t="s">
        <v>20</v>
      </c>
      <c r="K302" s="293">
        <v>5207</v>
      </c>
      <c r="L302" s="6">
        <v>256</v>
      </c>
      <c r="M302" s="9"/>
      <c r="N302" s="8">
        <v>1332992</v>
      </c>
    </row>
    <row r="303" spans="2:14" ht="26.4">
      <c r="B303" s="1026">
        <v>2023</v>
      </c>
      <c r="C303" s="1026" t="s">
        <v>16</v>
      </c>
      <c r="D303" s="1079" t="s">
        <v>1330</v>
      </c>
      <c r="E303" s="1080"/>
      <c r="F303" s="1079" t="s">
        <v>1363</v>
      </c>
      <c r="G303" s="1080"/>
      <c r="H303" s="1026" t="s">
        <v>969</v>
      </c>
      <c r="I303" s="1026" t="s">
        <v>1261</v>
      </c>
      <c r="J303" s="1026" t="s">
        <v>20</v>
      </c>
      <c r="K303" s="293">
        <v>3905</v>
      </c>
      <c r="L303" s="6">
        <v>10</v>
      </c>
      <c r="M303" s="9"/>
      <c r="N303" s="8">
        <v>39050</v>
      </c>
    </row>
    <row r="304" spans="2:14" ht="26.4">
      <c r="B304" s="1026">
        <v>2023</v>
      </c>
      <c r="C304" s="1026" t="s">
        <v>16</v>
      </c>
      <c r="D304" s="1079" t="s">
        <v>1330</v>
      </c>
      <c r="E304" s="1080"/>
      <c r="F304" s="1079" t="s">
        <v>1363</v>
      </c>
      <c r="G304" s="1080"/>
      <c r="H304" s="1026" t="s">
        <v>969</v>
      </c>
      <c r="I304" s="1026" t="s">
        <v>1262</v>
      </c>
      <c r="J304" s="1026" t="s">
        <v>20</v>
      </c>
      <c r="K304" s="293">
        <v>7811</v>
      </c>
      <c r="L304" s="6">
        <v>5</v>
      </c>
      <c r="M304" s="9"/>
      <c r="N304" s="8">
        <v>39055</v>
      </c>
    </row>
    <row r="305" spans="2:14" ht="26.4">
      <c r="B305" s="1026">
        <v>2023</v>
      </c>
      <c r="C305" s="1026" t="s">
        <v>16</v>
      </c>
      <c r="D305" s="1079" t="s">
        <v>1330</v>
      </c>
      <c r="E305" s="1080"/>
      <c r="F305" s="1079" t="s">
        <v>1363</v>
      </c>
      <c r="G305" s="1080"/>
      <c r="H305" s="1026" t="s">
        <v>968</v>
      </c>
      <c r="I305" s="1026" t="s">
        <v>1261</v>
      </c>
      <c r="J305" s="1026" t="s">
        <v>20</v>
      </c>
      <c r="K305" s="293">
        <v>1302</v>
      </c>
      <c r="L305" s="6">
        <v>312</v>
      </c>
      <c r="M305" s="9"/>
      <c r="N305" s="8">
        <v>406224</v>
      </c>
    </row>
    <row r="306" spans="2:14" ht="26.4">
      <c r="B306" s="1026">
        <v>2023</v>
      </c>
      <c r="C306" s="1026" t="s">
        <v>16</v>
      </c>
      <c r="D306" s="1079" t="s">
        <v>1330</v>
      </c>
      <c r="E306" s="1080"/>
      <c r="F306" s="1079" t="s">
        <v>1363</v>
      </c>
      <c r="G306" s="1080"/>
      <c r="H306" s="1026" t="s">
        <v>968</v>
      </c>
      <c r="I306" s="1026" t="s">
        <v>1262</v>
      </c>
      <c r="J306" s="1026" t="s">
        <v>20</v>
      </c>
      <c r="K306" s="293">
        <v>2604</v>
      </c>
      <c r="L306" s="6">
        <v>116</v>
      </c>
      <c r="M306" s="9"/>
      <c r="N306" s="8">
        <v>302064</v>
      </c>
    </row>
    <row r="307" spans="2:14">
      <c r="B307" s="1027" t="s">
        <v>28</v>
      </c>
      <c r="C307" s="1027" t="s">
        <v>28</v>
      </c>
      <c r="D307" s="1083" t="s">
        <v>28</v>
      </c>
      <c r="E307" s="1080"/>
      <c r="F307" s="1083" t="s">
        <v>29</v>
      </c>
      <c r="G307" s="1080"/>
      <c r="H307" s="1027" t="s">
        <v>28</v>
      </c>
      <c r="I307" s="1027" t="s">
        <v>28</v>
      </c>
      <c r="J307" s="1027" t="s">
        <v>28</v>
      </c>
      <c r="K307" s="1027" t="s">
        <v>28</v>
      </c>
      <c r="L307" s="13">
        <v>52142</v>
      </c>
      <c r="M307" s="1027"/>
      <c r="N307" s="14">
        <v>88780505</v>
      </c>
    </row>
    <row r="308" spans="2:14" ht="52.8">
      <c r="B308" s="1026">
        <v>2023</v>
      </c>
      <c r="C308" s="1026" t="s">
        <v>16</v>
      </c>
      <c r="D308" s="1079" t="s">
        <v>1330</v>
      </c>
      <c r="E308" s="1080"/>
      <c r="F308" s="1079" t="s">
        <v>1364</v>
      </c>
      <c r="G308" s="1080"/>
      <c r="H308" s="1026" t="s">
        <v>966</v>
      </c>
      <c r="I308" s="1026" t="s">
        <v>1261</v>
      </c>
      <c r="J308" s="1026" t="s">
        <v>20</v>
      </c>
      <c r="K308" s="293">
        <v>436</v>
      </c>
      <c r="L308" s="6">
        <v>41603</v>
      </c>
      <c r="M308" s="9"/>
      <c r="N308" s="8">
        <v>18138908</v>
      </c>
    </row>
    <row r="309" spans="2:14" ht="52.8">
      <c r="B309" s="1026">
        <v>2023</v>
      </c>
      <c r="C309" s="1026" t="s">
        <v>16</v>
      </c>
      <c r="D309" s="1079" t="s">
        <v>1330</v>
      </c>
      <c r="E309" s="1080"/>
      <c r="F309" s="1079" t="s">
        <v>1364</v>
      </c>
      <c r="G309" s="1080"/>
      <c r="H309" s="1026" t="s">
        <v>966</v>
      </c>
      <c r="I309" s="1026" t="s">
        <v>1262</v>
      </c>
      <c r="J309" s="1026" t="s">
        <v>20</v>
      </c>
      <c r="K309" s="293">
        <v>872</v>
      </c>
      <c r="L309" s="6">
        <v>17051</v>
      </c>
      <c r="M309" s="9"/>
      <c r="N309" s="8">
        <v>14868472</v>
      </c>
    </row>
    <row r="310" spans="2:14" ht="26.4">
      <c r="B310" s="1026">
        <v>2023</v>
      </c>
      <c r="C310" s="1026" t="s">
        <v>16</v>
      </c>
      <c r="D310" s="1079" t="s">
        <v>1330</v>
      </c>
      <c r="E310" s="1080"/>
      <c r="F310" s="1079" t="s">
        <v>1364</v>
      </c>
      <c r="G310" s="1080"/>
      <c r="H310" s="1026" t="s">
        <v>967</v>
      </c>
      <c r="I310" s="1026" t="s">
        <v>1261</v>
      </c>
      <c r="J310" s="1026" t="s">
        <v>20</v>
      </c>
      <c r="K310" s="293">
        <v>872</v>
      </c>
      <c r="L310" s="6">
        <v>935</v>
      </c>
      <c r="M310" s="9"/>
      <c r="N310" s="8">
        <v>815320</v>
      </c>
    </row>
    <row r="311" spans="2:14" ht="26.4">
      <c r="B311" s="1026">
        <v>2023</v>
      </c>
      <c r="C311" s="1026" t="s">
        <v>16</v>
      </c>
      <c r="D311" s="1079" t="s">
        <v>1330</v>
      </c>
      <c r="E311" s="1080"/>
      <c r="F311" s="1079" t="s">
        <v>1364</v>
      </c>
      <c r="G311" s="1080"/>
      <c r="H311" s="1026" t="s">
        <v>967</v>
      </c>
      <c r="I311" s="1026" t="s">
        <v>1262</v>
      </c>
      <c r="J311" s="1026" t="s">
        <v>20</v>
      </c>
      <c r="K311" s="293">
        <v>1743</v>
      </c>
      <c r="L311" s="6">
        <v>268</v>
      </c>
      <c r="M311" s="9"/>
      <c r="N311" s="8">
        <v>467124</v>
      </c>
    </row>
    <row r="312" spans="2:14" ht="26.4">
      <c r="B312" s="1026">
        <v>2023</v>
      </c>
      <c r="C312" s="1026" t="s">
        <v>16</v>
      </c>
      <c r="D312" s="1079" t="s">
        <v>1330</v>
      </c>
      <c r="E312" s="1080"/>
      <c r="F312" s="1079" t="s">
        <v>1364</v>
      </c>
      <c r="G312" s="1080"/>
      <c r="H312" s="1026" t="s">
        <v>969</v>
      </c>
      <c r="I312" s="1026" t="s">
        <v>1261</v>
      </c>
      <c r="J312" s="1026" t="s">
        <v>20</v>
      </c>
      <c r="K312" s="293">
        <v>1307</v>
      </c>
      <c r="L312" s="6">
        <v>47</v>
      </c>
      <c r="M312" s="9"/>
      <c r="N312" s="8">
        <v>61429</v>
      </c>
    </row>
    <row r="313" spans="2:14" ht="26.4">
      <c r="B313" s="1026">
        <v>2023</v>
      </c>
      <c r="C313" s="1026" t="s">
        <v>16</v>
      </c>
      <c r="D313" s="1079" t="s">
        <v>1330</v>
      </c>
      <c r="E313" s="1080"/>
      <c r="F313" s="1079" t="s">
        <v>1364</v>
      </c>
      <c r="G313" s="1080"/>
      <c r="H313" s="1026" t="s">
        <v>969</v>
      </c>
      <c r="I313" s="1026" t="s">
        <v>1262</v>
      </c>
      <c r="J313" s="1026" t="s">
        <v>20</v>
      </c>
      <c r="K313" s="293">
        <v>2615</v>
      </c>
      <c r="L313" s="6">
        <v>1</v>
      </c>
      <c r="M313" s="9"/>
      <c r="N313" s="8">
        <v>2615</v>
      </c>
    </row>
    <row r="314" spans="2:14" ht="26.4">
      <c r="B314" s="1026">
        <v>2023</v>
      </c>
      <c r="C314" s="1026" t="s">
        <v>16</v>
      </c>
      <c r="D314" s="1079" t="s">
        <v>1330</v>
      </c>
      <c r="E314" s="1080"/>
      <c r="F314" s="1079" t="s">
        <v>1364</v>
      </c>
      <c r="G314" s="1080"/>
      <c r="H314" s="1026" t="s">
        <v>968</v>
      </c>
      <c r="I314" s="1026" t="s">
        <v>1261</v>
      </c>
      <c r="J314" s="1026" t="s">
        <v>20</v>
      </c>
      <c r="K314" s="293">
        <v>436</v>
      </c>
      <c r="L314" s="6">
        <v>398</v>
      </c>
      <c r="M314" s="9"/>
      <c r="N314" s="8">
        <v>173528</v>
      </c>
    </row>
    <row r="315" spans="2:14" ht="26.4">
      <c r="B315" s="1026">
        <v>2023</v>
      </c>
      <c r="C315" s="1026" t="s">
        <v>16</v>
      </c>
      <c r="D315" s="1079" t="s">
        <v>1330</v>
      </c>
      <c r="E315" s="1080"/>
      <c r="F315" s="1079" t="s">
        <v>1364</v>
      </c>
      <c r="G315" s="1080"/>
      <c r="H315" s="1026" t="s">
        <v>968</v>
      </c>
      <c r="I315" s="1026" t="s">
        <v>1262</v>
      </c>
      <c r="J315" s="1026" t="s">
        <v>20</v>
      </c>
      <c r="K315" s="293">
        <v>872</v>
      </c>
      <c r="L315" s="6">
        <v>243</v>
      </c>
      <c r="M315" s="9"/>
      <c r="N315" s="8">
        <v>211896</v>
      </c>
    </row>
    <row r="316" spans="2:14">
      <c r="B316" s="1027" t="s">
        <v>28</v>
      </c>
      <c r="C316" s="1027" t="s">
        <v>28</v>
      </c>
      <c r="D316" s="1083" t="s">
        <v>28</v>
      </c>
      <c r="E316" s="1080"/>
      <c r="F316" s="1083" t="s">
        <v>29</v>
      </c>
      <c r="G316" s="1080"/>
      <c r="H316" s="1027" t="s">
        <v>28</v>
      </c>
      <c r="I316" s="1027" t="s">
        <v>28</v>
      </c>
      <c r="J316" s="1027" t="s">
        <v>28</v>
      </c>
      <c r="K316" s="1027" t="s">
        <v>28</v>
      </c>
      <c r="L316" s="13">
        <v>60546</v>
      </c>
      <c r="M316" s="1027"/>
      <c r="N316" s="14">
        <v>34739292</v>
      </c>
    </row>
    <row r="317" spans="2:14" ht="52.8">
      <c r="B317" s="1026">
        <v>2023</v>
      </c>
      <c r="C317" s="1026" t="s">
        <v>16</v>
      </c>
      <c r="D317" s="1079" t="s">
        <v>1330</v>
      </c>
      <c r="E317" s="1080"/>
      <c r="F317" s="1079" t="s">
        <v>1365</v>
      </c>
      <c r="G317" s="1080"/>
      <c r="H317" s="1026" t="s">
        <v>966</v>
      </c>
      <c r="I317" s="1026" t="s">
        <v>1261</v>
      </c>
      <c r="J317" s="1026" t="s">
        <v>20</v>
      </c>
      <c r="K317" s="293">
        <v>379</v>
      </c>
      <c r="L317" s="6">
        <v>4892</v>
      </c>
      <c r="M317" s="9"/>
      <c r="N317" s="8">
        <v>1854068</v>
      </c>
    </row>
    <row r="318" spans="2:14" ht="52.8">
      <c r="B318" s="1026">
        <v>2023</v>
      </c>
      <c r="C318" s="1026" t="s">
        <v>16</v>
      </c>
      <c r="D318" s="1079" t="s">
        <v>1330</v>
      </c>
      <c r="E318" s="1080"/>
      <c r="F318" s="1079" t="s">
        <v>1365</v>
      </c>
      <c r="G318" s="1080"/>
      <c r="H318" s="1026" t="s">
        <v>966</v>
      </c>
      <c r="I318" s="1026" t="s">
        <v>1262</v>
      </c>
      <c r="J318" s="1026" t="s">
        <v>20</v>
      </c>
      <c r="K318" s="293">
        <v>759</v>
      </c>
      <c r="L318" s="6">
        <v>2726</v>
      </c>
      <c r="M318" s="9"/>
      <c r="N318" s="8">
        <v>2069034</v>
      </c>
    </row>
    <row r="319" spans="2:14" ht="26.4">
      <c r="B319" s="1026">
        <v>2023</v>
      </c>
      <c r="C319" s="1026" t="s">
        <v>16</v>
      </c>
      <c r="D319" s="1079" t="s">
        <v>1330</v>
      </c>
      <c r="E319" s="1080"/>
      <c r="F319" s="1079" t="s">
        <v>1365</v>
      </c>
      <c r="G319" s="1080"/>
      <c r="H319" s="1026" t="s">
        <v>967</v>
      </c>
      <c r="I319" s="1026" t="s">
        <v>1261</v>
      </c>
      <c r="J319" s="1026" t="s">
        <v>20</v>
      </c>
      <c r="K319" s="293">
        <v>759</v>
      </c>
      <c r="L319" s="6">
        <v>42</v>
      </c>
      <c r="M319" s="9"/>
      <c r="N319" s="8">
        <v>31878</v>
      </c>
    </row>
    <row r="320" spans="2:14" ht="26.4">
      <c r="B320" s="1026">
        <v>2023</v>
      </c>
      <c r="C320" s="1026" t="s">
        <v>16</v>
      </c>
      <c r="D320" s="1079" t="s">
        <v>1330</v>
      </c>
      <c r="E320" s="1080"/>
      <c r="F320" s="1079" t="s">
        <v>1365</v>
      </c>
      <c r="G320" s="1080"/>
      <c r="H320" s="1026" t="s">
        <v>967</v>
      </c>
      <c r="I320" s="1026" t="s">
        <v>1262</v>
      </c>
      <c r="J320" s="1026" t="s">
        <v>20</v>
      </c>
      <c r="K320" s="293">
        <v>1518</v>
      </c>
      <c r="L320" s="6">
        <v>4</v>
      </c>
      <c r="M320" s="9"/>
      <c r="N320" s="8">
        <v>6072</v>
      </c>
    </row>
    <row r="321" spans="2:14" ht="26.4">
      <c r="B321" s="1026">
        <v>2023</v>
      </c>
      <c r="C321" s="1026" t="s">
        <v>16</v>
      </c>
      <c r="D321" s="1079" t="s">
        <v>1330</v>
      </c>
      <c r="E321" s="1080"/>
      <c r="F321" s="1079" t="s">
        <v>1365</v>
      </c>
      <c r="G321" s="1080"/>
      <c r="H321" s="1026" t="s">
        <v>969</v>
      </c>
      <c r="I321" s="1026" t="s">
        <v>1261</v>
      </c>
      <c r="J321" s="1026" t="s">
        <v>20</v>
      </c>
      <c r="K321" s="293">
        <v>1138</v>
      </c>
      <c r="L321" s="10">
        <v>0</v>
      </c>
      <c r="M321" s="9"/>
      <c r="N321" s="11">
        <v>0</v>
      </c>
    </row>
    <row r="322" spans="2:14" ht="26.4">
      <c r="B322" s="1026">
        <v>2023</v>
      </c>
      <c r="C322" s="1026" t="s">
        <v>16</v>
      </c>
      <c r="D322" s="1079" t="s">
        <v>1330</v>
      </c>
      <c r="E322" s="1080"/>
      <c r="F322" s="1079" t="s">
        <v>1365</v>
      </c>
      <c r="G322" s="1080"/>
      <c r="H322" s="1026" t="s">
        <v>969</v>
      </c>
      <c r="I322" s="1026" t="s">
        <v>1262</v>
      </c>
      <c r="J322" s="1026" t="s">
        <v>20</v>
      </c>
      <c r="K322" s="293">
        <v>2277</v>
      </c>
      <c r="L322" s="10">
        <v>0</v>
      </c>
      <c r="M322" s="9"/>
      <c r="N322" s="11">
        <v>0</v>
      </c>
    </row>
    <row r="323" spans="2:14" ht="26.4">
      <c r="B323" s="1026">
        <v>2023</v>
      </c>
      <c r="C323" s="1026" t="s">
        <v>16</v>
      </c>
      <c r="D323" s="1079" t="s">
        <v>1330</v>
      </c>
      <c r="E323" s="1080"/>
      <c r="F323" s="1079" t="s">
        <v>1365</v>
      </c>
      <c r="G323" s="1080"/>
      <c r="H323" s="1026" t="s">
        <v>968</v>
      </c>
      <c r="I323" s="1026" t="s">
        <v>1261</v>
      </c>
      <c r="J323" s="1026" t="s">
        <v>20</v>
      </c>
      <c r="K323" s="293">
        <v>379</v>
      </c>
      <c r="L323" s="6">
        <v>92</v>
      </c>
      <c r="M323" s="9"/>
      <c r="N323" s="8">
        <v>34868</v>
      </c>
    </row>
    <row r="324" spans="2:14" ht="26.4">
      <c r="B324" s="1026">
        <v>2023</v>
      </c>
      <c r="C324" s="1026" t="s">
        <v>16</v>
      </c>
      <c r="D324" s="1079" t="s">
        <v>1330</v>
      </c>
      <c r="E324" s="1080"/>
      <c r="F324" s="1079" t="s">
        <v>1365</v>
      </c>
      <c r="G324" s="1080"/>
      <c r="H324" s="1026" t="s">
        <v>968</v>
      </c>
      <c r="I324" s="1026" t="s">
        <v>1262</v>
      </c>
      <c r="J324" s="1026" t="s">
        <v>20</v>
      </c>
      <c r="K324" s="293">
        <v>759</v>
      </c>
      <c r="L324" s="6">
        <v>29</v>
      </c>
      <c r="M324" s="9"/>
      <c r="N324" s="8">
        <v>22011</v>
      </c>
    </row>
    <row r="325" spans="2:14">
      <c r="B325" s="1027" t="s">
        <v>28</v>
      </c>
      <c r="C325" s="1027" t="s">
        <v>28</v>
      </c>
      <c r="D325" s="1083" t="s">
        <v>28</v>
      </c>
      <c r="E325" s="1080"/>
      <c r="F325" s="1083" t="s">
        <v>29</v>
      </c>
      <c r="G325" s="1080"/>
      <c r="H325" s="1027" t="s">
        <v>28</v>
      </c>
      <c r="I325" s="1027" t="s">
        <v>28</v>
      </c>
      <c r="J325" s="1027" t="s">
        <v>28</v>
      </c>
      <c r="K325" s="1027" t="s">
        <v>28</v>
      </c>
      <c r="L325" s="13">
        <v>7785</v>
      </c>
      <c r="M325" s="1027"/>
      <c r="N325" s="14">
        <v>4017931</v>
      </c>
    </row>
    <row r="326" spans="2:14" ht="52.8">
      <c r="B326" s="1026">
        <v>2023</v>
      </c>
      <c r="C326" s="1026" t="s">
        <v>16</v>
      </c>
      <c r="D326" s="1079" t="s">
        <v>1330</v>
      </c>
      <c r="E326" s="1080"/>
      <c r="F326" s="1079" t="s">
        <v>1366</v>
      </c>
      <c r="G326" s="1080"/>
      <c r="H326" s="1026" t="s">
        <v>966</v>
      </c>
      <c r="I326" s="1026" t="s">
        <v>1261</v>
      </c>
      <c r="J326" s="1026" t="s">
        <v>20</v>
      </c>
      <c r="K326" s="293">
        <v>634</v>
      </c>
      <c r="L326" s="6">
        <v>13175</v>
      </c>
      <c r="M326" s="9"/>
      <c r="N326" s="8">
        <v>8352950</v>
      </c>
    </row>
    <row r="327" spans="2:14" ht="52.8">
      <c r="B327" s="1026">
        <v>2023</v>
      </c>
      <c r="C327" s="1026" t="s">
        <v>16</v>
      </c>
      <c r="D327" s="1079" t="s">
        <v>1330</v>
      </c>
      <c r="E327" s="1080"/>
      <c r="F327" s="1079" t="s">
        <v>1366</v>
      </c>
      <c r="G327" s="1080"/>
      <c r="H327" s="1026" t="s">
        <v>966</v>
      </c>
      <c r="I327" s="1026" t="s">
        <v>1262</v>
      </c>
      <c r="J327" s="1026" t="s">
        <v>20</v>
      </c>
      <c r="K327" s="293">
        <v>1269</v>
      </c>
      <c r="L327" s="6">
        <v>5667</v>
      </c>
      <c r="M327" s="9"/>
      <c r="N327" s="8">
        <v>7191423</v>
      </c>
    </row>
    <row r="328" spans="2:14" ht="26.4">
      <c r="B328" s="1026">
        <v>2023</v>
      </c>
      <c r="C328" s="1026" t="s">
        <v>16</v>
      </c>
      <c r="D328" s="1079" t="s">
        <v>1330</v>
      </c>
      <c r="E328" s="1080"/>
      <c r="F328" s="1079" t="s">
        <v>1366</v>
      </c>
      <c r="G328" s="1080"/>
      <c r="H328" s="1026" t="s">
        <v>967</v>
      </c>
      <c r="I328" s="1026" t="s">
        <v>1261</v>
      </c>
      <c r="J328" s="1026" t="s">
        <v>20</v>
      </c>
      <c r="K328" s="293">
        <v>1269</v>
      </c>
      <c r="L328" s="6">
        <v>95</v>
      </c>
      <c r="M328" s="9"/>
      <c r="N328" s="8">
        <v>120555</v>
      </c>
    </row>
    <row r="329" spans="2:14" ht="26.4">
      <c r="B329" s="1026">
        <v>2023</v>
      </c>
      <c r="C329" s="1026" t="s">
        <v>16</v>
      </c>
      <c r="D329" s="1079" t="s">
        <v>1330</v>
      </c>
      <c r="E329" s="1080"/>
      <c r="F329" s="1079" t="s">
        <v>1366</v>
      </c>
      <c r="G329" s="1080"/>
      <c r="H329" s="1026" t="s">
        <v>967</v>
      </c>
      <c r="I329" s="1026" t="s">
        <v>1262</v>
      </c>
      <c r="J329" s="1026" t="s">
        <v>20</v>
      </c>
      <c r="K329" s="293">
        <v>2537</v>
      </c>
      <c r="L329" s="6">
        <v>22</v>
      </c>
      <c r="M329" s="9"/>
      <c r="N329" s="8">
        <v>55814</v>
      </c>
    </row>
    <row r="330" spans="2:14" ht="26.4">
      <c r="B330" s="1026">
        <v>2023</v>
      </c>
      <c r="C330" s="1026" t="s">
        <v>16</v>
      </c>
      <c r="D330" s="1079" t="s">
        <v>1330</v>
      </c>
      <c r="E330" s="1080"/>
      <c r="F330" s="1079" t="s">
        <v>1366</v>
      </c>
      <c r="G330" s="1080"/>
      <c r="H330" s="1026" t="s">
        <v>969</v>
      </c>
      <c r="I330" s="1026" t="s">
        <v>1261</v>
      </c>
      <c r="J330" s="1026" t="s">
        <v>20</v>
      </c>
      <c r="K330" s="293">
        <v>1903</v>
      </c>
      <c r="L330" s="10">
        <v>0</v>
      </c>
      <c r="M330" s="9"/>
      <c r="N330" s="11">
        <v>0</v>
      </c>
    </row>
    <row r="331" spans="2:14" ht="26.4">
      <c r="B331" s="1026">
        <v>2023</v>
      </c>
      <c r="C331" s="1026" t="s">
        <v>16</v>
      </c>
      <c r="D331" s="1079" t="s">
        <v>1330</v>
      </c>
      <c r="E331" s="1080"/>
      <c r="F331" s="1079" t="s">
        <v>1366</v>
      </c>
      <c r="G331" s="1080"/>
      <c r="H331" s="1026" t="s">
        <v>969</v>
      </c>
      <c r="I331" s="1026" t="s">
        <v>1262</v>
      </c>
      <c r="J331" s="1026" t="s">
        <v>20</v>
      </c>
      <c r="K331" s="293">
        <v>3806</v>
      </c>
      <c r="L331" s="10">
        <v>0</v>
      </c>
      <c r="M331" s="9"/>
      <c r="N331" s="11">
        <v>0</v>
      </c>
    </row>
    <row r="332" spans="2:14" ht="26.4">
      <c r="B332" s="1026">
        <v>2023</v>
      </c>
      <c r="C332" s="1026" t="s">
        <v>16</v>
      </c>
      <c r="D332" s="1079" t="s">
        <v>1330</v>
      </c>
      <c r="E332" s="1080"/>
      <c r="F332" s="1079" t="s">
        <v>1366</v>
      </c>
      <c r="G332" s="1080"/>
      <c r="H332" s="1026" t="s">
        <v>968</v>
      </c>
      <c r="I332" s="1026" t="s">
        <v>1261</v>
      </c>
      <c r="J332" s="1026" t="s">
        <v>20</v>
      </c>
      <c r="K332" s="293">
        <v>634</v>
      </c>
      <c r="L332" s="6">
        <v>185</v>
      </c>
      <c r="M332" s="9"/>
      <c r="N332" s="8">
        <v>117290</v>
      </c>
    </row>
    <row r="333" spans="2:14" ht="26.4">
      <c r="B333" s="1026">
        <v>2023</v>
      </c>
      <c r="C333" s="1026" t="s">
        <v>16</v>
      </c>
      <c r="D333" s="1079" t="s">
        <v>1330</v>
      </c>
      <c r="E333" s="1080"/>
      <c r="F333" s="1079" t="s">
        <v>1366</v>
      </c>
      <c r="G333" s="1080"/>
      <c r="H333" s="1026" t="s">
        <v>968</v>
      </c>
      <c r="I333" s="1026" t="s">
        <v>1262</v>
      </c>
      <c r="J333" s="1026" t="s">
        <v>20</v>
      </c>
      <c r="K333" s="293">
        <v>1269</v>
      </c>
      <c r="L333" s="6">
        <v>62</v>
      </c>
      <c r="M333" s="9"/>
      <c r="N333" s="8">
        <v>78678</v>
      </c>
    </row>
    <row r="334" spans="2:14">
      <c r="B334" s="1027" t="s">
        <v>28</v>
      </c>
      <c r="C334" s="1027" t="s">
        <v>28</v>
      </c>
      <c r="D334" s="1083" t="s">
        <v>28</v>
      </c>
      <c r="E334" s="1080"/>
      <c r="F334" s="1083" t="s">
        <v>29</v>
      </c>
      <c r="G334" s="1080"/>
      <c r="H334" s="1027" t="s">
        <v>28</v>
      </c>
      <c r="I334" s="1027" t="s">
        <v>28</v>
      </c>
      <c r="J334" s="1027" t="s">
        <v>28</v>
      </c>
      <c r="K334" s="1027" t="s">
        <v>28</v>
      </c>
      <c r="L334" s="13">
        <v>19206</v>
      </c>
      <c r="M334" s="1027"/>
      <c r="N334" s="14">
        <v>15916710</v>
      </c>
    </row>
    <row r="335" spans="2:14" ht="52.8">
      <c r="B335" s="1026">
        <v>2023</v>
      </c>
      <c r="C335" s="1026" t="s">
        <v>16</v>
      </c>
      <c r="D335" s="1079" t="s">
        <v>1330</v>
      </c>
      <c r="E335" s="1080"/>
      <c r="F335" s="1079" t="s">
        <v>1367</v>
      </c>
      <c r="G335" s="1080"/>
      <c r="H335" s="1026" t="s">
        <v>966</v>
      </c>
      <c r="I335" s="1026" t="s">
        <v>1261</v>
      </c>
      <c r="J335" s="1026" t="s">
        <v>20</v>
      </c>
      <c r="K335" s="293">
        <v>768</v>
      </c>
      <c r="L335" s="6">
        <v>45198</v>
      </c>
      <c r="M335" s="9"/>
      <c r="N335" s="8">
        <v>34712064</v>
      </c>
    </row>
    <row r="336" spans="2:14" ht="52.8">
      <c r="B336" s="1026">
        <v>2023</v>
      </c>
      <c r="C336" s="1026" t="s">
        <v>16</v>
      </c>
      <c r="D336" s="1079" t="s">
        <v>1330</v>
      </c>
      <c r="E336" s="1080"/>
      <c r="F336" s="1079" t="s">
        <v>1367</v>
      </c>
      <c r="G336" s="1080"/>
      <c r="H336" s="1026" t="s">
        <v>966</v>
      </c>
      <c r="I336" s="1026" t="s">
        <v>1262</v>
      </c>
      <c r="J336" s="1026" t="s">
        <v>20</v>
      </c>
      <c r="K336" s="293">
        <v>1537</v>
      </c>
      <c r="L336" s="6">
        <v>13179</v>
      </c>
      <c r="M336" s="9"/>
      <c r="N336" s="8">
        <v>20256123</v>
      </c>
    </row>
    <row r="337" spans="2:14" ht="26.4">
      <c r="B337" s="1026">
        <v>2023</v>
      </c>
      <c r="C337" s="1026" t="s">
        <v>16</v>
      </c>
      <c r="D337" s="1079" t="s">
        <v>1330</v>
      </c>
      <c r="E337" s="1080"/>
      <c r="F337" s="1079" t="s">
        <v>1367</v>
      </c>
      <c r="G337" s="1080"/>
      <c r="H337" s="1026" t="s">
        <v>967</v>
      </c>
      <c r="I337" s="1026" t="s">
        <v>1261</v>
      </c>
      <c r="J337" s="1026" t="s">
        <v>20</v>
      </c>
      <c r="K337" s="293">
        <v>1537</v>
      </c>
      <c r="L337" s="6">
        <v>852</v>
      </c>
      <c r="M337" s="9"/>
      <c r="N337" s="8">
        <v>1309524</v>
      </c>
    </row>
    <row r="338" spans="2:14" ht="26.4">
      <c r="B338" s="1026">
        <v>2023</v>
      </c>
      <c r="C338" s="1026" t="s">
        <v>16</v>
      </c>
      <c r="D338" s="1079" t="s">
        <v>1330</v>
      </c>
      <c r="E338" s="1080"/>
      <c r="F338" s="1079" t="s">
        <v>1367</v>
      </c>
      <c r="G338" s="1080"/>
      <c r="H338" s="1026" t="s">
        <v>967</v>
      </c>
      <c r="I338" s="1026" t="s">
        <v>1262</v>
      </c>
      <c r="J338" s="1026" t="s">
        <v>20</v>
      </c>
      <c r="K338" s="293">
        <v>3074</v>
      </c>
      <c r="L338" s="6">
        <v>211</v>
      </c>
      <c r="M338" s="9"/>
      <c r="N338" s="8">
        <v>648614</v>
      </c>
    </row>
    <row r="339" spans="2:14" ht="26.4">
      <c r="B339" s="1026">
        <v>2023</v>
      </c>
      <c r="C339" s="1026" t="s">
        <v>16</v>
      </c>
      <c r="D339" s="1079" t="s">
        <v>1330</v>
      </c>
      <c r="E339" s="1080"/>
      <c r="F339" s="1079" t="s">
        <v>1367</v>
      </c>
      <c r="G339" s="1080"/>
      <c r="H339" s="1026" t="s">
        <v>969</v>
      </c>
      <c r="I339" s="1026" t="s">
        <v>1261</v>
      </c>
      <c r="J339" s="1026" t="s">
        <v>20</v>
      </c>
      <c r="K339" s="293">
        <v>2305</v>
      </c>
      <c r="L339" s="6">
        <v>9</v>
      </c>
      <c r="M339" s="9"/>
      <c r="N339" s="8">
        <v>20745</v>
      </c>
    </row>
    <row r="340" spans="2:14" ht="26.4">
      <c r="B340" s="1026">
        <v>2023</v>
      </c>
      <c r="C340" s="1026" t="s">
        <v>16</v>
      </c>
      <c r="D340" s="1079" t="s">
        <v>1330</v>
      </c>
      <c r="E340" s="1080"/>
      <c r="F340" s="1079" t="s">
        <v>1367</v>
      </c>
      <c r="G340" s="1080"/>
      <c r="H340" s="1026" t="s">
        <v>969</v>
      </c>
      <c r="I340" s="1026" t="s">
        <v>1262</v>
      </c>
      <c r="J340" s="1026" t="s">
        <v>20</v>
      </c>
      <c r="K340" s="293">
        <v>4611</v>
      </c>
      <c r="L340" s="10">
        <v>0</v>
      </c>
      <c r="M340" s="9"/>
      <c r="N340" s="11">
        <v>0</v>
      </c>
    </row>
    <row r="341" spans="2:14" ht="26.4">
      <c r="B341" s="1026">
        <v>2023</v>
      </c>
      <c r="C341" s="1026" t="s">
        <v>16</v>
      </c>
      <c r="D341" s="1079" t="s">
        <v>1330</v>
      </c>
      <c r="E341" s="1080"/>
      <c r="F341" s="1079" t="s">
        <v>1367</v>
      </c>
      <c r="G341" s="1080"/>
      <c r="H341" s="1026" t="s">
        <v>968</v>
      </c>
      <c r="I341" s="1026" t="s">
        <v>1261</v>
      </c>
      <c r="J341" s="1026" t="s">
        <v>20</v>
      </c>
      <c r="K341" s="293">
        <v>768</v>
      </c>
      <c r="L341" s="6">
        <v>850</v>
      </c>
      <c r="M341" s="9"/>
      <c r="N341" s="8">
        <v>652800</v>
      </c>
    </row>
    <row r="342" spans="2:14" ht="26.4">
      <c r="B342" s="1026">
        <v>2023</v>
      </c>
      <c r="C342" s="1026" t="s">
        <v>16</v>
      </c>
      <c r="D342" s="1079" t="s">
        <v>1330</v>
      </c>
      <c r="E342" s="1080"/>
      <c r="F342" s="1079" t="s">
        <v>1367</v>
      </c>
      <c r="G342" s="1080"/>
      <c r="H342" s="1026" t="s">
        <v>968</v>
      </c>
      <c r="I342" s="1026" t="s">
        <v>1262</v>
      </c>
      <c r="J342" s="1026" t="s">
        <v>20</v>
      </c>
      <c r="K342" s="293">
        <v>1537</v>
      </c>
      <c r="L342" s="6">
        <v>205</v>
      </c>
      <c r="M342" s="9"/>
      <c r="N342" s="8">
        <v>315085</v>
      </c>
    </row>
    <row r="343" spans="2:14">
      <c r="B343" s="1027" t="s">
        <v>28</v>
      </c>
      <c r="C343" s="1027" t="s">
        <v>28</v>
      </c>
      <c r="D343" s="1083" t="s">
        <v>28</v>
      </c>
      <c r="E343" s="1080"/>
      <c r="F343" s="1083" t="s">
        <v>29</v>
      </c>
      <c r="G343" s="1080"/>
      <c r="H343" s="1027" t="s">
        <v>28</v>
      </c>
      <c r="I343" s="1027" t="s">
        <v>28</v>
      </c>
      <c r="J343" s="1027" t="s">
        <v>28</v>
      </c>
      <c r="K343" s="1027" t="s">
        <v>28</v>
      </c>
      <c r="L343" s="13">
        <v>60504</v>
      </c>
      <c r="M343" s="1027"/>
      <c r="N343" s="14">
        <v>57914955</v>
      </c>
    </row>
    <row r="344" spans="2:14" ht="52.8">
      <c r="B344" s="1026">
        <v>2023</v>
      </c>
      <c r="C344" s="1026" t="s">
        <v>16</v>
      </c>
      <c r="D344" s="1079" t="s">
        <v>1330</v>
      </c>
      <c r="E344" s="1080"/>
      <c r="F344" s="1079" t="s">
        <v>1368</v>
      </c>
      <c r="G344" s="1080"/>
      <c r="H344" s="1026" t="s">
        <v>966</v>
      </c>
      <c r="I344" s="1026" t="s">
        <v>1261</v>
      </c>
      <c r="J344" s="1026" t="s">
        <v>20</v>
      </c>
      <c r="K344" s="293">
        <v>522</v>
      </c>
      <c r="L344" s="6">
        <v>28907</v>
      </c>
      <c r="M344" s="9"/>
      <c r="N344" s="8">
        <v>15089454</v>
      </c>
    </row>
    <row r="345" spans="2:14" ht="52.8">
      <c r="B345" s="1026">
        <v>2023</v>
      </c>
      <c r="C345" s="1026" t="s">
        <v>16</v>
      </c>
      <c r="D345" s="1079" t="s">
        <v>1330</v>
      </c>
      <c r="E345" s="1080"/>
      <c r="F345" s="1079" t="s">
        <v>1368</v>
      </c>
      <c r="G345" s="1080"/>
      <c r="H345" s="1026" t="s">
        <v>966</v>
      </c>
      <c r="I345" s="1026" t="s">
        <v>1262</v>
      </c>
      <c r="J345" s="1026" t="s">
        <v>20</v>
      </c>
      <c r="K345" s="293">
        <v>1045</v>
      </c>
      <c r="L345" s="6">
        <v>9974</v>
      </c>
      <c r="M345" s="9"/>
      <c r="N345" s="8">
        <v>10422830</v>
      </c>
    </row>
    <row r="346" spans="2:14" ht="26.4">
      <c r="B346" s="1026">
        <v>2023</v>
      </c>
      <c r="C346" s="1026" t="s">
        <v>16</v>
      </c>
      <c r="D346" s="1079" t="s">
        <v>1330</v>
      </c>
      <c r="E346" s="1080"/>
      <c r="F346" s="1079" t="s">
        <v>1368</v>
      </c>
      <c r="G346" s="1080"/>
      <c r="H346" s="1026" t="s">
        <v>967</v>
      </c>
      <c r="I346" s="1026" t="s">
        <v>1261</v>
      </c>
      <c r="J346" s="1026" t="s">
        <v>20</v>
      </c>
      <c r="K346" s="293">
        <v>1045</v>
      </c>
      <c r="L346" s="6">
        <v>318</v>
      </c>
      <c r="M346" s="9"/>
      <c r="N346" s="8">
        <v>332310</v>
      </c>
    </row>
    <row r="347" spans="2:14" ht="26.4">
      <c r="B347" s="1026">
        <v>2023</v>
      </c>
      <c r="C347" s="1026" t="s">
        <v>16</v>
      </c>
      <c r="D347" s="1079" t="s">
        <v>1330</v>
      </c>
      <c r="E347" s="1080"/>
      <c r="F347" s="1079" t="s">
        <v>1368</v>
      </c>
      <c r="G347" s="1080"/>
      <c r="H347" s="1026" t="s">
        <v>967</v>
      </c>
      <c r="I347" s="1026" t="s">
        <v>1262</v>
      </c>
      <c r="J347" s="1026" t="s">
        <v>20</v>
      </c>
      <c r="K347" s="293">
        <v>2090</v>
      </c>
      <c r="L347" s="6">
        <v>103</v>
      </c>
      <c r="M347" s="9"/>
      <c r="N347" s="8">
        <v>215270</v>
      </c>
    </row>
    <row r="348" spans="2:14" ht="26.4">
      <c r="B348" s="1026">
        <v>2023</v>
      </c>
      <c r="C348" s="1026" t="s">
        <v>16</v>
      </c>
      <c r="D348" s="1079" t="s">
        <v>1330</v>
      </c>
      <c r="E348" s="1080"/>
      <c r="F348" s="1079" t="s">
        <v>1368</v>
      </c>
      <c r="G348" s="1080"/>
      <c r="H348" s="1026" t="s">
        <v>969</v>
      </c>
      <c r="I348" s="1026" t="s">
        <v>1261</v>
      </c>
      <c r="J348" s="1026" t="s">
        <v>20</v>
      </c>
      <c r="K348" s="293">
        <v>1567</v>
      </c>
      <c r="L348" s="6">
        <v>10</v>
      </c>
      <c r="M348" s="9"/>
      <c r="N348" s="8">
        <v>15670</v>
      </c>
    </row>
    <row r="349" spans="2:14" ht="26.4">
      <c r="B349" s="1026">
        <v>2023</v>
      </c>
      <c r="C349" s="1026" t="s">
        <v>16</v>
      </c>
      <c r="D349" s="1079" t="s">
        <v>1330</v>
      </c>
      <c r="E349" s="1080"/>
      <c r="F349" s="1079" t="s">
        <v>1368</v>
      </c>
      <c r="G349" s="1080"/>
      <c r="H349" s="1026" t="s">
        <v>969</v>
      </c>
      <c r="I349" s="1026" t="s">
        <v>1262</v>
      </c>
      <c r="J349" s="1026" t="s">
        <v>20</v>
      </c>
      <c r="K349" s="293">
        <v>3134</v>
      </c>
      <c r="L349" s="6">
        <v>2</v>
      </c>
      <c r="M349" s="9"/>
      <c r="N349" s="8">
        <v>6268</v>
      </c>
    </row>
    <row r="350" spans="2:14" ht="26.4">
      <c r="B350" s="1026">
        <v>2023</v>
      </c>
      <c r="C350" s="1026" t="s">
        <v>16</v>
      </c>
      <c r="D350" s="1079" t="s">
        <v>1330</v>
      </c>
      <c r="E350" s="1080"/>
      <c r="F350" s="1079" t="s">
        <v>1368</v>
      </c>
      <c r="G350" s="1080"/>
      <c r="H350" s="1026" t="s">
        <v>968</v>
      </c>
      <c r="I350" s="1026" t="s">
        <v>1261</v>
      </c>
      <c r="J350" s="1026" t="s">
        <v>20</v>
      </c>
      <c r="K350" s="293">
        <v>522</v>
      </c>
      <c r="L350" s="6">
        <v>224</v>
      </c>
      <c r="M350" s="9"/>
      <c r="N350" s="8">
        <v>116928</v>
      </c>
    </row>
    <row r="351" spans="2:14" ht="26.4">
      <c r="B351" s="1026">
        <v>2023</v>
      </c>
      <c r="C351" s="1026" t="s">
        <v>16</v>
      </c>
      <c r="D351" s="1079" t="s">
        <v>1330</v>
      </c>
      <c r="E351" s="1080"/>
      <c r="F351" s="1079" t="s">
        <v>1368</v>
      </c>
      <c r="G351" s="1080"/>
      <c r="H351" s="1026" t="s">
        <v>968</v>
      </c>
      <c r="I351" s="1026" t="s">
        <v>1262</v>
      </c>
      <c r="J351" s="1026" t="s">
        <v>20</v>
      </c>
      <c r="K351" s="293">
        <v>1045</v>
      </c>
      <c r="L351" s="6">
        <v>106</v>
      </c>
      <c r="M351" s="9"/>
      <c r="N351" s="8">
        <v>110770</v>
      </c>
    </row>
    <row r="352" spans="2:14">
      <c r="B352" s="1027" t="s">
        <v>28</v>
      </c>
      <c r="C352" s="1027" t="s">
        <v>28</v>
      </c>
      <c r="D352" s="1083" t="s">
        <v>28</v>
      </c>
      <c r="E352" s="1080"/>
      <c r="F352" s="1083" t="s">
        <v>29</v>
      </c>
      <c r="G352" s="1080"/>
      <c r="H352" s="1027" t="s">
        <v>28</v>
      </c>
      <c r="I352" s="1027" t="s">
        <v>28</v>
      </c>
      <c r="J352" s="1027" t="s">
        <v>28</v>
      </c>
      <c r="K352" s="1027" t="s">
        <v>28</v>
      </c>
      <c r="L352" s="13">
        <v>39644</v>
      </c>
      <c r="M352" s="1027"/>
      <c r="N352" s="14">
        <v>26309500</v>
      </c>
    </row>
    <row r="353" spans="2:14" ht="52.8">
      <c r="B353" s="1026">
        <v>2023</v>
      </c>
      <c r="C353" s="1026" t="s">
        <v>16</v>
      </c>
      <c r="D353" s="1079" t="s">
        <v>1330</v>
      </c>
      <c r="E353" s="1080"/>
      <c r="F353" s="1079" t="s">
        <v>1369</v>
      </c>
      <c r="G353" s="1080"/>
      <c r="H353" s="1026" t="s">
        <v>966</v>
      </c>
      <c r="I353" s="1026" t="s">
        <v>1261</v>
      </c>
      <c r="J353" s="1026" t="s">
        <v>20</v>
      </c>
      <c r="K353" s="293">
        <v>657</v>
      </c>
      <c r="L353" s="6">
        <v>33762</v>
      </c>
      <c r="M353" s="9"/>
      <c r="N353" s="8">
        <v>22181634</v>
      </c>
    </row>
    <row r="354" spans="2:14" ht="52.8">
      <c r="B354" s="1026">
        <v>2023</v>
      </c>
      <c r="C354" s="1026" t="s">
        <v>16</v>
      </c>
      <c r="D354" s="1079" t="s">
        <v>1330</v>
      </c>
      <c r="E354" s="1080"/>
      <c r="F354" s="1079" t="s">
        <v>1369</v>
      </c>
      <c r="G354" s="1080"/>
      <c r="H354" s="1026" t="s">
        <v>966</v>
      </c>
      <c r="I354" s="1026" t="s">
        <v>1262</v>
      </c>
      <c r="J354" s="1026" t="s">
        <v>20</v>
      </c>
      <c r="K354" s="293">
        <v>1313</v>
      </c>
      <c r="L354" s="6">
        <v>6930</v>
      </c>
      <c r="M354" s="9"/>
      <c r="N354" s="8">
        <v>9099090</v>
      </c>
    </row>
    <row r="355" spans="2:14" ht="26.4">
      <c r="B355" s="1026">
        <v>2023</v>
      </c>
      <c r="C355" s="1026" t="s">
        <v>16</v>
      </c>
      <c r="D355" s="1079" t="s">
        <v>1330</v>
      </c>
      <c r="E355" s="1080"/>
      <c r="F355" s="1079" t="s">
        <v>1369</v>
      </c>
      <c r="G355" s="1080"/>
      <c r="H355" s="1026" t="s">
        <v>967</v>
      </c>
      <c r="I355" s="1026" t="s">
        <v>1261</v>
      </c>
      <c r="J355" s="1026" t="s">
        <v>20</v>
      </c>
      <c r="K355" s="293">
        <v>1313</v>
      </c>
      <c r="L355" s="6">
        <v>615</v>
      </c>
      <c r="M355" s="9"/>
      <c r="N355" s="8">
        <v>807495</v>
      </c>
    </row>
    <row r="356" spans="2:14" ht="26.4">
      <c r="B356" s="1026">
        <v>2023</v>
      </c>
      <c r="C356" s="1026" t="s">
        <v>16</v>
      </c>
      <c r="D356" s="1079" t="s">
        <v>1330</v>
      </c>
      <c r="E356" s="1080"/>
      <c r="F356" s="1079" t="s">
        <v>1369</v>
      </c>
      <c r="G356" s="1080"/>
      <c r="H356" s="1026" t="s">
        <v>967</v>
      </c>
      <c r="I356" s="1026" t="s">
        <v>1262</v>
      </c>
      <c r="J356" s="1026" t="s">
        <v>20</v>
      </c>
      <c r="K356" s="293">
        <v>2626</v>
      </c>
      <c r="L356" s="6">
        <v>148</v>
      </c>
      <c r="M356" s="9"/>
      <c r="N356" s="8">
        <v>388648</v>
      </c>
    </row>
    <row r="357" spans="2:14" ht="26.4">
      <c r="B357" s="1026">
        <v>2023</v>
      </c>
      <c r="C357" s="1026" t="s">
        <v>16</v>
      </c>
      <c r="D357" s="1079" t="s">
        <v>1330</v>
      </c>
      <c r="E357" s="1080"/>
      <c r="F357" s="1079" t="s">
        <v>1369</v>
      </c>
      <c r="G357" s="1080"/>
      <c r="H357" s="1026" t="s">
        <v>969</v>
      </c>
      <c r="I357" s="1026" t="s">
        <v>1261</v>
      </c>
      <c r="J357" s="1026" t="s">
        <v>20</v>
      </c>
      <c r="K357" s="293">
        <v>1970</v>
      </c>
      <c r="L357" s="6">
        <v>10</v>
      </c>
      <c r="M357" s="9"/>
      <c r="N357" s="8">
        <v>19700</v>
      </c>
    </row>
    <row r="358" spans="2:14" ht="26.4">
      <c r="B358" s="1026">
        <v>2023</v>
      </c>
      <c r="C358" s="1026" t="s">
        <v>16</v>
      </c>
      <c r="D358" s="1079" t="s">
        <v>1330</v>
      </c>
      <c r="E358" s="1080"/>
      <c r="F358" s="1079" t="s">
        <v>1369</v>
      </c>
      <c r="G358" s="1080"/>
      <c r="H358" s="1026" t="s">
        <v>969</v>
      </c>
      <c r="I358" s="1026" t="s">
        <v>1262</v>
      </c>
      <c r="J358" s="1026" t="s">
        <v>20</v>
      </c>
      <c r="K358" s="293">
        <v>3939</v>
      </c>
      <c r="L358" s="6">
        <v>1</v>
      </c>
      <c r="M358" s="9"/>
      <c r="N358" s="8">
        <v>3939</v>
      </c>
    </row>
    <row r="359" spans="2:14" ht="26.4">
      <c r="B359" s="1026">
        <v>2023</v>
      </c>
      <c r="C359" s="1026" t="s">
        <v>16</v>
      </c>
      <c r="D359" s="1079" t="s">
        <v>1330</v>
      </c>
      <c r="E359" s="1080"/>
      <c r="F359" s="1079" t="s">
        <v>1369</v>
      </c>
      <c r="G359" s="1080"/>
      <c r="H359" s="1026" t="s">
        <v>968</v>
      </c>
      <c r="I359" s="1026" t="s">
        <v>1261</v>
      </c>
      <c r="J359" s="1026" t="s">
        <v>20</v>
      </c>
      <c r="K359" s="293">
        <v>657</v>
      </c>
      <c r="L359" s="6">
        <v>291</v>
      </c>
      <c r="M359" s="9"/>
      <c r="N359" s="8">
        <v>191187</v>
      </c>
    </row>
    <row r="360" spans="2:14" ht="26.4">
      <c r="B360" s="1026">
        <v>2023</v>
      </c>
      <c r="C360" s="1026" t="s">
        <v>16</v>
      </c>
      <c r="D360" s="1079" t="s">
        <v>1330</v>
      </c>
      <c r="E360" s="1080"/>
      <c r="F360" s="1079" t="s">
        <v>1369</v>
      </c>
      <c r="G360" s="1080"/>
      <c r="H360" s="1026" t="s">
        <v>968</v>
      </c>
      <c r="I360" s="1026" t="s">
        <v>1262</v>
      </c>
      <c r="J360" s="1026" t="s">
        <v>20</v>
      </c>
      <c r="K360" s="293">
        <v>1313</v>
      </c>
      <c r="L360" s="6">
        <v>76</v>
      </c>
      <c r="M360" s="9"/>
      <c r="N360" s="8">
        <v>99788</v>
      </c>
    </row>
    <row r="361" spans="2:14">
      <c r="B361" s="1027" t="s">
        <v>28</v>
      </c>
      <c r="C361" s="1027" t="s">
        <v>28</v>
      </c>
      <c r="D361" s="1083" t="s">
        <v>28</v>
      </c>
      <c r="E361" s="1080"/>
      <c r="F361" s="1083" t="s">
        <v>29</v>
      </c>
      <c r="G361" s="1080"/>
      <c r="H361" s="1027" t="s">
        <v>28</v>
      </c>
      <c r="I361" s="1027" t="s">
        <v>28</v>
      </c>
      <c r="J361" s="1027" t="s">
        <v>28</v>
      </c>
      <c r="K361" s="1027" t="s">
        <v>28</v>
      </c>
      <c r="L361" s="13">
        <v>41833</v>
      </c>
      <c r="M361" s="1027"/>
      <c r="N361" s="14">
        <v>32791481</v>
      </c>
    </row>
    <row r="362" spans="2:14" ht="52.8">
      <c r="B362" s="1026">
        <v>2023</v>
      </c>
      <c r="C362" s="1026" t="s">
        <v>16</v>
      </c>
      <c r="D362" s="1079" t="s">
        <v>1330</v>
      </c>
      <c r="E362" s="1080"/>
      <c r="F362" s="1079" t="s">
        <v>1370</v>
      </c>
      <c r="G362" s="1080"/>
      <c r="H362" s="1026" t="s">
        <v>966</v>
      </c>
      <c r="I362" s="1026" t="s">
        <v>1261</v>
      </c>
      <c r="J362" s="1026" t="s">
        <v>20</v>
      </c>
      <c r="K362" s="293">
        <v>226</v>
      </c>
      <c r="L362" s="6">
        <v>26716</v>
      </c>
      <c r="M362" s="9"/>
      <c r="N362" s="8">
        <v>6037816</v>
      </c>
    </row>
    <row r="363" spans="2:14" ht="52.8">
      <c r="B363" s="1026">
        <v>2023</v>
      </c>
      <c r="C363" s="1026" t="s">
        <v>16</v>
      </c>
      <c r="D363" s="1079" t="s">
        <v>1330</v>
      </c>
      <c r="E363" s="1080"/>
      <c r="F363" s="1079" t="s">
        <v>1370</v>
      </c>
      <c r="G363" s="1080"/>
      <c r="H363" s="1026" t="s">
        <v>966</v>
      </c>
      <c r="I363" s="1026" t="s">
        <v>1262</v>
      </c>
      <c r="J363" s="1026" t="s">
        <v>20</v>
      </c>
      <c r="K363" s="293">
        <v>451</v>
      </c>
      <c r="L363" s="6">
        <v>7077</v>
      </c>
      <c r="M363" s="9"/>
      <c r="N363" s="8">
        <v>3191727</v>
      </c>
    </row>
    <row r="364" spans="2:14" ht="26.4">
      <c r="B364" s="1026">
        <v>2023</v>
      </c>
      <c r="C364" s="1026" t="s">
        <v>16</v>
      </c>
      <c r="D364" s="1079" t="s">
        <v>1330</v>
      </c>
      <c r="E364" s="1080"/>
      <c r="F364" s="1079" t="s">
        <v>1370</v>
      </c>
      <c r="G364" s="1080"/>
      <c r="H364" s="1026" t="s">
        <v>967</v>
      </c>
      <c r="I364" s="1026" t="s">
        <v>1261</v>
      </c>
      <c r="J364" s="1026" t="s">
        <v>20</v>
      </c>
      <c r="K364" s="293">
        <v>451</v>
      </c>
      <c r="L364" s="6">
        <v>492</v>
      </c>
      <c r="M364" s="9"/>
      <c r="N364" s="8">
        <v>221892</v>
      </c>
    </row>
    <row r="365" spans="2:14" ht="26.4">
      <c r="B365" s="1026">
        <v>2023</v>
      </c>
      <c r="C365" s="1026" t="s">
        <v>16</v>
      </c>
      <c r="D365" s="1079" t="s">
        <v>1330</v>
      </c>
      <c r="E365" s="1080"/>
      <c r="F365" s="1079" t="s">
        <v>1370</v>
      </c>
      <c r="G365" s="1080"/>
      <c r="H365" s="1026" t="s">
        <v>967</v>
      </c>
      <c r="I365" s="1026" t="s">
        <v>1262</v>
      </c>
      <c r="J365" s="1026" t="s">
        <v>20</v>
      </c>
      <c r="K365" s="293">
        <v>902</v>
      </c>
      <c r="L365" s="6">
        <v>123</v>
      </c>
      <c r="M365" s="9"/>
      <c r="N365" s="8">
        <v>110946</v>
      </c>
    </row>
    <row r="366" spans="2:14" ht="26.4">
      <c r="B366" s="1026">
        <v>2023</v>
      </c>
      <c r="C366" s="1026" t="s">
        <v>16</v>
      </c>
      <c r="D366" s="1079" t="s">
        <v>1330</v>
      </c>
      <c r="E366" s="1080"/>
      <c r="F366" s="1079" t="s">
        <v>1370</v>
      </c>
      <c r="G366" s="1080"/>
      <c r="H366" s="1026" t="s">
        <v>969</v>
      </c>
      <c r="I366" s="1026" t="s">
        <v>1261</v>
      </c>
      <c r="J366" s="1026" t="s">
        <v>20</v>
      </c>
      <c r="K366" s="293">
        <v>677</v>
      </c>
      <c r="L366" s="6">
        <v>4</v>
      </c>
      <c r="M366" s="9"/>
      <c r="N366" s="8">
        <v>2708</v>
      </c>
    </row>
    <row r="367" spans="2:14" ht="26.4">
      <c r="B367" s="1026">
        <v>2023</v>
      </c>
      <c r="C367" s="1026" t="s">
        <v>16</v>
      </c>
      <c r="D367" s="1079" t="s">
        <v>1330</v>
      </c>
      <c r="E367" s="1080"/>
      <c r="F367" s="1079" t="s">
        <v>1370</v>
      </c>
      <c r="G367" s="1080"/>
      <c r="H367" s="1026" t="s">
        <v>969</v>
      </c>
      <c r="I367" s="1026" t="s">
        <v>1262</v>
      </c>
      <c r="J367" s="1026" t="s">
        <v>20</v>
      </c>
      <c r="K367" s="293">
        <v>1353</v>
      </c>
      <c r="L367" s="6">
        <v>1</v>
      </c>
      <c r="M367" s="9"/>
      <c r="N367" s="8">
        <v>1353</v>
      </c>
    </row>
    <row r="368" spans="2:14" ht="26.4">
      <c r="B368" s="1026">
        <v>2023</v>
      </c>
      <c r="C368" s="1026" t="s">
        <v>16</v>
      </c>
      <c r="D368" s="1079" t="s">
        <v>1330</v>
      </c>
      <c r="E368" s="1080"/>
      <c r="F368" s="1079" t="s">
        <v>1370</v>
      </c>
      <c r="G368" s="1080"/>
      <c r="H368" s="1026" t="s">
        <v>968</v>
      </c>
      <c r="I368" s="1026" t="s">
        <v>1261</v>
      </c>
      <c r="J368" s="1026" t="s">
        <v>20</v>
      </c>
      <c r="K368" s="293">
        <v>226</v>
      </c>
      <c r="L368" s="6">
        <v>427</v>
      </c>
      <c r="M368" s="9"/>
      <c r="N368" s="8">
        <v>96502</v>
      </c>
    </row>
    <row r="369" spans="2:14" ht="26.4">
      <c r="B369" s="1026">
        <v>2023</v>
      </c>
      <c r="C369" s="1026" t="s">
        <v>16</v>
      </c>
      <c r="D369" s="1079" t="s">
        <v>1330</v>
      </c>
      <c r="E369" s="1080"/>
      <c r="F369" s="1079" t="s">
        <v>1370</v>
      </c>
      <c r="G369" s="1080"/>
      <c r="H369" s="1026" t="s">
        <v>968</v>
      </c>
      <c r="I369" s="1026" t="s">
        <v>1262</v>
      </c>
      <c r="J369" s="1026" t="s">
        <v>20</v>
      </c>
      <c r="K369" s="293">
        <v>451</v>
      </c>
      <c r="L369" s="6">
        <v>73</v>
      </c>
      <c r="M369" s="9"/>
      <c r="N369" s="8">
        <v>32923</v>
      </c>
    </row>
    <row r="370" spans="2:14">
      <c r="B370" s="1027" t="s">
        <v>28</v>
      </c>
      <c r="C370" s="1027" t="s">
        <v>28</v>
      </c>
      <c r="D370" s="1083" t="s">
        <v>28</v>
      </c>
      <c r="E370" s="1080"/>
      <c r="F370" s="1083" t="s">
        <v>29</v>
      </c>
      <c r="G370" s="1080"/>
      <c r="H370" s="1027" t="s">
        <v>28</v>
      </c>
      <c r="I370" s="1027" t="s">
        <v>28</v>
      </c>
      <c r="J370" s="1027" t="s">
        <v>28</v>
      </c>
      <c r="K370" s="1027" t="s">
        <v>28</v>
      </c>
      <c r="L370" s="13">
        <v>34913</v>
      </c>
      <c r="M370" s="1027"/>
      <c r="N370" s="14">
        <v>9695867</v>
      </c>
    </row>
    <row r="371" spans="2:14">
      <c r="B371" s="1028" t="s">
        <v>28</v>
      </c>
      <c r="C371" s="1028" t="s">
        <v>29</v>
      </c>
      <c r="D371" s="1084" t="s">
        <v>28</v>
      </c>
      <c r="E371" s="1080"/>
      <c r="F371" s="1084" t="s">
        <v>28</v>
      </c>
      <c r="G371" s="1080"/>
      <c r="H371" s="1028" t="s">
        <v>28</v>
      </c>
      <c r="I371" s="1028" t="s">
        <v>28</v>
      </c>
      <c r="J371" s="1028" t="s">
        <v>28</v>
      </c>
      <c r="K371" s="1028" t="s">
        <v>28</v>
      </c>
      <c r="L371" s="16">
        <v>2531626</v>
      </c>
      <c r="M371" s="1028"/>
      <c r="N371" s="17">
        <v>1746381883</v>
      </c>
    </row>
    <row r="372" spans="2:14" ht="52.8">
      <c r="B372" s="1026">
        <v>2023</v>
      </c>
      <c r="C372" s="1026" t="s">
        <v>32</v>
      </c>
      <c r="D372" s="1079" t="s">
        <v>1330</v>
      </c>
      <c r="E372" s="1080"/>
      <c r="F372" s="1079" t="s">
        <v>1369</v>
      </c>
      <c r="G372" s="1080"/>
      <c r="H372" s="1026" t="s">
        <v>966</v>
      </c>
      <c r="I372" s="1026" t="s">
        <v>1261</v>
      </c>
      <c r="J372" s="1026" t="s">
        <v>33</v>
      </c>
      <c r="K372" s="293">
        <v>657</v>
      </c>
      <c r="L372" s="6">
        <v>29081</v>
      </c>
      <c r="M372" s="9"/>
      <c r="N372" s="8">
        <v>19106217</v>
      </c>
    </row>
    <row r="373" spans="2:14" ht="52.8">
      <c r="B373" s="1026">
        <v>2023</v>
      </c>
      <c r="C373" s="1026" t="s">
        <v>32</v>
      </c>
      <c r="D373" s="1079" t="s">
        <v>1330</v>
      </c>
      <c r="E373" s="1080"/>
      <c r="F373" s="1079" t="s">
        <v>1369</v>
      </c>
      <c r="G373" s="1080"/>
      <c r="H373" s="1026" t="s">
        <v>966</v>
      </c>
      <c r="I373" s="1026" t="s">
        <v>1262</v>
      </c>
      <c r="J373" s="1026" t="s">
        <v>33</v>
      </c>
      <c r="K373" s="293">
        <v>1313</v>
      </c>
      <c r="L373" s="6">
        <v>6395</v>
      </c>
      <c r="M373" s="9"/>
      <c r="N373" s="8">
        <v>8396635</v>
      </c>
    </row>
    <row r="374" spans="2:14" ht="26.4">
      <c r="B374" s="1026">
        <v>2023</v>
      </c>
      <c r="C374" s="1026" t="s">
        <v>32</v>
      </c>
      <c r="D374" s="1079" t="s">
        <v>1330</v>
      </c>
      <c r="E374" s="1080"/>
      <c r="F374" s="1079" t="s">
        <v>1369</v>
      </c>
      <c r="G374" s="1080"/>
      <c r="H374" s="1026" t="s">
        <v>967</v>
      </c>
      <c r="I374" s="1026" t="s">
        <v>1261</v>
      </c>
      <c r="J374" s="1026" t="s">
        <v>33</v>
      </c>
      <c r="K374" s="293">
        <v>1313</v>
      </c>
      <c r="L374" s="6">
        <v>565</v>
      </c>
      <c r="M374" s="9"/>
      <c r="N374" s="8">
        <v>741845</v>
      </c>
    </row>
    <row r="375" spans="2:14" ht="26.4">
      <c r="B375" s="1026">
        <v>2023</v>
      </c>
      <c r="C375" s="1026" t="s">
        <v>32</v>
      </c>
      <c r="D375" s="1079" t="s">
        <v>1330</v>
      </c>
      <c r="E375" s="1080"/>
      <c r="F375" s="1079" t="s">
        <v>1369</v>
      </c>
      <c r="G375" s="1080"/>
      <c r="H375" s="1026" t="s">
        <v>967</v>
      </c>
      <c r="I375" s="1026" t="s">
        <v>1262</v>
      </c>
      <c r="J375" s="1026" t="s">
        <v>33</v>
      </c>
      <c r="K375" s="293">
        <v>2626</v>
      </c>
      <c r="L375" s="6">
        <v>130</v>
      </c>
      <c r="M375" s="9"/>
      <c r="N375" s="8">
        <v>341380</v>
      </c>
    </row>
    <row r="376" spans="2:14" ht="26.4">
      <c r="B376" s="1026">
        <v>2023</v>
      </c>
      <c r="C376" s="1026" t="s">
        <v>32</v>
      </c>
      <c r="D376" s="1079" t="s">
        <v>1330</v>
      </c>
      <c r="E376" s="1080"/>
      <c r="F376" s="1079" t="s">
        <v>1369</v>
      </c>
      <c r="G376" s="1080"/>
      <c r="H376" s="1026" t="s">
        <v>969</v>
      </c>
      <c r="I376" s="1026" t="s">
        <v>1261</v>
      </c>
      <c r="J376" s="1026" t="s">
        <v>33</v>
      </c>
      <c r="K376" s="293">
        <v>1970</v>
      </c>
      <c r="L376" s="6">
        <v>23</v>
      </c>
      <c r="M376" s="9"/>
      <c r="N376" s="8">
        <v>45310</v>
      </c>
    </row>
    <row r="377" spans="2:14" ht="26.4">
      <c r="B377" s="1026">
        <v>2023</v>
      </c>
      <c r="C377" s="1026" t="s">
        <v>32</v>
      </c>
      <c r="D377" s="1079" t="s">
        <v>1330</v>
      </c>
      <c r="E377" s="1080"/>
      <c r="F377" s="1079" t="s">
        <v>1369</v>
      </c>
      <c r="G377" s="1080"/>
      <c r="H377" s="1026" t="s">
        <v>969</v>
      </c>
      <c r="I377" s="1026" t="s">
        <v>1262</v>
      </c>
      <c r="J377" s="1026" t="s">
        <v>33</v>
      </c>
      <c r="K377" s="293">
        <v>3939</v>
      </c>
      <c r="L377" s="6">
        <v>1</v>
      </c>
      <c r="M377" s="9"/>
      <c r="N377" s="8">
        <v>3939</v>
      </c>
    </row>
    <row r="378" spans="2:14" ht="26.4">
      <c r="B378" s="1026">
        <v>2023</v>
      </c>
      <c r="C378" s="1026" t="s">
        <v>32</v>
      </c>
      <c r="D378" s="1079" t="s">
        <v>1330</v>
      </c>
      <c r="E378" s="1080"/>
      <c r="F378" s="1079" t="s">
        <v>1369</v>
      </c>
      <c r="G378" s="1080"/>
      <c r="H378" s="1026" t="s">
        <v>968</v>
      </c>
      <c r="I378" s="1026" t="s">
        <v>1261</v>
      </c>
      <c r="J378" s="1026" t="s">
        <v>33</v>
      </c>
      <c r="K378" s="293">
        <v>657</v>
      </c>
      <c r="L378" s="6">
        <v>217</v>
      </c>
      <c r="M378" s="9"/>
      <c r="N378" s="8">
        <v>142569</v>
      </c>
    </row>
    <row r="379" spans="2:14" ht="26.4">
      <c r="B379" s="1026">
        <v>2023</v>
      </c>
      <c r="C379" s="1026" t="s">
        <v>32</v>
      </c>
      <c r="D379" s="1079" t="s">
        <v>1330</v>
      </c>
      <c r="E379" s="1080"/>
      <c r="F379" s="1079" t="s">
        <v>1369</v>
      </c>
      <c r="G379" s="1080"/>
      <c r="H379" s="1026" t="s">
        <v>968</v>
      </c>
      <c r="I379" s="1026" t="s">
        <v>1262</v>
      </c>
      <c r="J379" s="1026" t="s">
        <v>33</v>
      </c>
      <c r="K379" s="293">
        <v>1313</v>
      </c>
      <c r="L379" s="6">
        <v>56</v>
      </c>
      <c r="M379" s="9"/>
      <c r="N379" s="8">
        <v>73528</v>
      </c>
    </row>
    <row r="380" spans="2:14">
      <c r="B380" s="1027" t="s">
        <v>28</v>
      </c>
      <c r="C380" s="1027" t="s">
        <v>28</v>
      </c>
      <c r="D380" s="1083" t="s">
        <v>28</v>
      </c>
      <c r="E380" s="1080"/>
      <c r="F380" s="1083" t="s">
        <v>29</v>
      </c>
      <c r="G380" s="1080"/>
      <c r="H380" s="1027" t="s">
        <v>28</v>
      </c>
      <c r="I380" s="1027" t="s">
        <v>28</v>
      </c>
      <c r="J380" s="1027" t="s">
        <v>28</v>
      </c>
      <c r="K380" s="1027" t="s">
        <v>28</v>
      </c>
      <c r="L380" s="13">
        <v>36468</v>
      </c>
      <c r="M380" s="1027"/>
      <c r="N380" s="14">
        <v>28851423</v>
      </c>
    </row>
    <row r="381" spans="2:14" ht="52.8">
      <c r="B381" s="1026">
        <v>2023</v>
      </c>
      <c r="C381" s="1026" t="s">
        <v>32</v>
      </c>
      <c r="D381" s="1079" t="s">
        <v>1330</v>
      </c>
      <c r="E381" s="1080"/>
      <c r="F381" s="1079" t="s">
        <v>1370</v>
      </c>
      <c r="G381" s="1080"/>
      <c r="H381" s="1026" t="s">
        <v>966</v>
      </c>
      <c r="I381" s="1026" t="s">
        <v>1261</v>
      </c>
      <c r="J381" s="1026" t="s">
        <v>33</v>
      </c>
      <c r="K381" s="293">
        <v>226</v>
      </c>
      <c r="L381" s="6">
        <v>22119</v>
      </c>
      <c r="M381" s="9"/>
      <c r="N381" s="8">
        <v>4998894</v>
      </c>
    </row>
    <row r="382" spans="2:14" ht="52.8">
      <c r="B382" s="1026">
        <v>2023</v>
      </c>
      <c r="C382" s="1026" t="s">
        <v>32</v>
      </c>
      <c r="D382" s="1079" t="s">
        <v>1330</v>
      </c>
      <c r="E382" s="1080"/>
      <c r="F382" s="1079" t="s">
        <v>1370</v>
      </c>
      <c r="G382" s="1080"/>
      <c r="H382" s="1026" t="s">
        <v>966</v>
      </c>
      <c r="I382" s="1026" t="s">
        <v>1262</v>
      </c>
      <c r="J382" s="1026" t="s">
        <v>33</v>
      </c>
      <c r="K382" s="293">
        <v>451</v>
      </c>
      <c r="L382" s="6">
        <v>6322</v>
      </c>
      <c r="M382" s="9"/>
      <c r="N382" s="8">
        <v>2851222</v>
      </c>
    </row>
    <row r="383" spans="2:14" ht="26.4">
      <c r="B383" s="1026">
        <v>2023</v>
      </c>
      <c r="C383" s="1026" t="s">
        <v>32</v>
      </c>
      <c r="D383" s="1079" t="s">
        <v>1330</v>
      </c>
      <c r="E383" s="1080"/>
      <c r="F383" s="1079" t="s">
        <v>1370</v>
      </c>
      <c r="G383" s="1080"/>
      <c r="H383" s="1026" t="s">
        <v>967</v>
      </c>
      <c r="I383" s="1026" t="s">
        <v>1261</v>
      </c>
      <c r="J383" s="1026" t="s">
        <v>33</v>
      </c>
      <c r="K383" s="293">
        <v>451</v>
      </c>
      <c r="L383" s="6">
        <v>405</v>
      </c>
      <c r="M383" s="9"/>
      <c r="N383" s="8">
        <v>182655</v>
      </c>
    </row>
    <row r="384" spans="2:14" ht="26.4">
      <c r="B384" s="1026">
        <v>2023</v>
      </c>
      <c r="C384" s="1026" t="s">
        <v>32</v>
      </c>
      <c r="D384" s="1079" t="s">
        <v>1330</v>
      </c>
      <c r="E384" s="1080"/>
      <c r="F384" s="1079" t="s">
        <v>1370</v>
      </c>
      <c r="G384" s="1080"/>
      <c r="H384" s="1026" t="s">
        <v>967</v>
      </c>
      <c r="I384" s="1026" t="s">
        <v>1262</v>
      </c>
      <c r="J384" s="1026" t="s">
        <v>33</v>
      </c>
      <c r="K384" s="293">
        <v>902</v>
      </c>
      <c r="L384" s="6">
        <v>101</v>
      </c>
      <c r="M384" s="9"/>
      <c r="N384" s="8">
        <v>91102</v>
      </c>
    </row>
    <row r="385" spans="2:14" ht="26.4">
      <c r="B385" s="1026">
        <v>2023</v>
      </c>
      <c r="C385" s="1026" t="s">
        <v>32</v>
      </c>
      <c r="D385" s="1079" t="s">
        <v>1330</v>
      </c>
      <c r="E385" s="1080"/>
      <c r="F385" s="1079" t="s">
        <v>1370</v>
      </c>
      <c r="G385" s="1080"/>
      <c r="H385" s="1026" t="s">
        <v>969</v>
      </c>
      <c r="I385" s="1026" t="s">
        <v>1261</v>
      </c>
      <c r="J385" s="1026" t="s">
        <v>33</v>
      </c>
      <c r="K385" s="293">
        <v>677</v>
      </c>
      <c r="L385" s="6">
        <v>1</v>
      </c>
      <c r="M385" s="9"/>
      <c r="N385" s="8">
        <v>677</v>
      </c>
    </row>
    <row r="386" spans="2:14" ht="26.4">
      <c r="B386" s="1026">
        <v>2023</v>
      </c>
      <c r="C386" s="1026" t="s">
        <v>32</v>
      </c>
      <c r="D386" s="1079" t="s">
        <v>1330</v>
      </c>
      <c r="E386" s="1080"/>
      <c r="F386" s="1079" t="s">
        <v>1370</v>
      </c>
      <c r="G386" s="1080"/>
      <c r="H386" s="1026" t="s">
        <v>969</v>
      </c>
      <c r="I386" s="1026" t="s">
        <v>1262</v>
      </c>
      <c r="J386" s="1026" t="s">
        <v>33</v>
      </c>
      <c r="K386" s="293">
        <v>1353</v>
      </c>
      <c r="L386" s="10">
        <v>0</v>
      </c>
      <c r="M386" s="9"/>
      <c r="N386" s="11">
        <v>0</v>
      </c>
    </row>
    <row r="387" spans="2:14" ht="26.4">
      <c r="B387" s="1026">
        <v>2023</v>
      </c>
      <c r="C387" s="1026" t="s">
        <v>32</v>
      </c>
      <c r="D387" s="1079" t="s">
        <v>1330</v>
      </c>
      <c r="E387" s="1080"/>
      <c r="F387" s="1079" t="s">
        <v>1370</v>
      </c>
      <c r="G387" s="1080"/>
      <c r="H387" s="1026" t="s">
        <v>968</v>
      </c>
      <c r="I387" s="1026" t="s">
        <v>1261</v>
      </c>
      <c r="J387" s="1026" t="s">
        <v>33</v>
      </c>
      <c r="K387" s="293">
        <v>226</v>
      </c>
      <c r="L387" s="6">
        <v>347</v>
      </c>
      <c r="M387" s="9"/>
      <c r="N387" s="8">
        <v>78422</v>
      </c>
    </row>
    <row r="388" spans="2:14" ht="26.4">
      <c r="B388" s="1026">
        <v>2023</v>
      </c>
      <c r="C388" s="1026" t="s">
        <v>32</v>
      </c>
      <c r="D388" s="1079" t="s">
        <v>1330</v>
      </c>
      <c r="E388" s="1080"/>
      <c r="F388" s="1079" t="s">
        <v>1370</v>
      </c>
      <c r="G388" s="1080"/>
      <c r="H388" s="1026" t="s">
        <v>968</v>
      </c>
      <c r="I388" s="1026" t="s">
        <v>1262</v>
      </c>
      <c r="J388" s="1026" t="s">
        <v>33</v>
      </c>
      <c r="K388" s="293">
        <v>451</v>
      </c>
      <c r="L388" s="6">
        <v>82</v>
      </c>
      <c r="M388" s="9"/>
      <c r="N388" s="8">
        <v>36982</v>
      </c>
    </row>
    <row r="389" spans="2:14">
      <c r="B389" s="1027" t="s">
        <v>28</v>
      </c>
      <c r="C389" s="1027" t="s">
        <v>28</v>
      </c>
      <c r="D389" s="1083" t="s">
        <v>28</v>
      </c>
      <c r="E389" s="1080"/>
      <c r="F389" s="1083" t="s">
        <v>29</v>
      </c>
      <c r="G389" s="1080"/>
      <c r="H389" s="1027" t="s">
        <v>28</v>
      </c>
      <c r="I389" s="1027" t="s">
        <v>28</v>
      </c>
      <c r="J389" s="1027" t="s">
        <v>28</v>
      </c>
      <c r="K389" s="1027" t="s">
        <v>28</v>
      </c>
      <c r="L389" s="13">
        <v>29377</v>
      </c>
      <c r="M389" s="1027"/>
      <c r="N389" s="14">
        <v>8239954</v>
      </c>
    </row>
    <row r="390" spans="2:14">
      <c r="B390" s="1028" t="s">
        <v>28</v>
      </c>
      <c r="C390" s="1028" t="s">
        <v>29</v>
      </c>
      <c r="D390" s="1084" t="s">
        <v>28</v>
      </c>
      <c r="E390" s="1080"/>
      <c r="F390" s="1084" t="s">
        <v>28</v>
      </c>
      <c r="G390" s="1080"/>
      <c r="H390" s="1028" t="s">
        <v>28</v>
      </c>
      <c r="I390" s="1028" t="s">
        <v>28</v>
      </c>
      <c r="J390" s="1028" t="s">
        <v>28</v>
      </c>
      <c r="K390" s="1028" t="s">
        <v>28</v>
      </c>
      <c r="L390" s="16">
        <v>65845</v>
      </c>
      <c r="M390" s="1028"/>
      <c r="N390" s="17">
        <v>37091377</v>
      </c>
    </row>
    <row r="391" spans="2:14">
      <c r="B391" s="1025" t="s">
        <v>29</v>
      </c>
      <c r="C391" s="1025" t="s">
        <v>28</v>
      </c>
      <c r="D391" s="1085" t="s">
        <v>28</v>
      </c>
      <c r="E391" s="1080"/>
      <c r="F391" s="1085" t="s">
        <v>28</v>
      </c>
      <c r="G391" s="1080"/>
      <c r="H391" s="1025" t="s">
        <v>28</v>
      </c>
      <c r="I391" s="1025" t="s">
        <v>28</v>
      </c>
      <c r="J391" s="1025" t="s">
        <v>28</v>
      </c>
      <c r="K391" s="1025" t="s">
        <v>28</v>
      </c>
      <c r="L391" s="19">
        <v>2597471</v>
      </c>
      <c r="M391" s="1025"/>
      <c r="N391" s="20">
        <v>1783473260</v>
      </c>
    </row>
    <row r="392" spans="2:14" ht="0" hidden="1" customHeight="1"/>
  </sheetData>
  <mergeCells count="770">
    <mergeCell ref="D391:E391"/>
    <mergeCell ref="F391:G391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70C0"/>
  </sheetPr>
  <dimension ref="A1:O68"/>
  <sheetViews>
    <sheetView topLeftCell="A22" workbookViewId="0">
      <selection activeCell="B80" sqref="B80"/>
    </sheetView>
  </sheetViews>
  <sheetFormatPr baseColWidth="10" defaultRowHeight="13.2"/>
  <cols>
    <col min="1" max="2" width="11.5546875" style="274"/>
    <col min="3" max="3" width="23.44140625" style="274" bestFit="1" customWidth="1"/>
    <col min="4" max="4" width="16.33203125" style="274" customWidth="1"/>
    <col min="5" max="5" width="11.5546875" style="274"/>
    <col min="6" max="6" width="12.44140625" style="274" customWidth="1"/>
    <col min="7" max="7" width="21.109375" style="274" customWidth="1"/>
    <col min="8" max="16384" width="11.5546875" style="274"/>
  </cols>
  <sheetData>
    <row r="1" spans="1:11">
      <c r="A1" s="295"/>
      <c r="B1" s="296"/>
      <c r="C1" s="296"/>
      <c r="D1" s="296"/>
      <c r="E1" s="296"/>
      <c r="F1" s="296"/>
      <c r="G1" s="296"/>
      <c r="H1" s="297"/>
      <c r="I1" s="297"/>
      <c r="J1" s="297"/>
      <c r="K1" s="297"/>
    </row>
    <row r="2" spans="1:11" ht="17.399999999999999">
      <c r="A2" s="1128" t="s">
        <v>988</v>
      </c>
      <c r="B2" s="1128"/>
      <c r="C2" s="1128"/>
      <c r="D2" s="1128"/>
      <c r="E2" s="1128"/>
      <c r="F2" s="1128"/>
      <c r="G2" s="1128"/>
      <c r="H2" s="297"/>
      <c r="I2" s="297"/>
      <c r="J2" s="297"/>
      <c r="K2" s="297"/>
    </row>
    <row r="3" spans="1:11" ht="13.8" thickBot="1">
      <c r="A3" s="298"/>
      <c r="B3" s="299"/>
      <c r="C3" s="299"/>
      <c r="D3" s="299"/>
      <c r="E3" s="299"/>
      <c r="F3" s="299"/>
      <c r="G3" s="299"/>
      <c r="H3" s="297"/>
      <c r="I3" s="297"/>
      <c r="J3" s="297"/>
      <c r="K3" s="297"/>
    </row>
    <row r="4" spans="1:11">
      <c r="A4" s="300"/>
      <c r="B4" s="301"/>
      <c r="C4" s="301"/>
      <c r="D4" s="301"/>
      <c r="E4" s="301"/>
      <c r="F4" s="302"/>
      <c r="G4" s="303"/>
      <c r="H4" s="297"/>
      <c r="I4" s="297"/>
      <c r="J4" s="297"/>
      <c r="K4" s="297"/>
    </row>
    <row r="5" spans="1:11" ht="13.8" thickBot="1">
      <c r="A5" s="304"/>
      <c r="B5" s="305"/>
      <c r="C5" s="305"/>
      <c r="D5" s="305"/>
      <c r="E5" s="305"/>
      <c r="F5" s="306"/>
      <c r="G5" s="307"/>
      <c r="H5" s="297"/>
      <c r="I5" s="297"/>
      <c r="J5" s="297"/>
      <c r="K5" s="297"/>
    </row>
    <row r="6" spans="1:11" ht="40.200000000000003" thickBot="1">
      <c r="A6" s="308" t="s">
        <v>989</v>
      </c>
      <c r="B6" s="308" t="s">
        <v>990</v>
      </c>
      <c r="C6" s="308" t="s">
        <v>792</v>
      </c>
      <c r="D6" s="308" t="s">
        <v>991</v>
      </c>
      <c r="E6" s="309" t="s">
        <v>992</v>
      </c>
      <c r="F6" s="308" t="s">
        <v>993</v>
      </c>
      <c r="G6" s="308" t="s">
        <v>994</v>
      </c>
      <c r="H6" s="297"/>
      <c r="I6" s="297"/>
      <c r="J6" s="297"/>
      <c r="K6" s="297"/>
    </row>
    <row r="7" spans="1:11">
      <c r="A7" s="1123">
        <v>2023</v>
      </c>
      <c r="B7" s="1129" t="s">
        <v>995</v>
      </c>
      <c r="C7" s="1123" t="s">
        <v>996</v>
      </c>
      <c r="D7" s="310" t="s">
        <v>997</v>
      </c>
      <c r="E7" s="311">
        <v>7610</v>
      </c>
      <c r="F7" s="312">
        <v>14529</v>
      </c>
      <c r="G7" s="313">
        <v>110565690</v>
      </c>
      <c r="H7" s="297"/>
      <c r="I7" s="314"/>
      <c r="J7" s="297"/>
      <c r="K7" s="297"/>
    </row>
    <row r="8" spans="1:11" ht="13.8" thickBot="1">
      <c r="A8" s="1124"/>
      <c r="B8" s="1130"/>
      <c r="C8" s="1131"/>
      <c r="D8" s="315" t="s">
        <v>998</v>
      </c>
      <c r="E8" s="316">
        <v>15230</v>
      </c>
      <c r="F8" s="317">
        <v>48</v>
      </c>
      <c r="G8" s="318">
        <v>731040</v>
      </c>
      <c r="H8" s="297"/>
      <c r="I8" s="314"/>
      <c r="J8" s="297"/>
      <c r="K8" s="314"/>
    </row>
    <row r="9" spans="1:11">
      <c r="A9" s="1123">
        <v>2023</v>
      </c>
      <c r="B9" s="1132" t="s">
        <v>999</v>
      </c>
      <c r="C9" s="1131"/>
      <c r="D9" s="319" t="s">
        <v>997</v>
      </c>
      <c r="E9" s="311">
        <v>8020</v>
      </c>
      <c r="F9" s="320">
        <v>38611</v>
      </c>
      <c r="G9" s="313">
        <v>309660220</v>
      </c>
      <c r="H9" s="321"/>
      <c r="I9" s="314"/>
      <c r="J9" s="297"/>
      <c r="K9" s="297"/>
    </row>
    <row r="10" spans="1:11" ht="13.8" thickBot="1">
      <c r="A10" s="1124"/>
      <c r="B10" s="1133"/>
      <c r="C10" s="1125"/>
      <c r="D10" s="322" t="s">
        <v>1000</v>
      </c>
      <c r="E10" s="316">
        <v>16040</v>
      </c>
      <c r="F10" s="323">
        <v>135</v>
      </c>
      <c r="G10" s="323">
        <v>2165400</v>
      </c>
      <c r="H10" s="297"/>
      <c r="I10" s="297"/>
      <c r="J10" s="297"/>
      <c r="K10" s="297"/>
    </row>
    <row r="11" spans="1:11" ht="13.8" thickBot="1">
      <c r="A11" s="1134" t="s">
        <v>1001</v>
      </c>
      <c r="B11" s="1135"/>
      <c r="C11" s="1135"/>
      <c r="D11" s="1135"/>
      <c r="E11" s="1136"/>
      <c r="F11" s="324">
        <f>SUM(F7:F10)</f>
        <v>53323</v>
      </c>
      <c r="G11" s="324">
        <f>SUM(G7:G10)</f>
        <v>423122350</v>
      </c>
      <c r="H11" s="325"/>
      <c r="I11" s="314"/>
      <c r="J11" s="297"/>
      <c r="K11" s="297"/>
    </row>
    <row r="12" spans="1:11">
      <c r="A12" s="1123">
        <v>2023</v>
      </c>
      <c r="B12" s="1123" t="s">
        <v>817</v>
      </c>
      <c r="C12" s="1126" t="s">
        <v>996</v>
      </c>
      <c r="D12" s="310" t="s">
        <v>1002</v>
      </c>
      <c r="E12" s="311">
        <v>8020</v>
      </c>
      <c r="F12" s="311">
        <v>45599</v>
      </c>
      <c r="G12" s="323">
        <v>365703980</v>
      </c>
      <c r="H12" s="297"/>
      <c r="I12" s="297"/>
      <c r="J12" s="297"/>
      <c r="K12" s="326"/>
    </row>
    <row r="13" spans="1:11" ht="13.8" thickBot="1">
      <c r="A13" s="1124"/>
      <c r="B13" s="1125"/>
      <c r="C13" s="1127"/>
      <c r="D13" s="327" t="s">
        <v>998</v>
      </c>
      <c r="E13" s="316">
        <v>16040</v>
      </c>
      <c r="F13" s="316">
        <v>152</v>
      </c>
      <c r="G13" s="323">
        <v>2438080</v>
      </c>
      <c r="H13" s="297"/>
      <c r="I13" s="297"/>
      <c r="J13" s="297"/>
      <c r="K13" s="297"/>
    </row>
    <row r="14" spans="1:11" ht="13.8" thickBot="1">
      <c r="A14" s="1134" t="s">
        <v>1001</v>
      </c>
      <c r="B14" s="1135"/>
      <c r="C14" s="1135"/>
      <c r="D14" s="1135"/>
      <c r="E14" s="1136"/>
      <c r="F14" s="324">
        <f t="shared" ref="F14:G14" si="0">SUM(F12:F13)</f>
        <v>45751</v>
      </c>
      <c r="G14" s="324">
        <f t="shared" si="0"/>
        <v>368142060</v>
      </c>
      <c r="H14" s="297"/>
      <c r="I14" s="297"/>
      <c r="J14" s="297"/>
      <c r="K14" s="297"/>
    </row>
    <row r="15" spans="1:11">
      <c r="A15" s="1123">
        <v>2023</v>
      </c>
      <c r="B15" s="1123" t="s">
        <v>1003</v>
      </c>
      <c r="C15" s="1126" t="s">
        <v>996</v>
      </c>
      <c r="D15" s="310" t="s">
        <v>1002</v>
      </c>
      <c r="E15" s="311"/>
      <c r="F15" s="316"/>
      <c r="G15" s="328"/>
      <c r="H15" s="297"/>
      <c r="I15" s="297"/>
      <c r="J15" s="297"/>
      <c r="K15" s="314"/>
    </row>
    <row r="16" spans="1:11" ht="13.8" thickBot="1">
      <c r="A16" s="1124"/>
      <c r="B16" s="1125"/>
      <c r="C16" s="1127"/>
      <c r="D16" s="327" t="s">
        <v>998</v>
      </c>
      <c r="E16" s="316"/>
      <c r="F16" s="323"/>
      <c r="G16" s="323"/>
      <c r="H16" s="297"/>
      <c r="I16" s="297"/>
      <c r="J16" s="297"/>
      <c r="K16" s="297"/>
    </row>
    <row r="17" spans="1:11" ht="13.8" thickBot="1">
      <c r="A17" s="1134" t="s">
        <v>1001</v>
      </c>
      <c r="B17" s="1135"/>
      <c r="C17" s="1135"/>
      <c r="D17" s="1135"/>
      <c r="E17" s="1136"/>
      <c r="F17" s="324"/>
      <c r="G17" s="324"/>
      <c r="H17" s="297"/>
      <c r="I17" s="297"/>
      <c r="J17" s="297"/>
      <c r="K17" s="297"/>
    </row>
    <row r="18" spans="1:11">
      <c r="A18" s="1147">
        <v>2023</v>
      </c>
      <c r="B18" s="1147" t="s">
        <v>1004</v>
      </c>
      <c r="C18" s="1149" t="s">
        <v>996</v>
      </c>
      <c r="D18" s="329" t="s">
        <v>1002</v>
      </c>
      <c r="E18" s="330"/>
      <c r="F18" s="330"/>
      <c r="G18" s="331"/>
      <c r="H18" s="297"/>
      <c r="I18" s="297"/>
      <c r="J18" s="297"/>
      <c r="K18" s="297"/>
    </row>
    <row r="19" spans="1:11" ht="13.8" thickBot="1">
      <c r="A19" s="1148"/>
      <c r="B19" s="1148"/>
      <c r="C19" s="1150"/>
      <c r="D19" s="332" t="s">
        <v>998</v>
      </c>
      <c r="E19" s="333"/>
      <c r="F19" s="333"/>
      <c r="G19" s="331"/>
      <c r="H19" s="297"/>
      <c r="I19" s="297"/>
      <c r="J19" s="297"/>
      <c r="K19" s="314"/>
    </row>
    <row r="20" spans="1:11" ht="13.8" thickBot="1">
      <c r="A20" s="1151" t="s">
        <v>1001</v>
      </c>
      <c r="B20" s="1152"/>
      <c r="C20" s="1152"/>
      <c r="D20" s="1152"/>
      <c r="E20" s="1153"/>
      <c r="F20" s="334"/>
      <c r="G20" s="334"/>
      <c r="H20" s="297"/>
      <c r="I20" s="297"/>
      <c r="J20" s="297"/>
      <c r="K20" s="297"/>
    </row>
    <row r="21" spans="1:11" ht="13.8" thickBot="1">
      <c r="A21" s="1147">
        <v>2023</v>
      </c>
      <c r="B21" s="1147" t="s">
        <v>1005</v>
      </c>
      <c r="C21" s="1149" t="s">
        <v>996</v>
      </c>
      <c r="D21" s="329" t="s">
        <v>1002</v>
      </c>
      <c r="E21" s="330"/>
      <c r="F21" s="333"/>
      <c r="G21" s="335"/>
      <c r="H21" s="297"/>
      <c r="I21" s="297"/>
      <c r="J21" s="297"/>
      <c r="K21" s="314"/>
    </row>
    <row r="22" spans="1:11" ht="13.8" thickBot="1">
      <c r="A22" s="1148"/>
      <c r="B22" s="1148"/>
      <c r="C22" s="1150"/>
      <c r="D22" s="332" t="s">
        <v>998</v>
      </c>
      <c r="E22" s="333"/>
      <c r="F22" s="331"/>
      <c r="G22" s="335"/>
      <c r="H22" s="297"/>
      <c r="I22" s="297"/>
      <c r="J22" s="297"/>
      <c r="K22" s="297"/>
    </row>
    <row r="23" spans="1:11" ht="13.8" thickBot="1">
      <c r="A23" s="1151" t="s">
        <v>1001</v>
      </c>
      <c r="B23" s="1152"/>
      <c r="C23" s="1152"/>
      <c r="D23" s="1152"/>
      <c r="E23" s="1153"/>
      <c r="F23" s="334"/>
      <c r="G23" s="334"/>
      <c r="H23" s="297"/>
      <c r="I23" s="297"/>
      <c r="J23" s="297"/>
      <c r="K23" s="297"/>
    </row>
    <row r="24" spans="1:11" ht="13.8" thickBot="1">
      <c r="A24" s="1147">
        <v>2023</v>
      </c>
      <c r="B24" s="1147" t="s">
        <v>1006</v>
      </c>
      <c r="C24" s="1149" t="s">
        <v>996</v>
      </c>
      <c r="D24" s="329" t="s">
        <v>1002</v>
      </c>
      <c r="E24" s="330"/>
      <c r="F24" s="333"/>
      <c r="G24" s="335"/>
      <c r="H24" s="297"/>
      <c r="I24" s="297"/>
      <c r="J24" s="297"/>
      <c r="K24" s="314"/>
    </row>
    <row r="25" spans="1:11" ht="13.8" thickBot="1">
      <c r="A25" s="1148"/>
      <c r="B25" s="1148"/>
      <c r="C25" s="1150"/>
      <c r="D25" s="332" t="s">
        <v>998</v>
      </c>
      <c r="E25" s="333"/>
      <c r="F25" s="331"/>
      <c r="G25" s="335"/>
      <c r="H25" s="297"/>
      <c r="I25" s="297"/>
      <c r="J25" s="297"/>
      <c r="K25" s="297"/>
    </row>
    <row r="26" spans="1:11" ht="13.8" thickBot="1">
      <c r="A26" s="1151" t="s">
        <v>1001</v>
      </c>
      <c r="B26" s="1152"/>
      <c r="C26" s="1152"/>
      <c r="D26" s="1152"/>
      <c r="E26" s="1153"/>
      <c r="F26" s="334"/>
      <c r="G26" s="334"/>
      <c r="H26" s="297"/>
      <c r="I26" s="297"/>
      <c r="J26" s="297"/>
      <c r="K26" s="297"/>
    </row>
    <row r="27" spans="1:11">
      <c r="A27" s="1137">
        <v>2023</v>
      </c>
      <c r="B27" s="1140" t="s">
        <v>1007</v>
      </c>
      <c r="C27" s="1142" t="s">
        <v>996</v>
      </c>
      <c r="D27" s="336" t="s">
        <v>997</v>
      </c>
      <c r="E27" s="337"/>
      <c r="F27" s="337"/>
      <c r="G27" s="338"/>
      <c r="H27" s="297"/>
      <c r="I27" s="297"/>
      <c r="J27" s="297"/>
      <c r="K27" s="314"/>
    </row>
    <row r="28" spans="1:11">
      <c r="A28" s="1138"/>
      <c r="B28" s="1141"/>
      <c r="C28" s="1143"/>
      <c r="D28" s="339" t="s">
        <v>998</v>
      </c>
      <c r="E28" s="340"/>
      <c r="F28" s="340"/>
      <c r="G28" s="340"/>
      <c r="H28" s="297"/>
      <c r="I28" s="297"/>
      <c r="J28" s="297"/>
      <c r="K28" s="297"/>
    </row>
    <row r="29" spans="1:11">
      <c r="A29" s="1138"/>
      <c r="B29" s="1145" t="s">
        <v>1008</v>
      </c>
      <c r="C29" s="1143"/>
      <c r="D29" s="341" t="s">
        <v>997</v>
      </c>
      <c r="E29" s="342"/>
      <c r="F29" s="343"/>
      <c r="G29" s="338"/>
      <c r="H29" s="297"/>
      <c r="I29" s="297"/>
      <c r="J29" s="297"/>
      <c r="K29" s="297"/>
    </row>
    <row r="30" spans="1:11" ht="13.8" thickBot="1">
      <c r="A30" s="1139"/>
      <c r="B30" s="1146"/>
      <c r="C30" s="1144"/>
      <c r="D30" s="344" t="s">
        <v>1000</v>
      </c>
      <c r="E30" s="337"/>
      <c r="F30" s="345"/>
      <c r="G30" s="345"/>
      <c r="H30" s="297"/>
      <c r="I30" s="297"/>
      <c r="J30" s="297"/>
      <c r="K30" s="297"/>
    </row>
    <row r="31" spans="1:11" ht="13.8" thickBot="1">
      <c r="A31" s="1158" t="s">
        <v>1001</v>
      </c>
      <c r="B31" s="1159"/>
      <c r="C31" s="1159"/>
      <c r="D31" s="1159"/>
      <c r="E31" s="1160"/>
      <c r="F31" s="346"/>
      <c r="G31" s="346"/>
      <c r="H31" s="297"/>
      <c r="I31" s="297"/>
      <c r="J31" s="297"/>
      <c r="K31" s="297"/>
    </row>
    <row r="32" spans="1:11">
      <c r="A32" s="1142">
        <v>2023</v>
      </c>
      <c r="B32" s="1142" t="s">
        <v>1009</v>
      </c>
      <c r="C32" s="1137" t="s">
        <v>996</v>
      </c>
      <c r="D32" s="336" t="s">
        <v>997</v>
      </c>
      <c r="E32" s="342"/>
      <c r="F32" s="342"/>
      <c r="G32" s="347"/>
      <c r="H32" s="297"/>
      <c r="I32" s="297"/>
      <c r="J32" s="297"/>
      <c r="K32" s="314"/>
    </row>
    <row r="33" spans="1:15" ht="13.8" thickBot="1">
      <c r="A33" s="1144"/>
      <c r="B33" s="1144"/>
      <c r="C33" s="1139"/>
      <c r="D33" s="344" t="s">
        <v>998</v>
      </c>
      <c r="E33" s="337"/>
      <c r="F33" s="337"/>
      <c r="G33" s="345"/>
      <c r="H33" s="297"/>
      <c r="I33" s="297"/>
      <c r="J33" s="297"/>
      <c r="K33" s="297"/>
      <c r="L33" s="297"/>
      <c r="M33" s="297"/>
      <c r="N33" s="297"/>
      <c r="O33" s="348"/>
    </row>
    <row r="34" spans="1:15" ht="13.8" thickBot="1">
      <c r="A34" s="1158" t="s">
        <v>1001</v>
      </c>
      <c r="B34" s="1159"/>
      <c r="C34" s="1159"/>
      <c r="D34" s="1159"/>
      <c r="E34" s="1160"/>
      <c r="F34" s="346"/>
      <c r="G34" s="346"/>
      <c r="H34" s="297"/>
      <c r="I34" s="297"/>
      <c r="J34" s="297"/>
      <c r="K34" s="297"/>
      <c r="L34" s="297"/>
      <c r="M34" s="297"/>
      <c r="N34" s="297"/>
      <c r="O34" s="348"/>
    </row>
    <row r="35" spans="1:15">
      <c r="A35" s="1142">
        <v>2023</v>
      </c>
      <c r="B35" s="1142" t="s">
        <v>1010</v>
      </c>
      <c r="C35" s="1137" t="s">
        <v>996</v>
      </c>
      <c r="D35" s="336" t="s">
        <v>997</v>
      </c>
      <c r="E35" s="342"/>
      <c r="F35" s="337"/>
      <c r="G35" s="347"/>
      <c r="H35" s="297"/>
      <c r="I35" s="297"/>
      <c r="J35" s="297"/>
      <c r="K35" s="314"/>
      <c r="L35" s="297"/>
      <c r="M35" s="297"/>
      <c r="N35" s="297"/>
      <c r="O35" s="348"/>
    </row>
    <row r="36" spans="1:15" ht="13.8" thickBot="1">
      <c r="A36" s="1144"/>
      <c r="B36" s="1144"/>
      <c r="C36" s="1139"/>
      <c r="D36" s="344" t="s">
        <v>998</v>
      </c>
      <c r="E36" s="337"/>
      <c r="F36" s="345"/>
      <c r="G36" s="345"/>
      <c r="H36" s="297"/>
      <c r="I36" s="297"/>
      <c r="J36" s="297"/>
      <c r="K36" s="297"/>
      <c r="L36" s="297"/>
      <c r="M36" s="297"/>
      <c r="N36" s="297"/>
      <c r="O36" s="348"/>
    </row>
    <row r="37" spans="1:15" ht="13.8" thickBot="1">
      <c r="A37" s="1158" t="s">
        <v>1001</v>
      </c>
      <c r="B37" s="1159"/>
      <c r="C37" s="1159"/>
      <c r="D37" s="1159"/>
      <c r="E37" s="1160"/>
      <c r="F37" s="346"/>
      <c r="G37" s="346"/>
      <c r="H37" s="297"/>
      <c r="I37" s="297"/>
      <c r="J37" s="297"/>
      <c r="K37" s="297"/>
      <c r="L37" s="297"/>
      <c r="M37" s="297"/>
      <c r="N37" s="297"/>
      <c r="O37" s="348"/>
    </row>
    <row r="38" spans="1:15">
      <c r="A38" s="1154">
        <v>2023</v>
      </c>
      <c r="B38" s="1154" t="s">
        <v>1011</v>
      </c>
      <c r="C38" s="1161" t="s">
        <v>996</v>
      </c>
      <c r="D38" s="349" t="s">
        <v>997</v>
      </c>
      <c r="E38" s="350"/>
      <c r="F38" s="350"/>
      <c r="G38" s="351"/>
      <c r="H38" s="297"/>
      <c r="I38" s="297"/>
      <c r="J38" s="297"/>
      <c r="K38" s="314"/>
      <c r="L38" s="297"/>
      <c r="M38" s="297"/>
      <c r="N38" s="297"/>
      <c r="O38" s="348"/>
    </row>
    <row r="39" spans="1:15" ht="13.8" thickBot="1">
      <c r="A39" s="1155"/>
      <c r="B39" s="1155"/>
      <c r="C39" s="1157"/>
      <c r="D39" s="352" t="s">
        <v>998</v>
      </c>
      <c r="E39" s="350"/>
      <c r="F39" s="353"/>
      <c r="G39" s="354"/>
      <c r="H39" s="297"/>
      <c r="I39" s="297"/>
      <c r="J39" s="297"/>
      <c r="K39" s="297"/>
      <c r="L39" s="297"/>
      <c r="M39" s="297"/>
      <c r="N39" s="297"/>
      <c r="O39" s="348"/>
    </row>
    <row r="40" spans="1:15" ht="13.8" thickBot="1">
      <c r="A40" s="1162" t="s">
        <v>1001</v>
      </c>
      <c r="B40" s="1163"/>
      <c r="C40" s="1163"/>
      <c r="D40" s="1163"/>
      <c r="E40" s="1164"/>
      <c r="F40" s="355"/>
      <c r="G40" s="351"/>
      <c r="H40" s="297"/>
      <c r="I40" s="297"/>
      <c r="J40" s="297"/>
      <c r="K40" s="297"/>
      <c r="L40" s="297"/>
      <c r="M40" s="297"/>
      <c r="N40" s="297"/>
      <c r="O40" s="348"/>
    </row>
    <row r="41" spans="1:15">
      <c r="A41" s="1154">
        <v>2023</v>
      </c>
      <c r="B41" s="1154" t="s">
        <v>1012</v>
      </c>
      <c r="C41" s="1156" t="s">
        <v>996</v>
      </c>
      <c r="D41" s="349" t="s">
        <v>997</v>
      </c>
      <c r="E41" s="350"/>
      <c r="F41" s="350"/>
      <c r="G41" s="351"/>
      <c r="H41" s="297"/>
      <c r="I41" s="297"/>
      <c r="J41" s="297"/>
      <c r="K41" s="314"/>
      <c r="L41" s="297"/>
      <c r="M41" s="297"/>
      <c r="N41" s="297"/>
      <c r="O41" s="348"/>
    </row>
    <row r="42" spans="1:15" ht="13.8" thickBot="1">
      <c r="A42" s="1155"/>
      <c r="B42" s="1155"/>
      <c r="C42" s="1157"/>
      <c r="D42" s="352" t="s">
        <v>998</v>
      </c>
      <c r="E42" s="350"/>
      <c r="F42" s="353"/>
      <c r="G42" s="354"/>
      <c r="H42" s="297"/>
      <c r="I42" s="297"/>
      <c r="J42" s="297"/>
      <c r="K42" s="297"/>
      <c r="L42" s="297"/>
      <c r="M42" s="297"/>
      <c r="N42" s="297"/>
      <c r="O42" s="348"/>
    </row>
    <row r="43" spans="1:15" ht="13.8" thickBot="1">
      <c r="A43" s="1162" t="s">
        <v>1001</v>
      </c>
      <c r="B43" s="1163"/>
      <c r="C43" s="1163"/>
      <c r="D43" s="1163"/>
      <c r="E43" s="1164"/>
      <c r="F43" s="355"/>
      <c r="G43" s="351"/>
      <c r="H43" s="297"/>
      <c r="I43" s="297"/>
      <c r="J43" s="297"/>
      <c r="K43" s="297"/>
      <c r="L43" s="297"/>
      <c r="M43" s="297"/>
      <c r="N43" s="297"/>
      <c r="O43" s="297"/>
    </row>
    <row r="44" spans="1:15">
      <c r="A44" s="1154">
        <v>2023</v>
      </c>
      <c r="B44" s="1154" t="s">
        <v>1013</v>
      </c>
      <c r="C44" s="1156" t="s">
        <v>996</v>
      </c>
      <c r="D44" s="349" t="s">
        <v>997</v>
      </c>
      <c r="E44" s="350"/>
      <c r="F44" s="350"/>
      <c r="G44" s="351"/>
      <c r="H44" s="297"/>
      <c r="I44" s="297"/>
      <c r="J44" s="297"/>
      <c r="K44" s="297"/>
      <c r="L44" s="297"/>
      <c r="M44" s="297"/>
      <c r="N44" s="297"/>
      <c r="O44" s="297"/>
    </row>
    <row r="45" spans="1:15" ht="13.8" thickBot="1">
      <c r="A45" s="1155"/>
      <c r="B45" s="1155"/>
      <c r="C45" s="1157"/>
      <c r="D45" s="352" t="s">
        <v>998</v>
      </c>
      <c r="E45" s="350"/>
      <c r="F45" s="353"/>
      <c r="G45" s="354"/>
      <c r="H45" s="297"/>
      <c r="I45" s="297"/>
      <c r="J45" s="297"/>
      <c r="K45" s="297"/>
      <c r="L45" s="297"/>
      <c r="M45" s="297"/>
      <c r="N45" s="297"/>
      <c r="O45" s="297"/>
    </row>
    <row r="46" spans="1:15" ht="13.8" thickBot="1">
      <c r="A46" s="1162" t="s">
        <v>1001</v>
      </c>
      <c r="B46" s="1163"/>
      <c r="C46" s="1163"/>
      <c r="D46" s="1163"/>
      <c r="E46" s="1164"/>
      <c r="F46" s="356"/>
      <c r="G46" s="356"/>
      <c r="H46" s="297"/>
      <c r="I46" s="297"/>
      <c r="J46" s="297"/>
      <c r="K46" s="297"/>
      <c r="L46" s="297"/>
      <c r="M46" s="297"/>
      <c r="N46" s="297"/>
      <c r="O46" s="297"/>
    </row>
    <row r="47" spans="1:15">
      <c r="A47" s="357"/>
      <c r="B47" s="357"/>
      <c r="C47" s="357"/>
      <c r="D47" s="357"/>
      <c r="E47" s="357"/>
      <c r="F47" s="357"/>
      <c r="G47" s="357"/>
      <c r="H47" s="297"/>
      <c r="I47" s="297"/>
      <c r="J47" s="297"/>
      <c r="K47" s="297"/>
      <c r="L47" s="297"/>
      <c r="M47" s="297"/>
      <c r="N47" s="297"/>
      <c r="O47" s="297"/>
    </row>
    <row r="48" spans="1:15">
      <c r="A48" s="357"/>
      <c r="B48" s="357"/>
      <c r="C48" s="357"/>
      <c r="D48" s="357"/>
      <c r="E48" s="357"/>
      <c r="F48" s="358"/>
      <c r="G48" s="358" t="s">
        <v>1014</v>
      </c>
      <c r="H48" s="297"/>
      <c r="I48" s="297"/>
      <c r="J48" s="297"/>
      <c r="K48" s="297"/>
      <c r="L48" s="297"/>
      <c r="M48" s="297"/>
      <c r="N48" s="297"/>
      <c r="O48" s="297"/>
    </row>
    <row r="49" spans="1:7">
      <c r="A49" s="357"/>
      <c r="B49" s="297"/>
      <c r="C49" s="359" t="s">
        <v>1015</v>
      </c>
      <c r="D49" s="359" t="s">
        <v>1016</v>
      </c>
      <c r="E49" s="297"/>
      <c r="F49" s="360">
        <f>+F7+F9+F12+F15+F18+F21+F24+F27+F29+F32+F35+F38+F41+F44</f>
        <v>98739</v>
      </c>
      <c r="G49" s="360">
        <f>+G7+G9+G12+G15+G18+G21+G24+G27+G29+G32+G35+G38+G41+G44</f>
        <v>785929890</v>
      </c>
    </row>
    <row r="50" spans="1:7">
      <c r="A50" s="357"/>
      <c r="B50" s="359"/>
      <c r="C50" s="297"/>
      <c r="D50" s="359" t="s">
        <v>998</v>
      </c>
      <c r="E50" s="297"/>
      <c r="F50" s="360">
        <f>+F8+F10+F13+F16+F19+F22+F25+F28+F30+F33+F36+F39+F42+F45</f>
        <v>335</v>
      </c>
      <c r="G50" s="360">
        <f>+G8+G10+G13+G16+G19+G22+G25+G28+G30+G33+G36+G39+G42+G45</f>
        <v>5334520</v>
      </c>
    </row>
    <row r="51" spans="1:7">
      <c r="A51" s="357"/>
      <c r="B51" s="357"/>
      <c r="C51" s="297"/>
      <c r="D51" s="359" t="s">
        <v>1017</v>
      </c>
      <c r="E51" s="297"/>
      <c r="F51" s="360">
        <f>+F50+F49</f>
        <v>99074</v>
      </c>
      <c r="G51" s="360">
        <f>+G50+G49</f>
        <v>791264410</v>
      </c>
    </row>
    <row r="52" spans="1:7">
      <c r="A52" s="357"/>
      <c r="B52" s="357"/>
      <c r="C52" s="297"/>
      <c r="D52" s="359" t="s">
        <v>1018</v>
      </c>
      <c r="E52" s="297"/>
      <c r="F52" s="361">
        <f>+F51/12</f>
        <v>8256.1666666666661</v>
      </c>
      <c r="G52" s="361">
        <f>+G51/12</f>
        <v>65938700.833333336</v>
      </c>
    </row>
    <row r="53" spans="1:7">
      <c r="A53" s="357"/>
      <c r="B53" s="357"/>
      <c r="C53" s="357"/>
      <c r="D53" s="357"/>
      <c r="E53" s="357"/>
      <c r="F53" s="357"/>
      <c r="G53" s="357"/>
    </row>
    <row r="54" spans="1:7">
      <c r="A54" s="357"/>
      <c r="B54" s="357"/>
      <c r="C54" s="357"/>
      <c r="D54" s="357"/>
      <c r="E54" s="357"/>
      <c r="F54" s="357"/>
      <c r="G54" s="357"/>
    </row>
    <row r="55" spans="1:7">
      <c r="A55" s="357"/>
      <c r="B55" s="357"/>
      <c r="C55" s="357"/>
      <c r="D55" s="357"/>
      <c r="E55" s="357"/>
      <c r="F55" s="357"/>
      <c r="G55" s="357"/>
    </row>
    <row r="56" spans="1:7">
      <c r="A56" s="357"/>
      <c r="B56" s="357"/>
      <c r="C56" s="357"/>
      <c r="D56" s="357"/>
      <c r="E56" s="357"/>
      <c r="F56" s="357"/>
      <c r="G56" s="357"/>
    </row>
    <row r="57" spans="1:7">
      <c r="A57" s="357"/>
      <c r="B57" s="357"/>
      <c r="C57" s="357"/>
      <c r="D57" s="357"/>
      <c r="E57" s="357"/>
      <c r="F57" s="357"/>
      <c r="G57" s="357"/>
    </row>
    <row r="58" spans="1:7">
      <c r="A58" s="357"/>
      <c r="B58" s="357"/>
      <c r="C58" s="357"/>
      <c r="D58" s="357"/>
      <c r="E58" s="357"/>
      <c r="F58" s="357"/>
      <c r="G58" s="357"/>
    </row>
    <row r="59" spans="1:7">
      <c r="A59" s="357"/>
      <c r="B59" s="357"/>
      <c r="C59" s="357"/>
      <c r="D59" s="357"/>
      <c r="E59" s="357"/>
      <c r="F59" s="357"/>
      <c r="G59" s="357"/>
    </row>
    <row r="60" spans="1:7">
      <c r="A60" s="357"/>
      <c r="B60" s="357"/>
      <c r="C60" s="357"/>
      <c r="D60" s="357"/>
      <c r="E60" s="357"/>
      <c r="F60" s="357"/>
      <c r="G60" s="357"/>
    </row>
    <row r="61" spans="1:7">
      <c r="A61" s="357"/>
      <c r="B61" s="357"/>
      <c r="C61" s="357"/>
      <c r="D61" s="357"/>
      <c r="E61" s="357"/>
      <c r="F61" s="357"/>
      <c r="G61" s="357"/>
    </row>
    <row r="62" spans="1:7">
      <c r="A62" s="357"/>
      <c r="B62" s="357"/>
      <c r="C62" s="357"/>
      <c r="D62" s="357"/>
      <c r="E62" s="357"/>
      <c r="F62" s="357"/>
      <c r="G62" s="357"/>
    </row>
    <row r="63" spans="1:7">
      <c r="A63" s="357"/>
      <c r="B63" s="357"/>
      <c r="C63" s="357"/>
      <c r="D63" s="357"/>
      <c r="E63" s="357"/>
      <c r="F63" s="357"/>
      <c r="G63" s="357"/>
    </row>
    <row r="64" spans="1:7">
      <c r="A64" s="357"/>
      <c r="B64" s="357"/>
      <c r="C64" s="357"/>
      <c r="D64" s="357"/>
      <c r="E64" s="357"/>
      <c r="F64" s="357"/>
      <c r="G64" s="357"/>
    </row>
    <row r="65" spans="1:7">
      <c r="A65" s="357"/>
      <c r="B65" s="357"/>
      <c r="C65" s="357"/>
      <c r="D65" s="357"/>
      <c r="E65" s="357"/>
      <c r="F65" s="357"/>
      <c r="G65" s="357"/>
    </row>
    <row r="66" spans="1:7">
      <c r="A66" s="357"/>
      <c r="B66" s="357"/>
      <c r="C66" s="357"/>
      <c r="D66" s="357"/>
      <c r="E66" s="357"/>
      <c r="F66" s="357"/>
      <c r="G66" s="357"/>
    </row>
    <row r="67" spans="1:7">
      <c r="A67" s="357"/>
      <c r="B67" s="357"/>
      <c r="C67" s="357"/>
      <c r="D67" s="357"/>
      <c r="E67" s="357"/>
      <c r="F67" s="357"/>
      <c r="G67" s="357"/>
    </row>
    <row r="68" spans="1:7">
      <c r="A68" s="357"/>
      <c r="B68" s="357"/>
      <c r="C68" s="357"/>
      <c r="D68" s="357"/>
      <c r="E68" s="357"/>
      <c r="F68" s="357"/>
      <c r="G68" s="357"/>
    </row>
  </sheetData>
  <mergeCells count="52">
    <mergeCell ref="A46:E46"/>
    <mergeCell ref="A40:E40"/>
    <mergeCell ref="A43:E43"/>
    <mergeCell ref="A44:A45"/>
    <mergeCell ref="B44:B45"/>
    <mergeCell ref="C44:C45"/>
    <mergeCell ref="A26:E26"/>
    <mergeCell ref="A41:A42"/>
    <mergeCell ref="B41:B42"/>
    <mergeCell ref="C41:C42"/>
    <mergeCell ref="A31:E31"/>
    <mergeCell ref="A32:A33"/>
    <mergeCell ref="B32:B33"/>
    <mergeCell ref="C32:C33"/>
    <mergeCell ref="A34:E34"/>
    <mergeCell ref="A35:A36"/>
    <mergeCell ref="B35:B36"/>
    <mergeCell ref="C35:C36"/>
    <mergeCell ref="A37:E37"/>
    <mergeCell ref="A38:A39"/>
    <mergeCell ref="B38:B39"/>
    <mergeCell ref="C38:C39"/>
    <mergeCell ref="A27:A30"/>
    <mergeCell ref="B27:B28"/>
    <mergeCell ref="C27:C30"/>
    <mergeCell ref="B29:B30"/>
    <mergeCell ref="A17:E17"/>
    <mergeCell ref="A18:A19"/>
    <mergeCell ref="B18:B19"/>
    <mergeCell ref="C18:C19"/>
    <mergeCell ref="A20:E20"/>
    <mergeCell ref="A21:A22"/>
    <mergeCell ref="B21:B22"/>
    <mergeCell ref="C21:C22"/>
    <mergeCell ref="A23:E23"/>
    <mergeCell ref="A24:A25"/>
    <mergeCell ref="B24:B25"/>
    <mergeCell ref="C24:C25"/>
    <mergeCell ref="A15:A16"/>
    <mergeCell ref="B15:B16"/>
    <mergeCell ref="C15:C16"/>
    <mergeCell ref="A2:G2"/>
    <mergeCell ref="A7:A8"/>
    <mergeCell ref="B7:B8"/>
    <mergeCell ref="C7:C10"/>
    <mergeCell ref="A9:A10"/>
    <mergeCell ref="B9:B10"/>
    <mergeCell ref="A11:E11"/>
    <mergeCell ref="A12:A13"/>
    <mergeCell ref="B12:B13"/>
    <mergeCell ref="C12:C13"/>
    <mergeCell ref="A14:E1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B1:O68"/>
  <sheetViews>
    <sheetView topLeftCell="G1" workbookViewId="0">
      <selection activeCell="AD22" sqref="AD22"/>
    </sheetView>
  </sheetViews>
  <sheetFormatPr baseColWidth="10" defaultColWidth="11.44140625" defaultRowHeight="15.6"/>
  <cols>
    <col min="1" max="1" width="2.109375" style="362" customWidth="1"/>
    <col min="2" max="2" width="62.109375" style="362" customWidth="1"/>
    <col min="3" max="3" width="12.5546875" style="363" bestFit="1" customWidth="1"/>
    <col min="4" max="4" width="13.88671875" style="363" customWidth="1"/>
    <col min="5" max="7" width="12.5546875" style="362" bestFit="1" customWidth="1"/>
    <col min="8" max="8" width="11.44140625" style="364"/>
    <col min="9" max="11" width="11.44140625" style="362"/>
    <col min="12" max="14" width="11.44140625" style="364"/>
    <col min="15" max="15" width="12.6640625" style="362" bestFit="1" customWidth="1"/>
    <col min="16" max="16384" width="11.44140625" style="362"/>
  </cols>
  <sheetData>
    <row r="1" spans="2:15" ht="12" customHeight="1"/>
    <row r="2" spans="2:15">
      <c r="B2" s="365" t="s">
        <v>1019</v>
      </c>
      <c r="O2" s="366"/>
    </row>
    <row r="3" spans="2:15" ht="16.2" thickBot="1">
      <c r="O3" s="367"/>
    </row>
    <row r="4" spans="2:15" ht="16.2" thickBot="1">
      <c r="C4" s="1165">
        <v>2023</v>
      </c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7"/>
    </row>
    <row r="5" spans="2:15" ht="16.2" thickBot="1">
      <c r="B5" s="368" t="s">
        <v>1020</v>
      </c>
      <c r="C5" s="369" t="s">
        <v>806</v>
      </c>
      <c r="D5" s="369" t="s">
        <v>817</v>
      </c>
      <c r="E5" s="370" t="s">
        <v>1003</v>
      </c>
      <c r="F5" s="370" t="s">
        <v>1004</v>
      </c>
      <c r="G5" s="370" t="s">
        <v>1005</v>
      </c>
      <c r="H5" s="371" t="s">
        <v>1006</v>
      </c>
      <c r="I5" s="370" t="s">
        <v>1021</v>
      </c>
      <c r="J5" s="370" t="s">
        <v>1009</v>
      </c>
      <c r="K5" s="370" t="s">
        <v>1010</v>
      </c>
      <c r="L5" s="371" t="s">
        <v>1011</v>
      </c>
      <c r="M5" s="371" t="s">
        <v>1012</v>
      </c>
      <c r="N5" s="371" t="s">
        <v>1013</v>
      </c>
      <c r="O5" s="370" t="s">
        <v>1022</v>
      </c>
    </row>
    <row r="6" spans="2:15">
      <c r="B6" s="372" t="s">
        <v>1023</v>
      </c>
      <c r="C6" s="373">
        <v>1335.4810000000273</v>
      </c>
      <c r="D6" s="374">
        <v>1458.5740000000312</v>
      </c>
      <c r="E6" s="375"/>
      <c r="F6" s="375"/>
      <c r="G6" s="375"/>
      <c r="H6" s="376"/>
      <c r="I6" s="376"/>
      <c r="J6" s="376"/>
      <c r="K6" s="376"/>
      <c r="L6" s="376"/>
      <c r="M6" s="376"/>
      <c r="N6" s="376"/>
      <c r="O6" s="377">
        <f>SUM(C6:N6)</f>
        <v>2794.0550000000585</v>
      </c>
    </row>
    <row r="7" spans="2:15">
      <c r="B7" s="378" t="s">
        <v>1024</v>
      </c>
      <c r="C7" s="379">
        <v>2787.7549999999974</v>
      </c>
      <c r="D7" s="380">
        <v>3086.4439999999913</v>
      </c>
      <c r="E7" s="381"/>
      <c r="F7" s="381"/>
      <c r="G7" s="381"/>
      <c r="H7" s="382"/>
      <c r="I7" s="382"/>
      <c r="J7" s="382"/>
      <c r="K7" s="382"/>
      <c r="L7" s="382"/>
      <c r="M7" s="382"/>
      <c r="N7" s="382"/>
      <c r="O7" s="383">
        <f>SUM(C7:N7)</f>
        <v>5874.1989999999887</v>
      </c>
    </row>
    <row r="8" spans="2:15">
      <c r="B8" s="378" t="s">
        <v>1025</v>
      </c>
      <c r="C8" s="384"/>
      <c r="D8" s="385"/>
      <c r="E8" s="386"/>
      <c r="F8" s="386"/>
      <c r="G8" s="386"/>
      <c r="H8" s="387"/>
      <c r="I8" s="387"/>
      <c r="J8" s="387"/>
      <c r="K8" s="387"/>
      <c r="L8" s="387"/>
      <c r="M8" s="387"/>
      <c r="N8" s="387"/>
      <c r="O8" s="383">
        <f t="shared" ref="O8:O13" si="0">SUM(C8:N8)</f>
        <v>0</v>
      </c>
    </row>
    <row r="9" spans="2:15">
      <c r="B9" s="378" t="s">
        <v>1026</v>
      </c>
      <c r="C9" s="384"/>
      <c r="D9" s="385"/>
      <c r="E9" s="386"/>
      <c r="F9" s="386"/>
      <c r="G9" s="386"/>
      <c r="H9" s="387"/>
      <c r="I9" s="387"/>
      <c r="J9" s="387"/>
      <c r="K9" s="387"/>
      <c r="L9" s="387"/>
      <c r="M9" s="387"/>
      <c r="N9" s="387"/>
      <c r="O9" s="383">
        <f t="shared" si="0"/>
        <v>0</v>
      </c>
    </row>
    <row r="10" spans="2:15">
      <c r="B10" s="378" t="s">
        <v>1027</v>
      </c>
      <c r="C10" s="384"/>
      <c r="D10" s="385"/>
      <c r="E10" s="386"/>
      <c r="F10" s="386"/>
      <c r="G10" s="386"/>
      <c r="H10" s="387"/>
      <c r="I10" s="387"/>
      <c r="J10" s="387"/>
      <c r="K10" s="387"/>
      <c r="L10" s="387"/>
      <c r="M10" s="387"/>
      <c r="N10" s="387"/>
      <c r="O10" s="383">
        <f t="shared" si="0"/>
        <v>0</v>
      </c>
    </row>
    <row r="11" spans="2:15">
      <c r="B11" s="378" t="s">
        <v>1028</v>
      </c>
      <c r="C11" s="379">
        <v>9.7610201912858656</v>
      </c>
      <c r="D11" s="380">
        <v>9.2766535772780827</v>
      </c>
      <c r="E11" s="381"/>
      <c r="F11" s="381"/>
      <c r="G11" s="381"/>
      <c r="H11" s="382"/>
      <c r="I11" s="382"/>
      <c r="J11" s="382"/>
      <c r="K11" s="382"/>
      <c r="L11" s="382"/>
      <c r="M11" s="382"/>
      <c r="N11" s="382"/>
      <c r="O11" s="383">
        <f t="shared" si="0"/>
        <v>19.037673768563948</v>
      </c>
    </row>
    <row r="12" spans="2:15">
      <c r="B12" s="378" t="s">
        <v>1029</v>
      </c>
      <c r="C12" s="379">
        <v>2.701211477151964</v>
      </c>
      <c r="D12" s="380">
        <v>2.8547427067774178</v>
      </c>
      <c r="E12" s="381"/>
      <c r="F12" s="381"/>
      <c r="G12" s="381"/>
      <c r="H12" s="382"/>
      <c r="I12" s="382"/>
      <c r="J12" s="382"/>
      <c r="K12" s="382"/>
      <c r="L12" s="382"/>
      <c r="M12" s="382"/>
      <c r="N12" s="382"/>
      <c r="O12" s="383">
        <f t="shared" si="0"/>
        <v>5.5559541839293818</v>
      </c>
    </row>
    <row r="13" spans="2:15" ht="16.2" thickBot="1">
      <c r="B13" s="388" t="s">
        <v>1030</v>
      </c>
      <c r="C13" s="389">
        <v>2437.3630000000003</v>
      </c>
      <c r="D13" s="390">
        <v>872.88900000000001</v>
      </c>
      <c r="E13" s="391"/>
      <c r="F13" s="391"/>
      <c r="G13" s="391"/>
      <c r="H13" s="392"/>
      <c r="I13" s="392"/>
      <c r="J13" s="392"/>
      <c r="K13" s="392"/>
      <c r="L13" s="392"/>
      <c r="M13" s="392"/>
      <c r="N13" s="392"/>
      <c r="O13" s="393">
        <f t="shared" si="0"/>
        <v>3310.2520000000004</v>
      </c>
    </row>
    <row r="14" spans="2:15">
      <c r="B14" s="394" t="s">
        <v>1031</v>
      </c>
      <c r="C14" s="395">
        <f>SUM(C6:C13)</f>
        <v>6573.0612316684628</v>
      </c>
      <c r="D14" s="395">
        <f t="shared" ref="D14:N14" si="1">SUM(D6:D13)</f>
        <v>5430.0383962840788</v>
      </c>
      <c r="E14" s="395">
        <f t="shared" si="1"/>
        <v>0</v>
      </c>
      <c r="F14" s="395">
        <f t="shared" si="1"/>
        <v>0</v>
      </c>
      <c r="G14" s="395">
        <f t="shared" si="1"/>
        <v>0</v>
      </c>
      <c r="H14" s="395">
        <f t="shared" si="1"/>
        <v>0</v>
      </c>
      <c r="I14" s="395">
        <f t="shared" si="1"/>
        <v>0</v>
      </c>
      <c r="J14" s="395">
        <f t="shared" si="1"/>
        <v>0</v>
      </c>
      <c r="K14" s="395">
        <f t="shared" si="1"/>
        <v>0</v>
      </c>
      <c r="L14" s="395">
        <f t="shared" si="1"/>
        <v>0</v>
      </c>
      <c r="M14" s="395">
        <f t="shared" si="1"/>
        <v>0</v>
      </c>
      <c r="N14" s="395">
        <f t="shared" si="1"/>
        <v>0</v>
      </c>
      <c r="O14" s="396">
        <f>SUM(O6:O13)</f>
        <v>12003.099627952543</v>
      </c>
    </row>
    <row r="15" spans="2:15">
      <c r="B15" s="397" t="s">
        <v>1032</v>
      </c>
      <c r="I15" s="364"/>
      <c r="J15" s="364"/>
      <c r="K15" s="364"/>
      <c r="O15" s="398"/>
    </row>
    <row r="16" spans="2:15">
      <c r="B16" s="397"/>
      <c r="O16" s="366"/>
    </row>
    <row r="17" spans="2:15">
      <c r="O17" s="366"/>
    </row>
    <row r="18" spans="2:15" ht="37.5" customHeight="1">
      <c r="O18" s="366"/>
    </row>
    <row r="19" spans="2:15">
      <c r="O19" s="366"/>
    </row>
    <row r="20" spans="2:15" ht="16.2" thickBot="1">
      <c r="B20" s="399" t="s">
        <v>1033</v>
      </c>
      <c r="C20" s="362"/>
      <c r="D20" s="362"/>
      <c r="O20" s="366"/>
    </row>
    <row r="21" spans="2:15" ht="31.8" thickBot="1">
      <c r="B21" s="368" t="s">
        <v>1034</v>
      </c>
      <c r="C21" s="400" t="s">
        <v>1035</v>
      </c>
      <c r="D21" s="400" t="s">
        <v>1036</v>
      </c>
      <c r="O21" s="366"/>
    </row>
    <row r="22" spans="2:15">
      <c r="B22" s="401" t="s">
        <v>1037</v>
      </c>
      <c r="C22" s="402">
        <v>0.66200000000000003</v>
      </c>
      <c r="D22" s="403">
        <v>9.9000000000000005E-2</v>
      </c>
      <c r="O22" s="366"/>
    </row>
    <row r="23" spans="2:15">
      <c r="B23" s="404" t="s">
        <v>1038</v>
      </c>
      <c r="C23" s="402">
        <v>1.325</v>
      </c>
      <c r="D23" s="403">
        <v>0.19900000000000001</v>
      </c>
      <c r="O23" s="366"/>
    </row>
    <row r="24" spans="2:15">
      <c r="B24" s="401" t="s">
        <v>1039</v>
      </c>
      <c r="C24" s="402">
        <v>2.65</v>
      </c>
      <c r="D24" s="403">
        <v>0.318</v>
      </c>
      <c r="O24" s="366"/>
    </row>
    <row r="25" spans="2:15" ht="16.2" thickBot="1">
      <c r="B25" s="405" t="s">
        <v>1040</v>
      </c>
      <c r="C25" s="406">
        <v>3.3119999999999998</v>
      </c>
      <c r="D25" s="407">
        <v>0.39800000000000002</v>
      </c>
      <c r="O25" s="366"/>
    </row>
    <row r="26" spans="2:15" ht="36" customHeight="1">
      <c r="B26" s="408" t="s">
        <v>1041</v>
      </c>
      <c r="C26" s="362"/>
      <c r="D26" s="362"/>
      <c r="O26" s="366"/>
    </row>
    <row r="27" spans="2:15">
      <c r="C27" s="362"/>
      <c r="D27" s="362"/>
      <c r="O27" s="366"/>
    </row>
    <row r="28" spans="2:15" ht="16.2" thickBot="1">
      <c r="B28" s="399" t="s">
        <v>1042</v>
      </c>
      <c r="C28" s="362"/>
      <c r="D28" s="362"/>
      <c r="O28" s="366"/>
    </row>
    <row r="29" spans="2:15" ht="31.8" thickBot="1">
      <c r="B29" s="368" t="s">
        <v>1034</v>
      </c>
      <c r="C29" s="400" t="s">
        <v>1035</v>
      </c>
      <c r="D29" s="400" t="s">
        <v>1036</v>
      </c>
      <c r="O29" s="366"/>
    </row>
    <row r="30" spans="2:15">
      <c r="B30" s="401" t="s">
        <v>1037</v>
      </c>
      <c r="C30" s="402"/>
      <c r="D30" s="403">
        <v>9.9000000000000005E-2</v>
      </c>
      <c r="O30" s="366"/>
    </row>
    <row r="31" spans="2:15">
      <c r="B31" s="404" t="s">
        <v>1038</v>
      </c>
      <c r="C31" s="402"/>
      <c r="D31" s="403">
        <v>0.19900000000000001</v>
      </c>
      <c r="O31" s="366"/>
    </row>
    <row r="32" spans="2:15">
      <c r="B32" s="401" t="s">
        <v>1039</v>
      </c>
      <c r="C32" s="402"/>
      <c r="D32" s="403">
        <v>0.318</v>
      </c>
      <c r="O32" s="366"/>
    </row>
    <row r="33" spans="2:4" ht="16.2" thickBot="1">
      <c r="B33" s="405" t="s">
        <v>1040</v>
      </c>
      <c r="C33" s="406"/>
      <c r="D33" s="407">
        <v>0.39800000000000002</v>
      </c>
    </row>
    <row r="34" spans="2:4">
      <c r="B34" s="408" t="s">
        <v>1043</v>
      </c>
      <c r="C34" s="362"/>
      <c r="D34" s="362"/>
    </row>
    <row r="35" spans="2:4">
      <c r="C35" s="362"/>
      <c r="D35" s="362"/>
    </row>
    <row r="36" spans="2:4" hidden="1">
      <c r="B36" s="399" t="s">
        <v>1044</v>
      </c>
      <c r="C36" s="362"/>
      <c r="D36" s="362"/>
    </row>
    <row r="37" spans="2:4" ht="31.8" hidden="1" thickBot="1">
      <c r="B37" s="368" t="s">
        <v>1034</v>
      </c>
      <c r="C37" s="400" t="s">
        <v>1035</v>
      </c>
      <c r="D37" s="400" t="s">
        <v>1036</v>
      </c>
    </row>
    <row r="38" spans="2:4" hidden="1">
      <c r="B38" s="401" t="s">
        <v>1037</v>
      </c>
      <c r="C38" s="402"/>
      <c r="D38" s="403"/>
    </row>
    <row r="39" spans="2:4" hidden="1">
      <c r="B39" s="404" t="s">
        <v>1038</v>
      </c>
      <c r="C39" s="402"/>
      <c r="D39" s="403"/>
    </row>
    <row r="40" spans="2:4" hidden="1">
      <c r="B40" s="401" t="s">
        <v>1039</v>
      </c>
      <c r="C40" s="402"/>
      <c r="D40" s="403"/>
    </row>
    <row r="41" spans="2:4" ht="16.2" hidden="1" thickBot="1">
      <c r="B41" s="405" t="s">
        <v>1040</v>
      </c>
      <c r="C41" s="409"/>
      <c r="D41" s="407"/>
    </row>
    <row r="42" spans="2:4" hidden="1">
      <c r="B42" s="410" t="s">
        <v>1045</v>
      </c>
      <c r="C42" s="362"/>
      <c r="D42" s="362"/>
    </row>
    <row r="43" spans="2:4" hidden="1">
      <c r="B43" s="411"/>
      <c r="C43" s="411"/>
      <c r="D43" s="411"/>
    </row>
    <row r="44" spans="2:4" hidden="1">
      <c r="B44" s="399" t="s">
        <v>1046</v>
      </c>
      <c r="C44" s="362"/>
      <c r="D44" s="362"/>
    </row>
    <row r="45" spans="2:4" ht="31.8" hidden="1" thickBot="1">
      <c r="B45" s="368" t="s">
        <v>1034</v>
      </c>
      <c r="C45" s="400" t="s">
        <v>1035</v>
      </c>
      <c r="D45" s="400" t="s">
        <v>1036</v>
      </c>
    </row>
    <row r="46" spans="2:4" hidden="1">
      <c r="B46" s="401" t="s">
        <v>1037</v>
      </c>
      <c r="C46" s="412"/>
      <c r="D46" s="403"/>
    </row>
    <row r="47" spans="2:4" hidden="1">
      <c r="B47" s="404" t="s">
        <v>1038</v>
      </c>
      <c r="C47" s="412"/>
      <c r="D47" s="403"/>
    </row>
    <row r="48" spans="2:4" hidden="1">
      <c r="B48" s="401" t="s">
        <v>1039</v>
      </c>
      <c r="C48" s="412"/>
      <c r="D48" s="403"/>
    </row>
    <row r="49" spans="2:4" ht="16.2" hidden="1" thickBot="1">
      <c r="B49" s="405" t="s">
        <v>1040</v>
      </c>
      <c r="C49" s="413"/>
      <c r="D49" s="407"/>
    </row>
    <row r="50" spans="2:4" hidden="1">
      <c r="B50" s="410" t="s">
        <v>1047</v>
      </c>
      <c r="C50" s="362"/>
      <c r="D50" s="362"/>
    </row>
    <row r="51" spans="2:4" hidden="1"/>
    <row r="53" spans="2:4" ht="16.2" thickBot="1">
      <c r="B53" s="414" t="s">
        <v>1048</v>
      </c>
      <c r="C53" s="415"/>
      <c r="D53" s="415"/>
    </row>
    <row r="54" spans="2:4" ht="31.8" thickBot="1">
      <c r="B54" s="416" t="s">
        <v>1034</v>
      </c>
      <c r="C54" s="417" t="s">
        <v>1035</v>
      </c>
      <c r="D54" s="417" t="s">
        <v>1036</v>
      </c>
    </row>
    <row r="55" spans="2:4">
      <c r="B55" s="418" t="s">
        <v>1037</v>
      </c>
      <c r="C55" s="419"/>
      <c r="D55" s="420">
        <v>9.9000000000000005E-2</v>
      </c>
    </row>
    <row r="56" spans="2:4">
      <c r="B56" s="421" t="s">
        <v>1038</v>
      </c>
      <c r="C56" s="419"/>
      <c r="D56" s="420">
        <v>0.19900000000000001</v>
      </c>
    </row>
    <row r="57" spans="2:4">
      <c r="B57" s="418" t="s">
        <v>1039</v>
      </c>
      <c r="C57" s="422"/>
      <c r="D57" s="420">
        <v>0.318</v>
      </c>
    </row>
    <row r="58" spans="2:4" ht="16.2" thickBot="1">
      <c r="B58" s="423" t="s">
        <v>1040</v>
      </c>
      <c r="C58" s="424"/>
      <c r="D58" s="425">
        <v>0.39800000000000002</v>
      </c>
    </row>
    <row r="59" spans="2:4">
      <c r="B59" s="408" t="s">
        <v>1049</v>
      </c>
      <c r="C59" s="415"/>
      <c r="D59" s="415"/>
    </row>
    <row r="62" spans="2:4" ht="16.2" thickBot="1">
      <c r="B62" s="414" t="s">
        <v>1050</v>
      </c>
      <c r="C62" s="415"/>
      <c r="D62" s="415"/>
    </row>
    <row r="63" spans="2:4" ht="31.8" thickBot="1">
      <c r="B63" s="416" t="s">
        <v>1034</v>
      </c>
      <c r="C63" s="417" t="s">
        <v>1035</v>
      </c>
      <c r="D63" s="417" t="s">
        <v>1036</v>
      </c>
    </row>
    <row r="64" spans="2:4">
      <c r="B64" s="418" t="s">
        <v>1037</v>
      </c>
      <c r="C64" s="426"/>
      <c r="D64" s="420">
        <v>9.9000000000000005E-2</v>
      </c>
    </row>
    <row r="65" spans="2:4">
      <c r="B65" s="421" t="s">
        <v>1038</v>
      </c>
      <c r="C65" s="426"/>
      <c r="D65" s="420">
        <v>0.19900000000000001</v>
      </c>
    </row>
    <row r="66" spans="2:4">
      <c r="B66" s="418" t="s">
        <v>1039</v>
      </c>
      <c r="C66" s="426"/>
      <c r="D66" s="420">
        <v>0.318</v>
      </c>
    </row>
    <row r="67" spans="2:4" ht="16.2" thickBot="1">
      <c r="B67" s="423" t="s">
        <v>1040</v>
      </c>
      <c r="C67" s="427"/>
      <c r="D67" s="425">
        <v>0.39800000000000002</v>
      </c>
    </row>
    <row r="68" spans="2:4">
      <c r="B68" s="428" t="s">
        <v>1051</v>
      </c>
      <c r="C68" s="415"/>
      <c r="D68" s="415"/>
    </row>
  </sheetData>
  <mergeCells count="1">
    <mergeCell ref="C4:O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70C0"/>
  </sheetPr>
  <dimension ref="A1:BC74"/>
  <sheetViews>
    <sheetView topLeftCell="A16" workbookViewId="0">
      <selection activeCell="B80" sqref="B80"/>
    </sheetView>
  </sheetViews>
  <sheetFormatPr baseColWidth="10" defaultColWidth="11.44140625" defaultRowHeight="13.2"/>
  <cols>
    <col min="1" max="1" width="2.109375" style="411" customWidth="1"/>
    <col min="2" max="3" width="11.44140625" style="411"/>
    <col min="4" max="4" width="33" style="411" customWidth="1"/>
    <col min="5" max="5" width="11.44140625" style="411"/>
    <col min="6" max="6" width="15" style="411" customWidth="1"/>
    <col min="7" max="12" width="16.88671875" style="411" customWidth="1"/>
    <col min="13" max="16384" width="11.44140625" style="411"/>
  </cols>
  <sheetData>
    <row r="1" spans="1:55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</row>
    <row r="2" spans="1:55">
      <c r="A2" s="429"/>
      <c r="B2" s="1171" t="s">
        <v>1052</v>
      </c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</row>
    <row r="3" spans="1:55" ht="13.8" thickBot="1">
      <c r="A3" s="429"/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</row>
    <row r="4" spans="1:55" ht="30.75" customHeight="1">
      <c r="A4" s="429"/>
      <c r="B4" s="1172" t="s">
        <v>790</v>
      </c>
      <c r="C4" s="1174" t="s">
        <v>791</v>
      </c>
      <c r="D4" s="1176" t="s">
        <v>1053</v>
      </c>
      <c r="E4" s="1174" t="s">
        <v>1054</v>
      </c>
      <c r="F4" s="1174" t="s">
        <v>1055</v>
      </c>
      <c r="G4" s="1178" t="s">
        <v>1056</v>
      </c>
      <c r="H4" s="1180" t="s">
        <v>1057</v>
      </c>
      <c r="I4" s="1181"/>
      <c r="J4" s="1180" t="s">
        <v>1058</v>
      </c>
      <c r="K4" s="1181"/>
      <c r="L4" s="1182" t="s">
        <v>1059</v>
      </c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U4" s="429"/>
      <c r="AV4" s="429"/>
      <c r="AW4" s="429"/>
      <c r="AX4" s="429"/>
      <c r="AY4" s="429"/>
      <c r="AZ4" s="429"/>
      <c r="BA4" s="429"/>
      <c r="BB4" s="429"/>
      <c r="BC4" s="429"/>
    </row>
    <row r="5" spans="1:55" ht="59.4" customHeight="1" thickBot="1">
      <c r="A5" s="429"/>
      <c r="B5" s="1173"/>
      <c r="C5" s="1175"/>
      <c r="D5" s="1177"/>
      <c r="E5" s="1175"/>
      <c r="F5" s="1175"/>
      <c r="G5" s="1179"/>
      <c r="H5" s="431" t="s">
        <v>1060</v>
      </c>
      <c r="I5" s="431" t="s">
        <v>1061</v>
      </c>
      <c r="J5" s="431" t="s">
        <v>1062</v>
      </c>
      <c r="K5" s="431" t="s">
        <v>1063</v>
      </c>
      <c r="L5" s="1183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U5" s="429"/>
      <c r="AV5" s="429"/>
      <c r="AW5" s="429"/>
      <c r="AX5" s="429"/>
      <c r="AY5" s="429"/>
      <c r="AZ5" s="429"/>
      <c r="BA5" s="429"/>
      <c r="BB5" s="429"/>
      <c r="BC5" s="429"/>
    </row>
    <row r="6" spans="1:55">
      <c r="A6" s="429"/>
      <c r="B6" s="1184">
        <v>2023</v>
      </c>
      <c r="C6" s="432" t="s">
        <v>806</v>
      </c>
      <c r="D6" s="1186" t="s">
        <v>1064</v>
      </c>
      <c r="E6" s="433">
        <v>13685</v>
      </c>
      <c r="F6" s="434">
        <v>3666</v>
      </c>
      <c r="G6" s="434">
        <v>113769500</v>
      </c>
      <c r="H6" s="434">
        <v>440393500</v>
      </c>
      <c r="I6" s="434">
        <f>1235633111-H6</f>
        <v>795239611</v>
      </c>
      <c r="J6" s="434">
        <v>773291</v>
      </c>
      <c r="K6" s="434">
        <f>25113104-J6</f>
        <v>24339813</v>
      </c>
      <c r="L6" s="435">
        <f t="shared" ref="L6:L15" si="0">SUM(G6:K6)</f>
        <v>1374515715</v>
      </c>
      <c r="M6" s="429"/>
      <c r="N6" s="429"/>
      <c r="O6" s="429"/>
      <c r="P6" s="429"/>
      <c r="Q6" s="436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</row>
    <row r="7" spans="1:55">
      <c r="A7" s="429"/>
      <c r="B7" s="1184"/>
      <c r="C7" s="432" t="s">
        <v>817</v>
      </c>
      <c r="D7" s="1187"/>
      <c r="E7" s="433">
        <v>12652</v>
      </c>
      <c r="F7" s="434">
        <v>3587</v>
      </c>
      <c r="G7" s="434">
        <v>108549100</v>
      </c>
      <c r="H7" s="434">
        <v>462751000</v>
      </c>
      <c r="I7" s="434">
        <f>1100355531-H7</f>
        <v>637604531</v>
      </c>
      <c r="J7" s="434">
        <v>998388</v>
      </c>
      <c r="K7" s="434">
        <f>22948968-J7</f>
        <v>21950580</v>
      </c>
      <c r="L7" s="435">
        <f t="shared" si="0"/>
        <v>1231853599</v>
      </c>
      <c r="M7" s="429"/>
      <c r="N7" s="429"/>
      <c r="O7" s="436"/>
      <c r="P7" s="436"/>
      <c r="Q7" s="436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9"/>
      <c r="BA7" s="429"/>
      <c r="BB7" s="429"/>
      <c r="BC7" s="429"/>
    </row>
    <row r="8" spans="1:55">
      <c r="A8" s="429"/>
      <c r="B8" s="1184"/>
      <c r="C8" s="432" t="s">
        <v>1003</v>
      </c>
      <c r="D8" s="1187"/>
      <c r="E8" s="437"/>
      <c r="F8" s="437"/>
      <c r="G8" s="437"/>
      <c r="H8" s="437"/>
      <c r="I8" s="437"/>
      <c r="J8" s="437"/>
      <c r="K8" s="434"/>
      <c r="L8" s="435">
        <f t="shared" si="0"/>
        <v>0</v>
      </c>
      <c r="M8" s="429"/>
      <c r="N8" s="436"/>
      <c r="O8" s="436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U8" s="429"/>
      <c r="AV8" s="429"/>
      <c r="AW8" s="429"/>
      <c r="AX8" s="429"/>
      <c r="AY8" s="429"/>
      <c r="AZ8" s="429"/>
      <c r="BA8" s="429"/>
      <c r="BB8" s="429"/>
      <c r="BC8" s="429"/>
    </row>
    <row r="9" spans="1:55">
      <c r="A9" s="429"/>
      <c r="B9" s="1184"/>
      <c r="C9" s="432" t="s">
        <v>1004</v>
      </c>
      <c r="D9" s="1187"/>
      <c r="E9" s="433"/>
      <c r="F9" s="434"/>
      <c r="G9" s="434"/>
      <c r="H9" s="434"/>
      <c r="I9" s="434"/>
      <c r="J9" s="434"/>
      <c r="K9" s="434"/>
      <c r="L9" s="435">
        <f t="shared" si="0"/>
        <v>0</v>
      </c>
      <c r="M9" s="429"/>
      <c r="N9" s="429"/>
      <c r="O9" s="436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U9" s="429"/>
      <c r="AV9" s="429"/>
      <c r="AW9" s="429"/>
      <c r="AX9" s="429"/>
      <c r="AY9" s="429"/>
      <c r="AZ9" s="429"/>
      <c r="BA9" s="429"/>
      <c r="BB9" s="429"/>
      <c r="BC9" s="429"/>
    </row>
    <row r="10" spans="1:55">
      <c r="A10" s="429"/>
      <c r="B10" s="1184"/>
      <c r="C10" s="432" t="s">
        <v>1005</v>
      </c>
      <c r="D10" s="1187"/>
      <c r="E10" s="433"/>
      <c r="F10" s="434"/>
      <c r="G10" s="434"/>
      <c r="H10" s="434"/>
      <c r="I10" s="434"/>
      <c r="J10" s="434"/>
      <c r="K10" s="434"/>
      <c r="L10" s="435">
        <f t="shared" si="0"/>
        <v>0</v>
      </c>
      <c r="M10" s="429"/>
      <c r="N10" s="429"/>
      <c r="O10" s="436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29"/>
      <c r="AY10" s="429"/>
      <c r="AZ10" s="429"/>
      <c r="BA10" s="429"/>
      <c r="BB10" s="429"/>
      <c r="BC10" s="429"/>
    </row>
    <row r="11" spans="1:55">
      <c r="A11" s="429"/>
      <c r="B11" s="1184"/>
      <c r="C11" s="432" t="s">
        <v>1006</v>
      </c>
      <c r="D11" s="1187"/>
      <c r="E11" s="437"/>
      <c r="F11" s="437"/>
      <c r="G11" s="437"/>
      <c r="H11" s="437"/>
      <c r="I11" s="437"/>
      <c r="J11" s="437"/>
      <c r="K11" s="434"/>
      <c r="L11" s="435">
        <f t="shared" si="0"/>
        <v>0</v>
      </c>
      <c r="M11" s="429"/>
      <c r="N11" s="429"/>
      <c r="O11" s="436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U11" s="429"/>
      <c r="AV11" s="429"/>
      <c r="AW11" s="429"/>
      <c r="AX11" s="429"/>
      <c r="AY11" s="429"/>
      <c r="AZ11" s="429"/>
      <c r="BA11" s="429"/>
      <c r="BB11" s="429"/>
      <c r="BC11" s="429"/>
    </row>
    <row r="12" spans="1:55">
      <c r="A12" s="429"/>
      <c r="B12" s="1184"/>
      <c r="C12" s="432" t="s">
        <v>1021</v>
      </c>
      <c r="D12" s="1187"/>
      <c r="E12" s="437"/>
      <c r="F12" s="437"/>
      <c r="G12" s="437"/>
      <c r="H12" s="437"/>
      <c r="I12" s="437"/>
      <c r="J12" s="437"/>
      <c r="K12" s="434"/>
      <c r="L12" s="435">
        <f t="shared" si="0"/>
        <v>0</v>
      </c>
      <c r="M12" s="429"/>
      <c r="N12" s="429"/>
      <c r="O12" s="436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29"/>
      <c r="BB12" s="429"/>
      <c r="BC12" s="429"/>
    </row>
    <row r="13" spans="1:55">
      <c r="A13" s="429"/>
      <c r="B13" s="1184"/>
      <c r="C13" s="432" t="s">
        <v>1009</v>
      </c>
      <c r="D13" s="1187"/>
      <c r="E13" s="437"/>
      <c r="F13" s="437"/>
      <c r="G13" s="437"/>
      <c r="H13" s="437"/>
      <c r="I13" s="437"/>
      <c r="J13" s="437"/>
      <c r="K13" s="434"/>
      <c r="L13" s="435">
        <f t="shared" si="0"/>
        <v>0</v>
      </c>
      <c r="M13" s="429"/>
      <c r="N13" s="429"/>
      <c r="O13" s="436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U13" s="429"/>
      <c r="AV13" s="429"/>
      <c r="AW13" s="429"/>
      <c r="AX13" s="429"/>
      <c r="AY13" s="429"/>
      <c r="AZ13" s="429"/>
      <c r="BA13" s="429"/>
      <c r="BB13" s="429"/>
      <c r="BC13" s="429"/>
    </row>
    <row r="14" spans="1:55">
      <c r="A14" s="429"/>
      <c r="B14" s="1184"/>
      <c r="C14" s="432" t="s">
        <v>1010</v>
      </c>
      <c r="D14" s="1187"/>
      <c r="E14" s="437"/>
      <c r="F14" s="437"/>
      <c r="G14" s="437"/>
      <c r="H14" s="437"/>
      <c r="I14" s="437"/>
      <c r="J14" s="437"/>
      <c r="K14" s="437"/>
      <c r="L14" s="435">
        <f t="shared" si="0"/>
        <v>0</v>
      </c>
      <c r="M14" s="429"/>
      <c r="N14" s="429"/>
      <c r="O14" s="436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29"/>
      <c r="BB14" s="429"/>
      <c r="BC14" s="429"/>
    </row>
    <row r="15" spans="1:55">
      <c r="A15" s="429"/>
      <c r="B15" s="1184"/>
      <c r="C15" s="432" t="s">
        <v>1011</v>
      </c>
      <c r="D15" s="1187"/>
      <c r="E15" s="437"/>
      <c r="F15" s="438"/>
      <c r="G15" s="437"/>
      <c r="H15" s="439"/>
      <c r="I15" s="440"/>
      <c r="J15" s="441"/>
      <c r="K15" s="437"/>
      <c r="L15" s="435">
        <f t="shared" si="0"/>
        <v>0</v>
      </c>
      <c r="M15" s="429"/>
      <c r="N15" s="429"/>
      <c r="O15" s="436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  <c r="AY15" s="429"/>
      <c r="AZ15" s="429"/>
      <c r="BA15" s="429"/>
      <c r="BB15" s="429"/>
      <c r="BC15" s="429"/>
    </row>
    <row r="16" spans="1:55">
      <c r="A16" s="429"/>
      <c r="B16" s="1184"/>
      <c r="C16" s="432" t="s">
        <v>1012</v>
      </c>
      <c r="D16" s="1187"/>
      <c r="E16" s="437"/>
      <c r="F16" s="438"/>
      <c r="G16" s="434"/>
      <c r="H16" s="439"/>
      <c r="I16" s="439"/>
      <c r="J16" s="441"/>
      <c r="K16" s="437"/>
      <c r="L16" s="435">
        <f>SUM(G16:K16)</f>
        <v>0</v>
      </c>
      <c r="M16" s="429"/>
      <c r="N16" s="429"/>
      <c r="O16" s="436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  <c r="AZ16" s="429"/>
      <c r="BA16" s="429"/>
      <c r="BB16" s="429"/>
      <c r="BC16" s="429"/>
    </row>
    <row r="17" spans="1:55" ht="13.8" thickBot="1">
      <c r="A17" s="429"/>
      <c r="B17" s="1185"/>
      <c r="C17" s="442" t="s">
        <v>1013</v>
      </c>
      <c r="D17" s="1188"/>
      <c r="E17" s="443"/>
      <c r="F17" s="444"/>
      <c r="G17" s="434"/>
      <c r="H17" s="445"/>
      <c r="I17" s="440"/>
      <c r="J17" s="441"/>
      <c r="K17" s="437"/>
      <c r="L17" s="435">
        <f>SUM(G17:K17)</f>
        <v>0</v>
      </c>
      <c r="M17" s="429"/>
      <c r="N17" s="429"/>
      <c r="O17" s="436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X17" s="429"/>
      <c r="AY17" s="429"/>
      <c r="AZ17" s="429"/>
      <c r="BA17" s="429"/>
      <c r="BB17" s="429"/>
      <c r="BC17" s="429"/>
    </row>
    <row r="18" spans="1:55" ht="13.8" thickBot="1">
      <c r="A18" s="429"/>
      <c r="B18" s="1189" t="s">
        <v>1065</v>
      </c>
      <c r="C18" s="1190"/>
      <c r="D18" s="1190"/>
      <c r="E18" s="446">
        <f t="shared" ref="E18:L18" si="1">SUM(E6:E17)</f>
        <v>26337</v>
      </c>
      <c r="F18" s="446">
        <f t="shared" si="1"/>
        <v>7253</v>
      </c>
      <c r="G18" s="446">
        <f t="shared" si="1"/>
        <v>222318600</v>
      </c>
      <c r="H18" s="446">
        <f t="shared" si="1"/>
        <v>903144500</v>
      </c>
      <c r="I18" s="446">
        <f t="shared" si="1"/>
        <v>1432844142</v>
      </c>
      <c r="J18" s="446">
        <f t="shared" si="1"/>
        <v>1771679</v>
      </c>
      <c r="K18" s="446">
        <f t="shared" si="1"/>
        <v>46290393</v>
      </c>
      <c r="L18" s="446">
        <f t="shared" si="1"/>
        <v>2606369314</v>
      </c>
      <c r="M18" s="429"/>
      <c r="N18" s="429"/>
      <c r="O18" s="436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29"/>
      <c r="AY18" s="429"/>
      <c r="AZ18" s="429"/>
      <c r="BA18" s="429"/>
      <c r="BB18" s="429"/>
      <c r="BC18" s="429"/>
    </row>
    <row r="19" spans="1:55">
      <c r="A19" s="429"/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29"/>
      <c r="N19" s="429"/>
      <c r="O19" s="436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  <c r="AZ19" s="429"/>
      <c r="BA19" s="429"/>
      <c r="BB19" s="429"/>
      <c r="BC19" s="429"/>
    </row>
    <row r="20" spans="1:55">
      <c r="A20" s="429"/>
      <c r="B20" s="447"/>
      <c r="C20" s="448" t="s">
        <v>1066</v>
      </c>
      <c r="D20" s="449"/>
      <c r="E20" s="450">
        <f>+E18/2</f>
        <v>13168.5</v>
      </c>
      <c r="F20" s="450">
        <f t="shared" ref="F20:L20" si="2">+F18/2</f>
        <v>3626.5</v>
      </c>
      <c r="G20" s="450">
        <f t="shared" si="2"/>
        <v>111159300</v>
      </c>
      <c r="H20" s="450">
        <f t="shared" si="2"/>
        <v>451572250</v>
      </c>
      <c r="I20" s="450">
        <f t="shared" si="2"/>
        <v>716422071</v>
      </c>
      <c r="J20" s="450">
        <f t="shared" si="2"/>
        <v>885839.5</v>
      </c>
      <c r="K20" s="450">
        <f t="shared" si="2"/>
        <v>23145196.5</v>
      </c>
      <c r="L20" s="450">
        <f t="shared" si="2"/>
        <v>1303184657</v>
      </c>
      <c r="M20" s="451"/>
      <c r="N20" s="451"/>
      <c r="O20" s="451"/>
      <c r="P20" s="452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429"/>
      <c r="BA20" s="429"/>
      <c r="BB20" s="429"/>
      <c r="BC20" s="429"/>
    </row>
    <row r="21" spans="1:55">
      <c r="A21" s="429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29"/>
      <c r="N21" s="429"/>
      <c r="O21" s="436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29"/>
      <c r="BB21" s="429"/>
      <c r="BC21" s="429"/>
    </row>
    <row r="22" spans="1:55">
      <c r="A22" s="429"/>
      <c r="B22" s="1191" t="s">
        <v>1067</v>
      </c>
      <c r="C22" s="1191"/>
      <c r="D22" s="1191"/>
      <c r="E22" s="1191"/>
      <c r="F22" s="447"/>
      <c r="G22" s="447"/>
      <c r="H22" s="447"/>
      <c r="I22" s="447"/>
      <c r="J22" s="447"/>
      <c r="K22" s="447"/>
      <c r="L22" s="447"/>
      <c r="M22" s="429"/>
      <c r="N22" s="429"/>
      <c r="O22" s="436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29"/>
      <c r="AY22" s="429"/>
      <c r="AZ22" s="429"/>
      <c r="BA22" s="429"/>
      <c r="BB22" s="429"/>
      <c r="BC22" s="429"/>
    </row>
    <row r="23" spans="1:55" ht="13.8" thickBot="1">
      <c r="A23" s="429"/>
      <c r="B23" s="453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29"/>
      <c r="N23" s="429"/>
      <c r="O23" s="436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  <c r="AZ23" s="429"/>
      <c r="BA23" s="429"/>
      <c r="BB23" s="429"/>
      <c r="BC23" s="429"/>
    </row>
    <row r="24" spans="1:55" ht="53.4" thickBot="1">
      <c r="A24" s="429"/>
      <c r="B24" s="1192"/>
      <c r="C24" s="1193"/>
      <c r="D24" s="1194"/>
      <c r="E24" s="454" t="s">
        <v>1068</v>
      </c>
      <c r="F24" s="455" t="s">
        <v>1069</v>
      </c>
      <c r="G24" s="456"/>
      <c r="H24" s="447"/>
      <c r="I24" s="456"/>
      <c r="J24" s="447"/>
      <c r="K24" s="447"/>
      <c r="L24" s="447"/>
      <c r="M24" s="429"/>
      <c r="N24" s="429"/>
      <c r="O24" s="436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429"/>
      <c r="BA24" s="429"/>
      <c r="BB24" s="429"/>
      <c r="BC24" s="429"/>
    </row>
    <row r="25" spans="1:55" ht="12.75" customHeight="1">
      <c r="A25" s="429"/>
      <c r="B25" s="1168" t="s">
        <v>1070</v>
      </c>
      <c r="C25" s="1169"/>
      <c r="D25" s="1170"/>
      <c r="E25" s="457">
        <v>0</v>
      </c>
      <c r="F25" s="458">
        <v>0</v>
      </c>
      <c r="G25" s="459"/>
      <c r="H25" s="447"/>
      <c r="I25" s="459"/>
      <c r="J25" s="447"/>
      <c r="K25" s="447"/>
      <c r="L25" s="447"/>
      <c r="M25" s="429"/>
      <c r="N25" s="429"/>
      <c r="O25" s="436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  <c r="AZ25" s="429"/>
      <c r="BA25" s="429"/>
      <c r="BB25" s="429"/>
      <c r="BC25" s="429"/>
    </row>
    <row r="26" spans="1:55" ht="25.5" customHeight="1">
      <c r="A26" s="429"/>
      <c r="B26" s="1203" t="s">
        <v>1071</v>
      </c>
      <c r="C26" s="1204"/>
      <c r="D26" s="1205"/>
      <c r="E26" s="460">
        <v>550</v>
      </c>
      <c r="F26" s="461" t="s">
        <v>1072</v>
      </c>
      <c r="G26" s="459"/>
      <c r="H26" s="447"/>
      <c r="I26" s="459"/>
      <c r="J26" s="447"/>
      <c r="K26" s="447"/>
      <c r="L26" s="447"/>
      <c r="M26" s="429"/>
      <c r="N26" s="429"/>
      <c r="O26" s="436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429"/>
      <c r="BA26" s="429"/>
      <c r="BB26" s="429"/>
      <c r="BC26" s="429"/>
    </row>
    <row r="27" spans="1:55" ht="25.5" customHeight="1">
      <c r="A27" s="429"/>
      <c r="B27" s="1203" t="s">
        <v>1073</v>
      </c>
      <c r="C27" s="1204"/>
      <c r="D27" s="1205"/>
      <c r="E27" s="460">
        <v>1900</v>
      </c>
      <c r="F27" s="461" t="s">
        <v>1074</v>
      </c>
      <c r="G27" s="459" t="s">
        <v>1075</v>
      </c>
      <c r="H27" s="447"/>
      <c r="I27" s="459"/>
      <c r="J27" s="447"/>
      <c r="K27" s="447"/>
      <c r="L27" s="447"/>
      <c r="M27" s="429"/>
      <c r="N27" s="429"/>
      <c r="O27" s="436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429"/>
      <c r="BA27" s="429"/>
      <c r="BB27" s="429"/>
      <c r="BC27" s="429"/>
    </row>
    <row r="28" spans="1:55" ht="26.25" customHeight="1" thickBot="1">
      <c r="A28" s="429"/>
      <c r="B28" s="1206" t="s">
        <v>1076</v>
      </c>
      <c r="C28" s="1207"/>
      <c r="D28" s="1207"/>
      <c r="E28" s="462">
        <v>91500</v>
      </c>
      <c r="F28" s="463" t="s">
        <v>1077</v>
      </c>
      <c r="G28" s="459"/>
      <c r="H28" s="447"/>
      <c r="I28" s="459"/>
      <c r="J28" s="447"/>
      <c r="K28" s="447"/>
      <c r="L28" s="447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29"/>
      <c r="AY28" s="429"/>
      <c r="AZ28" s="429"/>
      <c r="BA28" s="429"/>
      <c r="BB28" s="429"/>
      <c r="BC28" s="429"/>
    </row>
    <row r="29" spans="1:55">
      <c r="A29" s="452"/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U29" s="429"/>
      <c r="AV29" s="429"/>
      <c r="AW29" s="429"/>
      <c r="AX29" s="429"/>
      <c r="AY29" s="429"/>
      <c r="AZ29" s="429"/>
      <c r="BA29" s="429"/>
      <c r="BB29" s="429"/>
      <c r="BC29" s="429"/>
    </row>
    <row r="30" spans="1:55">
      <c r="A30" s="452"/>
      <c r="B30" s="447" t="s">
        <v>1078</v>
      </c>
      <c r="C30" s="447"/>
      <c r="D30" s="447"/>
      <c r="E30" s="447"/>
      <c r="F30" s="447"/>
      <c r="G30" s="447"/>
      <c r="H30" s="430"/>
      <c r="I30" s="447"/>
      <c r="J30" s="430"/>
      <c r="K30" s="430"/>
      <c r="L30" s="430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29"/>
      <c r="AY30" s="429"/>
      <c r="AZ30" s="429"/>
      <c r="BA30" s="429"/>
      <c r="BB30" s="429"/>
      <c r="BC30" s="429"/>
    </row>
    <row r="31" spans="1:55">
      <c r="A31" s="429"/>
      <c r="B31" s="447"/>
      <c r="C31" s="447"/>
      <c r="D31" s="447"/>
      <c r="E31" s="447"/>
      <c r="F31" s="447"/>
      <c r="G31" s="447"/>
      <c r="H31" s="430"/>
      <c r="I31" s="430"/>
      <c r="J31" s="430"/>
      <c r="K31" s="430"/>
      <c r="L31" s="430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U31" s="429"/>
      <c r="AV31" s="429"/>
      <c r="AW31" s="429"/>
      <c r="AX31" s="429"/>
      <c r="AY31" s="429"/>
      <c r="AZ31" s="429"/>
      <c r="BA31" s="429"/>
      <c r="BB31" s="429"/>
      <c r="BC31" s="429"/>
    </row>
    <row r="32" spans="1:55">
      <c r="A32" s="429"/>
      <c r="B32" s="447"/>
      <c r="C32" s="447"/>
      <c r="D32" s="447"/>
      <c r="E32" s="447"/>
      <c r="F32" s="447"/>
      <c r="G32" s="447"/>
      <c r="H32" s="430"/>
      <c r="I32" s="430"/>
      <c r="J32" s="430"/>
      <c r="K32" s="430"/>
      <c r="L32" s="430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29"/>
      <c r="BB32" s="429"/>
      <c r="BC32" s="429"/>
    </row>
    <row r="33" spans="1:55">
      <c r="A33" s="429"/>
      <c r="B33" s="447"/>
      <c r="C33" s="447"/>
      <c r="D33" s="447"/>
      <c r="E33" s="447"/>
      <c r="F33" s="447"/>
      <c r="G33" s="447"/>
      <c r="H33" s="430"/>
      <c r="I33" s="430"/>
      <c r="J33" s="430"/>
      <c r="K33" s="430"/>
      <c r="L33" s="430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429"/>
      <c r="BA33" s="429"/>
      <c r="BB33" s="429"/>
      <c r="BC33" s="429"/>
    </row>
    <row r="34" spans="1:55">
      <c r="A34" s="429"/>
      <c r="B34" s="447"/>
      <c r="C34" s="447"/>
      <c r="D34" s="447"/>
      <c r="E34" s="447"/>
      <c r="F34" s="447"/>
      <c r="G34" s="447"/>
      <c r="H34" s="430"/>
      <c r="I34" s="430"/>
      <c r="J34" s="430"/>
      <c r="K34" s="430"/>
      <c r="L34" s="430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  <c r="AZ34" s="429"/>
      <c r="BA34" s="429"/>
      <c r="BB34" s="429"/>
      <c r="BC34" s="429"/>
    </row>
    <row r="35" spans="1:55">
      <c r="A35" s="429"/>
      <c r="B35" s="447"/>
      <c r="C35" s="447"/>
      <c r="D35" s="447"/>
      <c r="E35" s="447"/>
      <c r="F35" s="447"/>
      <c r="G35" s="447"/>
      <c r="H35" s="430"/>
      <c r="I35" s="430"/>
      <c r="J35" s="430"/>
      <c r="K35" s="430"/>
      <c r="L35" s="430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U35" s="429"/>
      <c r="AV35" s="429"/>
      <c r="AW35" s="429"/>
      <c r="AX35" s="429"/>
      <c r="AY35" s="429"/>
      <c r="AZ35" s="429"/>
      <c r="BA35" s="429"/>
      <c r="BB35" s="429"/>
      <c r="BC35" s="429"/>
    </row>
    <row r="36" spans="1:55">
      <c r="A36" s="429"/>
      <c r="B36" s="447"/>
      <c r="C36" s="447"/>
      <c r="D36" s="447"/>
      <c r="E36" s="447"/>
      <c r="F36" s="447"/>
      <c r="G36" s="447"/>
      <c r="H36" s="430"/>
      <c r="I36" s="430"/>
      <c r="J36" s="430"/>
      <c r="K36" s="430"/>
      <c r="L36" s="430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  <c r="AZ36" s="429"/>
      <c r="BA36" s="429"/>
      <c r="BB36" s="429"/>
      <c r="BC36" s="429"/>
    </row>
    <row r="37" spans="1:55" ht="13.8" thickBot="1">
      <c r="A37" s="429"/>
      <c r="B37" s="447"/>
      <c r="C37" s="447"/>
      <c r="D37" s="447"/>
      <c r="E37" s="447"/>
      <c r="F37" s="447"/>
      <c r="G37" s="447"/>
      <c r="H37" s="464"/>
      <c r="I37" s="464"/>
      <c r="J37" s="464"/>
      <c r="K37" s="464"/>
      <c r="L37" s="464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  <c r="AZ37" s="429"/>
      <c r="BA37" s="429"/>
      <c r="BB37" s="429"/>
      <c r="BC37" s="429"/>
    </row>
    <row r="38" spans="1:55" ht="14.4" thickBot="1">
      <c r="A38" s="429"/>
      <c r="B38" s="447"/>
      <c r="C38" s="1208" t="s">
        <v>1079</v>
      </c>
      <c r="D38" s="1209"/>
      <c r="E38" s="1209"/>
      <c r="F38" s="1210"/>
      <c r="G38" s="447"/>
      <c r="H38" s="464"/>
      <c r="I38" s="464"/>
      <c r="J38" s="464"/>
      <c r="K38" s="464"/>
      <c r="L38" s="464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29"/>
      <c r="AY38" s="429"/>
      <c r="AZ38" s="429"/>
      <c r="BA38" s="429"/>
      <c r="BB38" s="429"/>
      <c r="BC38" s="429"/>
    </row>
    <row r="39" spans="1:55" ht="12.75" customHeight="1">
      <c r="A39" s="429"/>
      <c r="B39" s="447"/>
      <c r="C39" s="1211" t="s">
        <v>1080</v>
      </c>
      <c r="D39" s="1212"/>
      <c r="E39" s="1212" t="s">
        <v>1081</v>
      </c>
      <c r="F39" s="1213"/>
      <c r="G39" s="447"/>
      <c r="H39" s="464"/>
      <c r="I39" s="464"/>
      <c r="J39" s="464"/>
      <c r="K39" s="464"/>
      <c r="L39" s="464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U39" s="429"/>
      <c r="AV39" s="429"/>
      <c r="AW39" s="429"/>
      <c r="AX39" s="429"/>
      <c r="AY39" s="429"/>
      <c r="AZ39" s="429"/>
      <c r="BA39" s="429"/>
      <c r="BB39" s="429"/>
      <c r="BC39" s="429"/>
    </row>
    <row r="40" spans="1:55" ht="30.75" customHeight="1">
      <c r="A40" s="429"/>
      <c r="B40" s="447"/>
      <c r="C40" s="1214" t="s">
        <v>1082</v>
      </c>
      <c r="D40" s="1215"/>
      <c r="E40" s="1199" t="s">
        <v>1083</v>
      </c>
      <c r="F40" s="1200"/>
      <c r="G40" s="447"/>
      <c r="H40" s="464"/>
      <c r="I40" s="464"/>
      <c r="J40" s="464"/>
      <c r="K40" s="464"/>
      <c r="L40" s="464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  <c r="AZ40" s="429"/>
      <c r="BA40" s="429"/>
      <c r="BB40" s="429"/>
      <c r="BC40" s="429"/>
    </row>
    <row r="41" spans="1:55" ht="37.5" customHeight="1">
      <c r="A41" s="429"/>
      <c r="B41" s="447"/>
      <c r="C41" s="1195" t="s">
        <v>1084</v>
      </c>
      <c r="D41" s="1196"/>
      <c r="E41" s="1215" t="s">
        <v>1085</v>
      </c>
      <c r="F41" s="1216"/>
      <c r="G41" s="447"/>
      <c r="H41" s="464"/>
      <c r="I41" s="464"/>
      <c r="J41" s="464"/>
      <c r="K41" s="464"/>
      <c r="L41" s="464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U41" s="429"/>
      <c r="AV41" s="429"/>
      <c r="AW41" s="429"/>
      <c r="AX41" s="429"/>
      <c r="AY41" s="429"/>
      <c r="AZ41" s="429"/>
      <c r="BA41" s="429"/>
      <c r="BB41" s="429"/>
      <c r="BC41" s="429"/>
    </row>
    <row r="42" spans="1:55" ht="55.5" customHeight="1">
      <c r="A42" s="429"/>
      <c r="B42" s="447"/>
      <c r="C42" s="1195"/>
      <c r="D42" s="1196"/>
      <c r="E42" s="1215" t="s">
        <v>1086</v>
      </c>
      <c r="F42" s="1216"/>
      <c r="G42" s="447"/>
      <c r="H42" s="464"/>
      <c r="I42" s="464"/>
      <c r="J42" s="464"/>
      <c r="K42" s="464"/>
      <c r="L42" s="465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29"/>
      <c r="AY42" s="429"/>
      <c r="AZ42" s="429"/>
      <c r="BA42" s="429"/>
      <c r="BB42" s="429"/>
      <c r="BC42" s="429"/>
    </row>
    <row r="43" spans="1:55" ht="12.75" customHeight="1">
      <c r="A43" s="429"/>
      <c r="B43" s="447"/>
      <c r="C43" s="1195" t="s">
        <v>1087</v>
      </c>
      <c r="D43" s="1196"/>
      <c r="E43" s="1199" t="s">
        <v>1088</v>
      </c>
      <c r="F43" s="1200"/>
      <c r="G43" s="447"/>
      <c r="H43" s="466"/>
      <c r="I43" s="465"/>
      <c r="J43" s="465"/>
      <c r="K43" s="430"/>
      <c r="L43" s="465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U43" s="429"/>
      <c r="AV43" s="429"/>
      <c r="AW43" s="429"/>
      <c r="AX43" s="429"/>
      <c r="AY43" s="429"/>
      <c r="AZ43" s="429"/>
      <c r="BA43" s="429"/>
      <c r="BB43" s="429"/>
      <c r="BC43" s="429"/>
    </row>
    <row r="44" spans="1:55" ht="55.5" customHeight="1" thickBot="1">
      <c r="A44" s="429"/>
      <c r="B44" s="447"/>
      <c r="C44" s="1197"/>
      <c r="D44" s="1198"/>
      <c r="E44" s="1201" t="s">
        <v>1089</v>
      </c>
      <c r="F44" s="1202"/>
      <c r="G44" s="447"/>
      <c r="H44" s="466"/>
      <c r="I44" s="465"/>
      <c r="J44" s="465"/>
      <c r="K44" s="465"/>
      <c r="L44" s="465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29"/>
      <c r="AY44" s="429"/>
      <c r="AZ44" s="429"/>
      <c r="BA44" s="429"/>
      <c r="BB44" s="429"/>
      <c r="BC44" s="429"/>
    </row>
    <row r="45" spans="1:55" ht="14.4" thickBot="1">
      <c r="A45" s="429"/>
      <c r="B45" s="447"/>
      <c r="C45" s="1208" t="s">
        <v>1090</v>
      </c>
      <c r="D45" s="1209"/>
      <c r="E45" s="1209"/>
      <c r="F45" s="1210"/>
      <c r="G45" s="447"/>
      <c r="H45" s="465"/>
      <c r="I45" s="465"/>
      <c r="J45" s="465"/>
      <c r="K45" s="465"/>
      <c r="L45" s="465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U45" s="429"/>
      <c r="AV45" s="429"/>
      <c r="AW45" s="429"/>
      <c r="AX45" s="429"/>
      <c r="AY45" s="429"/>
      <c r="AZ45" s="429"/>
      <c r="BA45" s="429"/>
      <c r="BB45" s="429"/>
      <c r="BC45" s="429"/>
    </row>
    <row r="46" spans="1:55" ht="12.75" customHeight="1">
      <c r="A46" s="429"/>
      <c r="B46" s="447"/>
      <c r="C46" s="1217" t="s">
        <v>1091</v>
      </c>
      <c r="D46" s="1218"/>
      <c r="E46" s="1218" t="s">
        <v>1081</v>
      </c>
      <c r="F46" s="1219"/>
      <c r="G46" s="447"/>
      <c r="H46" s="465"/>
      <c r="I46" s="465"/>
      <c r="J46" s="465"/>
      <c r="K46" s="465"/>
      <c r="L46" s="465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29"/>
      <c r="BB46" s="429"/>
      <c r="BC46" s="429"/>
    </row>
    <row r="47" spans="1:55" ht="42.75" customHeight="1">
      <c r="A47" s="429"/>
      <c r="B47" s="447"/>
      <c r="C47" s="1195" t="s">
        <v>1092</v>
      </c>
      <c r="D47" s="1196"/>
      <c r="E47" s="1220" t="s">
        <v>1093</v>
      </c>
      <c r="F47" s="1221"/>
      <c r="G47" s="447"/>
      <c r="H47" s="465"/>
      <c r="I47" s="465"/>
      <c r="J47" s="465"/>
      <c r="K47" s="465"/>
      <c r="L47" s="465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29"/>
      <c r="BB47" s="429"/>
      <c r="BC47" s="429"/>
    </row>
    <row r="48" spans="1:55" ht="12.75" customHeight="1">
      <c r="A48" s="429"/>
      <c r="B48" s="447"/>
      <c r="C48" s="1195"/>
      <c r="D48" s="1196"/>
      <c r="E48" s="1220" t="s">
        <v>1094</v>
      </c>
      <c r="F48" s="1221"/>
      <c r="G48" s="447"/>
      <c r="H48" s="465"/>
      <c r="I48" s="465"/>
      <c r="J48" s="465"/>
      <c r="K48" s="430"/>
      <c r="L48" s="430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</row>
    <row r="49" spans="1:55" ht="12.75" customHeight="1">
      <c r="A49" s="429"/>
      <c r="B49" s="447"/>
      <c r="C49" s="1214" t="s">
        <v>1095</v>
      </c>
      <c r="D49" s="1215"/>
      <c r="E49" s="1222" t="s">
        <v>1096</v>
      </c>
      <c r="F49" s="1223"/>
      <c r="G49" s="447"/>
      <c r="H49" s="465"/>
      <c r="I49" s="465"/>
      <c r="J49" s="465"/>
      <c r="K49" s="430"/>
      <c r="L49" s="430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</row>
    <row r="50" spans="1:55" ht="28.5" customHeight="1">
      <c r="A50" s="429"/>
      <c r="B50" s="447"/>
      <c r="C50" s="1195" t="s">
        <v>1097</v>
      </c>
      <c r="D50" s="1196"/>
      <c r="E50" s="1222" t="s">
        <v>1098</v>
      </c>
      <c r="F50" s="1223"/>
      <c r="G50" s="447"/>
      <c r="H50" s="465"/>
      <c r="I50" s="465"/>
      <c r="J50" s="465"/>
      <c r="K50" s="430"/>
      <c r="L50" s="430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</row>
    <row r="51" spans="1:55" ht="12.75" customHeight="1">
      <c r="A51" s="429"/>
      <c r="B51" s="447"/>
      <c r="C51" s="1195" t="s">
        <v>1099</v>
      </c>
      <c r="D51" s="1196"/>
      <c r="E51" s="1220" t="s">
        <v>1100</v>
      </c>
      <c r="F51" s="1221"/>
      <c r="G51" s="447"/>
      <c r="H51" s="465"/>
      <c r="I51" s="465"/>
      <c r="J51" s="465"/>
      <c r="K51" s="430"/>
      <c r="L51" s="430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U51" s="429"/>
      <c r="AV51" s="429"/>
      <c r="AW51" s="429"/>
      <c r="AX51" s="429"/>
      <c r="AY51" s="429"/>
      <c r="AZ51" s="429"/>
      <c r="BA51" s="429"/>
      <c r="BB51" s="429"/>
      <c r="BC51" s="429"/>
    </row>
    <row r="52" spans="1:55" ht="42" customHeight="1">
      <c r="A52" s="429"/>
      <c r="B52" s="447"/>
      <c r="C52" s="1195"/>
      <c r="D52" s="1196"/>
      <c r="E52" s="1220"/>
      <c r="F52" s="1221"/>
      <c r="G52" s="447"/>
      <c r="H52" s="465"/>
      <c r="I52" s="465"/>
      <c r="J52" s="465"/>
      <c r="K52" s="430"/>
      <c r="L52" s="430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  <c r="AZ52" s="429"/>
      <c r="BA52" s="429"/>
      <c r="BB52" s="429"/>
      <c r="BC52" s="429"/>
    </row>
    <row r="53" spans="1:55" ht="29.25" customHeight="1">
      <c r="A53" s="429"/>
      <c r="B53" s="447"/>
      <c r="C53" s="1195" t="s">
        <v>1101</v>
      </c>
      <c r="D53" s="1196"/>
      <c r="E53" s="1224" t="s">
        <v>1102</v>
      </c>
      <c r="F53" s="1221"/>
      <c r="G53" s="447"/>
      <c r="H53" s="465"/>
      <c r="I53" s="465"/>
      <c r="J53" s="465"/>
      <c r="K53" s="430"/>
      <c r="L53" s="430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29"/>
      <c r="BB53" s="429"/>
      <c r="BC53" s="429"/>
    </row>
    <row r="54" spans="1:55" ht="25.5" customHeight="1">
      <c r="A54" s="429"/>
      <c r="B54" s="447"/>
      <c r="C54" s="1195"/>
      <c r="D54" s="1196"/>
      <c r="E54" s="1220" t="s">
        <v>1103</v>
      </c>
      <c r="F54" s="1221"/>
      <c r="G54" s="447"/>
      <c r="H54" s="465"/>
      <c r="I54" s="465"/>
      <c r="J54" s="465"/>
      <c r="K54" s="430"/>
      <c r="L54" s="430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429"/>
      <c r="AU54" s="429"/>
      <c r="AV54" s="429"/>
      <c r="AW54" s="429"/>
      <c r="AX54" s="429"/>
      <c r="AY54" s="429"/>
      <c r="AZ54" s="429"/>
      <c r="BA54" s="429"/>
      <c r="BB54" s="429"/>
      <c r="BC54" s="429"/>
    </row>
    <row r="55" spans="1:55" ht="12.75" customHeight="1">
      <c r="A55" s="429"/>
      <c r="B55" s="447"/>
      <c r="C55" s="1225" t="s">
        <v>1104</v>
      </c>
      <c r="D55" s="1226"/>
      <c r="E55" s="1220" t="s">
        <v>1105</v>
      </c>
      <c r="F55" s="1221"/>
      <c r="G55" s="447"/>
      <c r="H55" s="465"/>
      <c r="I55" s="465"/>
      <c r="J55" s="465"/>
      <c r="K55" s="430"/>
      <c r="L55" s="430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29"/>
      <c r="AM55" s="429"/>
      <c r="AN55" s="429"/>
      <c r="AO55" s="429"/>
      <c r="AP55" s="429"/>
      <c r="AQ55" s="429"/>
      <c r="AR55" s="429"/>
      <c r="AS55" s="429"/>
      <c r="AT55" s="429"/>
      <c r="AU55" s="429"/>
      <c r="AV55" s="429"/>
      <c r="AW55" s="429"/>
      <c r="AX55" s="429"/>
      <c r="AY55" s="429"/>
      <c r="AZ55" s="429"/>
      <c r="BA55" s="429"/>
      <c r="BB55" s="429"/>
      <c r="BC55" s="429"/>
    </row>
    <row r="56" spans="1:55" ht="25.5" customHeight="1">
      <c r="A56" s="429"/>
      <c r="B56" s="447"/>
      <c r="C56" s="1227"/>
      <c r="D56" s="1228"/>
      <c r="E56" s="1220" t="s">
        <v>1106</v>
      </c>
      <c r="F56" s="1231"/>
      <c r="G56" s="447"/>
      <c r="H56" s="465"/>
      <c r="I56" s="465"/>
      <c r="J56" s="465"/>
      <c r="K56" s="430"/>
      <c r="L56" s="430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29"/>
      <c r="BB56" s="429"/>
      <c r="BC56" s="429"/>
    </row>
    <row r="57" spans="1:55" ht="28.5" customHeight="1">
      <c r="A57" s="429"/>
      <c r="B57" s="447"/>
      <c r="C57" s="1227"/>
      <c r="D57" s="1228"/>
      <c r="E57" s="1220" t="s">
        <v>1107</v>
      </c>
      <c r="F57" s="1231"/>
      <c r="G57" s="447"/>
      <c r="H57" s="465"/>
      <c r="I57" s="465"/>
      <c r="J57" s="465"/>
      <c r="K57" s="430"/>
      <c r="L57" s="430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29"/>
      <c r="AM57" s="429"/>
      <c r="AN57" s="429"/>
      <c r="AO57" s="429"/>
      <c r="AP57" s="429"/>
      <c r="AQ57" s="429"/>
      <c r="AR57" s="429"/>
      <c r="AS57" s="429"/>
      <c r="AT57" s="429"/>
      <c r="AU57" s="429"/>
      <c r="AV57" s="429"/>
      <c r="AW57" s="429"/>
      <c r="AX57" s="429"/>
      <c r="AY57" s="429"/>
      <c r="AZ57" s="429"/>
      <c r="BA57" s="429"/>
      <c r="BB57" s="429"/>
      <c r="BC57" s="429"/>
    </row>
    <row r="58" spans="1:55" ht="14.4" thickBot="1">
      <c r="A58" s="429"/>
      <c r="B58" s="447"/>
      <c r="C58" s="1229"/>
      <c r="D58" s="1230"/>
      <c r="E58" s="1232"/>
      <c r="F58" s="1233"/>
      <c r="G58" s="447"/>
      <c r="H58" s="465"/>
      <c r="I58" s="465"/>
      <c r="J58" s="465"/>
      <c r="K58" s="430"/>
      <c r="L58" s="430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29"/>
      <c r="AM58" s="429"/>
      <c r="AN58" s="429"/>
      <c r="AO58" s="429"/>
      <c r="AP58" s="429"/>
      <c r="AQ58" s="429"/>
      <c r="AR58" s="429"/>
      <c r="AS58" s="429"/>
      <c r="AT58" s="429"/>
      <c r="AU58" s="429"/>
      <c r="AV58" s="429"/>
      <c r="AW58" s="429"/>
      <c r="AX58" s="429"/>
      <c r="AY58" s="429"/>
      <c r="AZ58" s="429"/>
      <c r="BA58" s="429"/>
      <c r="BB58" s="429"/>
      <c r="BC58" s="429"/>
    </row>
    <row r="59" spans="1:55">
      <c r="A59" s="429"/>
      <c r="B59" s="447"/>
      <c r="C59" s="447"/>
      <c r="D59" s="447"/>
      <c r="E59" s="447"/>
      <c r="F59" s="447"/>
      <c r="G59" s="447"/>
      <c r="H59" s="465"/>
      <c r="I59" s="465"/>
      <c r="J59" s="465"/>
      <c r="K59" s="447"/>
      <c r="L59" s="447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29"/>
      <c r="AM59" s="429"/>
      <c r="AN59" s="429"/>
      <c r="AO59" s="429"/>
      <c r="AP59" s="429"/>
      <c r="AQ59" s="429"/>
      <c r="AR59" s="429"/>
      <c r="AS59" s="429"/>
      <c r="AT59" s="429"/>
      <c r="AU59" s="429"/>
      <c r="AV59" s="429"/>
      <c r="AW59" s="429"/>
      <c r="AX59" s="429"/>
      <c r="AY59" s="429"/>
      <c r="AZ59" s="429"/>
      <c r="BA59" s="429"/>
      <c r="BB59" s="429"/>
      <c r="BC59" s="429"/>
    </row>
    <row r="60" spans="1:55">
      <c r="A60" s="429"/>
      <c r="B60" s="447"/>
      <c r="C60" s="447"/>
      <c r="D60" s="447"/>
      <c r="E60" s="447"/>
      <c r="F60" s="447"/>
      <c r="G60" s="447"/>
      <c r="H60" s="465"/>
      <c r="I60" s="465"/>
      <c r="J60" s="465"/>
      <c r="K60" s="447"/>
      <c r="L60" s="447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29"/>
      <c r="AM60" s="429"/>
      <c r="AN60" s="429"/>
      <c r="AO60" s="429"/>
      <c r="AP60" s="429"/>
      <c r="AQ60" s="429"/>
      <c r="AR60" s="429"/>
      <c r="AS60" s="429"/>
      <c r="AT60" s="429"/>
      <c r="AU60" s="429"/>
      <c r="AV60" s="429"/>
      <c r="AW60" s="429"/>
      <c r="AX60" s="429"/>
      <c r="AY60" s="429"/>
      <c r="AZ60" s="429"/>
      <c r="BA60" s="429"/>
      <c r="BB60" s="429"/>
      <c r="BC60" s="429"/>
    </row>
    <row r="61" spans="1:55">
      <c r="A61" s="429"/>
      <c r="B61" s="447"/>
      <c r="C61" s="447"/>
      <c r="D61" s="447"/>
      <c r="E61" s="447"/>
      <c r="F61" s="447"/>
      <c r="G61" s="447"/>
      <c r="H61" s="465"/>
      <c r="I61" s="465"/>
      <c r="J61" s="465"/>
      <c r="K61" s="447"/>
      <c r="L61" s="447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429"/>
      <c r="AU61" s="429"/>
      <c r="AV61" s="429"/>
      <c r="AW61" s="429"/>
      <c r="AX61" s="429"/>
      <c r="AY61" s="429"/>
      <c r="AZ61" s="429"/>
      <c r="BA61" s="429"/>
      <c r="BB61" s="429"/>
      <c r="BC61" s="429"/>
    </row>
    <row r="62" spans="1:55">
      <c r="A62" s="429"/>
      <c r="B62" s="447"/>
      <c r="C62" s="447"/>
      <c r="D62" s="447"/>
      <c r="E62" s="447"/>
      <c r="F62" s="447"/>
      <c r="G62" s="447"/>
      <c r="H62" s="465"/>
      <c r="I62" s="465"/>
      <c r="J62" s="465"/>
      <c r="K62" s="447"/>
      <c r="L62" s="447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29"/>
      <c r="AM62" s="429"/>
      <c r="AN62" s="429"/>
      <c r="AO62" s="429"/>
      <c r="AP62" s="429"/>
      <c r="AQ62" s="429"/>
      <c r="AR62" s="429"/>
      <c r="AS62" s="429"/>
      <c r="AT62" s="429"/>
      <c r="AU62" s="429"/>
      <c r="AV62" s="429"/>
      <c r="AW62" s="429"/>
      <c r="AX62" s="429"/>
      <c r="AY62" s="429"/>
      <c r="AZ62" s="429"/>
      <c r="BA62" s="429"/>
      <c r="BB62" s="429"/>
      <c r="BC62" s="429"/>
    </row>
    <row r="63" spans="1:55">
      <c r="A63" s="429"/>
      <c r="B63" s="447"/>
      <c r="C63" s="447"/>
      <c r="D63" s="447"/>
      <c r="E63" s="447"/>
      <c r="F63" s="447"/>
      <c r="G63" s="447"/>
      <c r="H63" s="447"/>
      <c r="I63" s="447"/>
      <c r="J63" s="447"/>
      <c r="K63" s="447"/>
      <c r="L63" s="447"/>
      <c r="M63" s="452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29"/>
      <c r="AM63" s="429"/>
      <c r="AN63" s="429"/>
      <c r="AO63" s="429"/>
      <c r="AP63" s="429"/>
      <c r="AQ63" s="429"/>
      <c r="AR63" s="429"/>
      <c r="AS63" s="429"/>
      <c r="AT63" s="429"/>
      <c r="AU63" s="429"/>
      <c r="AV63" s="429"/>
      <c r="AW63" s="429"/>
      <c r="AX63" s="429"/>
      <c r="AY63" s="429"/>
      <c r="AZ63" s="429"/>
      <c r="BA63" s="429"/>
      <c r="BB63" s="429"/>
      <c r="BC63" s="429"/>
    </row>
    <row r="64" spans="1:55">
      <c r="A64" s="429"/>
      <c r="B64" s="447"/>
      <c r="C64" s="447"/>
      <c r="D64" s="447"/>
      <c r="E64" s="447"/>
      <c r="F64" s="447"/>
      <c r="G64" s="447"/>
      <c r="H64" s="447"/>
      <c r="I64" s="447"/>
      <c r="J64" s="447"/>
      <c r="K64" s="447"/>
      <c r="L64" s="447"/>
      <c r="M64" s="452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29"/>
      <c r="AM64" s="429"/>
      <c r="AN64" s="429"/>
      <c r="AO64" s="429"/>
      <c r="AP64" s="429"/>
      <c r="AQ64" s="429"/>
      <c r="AR64" s="429"/>
      <c r="AS64" s="429"/>
      <c r="AT64" s="429"/>
      <c r="AU64" s="429"/>
      <c r="AV64" s="429"/>
      <c r="AW64" s="429"/>
      <c r="AX64" s="429"/>
      <c r="AY64" s="429"/>
      <c r="AZ64" s="429"/>
      <c r="BA64" s="429"/>
      <c r="BB64" s="429"/>
      <c r="BC64" s="429"/>
    </row>
    <row r="65" spans="1:55">
      <c r="A65" s="429"/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29"/>
      <c r="AJ65" s="429"/>
      <c r="AK65" s="429"/>
      <c r="AL65" s="429"/>
      <c r="AM65" s="429"/>
      <c r="AN65" s="429"/>
      <c r="AO65" s="429"/>
      <c r="AP65" s="429"/>
      <c r="AQ65" s="429"/>
      <c r="AR65" s="429"/>
      <c r="AS65" s="429"/>
      <c r="AT65" s="429"/>
      <c r="AU65" s="429"/>
      <c r="AV65" s="429"/>
      <c r="AW65" s="429"/>
      <c r="AX65" s="429"/>
      <c r="AY65" s="429"/>
      <c r="AZ65" s="429"/>
      <c r="BA65" s="429"/>
      <c r="BB65" s="429"/>
      <c r="BC65" s="429"/>
    </row>
    <row r="66" spans="1:55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29"/>
      <c r="AM66" s="429"/>
      <c r="AN66" s="429"/>
      <c r="AO66" s="429"/>
      <c r="AP66" s="429"/>
      <c r="AQ66" s="429"/>
      <c r="AR66" s="429"/>
      <c r="AS66" s="429"/>
      <c r="AT66" s="429"/>
      <c r="AU66" s="429"/>
      <c r="AV66" s="429"/>
      <c r="AW66" s="429"/>
      <c r="AX66" s="429"/>
      <c r="AY66" s="429"/>
      <c r="AZ66" s="429"/>
      <c r="BA66" s="429"/>
      <c r="BB66" s="429"/>
      <c r="BC66" s="429"/>
    </row>
    <row r="67" spans="1:55">
      <c r="A67" s="429"/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</row>
    <row r="68" spans="1:55">
      <c r="A68" s="429"/>
      <c r="B68" s="429"/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29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429"/>
      <c r="BA68" s="429"/>
      <c r="BB68" s="429"/>
      <c r="BC68" s="429"/>
    </row>
    <row r="69" spans="1:55">
      <c r="A69" s="429"/>
      <c r="B69" s="429"/>
      <c r="C69" s="429"/>
      <c r="D69" s="429"/>
      <c r="E69" s="429"/>
      <c r="F69" s="429"/>
      <c r="G69" s="429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29"/>
      <c r="AF69" s="429"/>
      <c r="AG69" s="429"/>
      <c r="AH69" s="429"/>
      <c r="AI69" s="429"/>
      <c r="AJ69" s="429"/>
      <c r="AK69" s="429"/>
      <c r="AL69" s="429"/>
      <c r="AM69" s="429"/>
      <c r="AN69" s="429"/>
      <c r="AO69" s="429"/>
      <c r="AP69" s="429"/>
      <c r="AQ69" s="429"/>
      <c r="AR69" s="429"/>
      <c r="AS69" s="429"/>
      <c r="AT69" s="429"/>
      <c r="AU69" s="429"/>
      <c r="AV69" s="429"/>
      <c r="AW69" s="429"/>
      <c r="AX69" s="429"/>
      <c r="AY69" s="429"/>
      <c r="AZ69" s="429"/>
      <c r="BA69" s="429"/>
      <c r="BB69" s="429"/>
      <c r="BC69" s="429"/>
    </row>
    <row r="70" spans="1:55">
      <c r="A70" s="429"/>
      <c r="B70" s="429"/>
      <c r="C70" s="429"/>
      <c r="D70" s="429"/>
      <c r="E70" s="429"/>
      <c r="F70" s="429"/>
      <c r="G70" s="429"/>
      <c r="H70" s="429"/>
      <c r="I70" s="429"/>
      <c r="J70" s="429"/>
      <c r="K70" s="429"/>
      <c r="L70" s="429"/>
      <c r="M70" s="429"/>
      <c r="N70" s="429"/>
      <c r="O70" s="429"/>
      <c r="P70" s="429"/>
      <c r="Q70" s="429"/>
      <c r="R70" s="429"/>
      <c r="S70" s="429"/>
      <c r="T70" s="429"/>
      <c r="U70" s="429"/>
      <c r="V70" s="429"/>
      <c r="W70" s="429"/>
      <c r="X70" s="429"/>
      <c r="Y70" s="429"/>
      <c r="Z70" s="429"/>
      <c r="AA70" s="429"/>
      <c r="AB70" s="429"/>
      <c r="AC70" s="429"/>
      <c r="AD70" s="429"/>
      <c r="AE70" s="429"/>
      <c r="AF70" s="429"/>
      <c r="AG70" s="429"/>
      <c r="AH70" s="429"/>
      <c r="AI70" s="429"/>
      <c r="AJ70" s="429"/>
      <c r="AK70" s="429"/>
      <c r="AL70" s="429"/>
      <c r="AM70" s="429"/>
      <c r="AN70" s="429"/>
      <c r="AO70" s="429"/>
      <c r="AP70" s="429"/>
      <c r="AQ70" s="429"/>
      <c r="AR70" s="429"/>
      <c r="AS70" s="429"/>
      <c r="AT70" s="429"/>
      <c r="AU70" s="429"/>
      <c r="AV70" s="429"/>
      <c r="AW70" s="429"/>
      <c r="AX70" s="429"/>
      <c r="AY70" s="429"/>
      <c r="AZ70" s="429"/>
      <c r="BA70" s="429"/>
      <c r="BB70" s="429"/>
      <c r="BC70" s="429"/>
    </row>
    <row r="71" spans="1:55">
      <c r="A71" s="429"/>
      <c r="B71" s="429"/>
      <c r="C71" s="429"/>
      <c r="D71" s="429"/>
      <c r="E71" s="429"/>
      <c r="F71" s="429"/>
      <c r="G71" s="429"/>
      <c r="H71" s="429"/>
      <c r="I71" s="429"/>
      <c r="J71" s="429"/>
      <c r="K71" s="429"/>
      <c r="L71" s="429"/>
      <c r="M71" s="429"/>
      <c r="N71" s="429"/>
      <c r="O71" s="429"/>
      <c r="P71" s="429"/>
      <c r="Q71" s="429"/>
      <c r="R71" s="429"/>
      <c r="S71" s="429"/>
      <c r="T71" s="429"/>
      <c r="U71" s="429"/>
      <c r="V71" s="429"/>
      <c r="W71" s="429"/>
      <c r="X71" s="429"/>
      <c r="Y71" s="429"/>
      <c r="Z71" s="429"/>
      <c r="AA71" s="429"/>
      <c r="AB71" s="429"/>
      <c r="AC71" s="429"/>
      <c r="AD71" s="429"/>
      <c r="AE71" s="429"/>
      <c r="AF71" s="429"/>
      <c r="AG71" s="429"/>
      <c r="AH71" s="429"/>
      <c r="AI71" s="429"/>
      <c r="AJ71" s="429"/>
      <c r="AK71" s="429"/>
      <c r="AL71" s="429"/>
      <c r="AM71" s="429"/>
      <c r="AN71" s="429"/>
      <c r="AO71" s="429"/>
      <c r="AP71" s="429"/>
      <c r="AQ71" s="429"/>
      <c r="AR71" s="429"/>
      <c r="AS71" s="429"/>
      <c r="AT71" s="429"/>
      <c r="AU71" s="429"/>
      <c r="AV71" s="429"/>
      <c r="AW71" s="429"/>
      <c r="AX71" s="429"/>
      <c r="AY71" s="429"/>
      <c r="AZ71" s="429"/>
      <c r="BA71" s="429"/>
      <c r="BB71" s="429"/>
      <c r="BC71" s="429"/>
    </row>
    <row r="72" spans="1:55">
      <c r="A72" s="429"/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429"/>
      <c r="M72" s="429"/>
      <c r="N72" s="429"/>
      <c r="O72" s="429"/>
      <c r="P72" s="429"/>
      <c r="Q72" s="429"/>
      <c r="R72" s="429"/>
      <c r="S72" s="429"/>
      <c r="T72" s="429"/>
      <c r="U72" s="429"/>
      <c r="V72" s="429"/>
      <c r="W72" s="429"/>
      <c r="X72" s="429"/>
      <c r="Y72" s="429"/>
      <c r="Z72" s="429"/>
      <c r="AA72" s="429"/>
      <c r="AB72" s="429"/>
      <c r="AC72" s="429"/>
      <c r="AD72" s="429"/>
      <c r="AE72" s="429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29"/>
      <c r="AQ72" s="429"/>
      <c r="AR72" s="429"/>
      <c r="AS72" s="429"/>
      <c r="AT72" s="429"/>
      <c r="AU72" s="429"/>
      <c r="AV72" s="429"/>
      <c r="AW72" s="429"/>
      <c r="AX72" s="429"/>
      <c r="AY72" s="429"/>
      <c r="AZ72" s="429"/>
      <c r="BA72" s="429"/>
      <c r="BB72" s="429"/>
      <c r="BC72" s="429"/>
    </row>
    <row r="73" spans="1:55">
      <c r="A73" s="429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29"/>
      <c r="AQ73" s="429"/>
      <c r="AR73" s="429"/>
      <c r="AS73" s="429"/>
      <c r="AT73" s="429"/>
      <c r="AU73" s="429"/>
      <c r="AV73" s="429"/>
      <c r="AW73" s="429"/>
      <c r="AX73" s="429"/>
      <c r="AY73" s="429"/>
      <c r="AZ73" s="429"/>
      <c r="BA73" s="429"/>
      <c r="BB73" s="429"/>
      <c r="BC73" s="429"/>
    </row>
    <row r="74" spans="1:55">
      <c r="A74" s="429"/>
      <c r="B74" s="429"/>
      <c r="C74" s="429"/>
      <c r="D74" s="429"/>
      <c r="E74" s="429"/>
      <c r="F74" s="429"/>
      <c r="G74" s="429"/>
      <c r="H74" s="429"/>
      <c r="I74" s="429"/>
      <c r="J74" s="429"/>
      <c r="K74" s="429"/>
      <c r="L74" s="429"/>
      <c r="M74" s="429"/>
      <c r="N74" s="429"/>
      <c r="O74" s="429"/>
      <c r="P74" s="429"/>
      <c r="Q74" s="429"/>
      <c r="R74" s="429"/>
      <c r="S74" s="429"/>
      <c r="T74" s="429"/>
      <c r="U74" s="429"/>
      <c r="V74" s="429"/>
      <c r="W74" s="429"/>
      <c r="X74" s="429"/>
      <c r="Y74" s="429"/>
      <c r="Z74" s="429"/>
      <c r="AA74" s="429"/>
      <c r="AB74" s="429"/>
      <c r="AC74" s="429"/>
      <c r="AD74" s="429"/>
      <c r="AE74" s="429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29"/>
      <c r="AQ74" s="429"/>
      <c r="AR74" s="429"/>
      <c r="AS74" s="429"/>
      <c r="AT74" s="429"/>
      <c r="AU74" s="429"/>
      <c r="AV74" s="429"/>
      <c r="AW74" s="429"/>
      <c r="AX74" s="429"/>
      <c r="AY74" s="429"/>
      <c r="AZ74" s="429"/>
      <c r="BA74" s="429"/>
      <c r="BB74" s="429"/>
      <c r="BC74" s="429"/>
    </row>
  </sheetData>
  <mergeCells count="50">
    <mergeCell ref="C53:D54"/>
    <mergeCell ref="E53:F53"/>
    <mergeCell ref="E54:F54"/>
    <mergeCell ref="C55:D58"/>
    <mergeCell ref="E55:F55"/>
    <mergeCell ref="E56:F56"/>
    <mergeCell ref="E57:F57"/>
    <mergeCell ref="E58:F58"/>
    <mergeCell ref="C49:D49"/>
    <mergeCell ref="E49:F49"/>
    <mergeCell ref="C50:D50"/>
    <mergeCell ref="E50:F50"/>
    <mergeCell ref="C51:D52"/>
    <mergeCell ref="E51:F52"/>
    <mergeCell ref="C45:F45"/>
    <mergeCell ref="C46:D46"/>
    <mergeCell ref="E46:F46"/>
    <mergeCell ref="C47:D48"/>
    <mergeCell ref="E47:F47"/>
    <mergeCell ref="E48:F48"/>
    <mergeCell ref="C43:D44"/>
    <mergeCell ref="E43:F43"/>
    <mergeCell ref="E44:F44"/>
    <mergeCell ref="B26:D26"/>
    <mergeCell ref="B27:D27"/>
    <mergeCell ref="B28:D28"/>
    <mergeCell ref="C38:F38"/>
    <mergeCell ref="C39:D39"/>
    <mergeCell ref="E39:F39"/>
    <mergeCell ref="C40:D40"/>
    <mergeCell ref="E40:F40"/>
    <mergeCell ref="C41:D42"/>
    <mergeCell ref="E41:F41"/>
    <mergeCell ref="E42:F42"/>
    <mergeCell ref="B25:D25"/>
    <mergeCell ref="B2:L2"/>
    <mergeCell ref="B4:B5"/>
    <mergeCell ref="C4:C5"/>
    <mergeCell ref="D4:D5"/>
    <mergeCell ref="E4:E5"/>
    <mergeCell ref="F4:F5"/>
    <mergeCell ref="G4:G5"/>
    <mergeCell ref="H4:I4"/>
    <mergeCell ref="J4:K4"/>
    <mergeCell ref="L4:L5"/>
    <mergeCell ref="B6:B17"/>
    <mergeCell ref="D6:D17"/>
    <mergeCell ref="B18:D18"/>
    <mergeCell ref="B22:E22"/>
    <mergeCell ref="B24:D24"/>
  </mergeCells>
  <pageMargins left="0.7" right="0.7" top="0.75" bottom="0.75" header="0.3" footer="0.3"/>
  <pageSetup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0070C0"/>
  </sheetPr>
  <dimension ref="B1:V192"/>
  <sheetViews>
    <sheetView topLeftCell="A127" workbookViewId="0">
      <selection activeCell="Q128" sqref="Q128:R132"/>
    </sheetView>
  </sheetViews>
  <sheetFormatPr baseColWidth="10" defaultColWidth="11.44140625" defaultRowHeight="14.4"/>
  <cols>
    <col min="1" max="1" width="2" customWidth="1"/>
    <col min="2" max="2" width="7.6640625" customWidth="1"/>
    <col min="4" max="4" width="14.109375" customWidth="1"/>
    <col min="5" max="16" width="14.5546875" customWidth="1"/>
    <col min="17" max="17" width="34.21875" bestFit="1" customWidth="1"/>
    <col min="18" max="18" width="14.5546875" customWidth="1"/>
    <col min="19" max="19" width="7.6640625" customWidth="1"/>
    <col min="254" max="254" width="2" customWidth="1"/>
    <col min="255" max="255" width="7.6640625" customWidth="1"/>
  </cols>
  <sheetData>
    <row r="1" spans="2:19">
      <c r="B1" s="467"/>
      <c r="C1" s="467"/>
      <c r="D1" s="467"/>
      <c r="E1" s="468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</row>
    <row r="2" spans="2:19">
      <c r="B2" s="467"/>
      <c r="C2" s="467"/>
      <c r="D2" s="467"/>
      <c r="E2" s="468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</row>
    <row r="3" spans="2:19" ht="20.399999999999999">
      <c r="B3" s="1234" t="s">
        <v>1108</v>
      </c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469"/>
      <c r="Q3" s="469"/>
      <c r="R3" s="469"/>
      <c r="S3" s="469"/>
    </row>
    <row r="4" spans="2:19" ht="20.399999999999999">
      <c r="B4" s="1234" t="s">
        <v>1109</v>
      </c>
      <c r="C4" s="1234"/>
      <c r="D4" s="1234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469"/>
      <c r="Q4" s="469"/>
      <c r="R4" s="469"/>
      <c r="S4" s="469"/>
    </row>
    <row r="5" spans="2:19" ht="20.399999999999999">
      <c r="B5" s="1234" t="s">
        <v>1110</v>
      </c>
      <c r="C5" s="1234"/>
      <c r="D5" s="1234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469"/>
      <c r="Q5" s="469"/>
      <c r="R5" s="469"/>
      <c r="S5" s="469"/>
    </row>
    <row r="6" spans="2:19" ht="15" thickBot="1">
      <c r="B6" s="470"/>
      <c r="C6" s="471"/>
      <c r="D6" s="471"/>
      <c r="E6" s="472"/>
      <c r="F6" s="472"/>
      <c r="G6" s="472"/>
      <c r="H6" s="467"/>
      <c r="I6" s="472"/>
      <c r="J6" s="472"/>
      <c r="K6" s="472"/>
      <c r="L6" s="467"/>
      <c r="M6" s="467"/>
      <c r="N6" s="467"/>
      <c r="O6" s="467"/>
      <c r="P6" s="473"/>
      <c r="Q6" s="473"/>
      <c r="R6" s="473"/>
      <c r="S6" s="473"/>
    </row>
    <row r="7" spans="2:19" ht="15" hidden="1" thickBot="1">
      <c r="B7" s="1235" t="s">
        <v>1111</v>
      </c>
      <c r="C7" s="1236"/>
      <c r="D7" s="1236"/>
      <c r="E7" s="1237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3"/>
      <c r="Q7" s="473"/>
      <c r="R7" s="473"/>
      <c r="S7" s="473"/>
    </row>
    <row r="8" spans="2:19" ht="15" hidden="1" thickBot="1"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3"/>
      <c r="Q8" s="473"/>
      <c r="R8" s="473"/>
      <c r="S8" s="473"/>
    </row>
    <row r="9" spans="2:19" ht="15" hidden="1" thickBot="1">
      <c r="B9" s="1238" t="s">
        <v>5</v>
      </c>
      <c r="C9" s="1240" t="s">
        <v>6</v>
      </c>
      <c r="D9" s="1242" t="s">
        <v>7</v>
      </c>
      <c r="E9" s="1244" t="s">
        <v>1112</v>
      </c>
      <c r="F9" s="1240"/>
      <c r="G9" s="1242"/>
      <c r="H9" s="1244" t="s">
        <v>1113</v>
      </c>
      <c r="I9" s="1240"/>
      <c r="J9" s="1242"/>
      <c r="K9" s="1244" t="s">
        <v>1114</v>
      </c>
      <c r="L9" s="1240"/>
      <c r="M9" s="1240"/>
      <c r="N9" s="1245"/>
      <c r="O9" s="1246"/>
      <c r="P9" s="473"/>
      <c r="Q9" s="473"/>
      <c r="R9" s="473"/>
      <c r="S9" s="473"/>
    </row>
    <row r="10" spans="2:19" ht="21" hidden="1" thickBot="1">
      <c r="B10" s="1239"/>
      <c r="C10" s="1241"/>
      <c r="D10" s="1243"/>
      <c r="E10" s="475" t="s">
        <v>1115</v>
      </c>
      <c r="F10" s="476" t="s">
        <v>1116</v>
      </c>
      <c r="G10" s="477" t="s">
        <v>1117</v>
      </c>
      <c r="H10" s="475" t="s">
        <v>1115</v>
      </c>
      <c r="I10" s="476" t="s">
        <v>1116</v>
      </c>
      <c r="J10" s="477" t="s">
        <v>1117</v>
      </c>
      <c r="K10" s="475" t="s">
        <v>1115</v>
      </c>
      <c r="L10" s="476" t="s">
        <v>1116</v>
      </c>
      <c r="M10" s="476" t="s">
        <v>1117</v>
      </c>
      <c r="N10" s="478" t="s">
        <v>1118</v>
      </c>
      <c r="O10" s="479" t="s">
        <v>29</v>
      </c>
      <c r="P10" s="473"/>
      <c r="Q10" s="473"/>
      <c r="R10" s="473"/>
      <c r="S10" s="473"/>
    </row>
    <row r="11" spans="2:19" ht="15" hidden="1" thickBot="1">
      <c r="B11" s="1247">
        <v>2022</v>
      </c>
      <c r="C11" s="480" t="s">
        <v>806</v>
      </c>
      <c r="D11" s="1250" t="s">
        <v>1119</v>
      </c>
      <c r="E11" s="481">
        <v>10571</v>
      </c>
      <c r="F11" s="482">
        <v>27011</v>
      </c>
      <c r="G11" s="483"/>
      <c r="H11" s="484">
        <v>7620</v>
      </c>
      <c r="I11" s="485">
        <v>8006</v>
      </c>
      <c r="J11" s="486"/>
      <c r="K11" s="487">
        <v>80551020</v>
      </c>
      <c r="L11" s="485">
        <v>216250066</v>
      </c>
      <c r="M11" s="485"/>
      <c r="N11" s="488">
        <v>1242060</v>
      </c>
      <c r="O11" s="489">
        <f>SUM(K11:N11)</f>
        <v>298043146</v>
      </c>
      <c r="P11" s="473"/>
      <c r="Q11" s="473"/>
      <c r="R11" s="473"/>
      <c r="S11" s="473"/>
    </row>
    <row r="12" spans="2:19" ht="15" hidden="1" thickBot="1">
      <c r="B12" s="1248"/>
      <c r="C12" s="490" t="s">
        <v>817</v>
      </c>
      <c r="D12" s="1251"/>
      <c r="E12" s="491"/>
      <c r="F12" s="492">
        <v>36554</v>
      </c>
      <c r="G12" s="493"/>
      <c r="H12" s="494"/>
      <c r="I12" s="495">
        <v>8006</v>
      </c>
      <c r="J12" s="496"/>
      <c r="K12" s="494"/>
      <c r="L12" s="495">
        <v>292651324</v>
      </c>
      <c r="M12" s="495"/>
      <c r="N12" s="497">
        <v>-304228</v>
      </c>
      <c r="O12" s="498">
        <f>SUM(K12:N12)</f>
        <v>292347096</v>
      </c>
      <c r="P12" s="473"/>
      <c r="Q12" s="473"/>
      <c r="R12" s="473"/>
      <c r="S12" s="473"/>
    </row>
    <row r="13" spans="2:19" ht="15" hidden="1" thickBot="1">
      <c r="B13" s="1248"/>
      <c r="C13" s="490" t="s">
        <v>1003</v>
      </c>
      <c r="D13" s="1251"/>
      <c r="E13" s="491"/>
      <c r="F13" s="492">
        <v>25693</v>
      </c>
      <c r="G13" s="499"/>
      <c r="H13" s="494"/>
      <c r="I13" s="495">
        <v>8006</v>
      </c>
      <c r="J13" s="496"/>
      <c r="K13" s="494"/>
      <c r="L13" s="495">
        <v>205698158</v>
      </c>
      <c r="M13" s="495"/>
      <c r="N13" s="497">
        <v>-200150</v>
      </c>
      <c r="O13" s="498">
        <f>SUM(K13:N13)</f>
        <v>205498008</v>
      </c>
      <c r="P13" s="473"/>
      <c r="Q13" s="473"/>
      <c r="R13" s="473"/>
      <c r="S13" s="473"/>
    </row>
    <row r="14" spans="2:19" ht="15" hidden="1" thickBot="1">
      <c r="B14" s="1248"/>
      <c r="C14" s="490" t="s">
        <v>1004</v>
      </c>
      <c r="D14" s="1251"/>
      <c r="E14" s="491"/>
      <c r="F14" s="492"/>
      <c r="G14" s="499"/>
      <c r="H14" s="494"/>
      <c r="I14" s="495"/>
      <c r="J14" s="496"/>
      <c r="K14" s="494"/>
      <c r="L14" s="495"/>
      <c r="M14" s="495"/>
      <c r="N14" s="497"/>
      <c r="O14" s="498">
        <f t="shared" ref="O14:O21" si="0">SUM(K14:N14)</f>
        <v>0</v>
      </c>
      <c r="P14" s="473"/>
      <c r="Q14" s="473"/>
      <c r="R14" s="473"/>
      <c r="S14" s="473"/>
    </row>
    <row r="15" spans="2:19" ht="15" hidden="1" thickBot="1">
      <c r="B15" s="1248"/>
      <c r="C15" s="490" t="s">
        <v>1005</v>
      </c>
      <c r="D15" s="1251"/>
      <c r="E15" s="491"/>
      <c r="F15" s="492"/>
      <c r="G15" s="499"/>
      <c r="H15" s="494"/>
      <c r="I15" s="495"/>
      <c r="J15" s="496"/>
      <c r="K15" s="500"/>
      <c r="L15" s="495"/>
      <c r="M15" s="495"/>
      <c r="N15" s="497"/>
      <c r="O15" s="498">
        <f t="shared" si="0"/>
        <v>0</v>
      </c>
      <c r="P15" s="473"/>
      <c r="Q15" s="473"/>
      <c r="R15" s="473"/>
      <c r="S15" s="473"/>
    </row>
    <row r="16" spans="2:19" ht="15" hidden="1" thickBot="1">
      <c r="B16" s="1248"/>
      <c r="C16" s="490" t="s">
        <v>1006</v>
      </c>
      <c r="D16" s="1251"/>
      <c r="E16" s="491"/>
      <c r="F16" s="492"/>
      <c r="G16" s="499"/>
      <c r="H16" s="494"/>
      <c r="I16" s="495"/>
      <c r="J16" s="496"/>
      <c r="K16" s="500"/>
      <c r="L16" s="495"/>
      <c r="M16" s="495"/>
      <c r="N16" s="497"/>
      <c r="O16" s="498">
        <f t="shared" si="0"/>
        <v>0</v>
      </c>
      <c r="P16" s="473"/>
      <c r="Q16" s="473"/>
      <c r="R16" s="473"/>
      <c r="S16" s="473"/>
    </row>
    <row r="17" spans="2:19" ht="15" hidden="1" thickBot="1">
      <c r="B17" s="1248"/>
      <c r="C17" s="490" t="s">
        <v>1021</v>
      </c>
      <c r="D17" s="1251"/>
      <c r="E17" s="491"/>
      <c r="F17" s="492"/>
      <c r="G17" s="499"/>
      <c r="H17" s="500"/>
      <c r="I17" s="495"/>
      <c r="J17" s="496"/>
      <c r="K17" s="500"/>
      <c r="L17" s="495"/>
      <c r="M17" s="495"/>
      <c r="N17" s="497"/>
      <c r="O17" s="498">
        <f t="shared" si="0"/>
        <v>0</v>
      </c>
      <c r="P17" s="473"/>
      <c r="Q17" s="473"/>
      <c r="R17" s="473"/>
      <c r="S17" s="473"/>
    </row>
    <row r="18" spans="2:19" ht="15" hidden="1" thickBot="1">
      <c r="B18" s="1248"/>
      <c r="C18" s="490" t="s">
        <v>1009</v>
      </c>
      <c r="D18" s="1251"/>
      <c r="E18" s="491"/>
      <c r="F18" s="501"/>
      <c r="G18" s="502"/>
      <c r="H18" s="494"/>
      <c r="I18" s="501"/>
      <c r="J18" s="496"/>
      <c r="K18" s="500"/>
      <c r="L18" s="495"/>
      <c r="M18" s="495"/>
      <c r="N18" s="497"/>
      <c r="O18" s="498">
        <f t="shared" si="0"/>
        <v>0</v>
      </c>
      <c r="P18" s="473"/>
      <c r="Q18" s="473"/>
      <c r="R18" s="473"/>
      <c r="S18" s="473"/>
    </row>
    <row r="19" spans="2:19" ht="15" hidden="1" thickBot="1">
      <c r="B19" s="1248"/>
      <c r="C19" s="490" t="s">
        <v>1010</v>
      </c>
      <c r="D19" s="1251"/>
      <c r="E19" s="491"/>
      <c r="F19" s="501"/>
      <c r="G19" s="502"/>
      <c r="H19" s="494"/>
      <c r="I19" s="501"/>
      <c r="J19" s="496"/>
      <c r="K19" s="500"/>
      <c r="L19" s="495"/>
      <c r="M19" s="495"/>
      <c r="N19" s="497"/>
      <c r="O19" s="498">
        <f t="shared" si="0"/>
        <v>0</v>
      </c>
      <c r="P19" s="473"/>
      <c r="Q19" s="473"/>
      <c r="R19" s="473"/>
      <c r="S19" s="473"/>
    </row>
    <row r="20" spans="2:19" ht="15" hidden="1" thickBot="1">
      <c r="B20" s="1248"/>
      <c r="C20" s="503" t="s">
        <v>1011</v>
      </c>
      <c r="D20" s="1251"/>
      <c r="E20" s="504"/>
      <c r="F20" s="501"/>
      <c r="G20" s="505"/>
      <c r="H20" s="504"/>
      <c r="I20" s="501"/>
      <c r="J20" s="496"/>
      <c r="K20" s="500"/>
      <c r="L20" s="495"/>
      <c r="M20" s="495"/>
      <c r="N20" s="497"/>
      <c r="O20" s="498">
        <f t="shared" si="0"/>
        <v>0</v>
      </c>
      <c r="P20" s="473"/>
      <c r="Q20" s="473"/>
      <c r="R20" s="473"/>
      <c r="S20" s="473"/>
    </row>
    <row r="21" spans="2:19" ht="15" hidden="1" thickBot="1">
      <c r="B21" s="1248"/>
      <c r="C21" s="503" t="s">
        <v>1012</v>
      </c>
      <c r="D21" s="1251"/>
      <c r="E21" s="491"/>
      <c r="F21" s="501"/>
      <c r="G21" s="502"/>
      <c r="H21" s="494"/>
      <c r="I21" s="501"/>
      <c r="J21" s="496"/>
      <c r="K21" s="500"/>
      <c r="L21" s="495"/>
      <c r="M21" s="495"/>
      <c r="N21" s="497"/>
      <c r="O21" s="498">
        <f t="shared" si="0"/>
        <v>0</v>
      </c>
      <c r="P21" s="473"/>
      <c r="Q21" s="473"/>
      <c r="R21" s="473"/>
      <c r="S21" s="473"/>
    </row>
    <row r="22" spans="2:19" ht="15" hidden="1" thickBot="1">
      <c r="B22" s="1249"/>
      <c r="C22" s="506" t="s">
        <v>1013</v>
      </c>
      <c r="D22" s="1252"/>
      <c r="E22" s="507"/>
      <c r="F22" s="508"/>
      <c r="G22" s="509"/>
      <c r="H22" s="510"/>
      <c r="I22" s="511"/>
      <c r="J22" s="512"/>
      <c r="K22" s="513"/>
      <c r="L22" s="514"/>
      <c r="M22" s="514"/>
      <c r="N22" s="515"/>
      <c r="O22" s="516">
        <f>SUM(K22:N22)</f>
        <v>0</v>
      </c>
      <c r="P22" s="473"/>
      <c r="Q22" s="473"/>
      <c r="R22" s="473"/>
      <c r="S22" s="473"/>
    </row>
    <row r="23" spans="2:19" ht="15" hidden="1" thickBot="1">
      <c r="B23" s="1253" t="s">
        <v>1120</v>
      </c>
      <c r="C23" s="1254"/>
      <c r="D23" s="1255"/>
      <c r="E23" s="517">
        <f>SUM(E11:E22)</f>
        <v>10571</v>
      </c>
      <c r="F23" s="517">
        <f>SUM(F11:F22)</f>
        <v>89258</v>
      </c>
      <c r="G23" s="517">
        <f>SUM(G11:G22)</f>
        <v>0</v>
      </c>
      <c r="H23" s="1253" t="s">
        <v>1120</v>
      </c>
      <c r="I23" s="1254"/>
      <c r="J23" s="1255"/>
      <c r="K23" s="518">
        <f>SUM(K11:K22)</f>
        <v>80551020</v>
      </c>
      <c r="L23" s="518">
        <f>SUM(L11:L22)</f>
        <v>714599548</v>
      </c>
      <c r="M23" s="518">
        <f>SUM(M11:M22)</f>
        <v>0</v>
      </c>
      <c r="N23" s="519">
        <f>SUM(N11:N22)</f>
        <v>737682</v>
      </c>
      <c r="O23" s="520">
        <f>SUM(O11:O22)</f>
        <v>795888250</v>
      </c>
      <c r="P23" s="473"/>
      <c r="Q23" s="473"/>
      <c r="R23" s="473"/>
      <c r="S23" s="473"/>
    </row>
    <row r="24" spans="2:19" ht="15" hidden="1" thickBot="1">
      <c r="B24" s="474" t="s">
        <v>1121</v>
      </c>
      <c r="C24" s="474"/>
      <c r="D24" s="521" t="s">
        <v>1122</v>
      </c>
      <c r="E24" s="474" t="s">
        <v>1123</v>
      </c>
      <c r="F24" s="522"/>
      <c r="G24" s="523"/>
      <c r="H24" s="523"/>
      <c r="I24" s="474"/>
      <c r="J24" s="474"/>
      <c r="K24" s="474"/>
      <c r="L24" s="522"/>
      <c r="M24" s="474"/>
      <c r="N24" s="474"/>
      <c r="O24" s="474"/>
      <c r="P24" s="473"/>
      <c r="Q24" s="473"/>
      <c r="R24" s="473"/>
      <c r="S24" s="473"/>
    </row>
    <row r="25" spans="2:19" ht="15" hidden="1" thickBot="1">
      <c r="B25" s="474"/>
      <c r="C25" s="474"/>
      <c r="D25" s="474"/>
      <c r="E25" s="524" t="s">
        <v>1124</v>
      </c>
      <c r="F25" s="522"/>
      <c r="G25" s="523"/>
      <c r="H25" s="523"/>
      <c r="I25" s="522"/>
      <c r="J25" s="523"/>
      <c r="K25" s="523"/>
      <c r="L25" s="522"/>
      <c r="M25" s="523"/>
      <c r="N25" s="523"/>
      <c r="O25" s="523"/>
      <c r="P25" s="473"/>
      <c r="Q25" s="473"/>
      <c r="R25" s="473"/>
      <c r="S25" s="473"/>
    </row>
    <row r="26" spans="2:19" ht="15" hidden="1" thickBot="1">
      <c r="B26" s="474"/>
      <c r="C26" s="474"/>
      <c r="D26" s="474"/>
      <c r="E26" s="524" t="s">
        <v>1125</v>
      </c>
      <c r="F26" s="522"/>
      <c r="G26" s="523"/>
      <c r="H26" s="523"/>
      <c r="I26" s="522"/>
      <c r="J26" s="523"/>
      <c r="K26" s="523"/>
      <c r="L26" s="522"/>
      <c r="M26" s="523"/>
      <c r="N26" s="523"/>
      <c r="O26" s="523"/>
      <c r="P26" s="473"/>
      <c r="Q26" s="473"/>
      <c r="R26" s="473"/>
      <c r="S26" s="473"/>
    </row>
    <row r="27" spans="2:19" ht="15" hidden="1" thickBot="1">
      <c r="B27" s="470"/>
      <c r="C27" s="471"/>
      <c r="D27" s="471"/>
      <c r="E27" s="472"/>
      <c r="F27" s="472"/>
      <c r="G27" s="472"/>
      <c r="H27" s="467"/>
      <c r="I27" s="472"/>
      <c r="J27" s="472"/>
      <c r="K27" s="472"/>
      <c r="L27" s="467"/>
      <c r="M27" s="467"/>
      <c r="N27" s="467"/>
      <c r="O27" s="467"/>
      <c r="P27" s="473"/>
      <c r="Q27" s="473"/>
      <c r="R27" s="473"/>
      <c r="S27" s="473"/>
    </row>
    <row r="28" spans="2:19" ht="15" hidden="1" thickBot="1">
      <c r="B28" s="470"/>
      <c r="C28" s="471"/>
      <c r="D28" s="471"/>
      <c r="E28" s="472"/>
      <c r="F28" s="472"/>
      <c r="G28" s="472"/>
      <c r="H28" s="467"/>
      <c r="I28" s="472"/>
      <c r="J28" s="472"/>
      <c r="K28" s="472"/>
      <c r="L28" s="467"/>
      <c r="M28" s="467"/>
      <c r="N28" s="467"/>
      <c r="O28" s="467"/>
      <c r="P28" s="473"/>
      <c r="Q28" s="473"/>
      <c r="R28" s="473"/>
      <c r="S28" s="473"/>
    </row>
    <row r="29" spans="2:19" ht="15" hidden="1" thickBot="1">
      <c r="B29" s="1256" t="s">
        <v>1126</v>
      </c>
      <c r="C29" s="1257"/>
      <c r="D29" s="1257"/>
      <c r="E29" s="1258"/>
      <c r="F29" s="467"/>
      <c r="G29" s="467"/>
      <c r="H29" s="467"/>
      <c r="I29" s="467"/>
      <c r="J29" s="467"/>
      <c r="K29" s="467"/>
      <c r="L29" s="467"/>
      <c r="M29" s="467"/>
      <c r="N29" s="467"/>
      <c r="O29" s="467"/>
      <c r="P29" s="473"/>
      <c r="Q29" s="473"/>
      <c r="R29" s="473"/>
      <c r="S29" s="473"/>
    </row>
    <row r="30" spans="2:19" ht="5.0999999999999996" hidden="1" customHeight="1" thickBot="1">
      <c r="B30" s="467"/>
      <c r="C30" s="467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7"/>
      <c r="R30" s="467"/>
      <c r="S30" s="467"/>
    </row>
    <row r="31" spans="2:19" ht="15" hidden="1" thickBot="1">
      <c r="B31" s="1259" t="s">
        <v>5</v>
      </c>
      <c r="C31" s="1261" t="s">
        <v>6</v>
      </c>
      <c r="D31" s="1263" t="s">
        <v>7</v>
      </c>
      <c r="E31" s="1265" t="s">
        <v>1112</v>
      </c>
      <c r="F31" s="1266"/>
      <c r="G31" s="1267"/>
      <c r="H31" s="1265" t="s">
        <v>1113</v>
      </c>
      <c r="I31" s="1266"/>
      <c r="J31" s="1267"/>
      <c r="K31" s="1265" t="s">
        <v>1114</v>
      </c>
      <c r="L31" s="1266"/>
      <c r="M31" s="1266"/>
      <c r="N31" s="1266"/>
      <c r="O31" s="1267"/>
      <c r="P31" s="525"/>
      <c r="Q31" s="525"/>
      <c r="R31" s="525"/>
      <c r="S31" s="525"/>
    </row>
    <row r="32" spans="2:19" ht="21" hidden="1" thickBot="1">
      <c r="B32" s="1260"/>
      <c r="C32" s="1262"/>
      <c r="D32" s="1264"/>
      <c r="E32" s="526" t="s">
        <v>1115</v>
      </c>
      <c r="F32" s="527" t="s">
        <v>1116</v>
      </c>
      <c r="G32" s="528" t="s">
        <v>1117</v>
      </c>
      <c r="H32" s="526" t="s">
        <v>1115</v>
      </c>
      <c r="I32" s="527" t="s">
        <v>1116</v>
      </c>
      <c r="J32" s="528" t="s">
        <v>1117</v>
      </c>
      <c r="K32" s="526" t="s">
        <v>1115</v>
      </c>
      <c r="L32" s="527" t="s">
        <v>1116</v>
      </c>
      <c r="M32" s="527" t="s">
        <v>1117</v>
      </c>
      <c r="N32" s="529" t="s">
        <v>1118</v>
      </c>
      <c r="O32" s="530" t="s">
        <v>29</v>
      </c>
      <c r="P32" s="531"/>
      <c r="Q32" s="531"/>
      <c r="R32" s="531"/>
      <c r="S32" s="531"/>
    </row>
    <row r="33" spans="2:19" ht="15" hidden="1" thickBot="1">
      <c r="B33" s="1275">
        <v>2022</v>
      </c>
      <c r="C33" s="532" t="s">
        <v>806</v>
      </c>
      <c r="D33" s="1278" t="s">
        <v>1127</v>
      </c>
      <c r="E33" s="533">
        <v>7586</v>
      </c>
      <c r="F33" s="534">
        <f>20603+1+4</f>
        <v>20608</v>
      </c>
      <c r="G33" s="535"/>
      <c r="H33" s="536">
        <v>7742</v>
      </c>
      <c r="I33" s="537">
        <v>8134</v>
      </c>
      <c r="J33" s="538"/>
      <c r="K33" s="533">
        <f>7586*H33</f>
        <v>58730812</v>
      </c>
      <c r="L33" s="534">
        <f>20603*I33</f>
        <v>167584802</v>
      </c>
      <c r="M33" s="537"/>
      <c r="N33" s="539">
        <f>3*H33</f>
        <v>23226</v>
      </c>
      <c r="O33" s="540">
        <f>SUM(K33:N33)</f>
        <v>226338840</v>
      </c>
      <c r="P33" s="541"/>
      <c r="Q33" s="541"/>
      <c r="R33" s="541"/>
      <c r="S33" s="541"/>
    </row>
    <row r="34" spans="2:19" ht="15" hidden="1" thickBot="1">
      <c r="B34" s="1276"/>
      <c r="C34" s="542" t="s">
        <v>817</v>
      </c>
      <c r="D34" s="1279"/>
      <c r="E34" s="543"/>
      <c r="F34" s="544">
        <f>26775+9+15+2+9+13+12+5+47</f>
        <v>26887</v>
      </c>
      <c r="G34" s="545"/>
      <c r="H34" s="546"/>
      <c r="I34" s="547">
        <v>8134</v>
      </c>
      <c r="J34" s="548"/>
      <c r="K34" s="546"/>
      <c r="L34" s="547">
        <f>26775*I34</f>
        <v>217787850</v>
      </c>
      <c r="M34" s="467"/>
      <c r="N34" s="549">
        <f>I34*5</f>
        <v>40670</v>
      </c>
      <c r="O34" s="550">
        <f>SUM(K34:N34)</f>
        <v>217828520</v>
      </c>
      <c r="P34" s="541"/>
      <c r="Q34" s="541"/>
      <c r="R34" s="541"/>
      <c r="S34" s="541"/>
    </row>
    <row r="35" spans="2:19" ht="15" hidden="1" thickBot="1">
      <c r="B35" s="1276"/>
      <c r="C35" s="542" t="s">
        <v>1003</v>
      </c>
      <c r="D35" s="1279"/>
      <c r="E35" s="543"/>
      <c r="F35" s="544">
        <v>26674</v>
      </c>
      <c r="G35" s="551"/>
      <c r="H35" s="546"/>
      <c r="I35" s="547">
        <v>8134</v>
      </c>
      <c r="J35" s="548"/>
      <c r="K35" s="546"/>
      <c r="L35" s="547">
        <f>26674*I35</f>
        <v>216966316</v>
      </c>
      <c r="M35" s="547"/>
      <c r="N35" s="549">
        <f>112*I35</f>
        <v>911008</v>
      </c>
      <c r="O35" s="550">
        <f>SUM(K35:N35)</f>
        <v>217877324</v>
      </c>
      <c r="P35" s="541"/>
      <c r="Q35" s="541"/>
      <c r="R35" s="541"/>
      <c r="S35" s="541"/>
    </row>
    <row r="36" spans="2:19" ht="15" hidden="1" thickBot="1">
      <c r="B36" s="1276"/>
      <c r="C36" s="542" t="s">
        <v>1004</v>
      </c>
      <c r="D36" s="1279"/>
      <c r="E36" s="543"/>
      <c r="F36" s="544"/>
      <c r="G36" s="551"/>
      <c r="H36" s="546"/>
      <c r="I36" s="547"/>
      <c r="J36" s="548"/>
      <c r="K36" s="546"/>
      <c r="L36" s="547"/>
      <c r="M36" s="547"/>
      <c r="N36" s="549"/>
      <c r="O36" s="550">
        <f t="shared" ref="O36:O43" si="1">SUM(K36:N36)</f>
        <v>0</v>
      </c>
      <c r="P36" s="541"/>
      <c r="Q36" s="541"/>
      <c r="R36" s="541"/>
      <c r="S36" s="541"/>
    </row>
    <row r="37" spans="2:19" ht="15" hidden="1" thickBot="1">
      <c r="B37" s="1276"/>
      <c r="C37" s="542" t="s">
        <v>1005</v>
      </c>
      <c r="D37" s="1279"/>
      <c r="E37" s="543"/>
      <c r="F37" s="544"/>
      <c r="G37" s="551"/>
      <c r="H37" s="546"/>
      <c r="I37" s="547"/>
      <c r="J37" s="548"/>
      <c r="K37" s="552"/>
      <c r="L37" s="547"/>
      <c r="M37" s="547"/>
      <c r="N37" s="549"/>
      <c r="O37" s="550">
        <f t="shared" si="1"/>
        <v>0</v>
      </c>
      <c r="P37" s="541"/>
      <c r="Q37" s="541"/>
      <c r="R37" s="541"/>
      <c r="S37" s="541"/>
    </row>
    <row r="38" spans="2:19" ht="15" hidden="1" thickBot="1">
      <c r="B38" s="1276"/>
      <c r="C38" s="542" t="s">
        <v>1006</v>
      </c>
      <c r="D38" s="1279"/>
      <c r="E38" s="543"/>
      <c r="F38" s="544"/>
      <c r="G38" s="551"/>
      <c r="H38" s="546"/>
      <c r="I38" s="547"/>
      <c r="J38" s="548"/>
      <c r="K38" s="552"/>
      <c r="L38" s="547"/>
      <c r="M38" s="547"/>
      <c r="N38" s="549"/>
      <c r="O38" s="550">
        <f t="shared" si="1"/>
        <v>0</v>
      </c>
      <c r="P38" s="541"/>
      <c r="Q38" s="541"/>
      <c r="R38" s="541"/>
      <c r="S38" s="541"/>
    </row>
    <row r="39" spans="2:19" ht="15" hidden="1" thickBot="1">
      <c r="B39" s="1276"/>
      <c r="C39" s="542" t="s">
        <v>1021</v>
      </c>
      <c r="D39" s="1279"/>
      <c r="E39" s="543"/>
      <c r="F39" s="544"/>
      <c r="G39" s="551"/>
      <c r="H39" s="552"/>
      <c r="I39" s="547"/>
      <c r="J39" s="548"/>
      <c r="K39" s="552"/>
      <c r="L39" s="547"/>
      <c r="M39" s="547"/>
      <c r="N39" s="549"/>
      <c r="O39" s="550">
        <f>SUM(K39:N39)</f>
        <v>0</v>
      </c>
      <c r="P39" s="541"/>
      <c r="Q39" s="541"/>
      <c r="R39" s="541"/>
      <c r="S39" s="541"/>
    </row>
    <row r="40" spans="2:19" ht="15" hidden="1" thickBot="1">
      <c r="B40" s="1276"/>
      <c r="C40" s="542" t="s">
        <v>1009</v>
      </c>
      <c r="D40" s="1279"/>
      <c r="E40" s="543"/>
      <c r="F40" s="553"/>
      <c r="G40" s="551"/>
      <c r="H40" s="546"/>
      <c r="I40" s="553"/>
      <c r="J40" s="548"/>
      <c r="K40" s="552"/>
      <c r="L40" s="547"/>
      <c r="M40" s="547"/>
      <c r="N40" s="549"/>
      <c r="O40" s="550">
        <f t="shared" si="1"/>
        <v>0</v>
      </c>
      <c r="P40" s="541"/>
      <c r="Q40" s="541"/>
      <c r="R40" s="541"/>
      <c r="S40" s="541"/>
    </row>
    <row r="41" spans="2:19" ht="15" hidden="1" thickBot="1">
      <c r="B41" s="1276"/>
      <c r="C41" s="542" t="s">
        <v>1010</v>
      </c>
      <c r="D41" s="1279"/>
      <c r="E41" s="543"/>
      <c r="F41" s="553"/>
      <c r="G41" s="554"/>
      <c r="H41" s="546"/>
      <c r="I41" s="553"/>
      <c r="J41" s="548"/>
      <c r="K41" s="552"/>
      <c r="L41" s="547"/>
      <c r="M41" s="547"/>
      <c r="N41" s="549"/>
      <c r="O41" s="550">
        <f t="shared" si="1"/>
        <v>0</v>
      </c>
      <c r="P41" s="541"/>
      <c r="Q41" s="541"/>
      <c r="R41" s="541"/>
      <c r="S41" s="541"/>
    </row>
    <row r="42" spans="2:19" ht="15" hidden="1" thickBot="1">
      <c r="B42" s="1276"/>
      <c r="C42" s="542" t="s">
        <v>1011</v>
      </c>
      <c r="D42" s="1279"/>
      <c r="E42" s="555"/>
      <c r="F42" s="553"/>
      <c r="G42" s="556"/>
      <c r="H42" s="555"/>
      <c r="I42" s="553"/>
      <c r="J42" s="548"/>
      <c r="K42" s="552"/>
      <c r="L42" s="547"/>
      <c r="M42" s="547"/>
      <c r="N42" s="549"/>
      <c r="O42" s="550">
        <f t="shared" si="1"/>
        <v>0</v>
      </c>
      <c r="P42" s="541"/>
      <c r="Q42" s="541"/>
      <c r="R42" s="541"/>
      <c r="S42" s="541"/>
    </row>
    <row r="43" spans="2:19" ht="15" hidden="1" thickBot="1">
      <c r="B43" s="1276"/>
      <c r="C43" s="542" t="s">
        <v>1012</v>
      </c>
      <c r="D43" s="1279"/>
      <c r="E43" s="543"/>
      <c r="F43" s="553"/>
      <c r="G43" s="554"/>
      <c r="H43" s="546"/>
      <c r="I43" s="553"/>
      <c r="J43" s="548"/>
      <c r="K43" s="552"/>
      <c r="L43" s="547"/>
      <c r="M43" s="547"/>
      <c r="N43" s="549"/>
      <c r="O43" s="550">
        <f t="shared" si="1"/>
        <v>0</v>
      </c>
      <c r="P43" s="541"/>
      <c r="Q43" s="541"/>
      <c r="R43" s="541"/>
      <c r="S43" s="541"/>
    </row>
    <row r="44" spans="2:19" ht="15" hidden="1" thickBot="1">
      <c r="B44" s="1277"/>
      <c r="C44" s="557" t="s">
        <v>1013</v>
      </c>
      <c r="D44" s="1280"/>
      <c r="E44" s="558"/>
      <c r="F44" s="559"/>
      <c r="G44" s="560"/>
      <c r="H44" s="561"/>
      <c r="I44" s="562"/>
      <c r="J44" s="548"/>
      <c r="K44" s="563"/>
      <c r="L44" s="564"/>
      <c r="M44" s="564"/>
      <c r="N44" s="565"/>
      <c r="O44" s="566">
        <f>SUM(K44:N44)</f>
        <v>0</v>
      </c>
      <c r="P44" s="541"/>
      <c r="Q44" s="541"/>
      <c r="R44" s="541"/>
      <c r="S44" s="541"/>
    </row>
    <row r="45" spans="2:19" ht="15" hidden="1" thickBot="1">
      <c r="B45" s="1281" t="s">
        <v>1120</v>
      </c>
      <c r="C45" s="1282"/>
      <c r="D45" s="1283"/>
      <c r="E45" s="567">
        <f>SUM(E33:E44)</f>
        <v>7586</v>
      </c>
      <c r="F45" s="567">
        <f>SUM(F33:F44)</f>
        <v>74169</v>
      </c>
      <c r="G45" s="567">
        <f>SUM(G33:G44)</f>
        <v>0</v>
      </c>
      <c r="H45" s="1281" t="s">
        <v>1120</v>
      </c>
      <c r="I45" s="1282"/>
      <c r="J45" s="1283"/>
      <c r="K45" s="568">
        <f>SUM(K33:K44)</f>
        <v>58730812</v>
      </c>
      <c r="L45" s="568">
        <f>SUM(L33:L44)</f>
        <v>602338968</v>
      </c>
      <c r="M45" s="568">
        <f>SUM(M33:M44)</f>
        <v>0</v>
      </c>
      <c r="N45" s="569">
        <f>SUM(N34:N44)</f>
        <v>951678</v>
      </c>
      <c r="O45" s="570">
        <f>SUM(O33:O44)</f>
        <v>662044684</v>
      </c>
      <c r="P45" s="571"/>
      <c r="Q45" s="571"/>
      <c r="R45" s="571"/>
      <c r="S45" s="571"/>
    </row>
    <row r="46" spans="2:19" ht="15" hidden="1" thickBot="1">
      <c r="B46" s="467" t="s">
        <v>1121</v>
      </c>
      <c r="C46" s="467"/>
      <c r="D46" s="572" t="s">
        <v>1122</v>
      </c>
      <c r="E46" s="473" t="s">
        <v>1128</v>
      </c>
      <c r="F46" s="573"/>
      <c r="G46" s="574"/>
      <c r="H46" s="575"/>
      <c r="I46" s="575"/>
      <c r="J46" s="575"/>
      <c r="K46" s="575"/>
      <c r="L46" s="575"/>
      <c r="M46" s="575"/>
      <c r="N46" s="467"/>
      <c r="O46" s="467"/>
      <c r="P46" s="467"/>
      <c r="Q46" s="467"/>
      <c r="R46" s="467"/>
      <c r="S46" s="467"/>
    </row>
    <row r="47" spans="2:19" ht="15" hidden="1" thickBot="1">
      <c r="B47" s="467"/>
      <c r="C47" s="467"/>
      <c r="D47" s="467"/>
      <c r="E47" s="473" t="s">
        <v>1129</v>
      </c>
      <c r="F47" s="575"/>
      <c r="G47" s="576"/>
      <c r="H47" s="575"/>
      <c r="I47" s="575"/>
      <c r="J47" s="575"/>
      <c r="K47" s="467"/>
      <c r="L47" s="575"/>
      <c r="M47" s="467"/>
      <c r="N47" s="467"/>
      <c r="O47" s="467"/>
      <c r="P47" s="467"/>
      <c r="Q47" s="467"/>
      <c r="R47" s="467"/>
      <c r="S47" s="467"/>
    </row>
    <row r="48" spans="2:19" ht="15" hidden="1" thickBot="1">
      <c r="B48" s="467"/>
      <c r="C48" s="467"/>
      <c r="D48" s="467"/>
      <c r="E48" s="473" t="s">
        <v>1130</v>
      </c>
      <c r="F48" s="575"/>
      <c r="G48" s="576"/>
      <c r="H48" s="575"/>
      <c r="I48" s="467"/>
      <c r="J48" s="575"/>
      <c r="K48" s="467"/>
      <c r="L48" s="575"/>
      <c r="M48" s="467"/>
      <c r="N48" s="467"/>
      <c r="O48" s="467"/>
      <c r="P48" s="467"/>
      <c r="Q48" s="467"/>
      <c r="R48" s="467"/>
      <c r="S48" s="467"/>
    </row>
    <row r="49" spans="2:22" ht="15" hidden="1" thickBot="1">
      <c r="B49" s="467"/>
      <c r="C49" s="467"/>
      <c r="D49" s="467"/>
      <c r="E49" s="473"/>
      <c r="F49" s="575"/>
      <c r="G49" s="576"/>
      <c r="H49" s="575"/>
      <c r="I49" s="467"/>
      <c r="J49" s="575"/>
      <c r="K49" s="467"/>
      <c r="L49" s="575"/>
      <c r="M49" s="467"/>
      <c r="N49" s="467"/>
      <c r="O49" s="467"/>
      <c r="P49" s="467"/>
      <c r="Q49" s="467"/>
      <c r="R49" s="467"/>
      <c r="S49" s="467"/>
      <c r="T49" s="467"/>
      <c r="U49" s="467"/>
      <c r="V49" s="467"/>
    </row>
    <row r="50" spans="2:22" ht="15" hidden="1" thickBot="1">
      <c r="B50" s="470"/>
      <c r="C50" s="471"/>
      <c r="D50" s="471"/>
      <c r="E50" s="472"/>
      <c r="F50" s="472"/>
      <c r="G50" s="472"/>
      <c r="H50" s="467"/>
      <c r="I50" s="472"/>
      <c r="J50" s="472"/>
      <c r="K50" s="472"/>
      <c r="L50" s="467"/>
      <c r="M50" s="467"/>
      <c r="N50" s="467"/>
      <c r="O50" s="467"/>
      <c r="P50" s="473"/>
      <c r="Q50" s="473"/>
      <c r="R50" s="473"/>
      <c r="S50" s="473"/>
      <c r="T50" s="467"/>
      <c r="U50" s="467"/>
      <c r="V50" s="467"/>
    </row>
    <row r="51" spans="2:22" ht="15" hidden="1" thickBot="1">
      <c r="B51" s="1256" t="s">
        <v>1131</v>
      </c>
      <c r="C51" s="1257"/>
      <c r="D51" s="1257"/>
      <c r="E51" s="1258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73"/>
      <c r="Q51" s="473"/>
      <c r="R51" s="473"/>
      <c r="S51" s="473"/>
      <c r="T51" s="467"/>
      <c r="U51" s="467"/>
      <c r="V51" s="467"/>
    </row>
    <row r="52" spans="2:22" ht="5.0999999999999996" hidden="1" customHeight="1" thickBot="1">
      <c r="B52" s="467"/>
      <c r="C52" s="467"/>
      <c r="D52" s="467"/>
      <c r="E52" s="467"/>
      <c r="F52" s="467"/>
      <c r="G52" s="467"/>
      <c r="H52" s="467"/>
      <c r="I52" s="467"/>
      <c r="J52" s="467"/>
      <c r="K52" s="467"/>
      <c r="L52" s="467"/>
      <c r="M52" s="467"/>
      <c r="N52" s="467"/>
      <c r="O52" s="467"/>
      <c r="P52" s="467"/>
      <c r="Q52" s="467"/>
      <c r="R52" s="467"/>
      <c r="S52" s="467"/>
      <c r="T52" s="467"/>
      <c r="U52" s="467"/>
      <c r="V52" s="467"/>
    </row>
    <row r="53" spans="2:22" ht="15" hidden="1" thickBot="1">
      <c r="B53" s="1268" t="s">
        <v>5</v>
      </c>
      <c r="C53" s="1270" t="s">
        <v>6</v>
      </c>
      <c r="D53" s="1272" t="s">
        <v>7</v>
      </c>
      <c r="E53" s="1268" t="s">
        <v>1112</v>
      </c>
      <c r="F53" s="1270"/>
      <c r="G53" s="1270"/>
      <c r="H53" s="1274"/>
      <c r="I53" s="1268" t="s">
        <v>1113</v>
      </c>
      <c r="J53" s="1270"/>
      <c r="K53" s="1270"/>
      <c r="L53" s="1274"/>
      <c r="M53" s="1266" t="s">
        <v>1114</v>
      </c>
      <c r="N53" s="1266"/>
      <c r="O53" s="1266"/>
      <c r="P53" s="1266"/>
      <c r="Q53" s="1266"/>
      <c r="R53" s="1267"/>
      <c r="S53" s="525"/>
      <c r="T53" s="467"/>
      <c r="U53" s="467"/>
      <c r="V53" s="467"/>
    </row>
    <row r="54" spans="2:22" ht="21" hidden="1" thickBot="1">
      <c r="B54" s="1269"/>
      <c r="C54" s="1271"/>
      <c r="D54" s="1273"/>
      <c r="E54" s="577" t="s">
        <v>1115</v>
      </c>
      <c r="F54" s="527" t="s">
        <v>1132</v>
      </c>
      <c r="G54" s="529" t="s">
        <v>1133</v>
      </c>
      <c r="H54" s="528" t="s">
        <v>1117</v>
      </c>
      <c r="I54" s="577" t="s">
        <v>1115</v>
      </c>
      <c r="J54" s="527" t="s">
        <v>1116</v>
      </c>
      <c r="K54" s="529" t="s">
        <v>1133</v>
      </c>
      <c r="L54" s="528" t="s">
        <v>1117</v>
      </c>
      <c r="M54" s="526" t="s">
        <v>1115</v>
      </c>
      <c r="N54" s="527" t="s">
        <v>1116</v>
      </c>
      <c r="O54" s="529" t="s">
        <v>1133</v>
      </c>
      <c r="P54" s="527" t="s">
        <v>1117</v>
      </c>
      <c r="Q54" s="529" t="s">
        <v>1118</v>
      </c>
      <c r="R54" s="530" t="s">
        <v>29</v>
      </c>
      <c r="S54" s="531"/>
      <c r="T54" s="531"/>
      <c r="U54" s="531"/>
      <c r="V54" s="531"/>
    </row>
    <row r="55" spans="2:22" ht="15" hidden="1" thickBot="1">
      <c r="B55" s="1284">
        <v>2022</v>
      </c>
      <c r="C55" s="532" t="s">
        <v>806</v>
      </c>
      <c r="D55" s="1287" t="s">
        <v>1134</v>
      </c>
      <c r="E55" s="578">
        <f>19554-10</f>
        <v>19544</v>
      </c>
      <c r="F55" s="579">
        <f>49039+96-2</f>
        <v>49133</v>
      </c>
      <c r="G55" s="579"/>
      <c r="H55" s="535"/>
      <c r="I55" s="580">
        <v>936</v>
      </c>
      <c r="J55" s="537">
        <v>948</v>
      </c>
      <c r="K55" s="581"/>
      <c r="L55" s="538"/>
      <c r="M55" s="582">
        <f>19554*I55</f>
        <v>18302544</v>
      </c>
      <c r="N55" s="537">
        <f>49039*J55</f>
        <v>46488972</v>
      </c>
      <c r="O55" s="537"/>
      <c r="P55" s="537"/>
      <c r="Q55" s="583">
        <f>9*I55</f>
        <v>8424</v>
      </c>
      <c r="R55" s="540">
        <f t="shared" ref="R55:R66" si="2">SUM(M55:Q55)</f>
        <v>64799940</v>
      </c>
      <c r="S55" s="541"/>
      <c r="T55" s="541"/>
      <c r="U55" s="541"/>
      <c r="V55" s="541"/>
    </row>
    <row r="56" spans="2:22" ht="15" hidden="1" thickBot="1">
      <c r="B56" s="1285"/>
      <c r="C56" s="542" t="s">
        <v>817</v>
      </c>
      <c r="D56" s="1288"/>
      <c r="E56" s="584"/>
      <c r="F56" s="544">
        <f>67034-34-1</f>
        <v>66999</v>
      </c>
      <c r="G56" s="544"/>
      <c r="H56" s="545"/>
      <c r="I56" s="585"/>
      <c r="J56" s="547">
        <v>948</v>
      </c>
      <c r="K56" s="549"/>
      <c r="L56" s="548"/>
      <c r="M56" s="546"/>
      <c r="N56" s="547">
        <f>67034*J56</f>
        <v>63548232</v>
      </c>
      <c r="O56" s="547"/>
      <c r="P56" s="547"/>
      <c r="Q56" s="581">
        <f>(I55*-10)+(96*J56)+(-2*J56)</f>
        <v>79752</v>
      </c>
      <c r="R56" s="550">
        <f t="shared" si="2"/>
        <v>63627984</v>
      </c>
      <c r="S56" s="541"/>
      <c r="T56" s="541"/>
      <c r="U56" s="541"/>
      <c r="V56" s="541"/>
    </row>
    <row r="57" spans="2:22" ht="15" hidden="1" thickBot="1">
      <c r="B57" s="1285"/>
      <c r="C57" s="542" t="s">
        <v>1003</v>
      </c>
      <c r="D57" s="1288"/>
      <c r="E57" s="584"/>
      <c r="F57" s="544">
        <v>33086</v>
      </c>
      <c r="G57" s="544">
        <v>24678</v>
      </c>
      <c r="H57" s="551"/>
      <c r="I57" s="585"/>
      <c r="J57" s="547">
        <v>948</v>
      </c>
      <c r="K57" s="549">
        <v>2633</v>
      </c>
      <c r="L57" s="548"/>
      <c r="M57" s="546"/>
      <c r="N57" s="547">
        <f>33086*J57</f>
        <v>31365528</v>
      </c>
      <c r="O57" s="547">
        <f>24678*K57</f>
        <v>64977174</v>
      </c>
      <c r="P57" s="547"/>
      <c r="Q57" s="549">
        <f>(-34*J57)+(-1*J57)</f>
        <v>-33180</v>
      </c>
      <c r="R57" s="550">
        <f t="shared" si="2"/>
        <v>96309522</v>
      </c>
      <c r="S57" s="541"/>
      <c r="T57" s="541"/>
      <c r="U57" s="541"/>
      <c r="V57" s="541"/>
    </row>
    <row r="58" spans="2:22" ht="15" hidden="1" thickBot="1">
      <c r="B58" s="1285"/>
      <c r="C58" s="542" t="s">
        <v>1004</v>
      </c>
      <c r="D58" s="1288"/>
      <c r="E58" s="584"/>
      <c r="F58" s="544"/>
      <c r="G58" s="544"/>
      <c r="H58" s="551"/>
      <c r="I58" s="585"/>
      <c r="J58" s="547"/>
      <c r="K58" s="549"/>
      <c r="L58" s="548"/>
      <c r="M58" s="546"/>
      <c r="N58" s="547"/>
      <c r="O58" s="547"/>
      <c r="P58" s="547"/>
      <c r="Q58" s="549"/>
      <c r="R58" s="550">
        <f t="shared" si="2"/>
        <v>0</v>
      </c>
      <c r="S58" s="541"/>
      <c r="T58" s="541"/>
      <c r="U58" s="541"/>
      <c r="V58" s="541"/>
    </row>
    <row r="59" spans="2:22" ht="15" hidden="1" thickBot="1">
      <c r="B59" s="1285"/>
      <c r="C59" s="542" t="s">
        <v>1005</v>
      </c>
      <c r="D59" s="1288"/>
      <c r="E59" s="584"/>
      <c r="F59" s="544"/>
      <c r="G59" s="544"/>
      <c r="H59" s="551"/>
      <c r="I59" s="585"/>
      <c r="J59" s="547"/>
      <c r="K59" s="549"/>
      <c r="L59" s="548"/>
      <c r="M59" s="552"/>
      <c r="N59" s="547"/>
      <c r="O59" s="547"/>
      <c r="P59" s="547"/>
      <c r="Q59" s="549"/>
      <c r="R59" s="550">
        <f t="shared" si="2"/>
        <v>0</v>
      </c>
      <c r="S59" s="541"/>
      <c r="T59" s="541"/>
      <c r="U59" s="541"/>
      <c r="V59" s="541"/>
    </row>
    <row r="60" spans="2:22" ht="15" hidden="1" thickBot="1">
      <c r="B60" s="1285"/>
      <c r="C60" s="542" t="s">
        <v>1006</v>
      </c>
      <c r="D60" s="1288"/>
      <c r="E60" s="584"/>
      <c r="F60" s="544"/>
      <c r="G60" s="586"/>
      <c r="H60" s="551"/>
      <c r="I60" s="585"/>
      <c r="J60" s="547"/>
      <c r="K60" s="549"/>
      <c r="L60" s="548"/>
      <c r="M60" s="552"/>
      <c r="N60" s="547"/>
      <c r="O60" s="547"/>
      <c r="P60" s="547"/>
      <c r="Q60" s="549"/>
      <c r="R60" s="550">
        <f t="shared" si="2"/>
        <v>0</v>
      </c>
      <c r="S60" s="541"/>
      <c r="T60" s="541"/>
      <c r="U60" s="541"/>
      <c r="V60" s="541"/>
    </row>
    <row r="61" spans="2:22" ht="15" hidden="1" thickBot="1">
      <c r="B61" s="1285"/>
      <c r="C61" s="542" t="s">
        <v>1021</v>
      </c>
      <c r="D61" s="1288"/>
      <c r="E61" s="584"/>
      <c r="F61" s="544"/>
      <c r="G61" s="587"/>
      <c r="H61" s="535"/>
      <c r="I61" s="588"/>
      <c r="J61" s="547"/>
      <c r="K61" s="549"/>
      <c r="L61" s="548"/>
      <c r="M61" s="552"/>
      <c r="N61" s="547"/>
      <c r="O61" s="547"/>
      <c r="P61" s="547"/>
      <c r="Q61" s="549"/>
      <c r="R61" s="550">
        <f t="shared" si="2"/>
        <v>0</v>
      </c>
      <c r="S61" s="541"/>
      <c r="T61" s="541"/>
      <c r="U61" s="541"/>
      <c r="V61" s="541"/>
    </row>
    <row r="62" spans="2:22" ht="15" hidden="1" thickBot="1">
      <c r="B62" s="1285"/>
      <c r="C62" s="542" t="s">
        <v>1009</v>
      </c>
      <c r="D62" s="1288"/>
      <c r="E62" s="584"/>
      <c r="F62" s="553"/>
      <c r="G62" s="589"/>
      <c r="H62" s="554"/>
      <c r="I62" s="585"/>
      <c r="J62" s="553"/>
      <c r="K62" s="589"/>
      <c r="L62" s="548"/>
      <c r="M62" s="552"/>
      <c r="N62" s="547"/>
      <c r="O62" s="547"/>
      <c r="P62" s="547"/>
      <c r="Q62" s="549"/>
      <c r="R62" s="550">
        <f t="shared" si="2"/>
        <v>0</v>
      </c>
      <c r="S62" s="541"/>
      <c r="T62" s="541"/>
      <c r="U62" s="541"/>
      <c r="V62" s="541"/>
    </row>
    <row r="63" spans="2:22" ht="15" hidden="1" thickBot="1">
      <c r="B63" s="1285"/>
      <c r="C63" s="542" t="s">
        <v>1010</v>
      </c>
      <c r="D63" s="1288"/>
      <c r="E63" s="584"/>
      <c r="F63" s="553"/>
      <c r="G63" s="589"/>
      <c r="H63" s="556"/>
      <c r="I63" s="585"/>
      <c r="J63" s="553"/>
      <c r="K63" s="589"/>
      <c r="L63" s="548"/>
      <c r="M63" s="552"/>
      <c r="N63" s="547"/>
      <c r="O63" s="547"/>
      <c r="P63" s="547"/>
      <c r="Q63" s="549"/>
      <c r="R63" s="550">
        <f t="shared" si="2"/>
        <v>0</v>
      </c>
      <c r="S63" s="541"/>
      <c r="T63" s="541"/>
      <c r="U63" s="541"/>
      <c r="V63" s="541"/>
    </row>
    <row r="64" spans="2:22" ht="15" hidden="1" thickBot="1">
      <c r="B64" s="1285"/>
      <c r="C64" s="542" t="s">
        <v>1011</v>
      </c>
      <c r="D64" s="1288"/>
      <c r="E64" s="590"/>
      <c r="F64" s="553"/>
      <c r="G64" s="589"/>
      <c r="H64" s="556"/>
      <c r="I64" s="590"/>
      <c r="J64" s="553"/>
      <c r="K64" s="589"/>
      <c r="L64" s="548"/>
      <c r="M64" s="552"/>
      <c r="N64" s="547"/>
      <c r="O64" s="547"/>
      <c r="P64" s="547"/>
      <c r="Q64" s="549"/>
      <c r="R64" s="550">
        <f t="shared" si="2"/>
        <v>0</v>
      </c>
      <c r="S64" s="541"/>
      <c r="T64" s="541"/>
      <c r="U64" s="541"/>
      <c r="V64" s="541"/>
    </row>
    <row r="65" spans="2:22" ht="15" hidden="1" thickBot="1">
      <c r="B65" s="1285"/>
      <c r="C65" s="542" t="s">
        <v>1012</v>
      </c>
      <c r="D65" s="1288"/>
      <c r="E65" s="584"/>
      <c r="F65" s="553"/>
      <c r="G65" s="589"/>
      <c r="H65" s="554"/>
      <c r="I65" s="585"/>
      <c r="J65" s="553"/>
      <c r="K65" s="589"/>
      <c r="L65" s="548"/>
      <c r="M65" s="552"/>
      <c r="N65" s="547"/>
      <c r="O65" s="547"/>
      <c r="P65" s="547"/>
      <c r="Q65" s="549"/>
      <c r="R65" s="550">
        <f t="shared" si="2"/>
        <v>0</v>
      </c>
      <c r="S65" s="541"/>
      <c r="T65" s="541"/>
      <c r="U65" s="541"/>
      <c r="V65" s="541"/>
    </row>
    <row r="66" spans="2:22" ht="15" hidden="1" thickBot="1">
      <c r="B66" s="1286"/>
      <c r="C66" s="557" t="s">
        <v>1013</v>
      </c>
      <c r="D66" s="1289"/>
      <c r="E66" s="591"/>
      <c r="F66" s="559"/>
      <c r="G66" s="592"/>
      <c r="H66" s="560"/>
      <c r="I66" s="593"/>
      <c r="J66" s="559"/>
      <c r="K66" s="592"/>
      <c r="L66" s="594"/>
      <c r="M66" s="563"/>
      <c r="N66" s="564"/>
      <c r="O66" s="564"/>
      <c r="P66" s="564"/>
      <c r="Q66" s="565"/>
      <c r="R66" s="595">
        <f t="shared" si="2"/>
        <v>0</v>
      </c>
      <c r="S66" s="541"/>
      <c r="T66" s="541"/>
      <c r="U66" s="541"/>
      <c r="V66" s="541"/>
    </row>
    <row r="67" spans="2:22" ht="15" hidden="1" thickBot="1">
      <c r="B67" s="1290" t="s">
        <v>1120</v>
      </c>
      <c r="C67" s="1291"/>
      <c r="D67" s="1292"/>
      <c r="E67" s="567">
        <f>SUM(E55:E66)</f>
        <v>19544</v>
      </c>
      <c r="F67" s="567">
        <f>SUM(F55:F66)</f>
        <v>149218</v>
      </c>
      <c r="G67" s="567">
        <f>SUM(G55:G66)</f>
        <v>24678</v>
      </c>
      <c r="H67" s="567">
        <f>SUM(H55:H66)</f>
        <v>0</v>
      </c>
      <c r="I67" s="1281" t="s">
        <v>1120</v>
      </c>
      <c r="J67" s="1282"/>
      <c r="K67" s="1282"/>
      <c r="L67" s="1283"/>
      <c r="M67" s="596">
        <f t="shared" ref="M67:R67" si="3">SUM(M55:M66)</f>
        <v>18302544</v>
      </c>
      <c r="N67" s="568">
        <f t="shared" si="3"/>
        <v>141402732</v>
      </c>
      <c r="O67" s="568">
        <f t="shared" si="3"/>
        <v>64977174</v>
      </c>
      <c r="P67" s="568">
        <f t="shared" si="3"/>
        <v>0</v>
      </c>
      <c r="Q67" s="568">
        <f t="shared" si="3"/>
        <v>54996</v>
      </c>
      <c r="R67" s="570">
        <f t="shared" si="3"/>
        <v>224737446</v>
      </c>
      <c r="S67" s="571"/>
      <c r="T67" s="571"/>
      <c r="U67" s="467"/>
      <c r="V67" s="467"/>
    </row>
    <row r="68" spans="2:22" ht="15" hidden="1" thickBot="1">
      <c r="B68" s="467" t="s">
        <v>1135</v>
      </c>
      <c r="C68" s="467"/>
      <c r="D68" s="572"/>
      <c r="E68" s="467"/>
      <c r="F68" s="467"/>
      <c r="G68" s="574"/>
      <c r="H68" s="473"/>
      <c r="I68" s="575"/>
      <c r="J68" s="575"/>
      <c r="K68" s="467"/>
      <c r="L68" s="575"/>
      <c r="M68" s="575"/>
      <c r="N68" s="467"/>
      <c r="O68" s="467"/>
      <c r="P68" s="467"/>
      <c r="Q68" s="467"/>
      <c r="R68" s="467"/>
      <c r="S68" s="467"/>
      <c r="T68" s="467"/>
      <c r="U68" s="467"/>
      <c r="V68" s="467"/>
    </row>
    <row r="69" spans="2:22" ht="15" hidden="1" thickBot="1">
      <c r="B69" s="467"/>
      <c r="C69" s="467"/>
      <c r="D69" s="467"/>
      <c r="E69" s="467"/>
      <c r="F69" s="467"/>
      <c r="G69" s="576"/>
      <c r="H69" s="467"/>
      <c r="I69" s="467"/>
      <c r="J69" s="467"/>
      <c r="K69" s="467"/>
      <c r="L69" s="467"/>
      <c r="M69" s="467"/>
      <c r="N69" s="575"/>
      <c r="O69" s="467"/>
      <c r="P69" s="467"/>
      <c r="Q69" s="467"/>
      <c r="R69" s="467"/>
      <c r="S69" s="467"/>
      <c r="T69" s="467"/>
      <c r="U69" s="467"/>
      <c r="V69" s="467"/>
    </row>
    <row r="70" spans="2:22" ht="15" hidden="1" thickBot="1">
      <c r="B70" s="467" t="s">
        <v>1121</v>
      </c>
      <c r="C70" s="467"/>
      <c r="D70" s="467"/>
      <c r="E70" s="467" t="s">
        <v>1136</v>
      </c>
      <c r="F70" s="575"/>
      <c r="G70" s="576"/>
      <c r="H70" s="467"/>
      <c r="I70" s="575"/>
      <c r="J70" s="575"/>
      <c r="K70" s="467"/>
      <c r="L70" s="575"/>
      <c r="M70" s="467"/>
      <c r="N70" s="467"/>
      <c r="O70" s="467"/>
      <c r="P70" s="467"/>
      <c r="Q70" s="467"/>
      <c r="R70" s="467"/>
      <c r="S70" s="467"/>
      <c r="T70" s="467"/>
      <c r="U70" s="467"/>
      <c r="V70" s="467"/>
    </row>
    <row r="71" spans="2:22" ht="15" hidden="1" thickBot="1">
      <c r="B71" s="467"/>
      <c r="C71" s="467"/>
      <c r="D71" s="467"/>
      <c r="E71" s="473" t="s">
        <v>1137</v>
      </c>
      <c r="F71" s="575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</row>
    <row r="72" spans="2:22" ht="15" hidden="1" thickBot="1">
      <c r="B72" s="467"/>
      <c r="C72" s="467"/>
      <c r="D72" s="467"/>
      <c r="E72" s="473" t="s">
        <v>1138</v>
      </c>
      <c r="F72" s="575"/>
      <c r="G72" s="467"/>
      <c r="H72" s="467"/>
      <c r="I72" s="467"/>
      <c r="J72" s="467"/>
      <c r="K72" s="467"/>
      <c r="L72" s="467"/>
      <c r="M72" s="467"/>
      <c r="N72" s="467"/>
      <c r="O72" s="467"/>
      <c r="P72" s="467"/>
      <c r="Q72" s="467"/>
      <c r="R72" s="467"/>
      <c r="S72" s="467"/>
      <c r="T72" s="467"/>
      <c r="U72" s="467"/>
      <c r="V72" s="467"/>
    </row>
    <row r="73" spans="2:22" ht="15" hidden="1" thickBot="1">
      <c r="B73" s="467"/>
      <c r="C73" s="467"/>
      <c r="D73" s="467"/>
      <c r="E73" s="473"/>
      <c r="F73" s="575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</row>
    <row r="74" spans="2:22" ht="15" hidden="1" thickBot="1">
      <c r="B74" s="467"/>
      <c r="C74" s="467"/>
      <c r="D74" s="467"/>
      <c r="E74" s="467"/>
      <c r="F74" s="467"/>
      <c r="G74" s="467"/>
      <c r="H74" s="467"/>
      <c r="I74" s="467"/>
      <c r="J74" s="467"/>
      <c r="K74" s="467"/>
      <c r="L74" s="467"/>
      <c r="M74" s="467"/>
      <c r="N74" s="467"/>
      <c r="O74" s="467"/>
      <c r="P74" s="467"/>
      <c r="Q74" s="467"/>
      <c r="R74" s="467"/>
      <c r="S74" s="467"/>
      <c r="T74" s="467"/>
      <c r="U74" s="467"/>
      <c r="V74" s="467"/>
    </row>
    <row r="75" spans="2:22" ht="15" thickBot="1">
      <c r="B75" s="1293" t="s">
        <v>1139</v>
      </c>
      <c r="C75" s="1294"/>
      <c r="D75" s="1294"/>
      <c r="E75" s="1295"/>
      <c r="F75" s="467"/>
      <c r="G75" s="467"/>
      <c r="H75" s="467"/>
      <c r="I75" s="467"/>
      <c r="J75" s="467"/>
      <c r="K75" s="467"/>
      <c r="L75" s="467"/>
      <c r="M75" s="467"/>
      <c r="N75" s="467"/>
      <c r="O75" s="467"/>
      <c r="P75" s="467"/>
      <c r="Q75" s="467"/>
      <c r="R75" s="467"/>
      <c r="S75" s="467"/>
      <c r="T75" s="467"/>
      <c r="U75" s="467"/>
      <c r="V75" s="467"/>
    </row>
    <row r="76" spans="2:22" ht="5.0999999999999996" customHeight="1" thickBot="1">
      <c r="B76" s="467"/>
      <c r="C76" s="467"/>
      <c r="D76" s="467"/>
      <c r="E76" s="467"/>
      <c r="F76" s="467"/>
      <c r="G76" s="467"/>
      <c r="H76" s="467"/>
      <c r="I76" s="467"/>
      <c r="J76" s="467"/>
      <c r="K76" s="467"/>
      <c r="L76" s="467"/>
      <c r="M76" s="467"/>
      <c r="N76" s="467"/>
      <c r="O76" s="467"/>
      <c r="P76" s="467"/>
      <c r="Q76" s="467"/>
      <c r="R76" s="467"/>
      <c r="S76" s="467"/>
      <c r="T76" s="467"/>
      <c r="U76" s="467"/>
      <c r="V76" s="467"/>
    </row>
    <row r="77" spans="2:22" ht="10.5" customHeight="1">
      <c r="B77" s="1296" t="s">
        <v>5</v>
      </c>
      <c r="C77" s="1298" t="s">
        <v>6</v>
      </c>
      <c r="D77" s="1300" t="s">
        <v>7</v>
      </c>
      <c r="E77" s="1302" t="s">
        <v>1112</v>
      </c>
      <c r="F77" s="1298"/>
      <c r="G77" s="1300"/>
      <c r="H77" s="1302" t="s">
        <v>1113</v>
      </c>
      <c r="I77" s="1298"/>
      <c r="J77" s="1300"/>
      <c r="K77" s="1302" t="s">
        <v>1114</v>
      </c>
      <c r="L77" s="1298"/>
      <c r="M77" s="1298"/>
      <c r="N77" s="1303"/>
      <c r="O77" s="1304"/>
      <c r="P77" s="467"/>
      <c r="Q77" s="467"/>
      <c r="R77" s="467"/>
      <c r="S77" s="467"/>
      <c r="T77" s="467"/>
      <c r="U77" s="467"/>
      <c r="V77" s="467"/>
    </row>
    <row r="78" spans="2:22" ht="21" thickBot="1">
      <c r="B78" s="1297"/>
      <c r="C78" s="1299"/>
      <c r="D78" s="1301"/>
      <c r="E78" s="597" t="s">
        <v>1140</v>
      </c>
      <c r="F78" s="598" t="s">
        <v>1141</v>
      </c>
      <c r="G78" s="599" t="s">
        <v>1142</v>
      </c>
      <c r="H78" s="597" t="s">
        <v>1140</v>
      </c>
      <c r="I78" s="598" t="s">
        <v>1141</v>
      </c>
      <c r="J78" s="599" t="s">
        <v>1142</v>
      </c>
      <c r="K78" s="597" t="s">
        <v>1140</v>
      </c>
      <c r="L78" s="598" t="s">
        <v>1141</v>
      </c>
      <c r="M78" s="598" t="s">
        <v>1142</v>
      </c>
      <c r="N78" s="600" t="s">
        <v>1118</v>
      </c>
      <c r="O78" s="601" t="s">
        <v>29</v>
      </c>
      <c r="P78" s="467"/>
      <c r="Q78" s="467"/>
      <c r="R78" s="467"/>
      <c r="S78" s="467"/>
      <c r="T78" s="467"/>
      <c r="U78" s="467"/>
      <c r="V78" s="467"/>
    </row>
    <row r="79" spans="2:22" ht="10.5" customHeight="1">
      <c r="B79" s="1305">
        <v>2023</v>
      </c>
      <c r="C79" s="602" t="s">
        <v>806</v>
      </c>
      <c r="D79" s="1307" t="s">
        <v>1143</v>
      </c>
      <c r="E79" s="603">
        <v>24606</v>
      </c>
      <c r="F79" s="604">
        <v>66219</v>
      </c>
      <c r="G79" s="605"/>
      <c r="H79" s="606">
        <v>699</v>
      </c>
      <c r="I79" s="607">
        <v>736</v>
      </c>
      <c r="J79" s="608"/>
      <c r="K79" s="609">
        <v>17199594</v>
      </c>
      <c r="L79" s="607">
        <v>48737184</v>
      </c>
      <c r="M79" s="607"/>
      <c r="N79" s="610">
        <v>65007</v>
      </c>
      <c r="O79" s="611">
        <f t="shared" ref="O79:O90" si="4">SUM(K79:N79)</f>
        <v>66001785</v>
      </c>
      <c r="P79" s="467"/>
      <c r="Q79" s="467"/>
      <c r="R79" s="467"/>
      <c r="S79" s="467"/>
      <c r="T79" s="467"/>
      <c r="U79" s="467"/>
      <c r="V79" s="467"/>
    </row>
    <row r="80" spans="2:22">
      <c r="B80" s="1306"/>
      <c r="C80" s="612" t="s">
        <v>817</v>
      </c>
      <c r="D80" s="1308"/>
      <c r="E80" s="613"/>
      <c r="F80" s="614">
        <v>82535</v>
      </c>
      <c r="G80" s="615"/>
      <c r="H80" s="616"/>
      <c r="I80" s="617">
        <v>736</v>
      </c>
      <c r="J80" s="618"/>
      <c r="K80" s="616"/>
      <c r="L80" s="617">
        <v>60745760</v>
      </c>
      <c r="M80" s="617"/>
      <c r="N80" s="619">
        <v>14313</v>
      </c>
      <c r="O80" s="620">
        <f t="shared" si="4"/>
        <v>60760073</v>
      </c>
      <c r="P80" s="467"/>
      <c r="Q80" s="467"/>
      <c r="R80" s="467"/>
      <c r="S80" s="467"/>
      <c r="T80" s="467"/>
      <c r="U80" s="467"/>
      <c r="V80" s="467"/>
    </row>
    <row r="81" spans="2:15">
      <c r="B81" s="1306"/>
      <c r="C81" s="612" t="s">
        <v>1003</v>
      </c>
      <c r="D81" s="1308"/>
      <c r="E81" s="613"/>
      <c r="F81" s="614"/>
      <c r="G81" s="615"/>
      <c r="H81" s="616"/>
      <c r="I81" s="617"/>
      <c r="J81" s="618"/>
      <c r="K81" s="616"/>
      <c r="L81" s="617"/>
      <c r="M81" s="617"/>
      <c r="N81" s="619"/>
      <c r="O81" s="620">
        <f t="shared" si="4"/>
        <v>0</v>
      </c>
    </row>
    <row r="82" spans="2:15">
      <c r="B82" s="1306"/>
      <c r="C82" s="621" t="s">
        <v>1004</v>
      </c>
      <c r="D82" s="1308"/>
      <c r="E82" s="613"/>
      <c r="F82" s="614"/>
      <c r="G82" s="615"/>
      <c r="H82" s="616"/>
      <c r="I82" s="617"/>
      <c r="J82" s="618"/>
      <c r="K82" s="616"/>
      <c r="L82" s="617"/>
      <c r="M82" s="617"/>
      <c r="N82" s="619"/>
      <c r="O82" s="620">
        <f t="shared" si="4"/>
        <v>0</v>
      </c>
    </row>
    <row r="83" spans="2:15">
      <c r="B83" s="1306"/>
      <c r="C83" s="612" t="s">
        <v>1005</v>
      </c>
      <c r="D83" s="1308"/>
      <c r="E83" s="613"/>
      <c r="F83" s="614"/>
      <c r="G83" s="615"/>
      <c r="H83" s="616"/>
      <c r="I83" s="617"/>
      <c r="J83" s="618"/>
      <c r="K83" s="622"/>
      <c r="L83" s="617"/>
      <c r="M83" s="617"/>
      <c r="N83" s="619"/>
      <c r="O83" s="620">
        <f t="shared" si="4"/>
        <v>0</v>
      </c>
    </row>
    <row r="84" spans="2:15">
      <c r="B84" s="1306"/>
      <c r="C84" s="621" t="s">
        <v>1006</v>
      </c>
      <c r="D84" s="1308"/>
      <c r="E84" s="613"/>
      <c r="F84" s="614"/>
      <c r="G84" s="615"/>
      <c r="H84" s="616"/>
      <c r="I84" s="617"/>
      <c r="J84" s="618"/>
      <c r="K84" s="622"/>
      <c r="L84" s="617"/>
      <c r="M84" s="617"/>
      <c r="N84" s="619"/>
      <c r="O84" s="620">
        <f t="shared" si="4"/>
        <v>0</v>
      </c>
    </row>
    <row r="85" spans="2:15">
      <c r="B85" s="1306"/>
      <c r="C85" s="621" t="s">
        <v>1021</v>
      </c>
      <c r="D85" s="1308"/>
      <c r="E85" s="623"/>
      <c r="F85" s="624"/>
      <c r="G85" s="625"/>
      <c r="H85" s="626"/>
      <c r="I85" s="627"/>
      <c r="J85" s="628"/>
      <c r="K85" s="626"/>
      <c r="L85" s="627"/>
      <c r="M85" s="629"/>
      <c r="N85" s="630"/>
      <c r="O85" s="620">
        <f t="shared" si="4"/>
        <v>0</v>
      </c>
    </row>
    <row r="86" spans="2:15">
      <c r="B86" s="1306"/>
      <c r="C86" s="621" t="s">
        <v>1009</v>
      </c>
      <c r="D86" s="1308"/>
      <c r="E86" s="623"/>
      <c r="F86" s="624"/>
      <c r="G86" s="625"/>
      <c r="H86" s="631"/>
      <c r="I86" s="632"/>
      <c r="J86" s="628"/>
      <c r="K86" s="626"/>
      <c r="L86" s="627"/>
      <c r="M86" s="627"/>
      <c r="N86" s="630"/>
      <c r="O86" s="620">
        <f t="shared" si="4"/>
        <v>0</v>
      </c>
    </row>
    <row r="87" spans="2:15">
      <c r="B87" s="1306"/>
      <c r="C87" s="621" t="s">
        <v>1010</v>
      </c>
      <c r="D87" s="1308"/>
      <c r="E87" s="623"/>
      <c r="F87" s="624"/>
      <c r="G87" s="625"/>
      <c r="H87" s="631"/>
      <c r="I87" s="632"/>
      <c r="J87" s="628"/>
      <c r="K87" s="626"/>
      <c r="L87" s="627"/>
      <c r="M87" s="627"/>
      <c r="N87" s="630"/>
      <c r="O87" s="620">
        <f t="shared" si="4"/>
        <v>0</v>
      </c>
    </row>
    <row r="88" spans="2:15">
      <c r="B88" s="1306"/>
      <c r="C88" s="612" t="s">
        <v>1011</v>
      </c>
      <c r="D88" s="1308"/>
      <c r="E88" s="613"/>
      <c r="F88" s="614"/>
      <c r="G88" s="615"/>
      <c r="H88" s="633"/>
      <c r="I88" s="634"/>
      <c r="J88" s="618"/>
      <c r="K88" s="622"/>
      <c r="L88" s="617"/>
      <c r="M88" s="617"/>
      <c r="N88" s="619"/>
      <c r="O88" s="620">
        <f t="shared" si="4"/>
        <v>0</v>
      </c>
    </row>
    <row r="89" spans="2:15">
      <c r="B89" s="1306"/>
      <c r="C89" s="612" t="s">
        <v>1012</v>
      </c>
      <c r="D89" s="1308"/>
      <c r="E89" s="613"/>
      <c r="F89" s="614"/>
      <c r="G89" s="615"/>
      <c r="H89" s="616"/>
      <c r="I89" s="634"/>
      <c r="J89" s="618"/>
      <c r="K89" s="622"/>
      <c r="L89" s="617"/>
      <c r="M89" s="617"/>
      <c r="N89" s="619"/>
      <c r="O89" s="620">
        <f t="shared" si="4"/>
        <v>0</v>
      </c>
    </row>
    <row r="90" spans="2:15" ht="15" thickBot="1">
      <c r="B90" s="1306"/>
      <c r="C90" s="635" t="s">
        <v>1013</v>
      </c>
      <c r="D90" s="1309"/>
      <c r="E90" s="636"/>
      <c r="F90" s="637"/>
      <c r="G90" s="638"/>
      <c r="H90" s="639"/>
      <c r="I90" s="637"/>
      <c r="J90" s="640"/>
      <c r="K90" s="641"/>
      <c r="L90" s="642"/>
      <c r="M90" s="642"/>
      <c r="N90" s="643"/>
      <c r="O90" s="644">
        <f t="shared" si="4"/>
        <v>0</v>
      </c>
    </row>
    <row r="91" spans="2:15" ht="11.25" customHeight="1" thickBot="1">
      <c r="B91" s="1310" t="s">
        <v>1120</v>
      </c>
      <c r="C91" s="1311"/>
      <c r="D91" s="1312"/>
      <c r="E91" s="567">
        <f>SUM(E79:E90)</f>
        <v>24606</v>
      </c>
      <c r="F91" s="567">
        <f>SUM(F79:F90)</f>
        <v>148754</v>
      </c>
      <c r="G91" s="567">
        <f>SUM(G79:G90)</f>
        <v>0</v>
      </c>
      <c r="H91" s="1310" t="s">
        <v>1120</v>
      </c>
      <c r="I91" s="1311"/>
      <c r="J91" s="1312"/>
      <c r="K91" s="568">
        <f>SUM(K79:K90)</f>
        <v>17199594</v>
      </c>
      <c r="L91" s="568">
        <f>SUM(L79:L90)</f>
        <v>109482944</v>
      </c>
      <c r="M91" s="568">
        <f>SUM(M79:M90)</f>
        <v>0</v>
      </c>
      <c r="N91" s="569">
        <f>SUM(N79:N90)</f>
        <v>79320</v>
      </c>
      <c r="O91" s="645">
        <f>SUM(O79:O90)</f>
        <v>126761858</v>
      </c>
    </row>
    <row r="92" spans="2:15" ht="15" customHeight="1">
      <c r="B92" s="467" t="s">
        <v>1121</v>
      </c>
      <c r="C92" s="471"/>
      <c r="D92" s="572" t="s">
        <v>1122</v>
      </c>
      <c r="E92" s="646"/>
      <c r="F92" s="647"/>
      <c r="G92" s="647"/>
      <c r="H92" s="473"/>
      <c r="I92" s="646"/>
      <c r="J92" s="646"/>
      <c r="K92" s="473"/>
      <c r="L92" s="472"/>
      <c r="M92" s="472"/>
      <c r="N92" s="472"/>
      <c r="O92" s="472"/>
    </row>
    <row r="93" spans="2:15">
      <c r="B93" s="648"/>
      <c r="C93" s="471"/>
      <c r="D93" s="471"/>
      <c r="E93" s="473"/>
      <c r="F93" s="649"/>
      <c r="G93" s="649"/>
      <c r="H93" s="473"/>
      <c r="I93" s="649"/>
      <c r="J93" s="649"/>
      <c r="K93" s="473"/>
      <c r="L93" s="650"/>
      <c r="M93" s="650"/>
      <c r="N93" s="650"/>
      <c r="O93" s="650"/>
    </row>
    <row r="94" spans="2:15" ht="15" thickBot="1">
      <c r="B94" s="470"/>
      <c r="C94" s="471"/>
      <c r="D94" s="471"/>
      <c r="E94" s="473"/>
      <c r="F94" s="649"/>
      <c r="G94" s="649"/>
      <c r="H94" s="473"/>
      <c r="I94" s="649"/>
      <c r="J94" s="649"/>
      <c r="K94" s="473"/>
      <c r="L94" s="650"/>
      <c r="M94" s="650"/>
      <c r="N94" s="650"/>
      <c r="O94" s="650"/>
    </row>
    <row r="95" spans="2:15" ht="15" thickBot="1">
      <c r="B95" s="1293" t="s">
        <v>1144</v>
      </c>
      <c r="C95" s="1294"/>
      <c r="D95" s="1294"/>
      <c r="E95" s="1295"/>
      <c r="F95" s="467"/>
      <c r="G95" s="467"/>
      <c r="H95" s="467"/>
      <c r="I95" s="467"/>
      <c r="J95" s="467"/>
      <c r="K95" s="467"/>
      <c r="L95" s="467"/>
      <c r="M95" s="467"/>
      <c r="N95" s="467"/>
      <c r="O95" s="467"/>
    </row>
    <row r="96" spans="2:15" ht="5.0999999999999996" customHeight="1" thickBot="1">
      <c r="B96" s="467"/>
      <c r="C96" s="467"/>
      <c r="D96" s="467"/>
      <c r="E96" s="467"/>
      <c r="F96" s="467"/>
      <c r="G96" s="467"/>
      <c r="H96" s="467"/>
      <c r="I96" s="467"/>
      <c r="J96" s="467"/>
      <c r="K96" s="467"/>
      <c r="L96" s="467"/>
      <c r="M96" s="467"/>
      <c r="N96" s="467"/>
      <c r="O96" s="467"/>
    </row>
    <row r="97" spans="2:19" ht="10.5" customHeight="1">
      <c r="B97" s="1296" t="s">
        <v>5</v>
      </c>
      <c r="C97" s="1298" t="s">
        <v>6</v>
      </c>
      <c r="D97" s="1300" t="s">
        <v>7</v>
      </c>
      <c r="E97" s="1302" t="s">
        <v>1112</v>
      </c>
      <c r="F97" s="1298"/>
      <c r="G97" s="1300"/>
      <c r="H97" s="1302" t="s">
        <v>1113</v>
      </c>
      <c r="I97" s="1298"/>
      <c r="J97" s="1300"/>
      <c r="K97" s="1302" t="s">
        <v>1114</v>
      </c>
      <c r="L97" s="1298"/>
      <c r="M97" s="1298"/>
      <c r="N97" s="1303"/>
      <c r="O97" s="1304"/>
      <c r="P97" s="467"/>
      <c r="Q97" s="467"/>
      <c r="R97" s="467"/>
      <c r="S97" s="467"/>
    </row>
    <row r="98" spans="2:19" ht="21" thickBot="1">
      <c r="B98" s="1297"/>
      <c r="C98" s="1299"/>
      <c r="D98" s="1301"/>
      <c r="E98" s="651" t="s">
        <v>1140</v>
      </c>
      <c r="F98" s="651" t="s">
        <v>1141</v>
      </c>
      <c r="G98" s="652" t="s">
        <v>1142</v>
      </c>
      <c r="H98" s="651" t="s">
        <v>1140</v>
      </c>
      <c r="I98" s="653" t="s">
        <v>1141</v>
      </c>
      <c r="J98" s="652" t="s">
        <v>1142</v>
      </c>
      <c r="K98" s="651" t="s">
        <v>1140</v>
      </c>
      <c r="L98" s="653" t="s">
        <v>1141</v>
      </c>
      <c r="M98" s="653" t="s">
        <v>1142</v>
      </c>
      <c r="N98" s="654" t="s">
        <v>1118</v>
      </c>
      <c r="O98" s="601" t="s">
        <v>29</v>
      </c>
      <c r="P98" s="467"/>
      <c r="Q98" s="467"/>
      <c r="R98" s="467"/>
      <c r="S98" s="467"/>
    </row>
    <row r="99" spans="2:19" ht="10.5" customHeight="1">
      <c r="B99" s="1326">
        <f>+B79</f>
        <v>2023</v>
      </c>
      <c r="C99" s="602" t="s">
        <v>806</v>
      </c>
      <c r="D99" s="1307" t="s">
        <v>1145</v>
      </c>
      <c r="E99" s="603">
        <v>26519</v>
      </c>
      <c r="F99" s="604">
        <v>72948</v>
      </c>
      <c r="G99" s="605"/>
      <c r="H99" s="606">
        <v>1332</v>
      </c>
      <c r="I99" s="607">
        <v>1403</v>
      </c>
      <c r="J99" s="608"/>
      <c r="K99" s="609">
        <v>35323308</v>
      </c>
      <c r="L99" s="607">
        <v>102346044</v>
      </c>
      <c r="M99" s="607"/>
      <c r="N99" s="610">
        <v>274392</v>
      </c>
      <c r="O99" s="611">
        <f t="shared" ref="O99:O110" si="5">SUM(K99:N99)</f>
        <v>137943744</v>
      </c>
      <c r="P99" s="467"/>
      <c r="Q99" s="467"/>
      <c r="R99" s="467"/>
      <c r="S99" s="467"/>
    </row>
    <row r="100" spans="2:19">
      <c r="B100" s="1327"/>
      <c r="C100" s="612" t="s">
        <v>817</v>
      </c>
      <c r="D100" s="1308"/>
      <c r="E100" s="613"/>
      <c r="F100" s="614">
        <v>88045</v>
      </c>
      <c r="G100" s="615"/>
      <c r="H100" s="616"/>
      <c r="I100" s="617">
        <v>1403</v>
      </c>
      <c r="J100" s="618"/>
      <c r="K100" s="616"/>
      <c r="L100" s="617">
        <v>123527135</v>
      </c>
      <c r="M100" s="617"/>
      <c r="N100" s="619">
        <v>-82902</v>
      </c>
      <c r="O100" s="620">
        <f t="shared" si="5"/>
        <v>123444233</v>
      </c>
      <c r="P100" s="467"/>
      <c r="Q100" s="467"/>
      <c r="R100" s="467"/>
      <c r="S100" s="467"/>
    </row>
    <row r="101" spans="2:19">
      <c r="B101" s="1327"/>
      <c r="C101" s="612" t="s">
        <v>1003</v>
      </c>
      <c r="D101" s="1308"/>
      <c r="E101" s="613"/>
      <c r="F101" s="614"/>
      <c r="G101" s="615"/>
      <c r="H101" s="616"/>
      <c r="I101" s="617"/>
      <c r="J101" s="618"/>
      <c r="K101" s="616"/>
      <c r="L101" s="617"/>
      <c r="M101" s="617"/>
      <c r="N101" s="619"/>
      <c r="O101" s="620">
        <f t="shared" si="5"/>
        <v>0</v>
      </c>
      <c r="P101" s="467"/>
      <c r="Q101" s="467"/>
      <c r="R101" s="467"/>
      <c r="S101" s="467"/>
    </row>
    <row r="102" spans="2:19">
      <c r="B102" s="1327"/>
      <c r="C102" s="621" t="s">
        <v>1004</v>
      </c>
      <c r="D102" s="1308"/>
      <c r="E102" s="613"/>
      <c r="F102" s="614"/>
      <c r="G102" s="615"/>
      <c r="H102" s="616"/>
      <c r="I102" s="617"/>
      <c r="J102" s="618"/>
      <c r="K102" s="616"/>
      <c r="L102" s="617"/>
      <c r="M102" s="617"/>
      <c r="N102" s="619"/>
      <c r="O102" s="620">
        <f t="shared" si="5"/>
        <v>0</v>
      </c>
      <c r="P102" s="467"/>
      <c r="Q102" s="467"/>
      <c r="R102" s="467"/>
      <c r="S102" s="467"/>
    </row>
    <row r="103" spans="2:19">
      <c r="B103" s="1327"/>
      <c r="C103" s="612" t="s">
        <v>1005</v>
      </c>
      <c r="D103" s="1308"/>
      <c r="E103" s="613"/>
      <c r="F103" s="614"/>
      <c r="G103" s="615"/>
      <c r="H103" s="616"/>
      <c r="I103" s="617"/>
      <c r="J103" s="618"/>
      <c r="K103" s="622"/>
      <c r="L103" s="617"/>
      <c r="M103" s="617"/>
      <c r="N103" s="619"/>
      <c r="O103" s="620">
        <f t="shared" si="5"/>
        <v>0</v>
      </c>
      <c r="P103" s="467"/>
      <c r="Q103" s="467"/>
      <c r="R103" s="467"/>
      <c r="S103" s="467"/>
    </row>
    <row r="104" spans="2:19">
      <c r="B104" s="1327"/>
      <c r="C104" s="621" t="s">
        <v>1006</v>
      </c>
      <c r="D104" s="1308"/>
      <c r="E104" s="613"/>
      <c r="F104" s="614"/>
      <c r="G104" s="615"/>
      <c r="H104" s="616"/>
      <c r="I104" s="617"/>
      <c r="J104" s="618"/>
      <c r="K104" s="622"/>
      <c r="L104" s="617"/>
      <c r="M104" s="617"/>
      <c r="N104" s="619"/>
      <c r="O104" s="620">
        <f t="shared" si="5"/>
        <v>0</v>
      </c>
      <c r="P104" s="467"/>
      <c r="Q104" s="467"/>
      <c r="R104" s="467"/>
      <c r="S104" s="467"/>
    </row>
    <row r="105" spans="2:19">
      <c r="B105" s="1327"/>
      <c r="C105" s="621" t="s">
        <v>1021</v>
      </c>
      <c r="D105" s="1308"/>
      <c r="E105" s="623"/>
      <c r="F105" s="624"/>
      <c r="G105" s="625"/>
      <c r="H105" s="626"/>
      <c r="I105" s="627"/>
      <c r="J105" s="628"/>
      <c r="K105" s="626"/>
      <c r="L105" s="627"/>
      <c r="M105" s="627"/>
      <c r="N105" s="630"/>
      <c r="O105" s="620">
        <f t="shared" si="5"/>
        <v>0</v>
      </c>
      <c r="P105" s="467"/>
      <c r="Q105" s="467"/>
      <c r="R105" s="467"/>
      <c r="S105" s="467"/>
    </row>
    <row r="106" spans="2:19">
      <c r="B106" s="1327"/>
      <c r="C106" s="621" t="s">
        <v>1009</v>
      </c>
      <c r="D106" s="1308"/>
      <c r="E106" s="623"/>
      <c r="F106" s="624"/>
      <c r="G106" s="625"/>
      <c r="H106" s="631"/>
      <c r="I106" s="632"/>
      <c r="J106" s="628"/>
      <c r="K106" s="626"/>
      <c r="L106" s="627"/>
      <c r="M106" s="627"/>
      <c r="N106" s="630"/>
      <c r="O106" s="620">
        <f t="shared" si="5"/>
        <v>0</v>
      </c>
      <c r="P106" s="467"/>
      <c r="Q106" s="467"/>
      <c r="R106" s="467"/>
      <c r="S106" s="467"/>
    </row>
    <row r="107" spans="2:19">
      <c r="B107" s="1327"/>
      <c r="C107" s="621" t="s">
        <v>1010</v>
      </c>
      <c r="D107" s="1308"/>
      <c r="E107" s="623"/>
      <c r="F107" s="624"/>
      <c r="G107" s="625"/>
      <c r="H107" s="631"/>
      <c r="I107" s="632"/>
      <c r="J107" s="628"/>
      <c r="K107" s="626"/>
      <c r="L107" s="627"/>
      <c r="M107" s="627"/>
      <c r="N107" s="630"/>
      <c r="O107" s="620">
        <f t="shared" si="5"/>
        <v>0</v>
      </c>
      <c r="P107" s="467"/>
      <c r="Q107" s="467"/>
      <c r="R107" s="467"/>
      <c r="S107" s="467"/>
    </row>
    <row r="108" spans="2:19">
      <c r="B108" s="1327"/>
      <c r="C108" s="612" t="s">
        <v>1011</v>
      </c>
      <c r="D108" s="1308"/>
      <c r="E108" s="613"/>
      <c r="F108" s="614"/>
      <c r="G108" s="615"/>
      <c r="H108" s="633"/>
      <c r="I108" s="634"/>
      <c r="J108" s="618"/>
      <c r="K108" s="622"/>
      <c r="L108" s="617"/>
      <c r="M108" s="617"/>
      <c r="N108" s="619"/>
      <c r="O108" s="620">
        <f t="shared" si="5"/>
        <v>0</v>
      </c>
      <c r="P108" s="467"/>
      <c r="S108" s="467"/>
    </row>
    <row r="109" spans="2:19">
      <c r="B109" s="1327"/>
      <c r="C109" s="612" t="s">
        <v>1012</v>
      </c>
      <c r="D109" s="1308"/>
      <c r="E109" s="613"/>
      <c r="F109" s="614"/>
      <c r="G109" s="615"/>
      <c r="H109" s="616"/>
      <c r="I109" s="634"/>
      <c r="J109" s="618"/>
      <c r="K109" s="622"/>
      <c r="L109" s="617"/>
      <c r="M109" s="617"/>
      <c r="N109" s="619"/>
      <c r="O109" s="620">
        <f t="shared" si="5"/>
        <v>0</v>
      </c>
      <c r="P109" s="467"/>
      <c r="S109" s="467"/>
    </row>
    <row r="110" spans="2:19" ht="15" thickBot="1">
      <c r="B110" s="1328"/>
      <c r="C110" s="635" t="s">
        <v>1013</v>
      </c>
      <c r="D110" s="1329"/>
      <c r="E110" s="636"/>
      <c r="F110" s="637"/>
      <c r="G110" s="638"/>
      <c r="H110" s="639"/>
      <c r="I110" s="637"/>
      <c r="J110" s="640"/>
      <c r="K110" s="641"/>
      <c r="L110" s="642"/>
      <c r="M110" s="642"/>
      <c r="N110" s="643"/>
      <c r="O110" s="644">
        <f t="shared" si="5"/>
        <v>0</v>
      </c>
      <c r="P110" s="467"/>
      <c r="S110" s="467"/>
    </row>
    <row r="111" spans="2:19" ht="11.25" customHeight="1" thickBot="1">
      <c r="B111" s="1330" t="s">
        <v>1120</v>
      </c>
      <c r="C111" s="1331"/>
      <c r="D111" s="1332"/>
      <c r="E111" s="567">
        <f>SUM(E99:E110)</f>
        <v>26519</v>
      </c>
      <c r="F111" s="567">
        <f>SUM(F99:F110)</f>
        <v>160993</v>
      </c>
      <c r="G111" s="567">
        <f>SUM(G99:G110)</f>
        <v>0</v>
      </c>
      <c r="H111" s="1310" t="s">
        <v>1120</v>
      </c>
      <c r="I111" s="1311"/>
      <c r="J111" s="1312"/>
      <c r="K111" s="568">
        <f>SUM(K99:K110)</f>
        <v>35323308</v>
      </c>
      <c r="L111" s="568">
        <f>SUM(L99:L110)</f>
        <v>225873179</v>
      </c>
      <c r="M111" s="568">
        <f>SUM(M99:M110)</f>
        <v>0</v>
      </c>
      <c r="N111" s="569">
        <f>SUM(N99:N110)</f>
        <v>191490</v>
      </c>
      <c r="O111" s="645">
        <f>SUM(O99:O110)</f>
        <v>261387977</v>
      </c>
      <c r="P111" s="467"/>
      <c r="Q111" s="467"/>
      <c r="R111" s="467"/>
      <c r="S111" s="467"/>
    </row>
    <row r="112" spans="2:19" ht="15" customHeight="1">
      <c r="B112" s="467" t="s">
        <v>1121</v>
      </c>
      <c r="C112" s="655"/>
      <c r="D112" s="572" t="s">
        <v>1122</v>
      </c>
      <c r="E112" s="473"/>
      <c r="F112" s="575"/>
      <c r="G112" s="656"/>
      <c r="H112" s="473"/>
      <c r="I112" s="575"/>
      <c r="J112" s="575"/>
      <c r="K112" s="473"/>
      <c r="L112" s="575"/>
      <c r="M112" s="575"/>
      <c r="N112" s="473"/>
      <c r="O112" s="467"/>
      <c r="P112" s="467"/>
      <c r="Q112" s="473"/>
      <c r="R112" s="473"/>
      <c r="S112" s="473"/>
    </row>
    <row r="113" spans="2:18" ht="15" thickBot="1">
      <c r="B113" s="467"/>
      <c r="C113" s="467"/>
      <c r="D113" s="467"/>
      <c r="E113" s="467"/>
      <c r="F113" s="467"/>
      <c r="G113" s="467"/>
      <c r="H113" s="467"/>
      <c r="I113" s="467"/>
      <c r="J113" s="467"/>
      <c r="K113" s="467"/>
      <c r="L113" s="467"/>
      <c r="M113" s="467"/>
      <c r="N113" s="467"/>
      <c r="O113" s="467"/>
    </row>
    <row r="114" spans="2:18" ht="15" thickBot="1">
      <c r="B114" s="1333" t="s">
        <v>1126</v>
      </c>
      <c r="C114" s="1334"/>
      <c r="D114" s="1334"/>
      <c r="E114" s="1335"/>
      <c r="F114" s="474"/>
      <c r="G114" s="474"/>
      <c r="H114" s="474"/>
      <c r="I114" s="474"/>
      <c r="J114" s="474"/>
      <c r="K114" s="474"/>
      <c r="L114" s="474"/>
      <c r="M114" s="474"/>
      <c r="N114" s="474"/>
      <c r="O114" s="474"/>
    </row>
    <row r="115" spans="2:18" ht="15" thickBot="1">
      <c r="B115" s="474"/>
      <c r="C115" s="474"/>
      <c r="D115" s="474"/>
      <c r="E115" s="474"/>
      <c r="F115" s="474"/>
      <c r="G115" s="474"/>
      <c r="H115" s="474"/>
      <c r="I115" s="474"/>
      <c r="J115" s="474"/>
      <c r="K115" s="474"/>
      <c r="L115" s="474"/>
      <c r="M115" s="474"/>
      <c r="N115" s="474"/>
      <c r="O115" s="474"/>
    </row>
    <row r="116" spans="2:18">
      <c r="B116" s="1336" t="s">
        <v>5</v>
      </c>
      <c r="C116" s="1338" t="s">
        <v>6</v>
      </c>
      <c r="D116" s="1340" t="s">
        <v>7</v>
      </c>
      <c r="E116" s="1313" t="s">
        <v>1112</v>
      </c>
      <c r="F116" s="1314"/>
      <c r="G116" s="1315"/>
      <c r="H116" s="1313" t="s">
        <v>1113</v>
      </c>
      <c r="I116" s="1314"/>
      <c r="J116" s="1315"/>
      <c r="K116" s="1313" t="s">
        <v>1114</v>
      </c>
      <c r="L116" s="1314"/>
      <c r="M116" s="1314"/>
      <c r="N116" s="1314"/>
      <c r="O116" s="1315"/>
    </row>
    <row r="117" spans="2:18" ht="25.5" customHeight="1" thickBot="1">
      <c r="B117" s="1337"/>
      <c r="C117" s="1339"/>
      <c r="D117" s="1341"/>
      <c r="E117" s="657" t="s">
        <v>1140</v>
      </c>
      <c r="F117" s="658" t="s">
        <v>1141</v>
      </c>
      <c r="G117" s="659" t="s">
        <v>1142</v>
      </c>
      <c r="H117" s="657" t="s">
        <v>1140</v>
      </c>
      <c r="I117" s="658" t="s">
        <v>1141</v>
      </c>
      <c r="J117" s="659" t="s">
        <v>1142</v>
      </c>
      <c r="K117" s="657" t="s">
        <v>1140</v>
      </c>
      <c r="L117" s="658" t="s">
        <v>1141</v>
      </c>
      <c r="M117" s="658" t="s">
        <v>1142</v>
      </c>
      <c r="N117" s="659" t="s">
        <v>1118</v>
      </c>
      <c r="O117" s="660" t="s">
        <v>29</v>
      </c>
    </row>
    <row r="118" spans="2:18" ht="10.5" customHeight="1">
      <c r="B118" s="1316">
        <v>2023</v>
      </c>
      <c r="C118" s="602" t="s">
        <v>806</v>
      </c>
      <c r="D118" s="1319" t="s">
        <v>1127</v>
      </c>
      <c r="E118" s="661">
        <v>6948</v>
      </c>
      <c r="F118" s="662">
        <f>21072-1</f>
        <v>21071</v>
      </c>
      <c r="G118" s="663"/>
      <c r="H118" s="664">
        <v>8709</v>
      </c>
      <c r="I118" s="665">
        <v>9174</v>
      </c>
      <c r="J118" s="666"/>
      <c r="K118" s="667">
        <f>E118*H118</f>
        <v>60510132</v>
      </c>
      <c r="L118" s="665">
        <f>21072*I118</f>
        <v>193314528</v>
      </c>
      <c r="M118" s="668"/>
      <c r="N118" s="669"/>
      <c r="O118" s="670">
        <f>SUM(K118:N118)</f>
        <v>253824660</v>
      </c>
    </row>
    <row r="119" spans="2:18" ht="10.5" customHeight="1">
      <c r="B119" s="1317"/>
      <c r="C119" s="612" t="s">
        <v>817</v>
      </c>
      <c r="D119" s="1320"/>
      <c r="E119" s="671"/>
      <c r="F119" s="672">
        <v>26541</v>
      </c>
      <c r="G119" s="673"/>
      <c r="H119" s="631"/>
      <c r="I119" s="627">
        <v>9174</v>
      </c>
      <c r="J119" s="628"/>
      <c r="K119" s="631"/>
      <c r="L119" s="627">
        <f>F119*I119</f>
        <v>243487134</v>
      </c>
      <c r="M119" s="674"/>
      <c r="N119" s="675">
        <f>1*-9174</f>
        <v>-9174</v>
      </c>
      <c r="O119" s="676">
        <f>SUM(K119:N119)</f>
        <v>243477960</v>
      </c>
    </row>
    <row r="120" spans="2:18">
      <c r="B120" s="1317"/>
      <c r="C120" s="612" t="s">
        <v>1003</v>
      </c>
      <c r="D120" s="1320"/>
      <c r="E120" s="671"/>
      <c r="F120" s="672"/>
      <c r="G120" s="677"/>
      <c r="H120" s="631"/>
      <c r="I120" s="627"/>
      <c r="J120" s="628"/>
      <c r="K120" s="631"/>
      <c r="L120" s="627"/>
      <c r="M120" s="627"/>
      <c r="N120" s="627"/>
      <c r="O120" s="676">
        <f>SUM(K120:N120)</f>
        <v>0</v>
      </c>
    </row>
    <row r="121" spans="2:18">
      <c r="B121" s="1317"/>
      <c r="C121" s="621" t="s">
        <v>1004</v>
      </c>
      <c r="D121" s="1320"/>
      <c r="E121" s="671"/>
      <c r="F121" s="672"/>
      <c r="G121" s="677"/>
      <c r="H121" s="631"/>
      <c r="I121" s="627"/>
      <c r="J121" s="628"/>
      <c r="K121" s="631"/>
      <c r="L121" s="627"/>
      <c r="M121" s="627"/>
      <c r="N121" s="627"/>
      <c r="O121" s="676">
        <f t="shared" ref="O121:O128" si="6">SUM(K121:N121)</f>
        <v>0</v>
      </c>
    </row>
    <row r="122" spans="2:18">
      <c r="B122" s="1317"/>
      <c r="C122" s="612" t="s">
        <v>1005</v>
      </c>
      <c r="D122" s="1320"/>
      <c r="E122" s="671"/>
      <c r="F122" s="672"/>
      <c r="G122" s="677"/>
      <c r="H122" s="631"/>
      <c r="I122" s="627"/>
      <c r="J122" s="628"/>
      <c r="K122" s="626"/>
      <c r="L122" s="627"/>
      <c r="M122" s="627"/>
      <c r="N122" s="627"/>
      <c r="O122" s="676">
        <f t="shared" si="6"/>
        <v>0</v>
      </c>
    </row>
    <row r="123" spans="2:18">
      <c r="B123" s="1317"/>
      <c r="C123" s="621" t="s">
        <v>1006</v>
      </c>
      <c r="D123" s="1320"/>
      <c r="E123" s="671"/>
      <c r="F123" s="672"/>
      <c r="G123" s="677"/>
      <c r="H123" s="631"/>
      <c r="I123" s="627"/>
      <c r="J123" s="628"/>
      <c r="K123" s="626"/>
      <c r="L123" s="627"/>
      <c r="M123" s="627"/>
      <c r="N123" s="627"/>
      <c r="O123" s="676">
        <f t="shared" si="6"/>
        <v>0</v>
      </c>
    </row>
    <row r="124" spans="2:18">
      <c r="B124" s="1317"/>
      <c r="C124" s="621" t="s">
        <v>1021</v>
      </c>
      <c r="D124" s="1320"/>
      <c r="E124" s="671"/>
      <c r="F124" s="672"/>
      <c r="G124" s="677"/>
      <c r="H124" s="626"/>
      <c r="I124" s="627"/>
      <c r="J124" s="628"/>
      <c r="K124" s="626"/>
      <c r="L124" s="678"/>
      <c r="M124" s="627"/>
      <c r="N124" s="627"/>
      <c r="O124" s="676">
        <f>SUM(K124:N124)</f>
        <v>0</v>
      </c>
    </row>
    <row r="125" spans="2:18">
      <c r="B125" s="1317"/>
      <c r="C125" s="621" t="s">
        <v>1009</v>
      </c>
      <c r="D125" s="1320"/>
      <c r="E125" s="671"/>
      <c r="F125" s="632"/>
      <c r="G125" s="677"/>
      <c r="H125" s="631"/>
      <c r="I125" s="632"/>
      <c r="J125" s="628"/>
      <c r="K125" s="626"/>
      <c r="L125" s="678"/>
      <c r="M125" s="627"/>
      <c r="N125" s="627"/>
      <c r="O125" s="676">
        <f t="shared" si="6"/>
        <v>0</v>
      </c>
    </row>
    <row r="126" spans="2:18">
      <c r="B126" s="1317"/>
      <c r="C126" s="621" t="s">
        <v>1010</v>
      </c>
      <c r="D126" s="1320"/>
      <c r="E126" s="671"/>
      <c r="F126" s="632"/>
      <c r="G126" s="625"/>
      <c r="H126" s="631"/>
      <c r="I126" s="632"/>
      <c r="J126" s="628"/>
      <c r="K126" s="626"/>
      <c r="L126" s="678"/>
      <c r="M126" s="627"/>
      <c r="N126" s="627"/>
      <c r="O126" s="676">
        <f t="shared" si="6"/>
        <v>0</v>
      </c>
    </row>
    <row r="127" spans="2:18">
      <c r="B127" s="1317"/>
      <c r="C127" s="612" t="s">
        <v>1011</v>
      </c>
      <c r="D127" s="1320"/>
      <c r="E127" s="679"/>
      <c r="F127" s="632"/>
      <c r="G127" s="680"/>
      <c r="H127" s="681"/>
      <c r="I127" s="632"/>
      <c r="J127" s="628"/>
      <c r="K127" s="626"/>
      <c r="L127" s="678"/>
      <c r="M127" s="627"/>
      <c r="N127" s="627"/>
      <c r="O127" s="676">
        <f t="shared" si="6"/>
        <v>0</v>
      </c>
    </row>
    <row r="128" spans="2:18">
      <c r="B128" s="1317"/>
      <c r="C128" s="612" t="s">
        <v>1012</v>
      </c>
      <c r="D128" s="1320"/>
      <c r="E128" s="671"/>
      <c r="F128" s="632"/>
      <c r="G128" s="625"/>
      <c r="H128" s="631"/>
      <c r="I128" s="632"/>
      <c r="J128" s="628"/>
      <c r="K128" s="626"/>
      <c r="L128" s="627"/>
      <c r="M128" s="627"/>
      <c r="N128" s="627"/>
      <c r="O128" s="676">
        <f t="shared" si="6"/>
        <v>0</v>
      </c>
      <c r="Q128" t="str">
        <f>+B75</f>
        <v>Aeropuerto El Loa - Calama</v>
      </c>
      <c r="R128" s="1031">
        <f>SUM(E79:F80)</f>
        <v>173360</v>
      </c>
    </row>
    <row r="129" spans="2:18" ht="15" thickBot="1">
      <c r="B129" s="1318"/>
      <c r="C129" s="635" t="s">
        <v>1013</v>
      </c>
      <c r="D129" s="1321"/>
      <c r="E129" s="682"/>
      <c r="F129" s="683"/>
      <c r="G129" s="684"/>
      <c r="H129" s="685"/>
      <c r="I129" s="683"/>
      <c r="J129" s="686"/>
      <c r="K129" s="687"/>
      <c r="L129" s="688"/>
      <c r="M129" s="688"/>
      <c r="N129" s="688"/>
      <c r="O129" s="689">
        <f>SUM(K129:N129)</f>
        <v>0</v>
      </c>
      <c r="Q129" t="str">
        <f>+B95</f>
        <v>Aeropuerto Cerro Moreno - Antofagasta</v>
      </c>
      <c r="R129" s="1031">
        <f>SUM(E99:F100)</f>
        <v>187512</v>
      </c>
    </row>
    <row r="130" spans="2:18" ht="15" thickBot="1">
      <c r="B130" s="1322" t="s">
        <v>1120</v>
      </c>
      <c r="C130" s="1323"/>
      <c r="D130" s="1324"/>
      <c r="E130" s="517">
        <f>SUM(E118:E129)</f>
        <v>6948</v>
      </c>
      <c r="F130" s="517">
        <f>SUM(F118:F129)</f>
        <v>47612</v>
      </c>
      <c r="G130" s="517">
        <f>SUM(G118:G129)</f>
        <v>0</v>
      </c>
      <c r="H130" s="1322" t="s">
        <v>1120</v>
      </c>
      <c r="I130" s="1323"/>
      <c r="J130" s="1324"/>
      <c r="K130" s="518">
        <f>SUM(K118:K129)</f>
        <v>60510132</v>
      </c>
      <c r="L130" s="518">
        <f>SUM(L118:L129)</f>
        <v>436801662</v>
      </c>
      <c r="M130" s="518">
        <f>SUM(M118:M129)</f>
        <v>0</v>
      </c>
      <c r="N130" s="519">
        <f>SUM(N120:N129)</f>
        <v>0</v>
      </c>
      <c r="O130" s="690">
        <f>SUM(O118:O129)</f>
        <v>497302620</v>
      </c>
      <c r="Q130" s="294" t="str">
        <f>+B114</f>
        <v>Aeropuerto Regional Atacama - Copiapó</v>
      </c>
      <c r="R130" s="1032">
        <f>SUM(E118:F119)</f>
        <v>54560</v>
      </c>
    </row>
    <row r="131" spans="2:18" ht="12" customHeight="1">
      <c r="B131" s="691" t="s">
        <v>1121</v>
      </c>
      <c r="C131" s="691"/>
      <c r="D131" s="692"/>
      <c r="E131" s="693" t="s">
        <v>1122</v>
      </c>
      <c r="F131" s="1325" t="s">
        <v>1146</v>
      </c>
      <c r="G131" s="1325"/>
      <c r="H131" s="1325"/>
      <c r="I131" s="694"/>
      <c r="J131" s="694"/>
      <c r="K131" s="694"/>
      <c r="L131" s="694"/>
      <c r="M131" s="694"/>
      <c r="N131" s="694"/>
      <c r="O131" s="695"/>
      <c r="Q131" t="str">
        <f>+B135</f>
        <v>Aeropuerto de la Araucanía - Temuco</v>
      </c>
      <c r="R131" s="1031">
        <f>SUM(E139:F140)</f>
        <v>97233</v>
      </c>
    </row>
    <row r="132" spans="2:18" ht="12" customHeight="1">
      <c r="B132" s="691"/>
      <c r="C132" s="691"/>
      <c r="D132" s="691"/>
      <c r="E132" s="695"/>
      <c r="F132" s="694"/>
      <c r="G132" s="694"/>
      <c r="H132" s="696"/>
      <c r="I132" s="694"/>
      <c r="J132" s="694"/>
      <c r="K132" s="694"/>
      <c r="L132" s="695"/>
      <c r="M132" s="694"/>
      <c r="N132" s="695"/>
      <c r="O132" s="695"/>
      <c r="Q132" t="str">
        <f>+B154</f>
        <v>Aeropuerto Carriel Sur, Concepción</v>
      </c>
      <c r="R132" s="1031">
        <f>SUM(E158:F159)</f>
        <v>161688</v>
      </c>
    </row>
    <row r="133" spans="2:18" ht="12" customHeight="1">
      <c r="B133" s="691"/>
      <c r="C133" s="691"/>
      <c r="D133" s="691"/>
      <c r="E133" s="695"/>
      <c r="F133" s="694"/>
      <c r="G133" s="694"/>
      <c r="H133" s="696"/>
      <c r="I133" s="694"/>
      <c r="J133" s="695"/>
      <c r="K133" s="694"/>
      <c r="L133" s="695"/>
      <c r="M133" s="694"/>
      <c r="N133" s="695"/>
      <c r="O133" s="695"/>
    </row>
    <row r="134" spans="2:18" ht="15" thickBot="1">
      <c r="B134" s="467"/>
      <c r="C134" s="467"/>
      <c r="D134" s="467"/>
      <c r="E134" s="467"/>
      <c r="F134" s="467"/>
      <c r="G134" s="467"/>
      <c r="H134" s="467"/>
      <c r="I134" s="467"/>
      <c r="J134" s="467"/>
      <c r="K134" s="467"/>
      <c r="L134" s="467"/>
      <c r="M134" s="467"/>
      <c r="N134" s="467"/>
      <c r="O134" s="467"/>
    </row>
    <row r="135" spans="2:18" s="697" customFormat="1" ht="13.8" thickBot="1">
      <c r="B135" s="1333" t="s">
        <v>1147</v>
      </c>
      <c r="C135" s="1334"/>
      <c r="D135" s="1334"/>
      <c r="E135" s="1335"/>
      <c r="F135" s="474"/>
      <c r="G135" s="474"/>
      <c r="H135" s="474"/>
      <c r="I135" s="474"/>
      <c r="J135" s="474"/>
      <c r="K135" s="474"/>
      <c r="L135" s="474"/>
      <c r="M135" s="474"/>
      <c r="N135" s="474"/>
    </row>
    <row r="136" spans="2:18" ht="5.0999999999999996" customHeight="1" thickBot="1">
      <c r="B136" s="467"/>
      <c r="C136" s="467"/>
      <c r="D136" s="467"/>
      <c r="E136" s="467"/>
      <c r="F136" s="467"/>
      <c r="G136" s="467"/>
      <c r="H136" s="467"/>
      <c r="I136" s="467"/>
      <c r="J136" s="467"/>
      <c r="K136" s="467"/>
      <c r="L136" s="467"/>
      <c r="M136" s="467"/>
      <c r="N136" s="467"/>
      <c r="O136" s="467"/>
    </row>
    <row r="137" spans="2:18" s="697" customFormat="1" ht="11.25" customHeight="1" thickBot="1">
      <c r="B137" s="1356" t="s">
        <v>5</v>
      </c>
      <c r="C137" s="1358" t="s">
        <v>6</v>
      </c>
      <c r="D137" s="1360" t="s">
        <v>7</v>
      </c>
      <c r="E137" s="1362" t="s">
        <v>1148</v>
      </c>
      <c r="F137" s="1362"/>
      <c r="G137" s="1362"/>
      <c r="H137" s="1342" t="s">
        <v>1113</v>
      </c>
      <c r="I137" s="1342"/>
      <c r="J137" s="1342"/>
      <c r="K137" s="1342" t="s">
        <v>1149</v>
      </c>
      <c r="L137" s="1342"/>
      <c r="M137" s="1343"/>
      <c r="N137" s="698"/>
    </row>
    <row r="138" spans="2:18" s="697" customFormat="1" ht="21" thickBot="1">
      <c r="B138" s="1357"/>
      <c r="C138" s="1359"/>
      <c r="D138" s="1361"/>
      <c r="E138" s="699" t="s">
        <v>1140</v>
      </c>
      <c r="F138" s="700" t="s">
        <v>1141</v>
      </c>
      <c r="G138" s="701" t="s">
        <v>1142</v>
      </c>
      <c r="H138" s="699" t="s">
        <v>1140</v>
      </c>
      <c r="I138" s="700" t="s">
        <v>1141</v>
      </c>
      <c r="J138" s="701" t="s">
        <v>1142</v>
      </c>
      <c r="K138" s="699" t="s">
        <v>1140</v>
      </c>
      <c r="L138" s="700" t="s">
        <v>1141</v>
      </c>
      <c r="M138" s="701" t="s">
        <v>1142</v>
      </c>
      <c r="N138" s="702" t="s">
        <v>29</v>
      </c>
    </row>
    <row r="139" spans="2:18" s="697" customFormat="1" ht="11.25" customHeight="1" thickBot="1">
      <c r="B139" s="1344">
        <v>2023</v>
      </c>
      <c r="C139" s="602" t="s">
        <v>806</v>
      </c>
      <c r="D139" s="1347" t="s">
        <v>1150</v>
      </c>
      <c r="E139" s="703">
        <v>13426</v>
      </c>
      <c r="F139" s="704">
        <v>35168</v>
      </c>
      <c r="G139" s="705"/>
      <c r="H139" s="706">
        <v>6289</v>
      </c>
      <c r="I139" s="707">
        <v>6625</v>
      </c>
      <c r="J139" s="708"/>
      <c r="K139" s="709">
        <f>+E139*H139</f>
        <v>84436114</v>
      </c>
      <c r="L139" s="710">
        <f>F139*I139</f>
        <v>232988000</v>
      </c>
      <c r="M139" s="711"/>
      <c r="N139" s="712">
        <f t="shared" ref="N139:N150" si="7">SUM(K139:M139)</f>
        <v>317424114</v>
      </c>
    </row>
    <row r="140" spans="2:18" s="697" customFormat="1" ht="10.8" thickBot="1">
      <c r="B140" s="1345"/>
      <c r="C140" s="612" t="s">
        <v>817</v>
      </c>
      <c r="D140" s="1348"/>
      <c r="E140" s="713"/>
      <c r="F140" s="714">
        <v>48639</v>
      </c>
      <c r="G140" s="715"/>
      <c r="H140" s="716"/>
      <c r="I140" s="717">
        <v>6625</v>
      </c>
      <c r="J140" s="718"/>
      <c r="K140" s="719"/>
      <c r="L140" s="720">
        <f t="shared" ref="L140" si="8">F140*I140</f>
        <v>322233375</v>
      </c>
      <c r="M140" s="721"/>
      <c r="N140" s="712">
        <f>SUM(K140:M140)-(29*6625)</f>
        <v>322041250</v>
      </c>
    </row>
    <row r="141" spans="2:18" s="697" customFormat="1" ht="10.8" thickBot="1">
      <c r="B141" s="1345"/>
      <c r="C141" s="612" t="s">
        <v>1003</v>
      </c>
      <c r="D141" s="1348"/>
      <c r="E141" s="722"/>
      <c r="F141" s="723"/>
      <c r="G141" s="724"/>
      <c r="H141" s="725"/>
      <c r="I141" s="726"/>
      <c r="J141" s="718"/>
      <c r="K141" s="727"/>
      <c r="L141" s="728"/>
      <c r="M141" s="721"/>
      <c r="N141" s="712">
        <f t="shared" si="7"/>
        <v>0</v>
      </c>
    </row>
    <row r="142" spans="2:18" s="697" customFormat="1" ht="10.8" thickBot="1">
      <c r="B142" s="1345"/>
      <c r="C142" s="621" t="s">
        <v>1004</v>
      </c>
      <c r="D142" s="1348"/>
      <c r="E142" s="729"/>
      <c r="F142" s="723"/>
      <c r="G142" s="724"/>
      <c r="H142" s="725"/>
      <c r="I142" s="726"/>
      <c r="J142" s="718"/>
      <c r="K142" s="727"/>
      <c r="L142" s="728"/>
      <c r="M142" s="711"/>
      <c r="N142" s="712">
        <f t="shared" si="7"/>
        <v>0</v>
      </c>
    </row>
    <row r="143" spans="2:18" s="730" customFormat="1" ht="10.8" thickBot="1">
      <c r="B143" s="1345"/>
      <c r="C143" s="612" t="s">
        <v>1005</v>
      </c>
      <c r="D143" s="1348"/>
      <c r="E143" s="729"/>
      <c r="F143" s="723"/>
      <c r="G143" s="724"/>
      <c r="H143" s="725"/>
      <c r="I143" s="726"/>
      <c r="J143" s="726"/>
      <c r="K143" s="727"/>
      <c r="L143" s="728"/>
      <c r="M143" s="721"/>
      <c r="N143" s="712">
        <f t="shared" si="7"/>
        <v>0</v>
      </c>
    </row>
    <row r="144" spans="2:18" s="697" customFormat="1" ht="10.8" thickBot="1">
      <c r="B144" s="1345"/>
      <c r="C144" s="621" t="s">
        <v>1151</v>
      </c>
      <c r="D144" s="1348"/>
      <c r="E144" s="729"/>
      <c r="F144" s="723"/>
      <c r="G144" s="724"/>
      <c r="H144" s="725"/>
      <c r="I144" s="726"/>
      <c r="J144" s="726"/>
      <c r="K144" s="727"/>
      <c r="L144" s="728"/>
      <c r="M144" s="721"/>
      <c r="N144" s="712">
        <f t="shared" si="7"/>
        <v>0</v>
      </c>
    </row>
    <row r="145" spans="2:21" s="697" customFormat="1" ht="10.8" thickBot="1">
      <c r="B145" s="1345"/>
      <c r="C145" s="621" t="s">
        <v>1152</v>
      </c>
      <c r="D145" s="1348"/>
      <c r="E145" s="722"/>
      <c r="F145" s="723"/>
      <c r="G145" s="724"/>
      <c r="H145" s="731"/>
      <c r="I145" s="726"/>
      <c r="J145" s="726"/>
      <c r="K145" s="732"/>
      <c r="L145" s="733"/>
      <c r="M145" s="711"/>
      <c r="N145" s="712">
        <f t="shared" si="7"/>
        <v>0</v>
      </c>
    </row>
    <row r="146" spans="2:21" s="697" customFormat="1" ht="10.8" thickBot="1">
      <c r="B146" s="1345"/>
      <c r="C146" s="621" t="s">
        <v>1009</v>
      </c>
      <c r="D146" s="1348"/>
      <c r="E146" s="722"/>
      <c r="F146" s="723"/>
      <c r="G146" s="724"/>
      <c r="H146" s="725"/>
      <c r="I146" s="726"/>
      <c r="J146" s="718"/>
      <c r="K146" s="734"/>
      <c r="L146" s="728"/>
      <c r="M146" s="721"/>
      <c r="N146" s="712">
        <f t="shared" si="7"/>
        <v>0</v>
      </c>
    </row>
    <row r="147" spans="2:21" s="697" customFormat="1" ht="10.8" thickBot="1">
      <c r="B147" s="1345"/>
      <c r="C147" s="621" t="s">
        <v>1010</v>
      </c>
      <c r="D147" s="1348"/>
      <c r="E147" s="722"/>
      <c r="F147" s="723"/>
      <c r="G147" s="724"/>
      <c r="H147" s="725"/>
      <c r="I147" s="726"/>
      <c r="J147" s="718"/>
      <c r="K147" s="734"/>
      <c r="L147" s="728"/>
      <c r="M147" s="721"/>
      <c r="N147" s="712">
        <f t="shared" si="7"/>
        <v>0</v>
      </c>
    </row>
    <row r="148" spans="2:21" s="697" customFormat="1" ht="10.8" thickBot="1">
      <c r="B148" s="1345"/>
      <c r="C148" s="612" t="s">
        <v>1011</v>
      </c>
      <c r="D148" s="1348"/>
      <c r="E148" s="735"/>
      <c r="F148" s="736"/>
      <c r="G148" s="724"/>
      <c r="H148" s="737"/>
      <c r="I148" s="726"/>
      <c r="J148" s="718"/>
      <c r="K148" s="734"/>
      <c r="L148" s="728"/>
      <c r="M148" s="721"/>
      <c r="N148" s="712">
        <f t="shared" si="7"/>
        <v>0</v>
      </c>
    </row>
    <row r="149" spans="2:21" s="697" customFormat="1" ht="10.8" thickBot="1">
      <c r="B149" s="1345"/>
      <c r="C149" s="612" t="s">
        <v>1012</v>
      </c>
      <c r="D149" s="1348"/>
      <c r="E149" s="729"/>
      <c r="F149" s="736"/>
      <c r="G149" s="724"/>
      <c r="H149" s="725"/>
      <c r="I149" s="726"/>
      <c r="J149" s="718"/>
      <c r="K149" s="734"/>
      <c r="L149" s="728"/>
      <c r="M149" s="721"/>
      <c r="N149" s="712">
        <f t="shared" si="7"/>
        <v>0</v>
      </c>
    </row>
    <row r="150" spans="2:21" s="697" customFormat="1" ht="10.8" thickBot="1">
      <c r="B150" s="1346"/>
      <c r="C150" s="635" t="s">
        <v>1013</v>
      </c>
      <c r="D150" s="1349"/>
      <c r="E150" s="738"/>
      <c r="F150" s="739"/>
      <c r="G150" s="740"/>
      <c r="H150" s="741"/>
      <c r="I150" s="742"/>
      <c r="J150" s="743"/>
      <c r="K150" s="744"/>
      <c r="L150" s="728"/>
      <c r="M150" s="721"/>
      <c r="N150" s="712">
        <f t="shared" si="7"/>
        <v>0</v>
      </c>
    </row>
    <row r="151" spans="2:21" s="697" customFormat="1" ht="10.8" thickBot="1">
      <c r="B151" s="1350" t="s">
        <v>1120</v>
      </c>
      <c r="C151" s="1351"/>
      <c r="D151" s="1352"/>
      <c r="E151" s="745">
        <f>SUM(E139:E150)</f>
        <v>13426</v>
      </c>
      <c r="F151" s="746">
        <f>SUM(F139:F150)</f>
        <v>83807</v>
      </c>
      <c r="G151" s="746">
        <f>SUM(G139:G150)</f>
        <v>0</v>
      </c>
      <c r="H151" s="1353" t="s">
        <v>1120</v>
      </c>
      <c r="I151" s="1354"/>
      <c r="J151" s="1355"/>
      <c r="K151" s="747">
        <f>SUM(K139:K150)</f>
        <v>84436114</v>
      </c>
      <c r="L151" s="747">
        <f>SUM(L139:L150)</f>
        <v>555221375</v>
      </c>
      <c r="M151" s="747">
        <f>SUM(M139:M150)</f>
        <v>0</v>
      </c>
      <c r="N151" s="747">
        <f>SUM(N139:N150)</f>
        <v>639465364</v>
      </c>
    </row>
    <row r="152" spans="2:21" s="697" customFormat="1" ht="10.199999999999999">
      <c r="B152" s="748" t="s">
        <v>1153</v>
      </c>
      <c r="C152" s="749"/>
      <c r="D152" s="749"/>
      <c r="E152" s="749"/>
      <c r="F152" s="749"/>
      <c r="G152" s="749"/>
      <c r="H152" s="748"/>
      <c r="I152" s="749"/>
      <c r="J152" s="749"/>
      <c r="K152" s="749"/>
      <c r="L152" s="749"/>
      <c r="M152" s="749"/>
      <c r="N152" s="749"/>
    </row>
    <row r="153" spans="2:21" s="697" customFormat="1" ht="10.8" thickBot="1">
      <c r="B153" s="749"/>
      <c r="C153" s="749"/>
      <c r="D153" s="749"/>
      <c r="E153" s="749"/>
      <c r="F153" s="749"/>
      <c r="G153" s="749"/>
      <c r="H153" s="748"/>
      <c r="I153" s="749"/>
      <c r="J153" s="749"/>
      <c r="K153" s="749"/>
      <c r="L153" s="749"/>
      <c r="M153" s="749"/>
      <c r="N153" s="749"/>
      <c r="R153" s="474"/>
      <c r="S153" s="474"/>
      <c r="T153" s="474"/>
      <c r="U153" s="474"/>
    </row>
    <row r="154" spans="2:21" s="697" customFormat="1" ht="13.8" thickBot="1">
      <c r="B154" s="1333" t="s">
        <v>1154</v>
      </c>
      <c r="C154" s="1334"/>
      <c r="D154" s="1334"/>
      <c r="E154" s="1335"/>
      <c r="F154" s="474"/>
      <c r="G154" s="474"/>
      <c r="H154" s="474"/>
      <c r="I154" s="474"/>
      <c r="J154" s="474"/>
      <c r="K154" s="474"/>
      <c r="L154" s="474"/>
      <c r="M154" s="474"/>
      <c r="N154" s="474"/>
      <c r="O154" s="474"/>
      <c r="P154" s="474"/>
      <c r="Q154" s="474"/>
      <c r="R154" s="474"/>
      <c r="S154" s="474"/>
      <c r="T154" s="474"/>
      <c r="U154" s="474"/>
    </row>
    <row r="155" spans="2:21" s="697" customFormat="1" ht="13.5" customHeight="1" thickBot="1">
      <c r="B155" s="750"/>
      <c r="C155" s="750"/>
      <c r="D155" s="750"/>
      <c r="E155" s="750"/>
      <c r="F155" s="749"/>
      <c r="G155" s="749"/>
      <c r="H155" s="749"/>
      <c r="I155" s="749"/>
      <c r="J155" s="749"/>
      <c r="K155" s="749"/>
      <c r="L155" s="749"/>
      <c r="M155" s="749"/>
      <c r="N155" s="749"/>
      <c r="O155" s="751"/>
      <c r="P155" s="751"/>
      <c r="Q155" s="751"/>
      <c r="R155" s="751"/>
      <c r="S155" s="751"/>
      <c r="T155" s="751"/>
    </row>
    <row r="156" spans="2:21" ht="15" thickBot="1">
      <c r="B156" s="1377" t="s">
        <v>5</v>
      </c>
      <c r="C156" s="1358" t="s">
        <v>6</v>
      </c>
      <c r="D156" s="1376" t="s">
        <v>7</v>
      </c>
      <c r="E156" s="1363" t="s">
        <v>1148</v>
      </c>
      <c r="F156" s="1364"/>
      <c r="G156" s="1364"/>
      <c r="H156" s="1364"/>
      <c r="I156" s="1364"/>
      <c r="J156" s="1363" t="s">
        <v>1113</v>
      </c>
      <c r="K156" s="1364"/>
      <c r="L156" s="1364"/>
      <c r="M156" s="1364"/>
      <c r="N156" s="1364"/>
      <c r="O156" s="1363" t="s">
        <v>1149</v>
      </c>
      <c r="P156" s="1364"/>
      <c r="Q156" s="1364"/>
      <c r="R156" s="1364"/>
      <c r="S156" s="1365"/>
      <c r="T156" s="1366" t="s">
        <v>29</v>
      </c>
      <c r="U156" s="274"/>
    </row>
    <row r="157" spans="2:21" s="697" customFormat="1" ht="21.75" customHeight="1" thickBot="1">
      <c r="B157" s="1378"/>
      <c r="C157" s="1359"/>
      <c r="D157" s="1361"/>
      <c r="E157" s="699" t="s">
        <v>1140</v>
      </c>
      <c r="F157" s="700" t="s">
        <v>1155</v>
      </c>
      <c r="G157" s="701" t="s">
        <v>1156</v>
      </c>
      <c r="H157" s="701" t="s">
        <v>1157</v>
      </c>
      <c r="I157" s="701" t="s">
        <v>1158</v>
      </c>
      <c r="J157" s="699" t="s">
        <v>1140</v>
      </c>
      <c r="K157" s="700" t="s">
        <v>1155</v>
      </c>
      <c r="L157" s="701" t="s">
        <v>1156</v>
      </c>
      <c r="M157" s="701" t="s">
        <v>1157</v>
      </c>
      <c r="N157" s="701" t="s">
        <v>1158</v>
      </c>
      <c r="O157" s="699" t="s">
        <v>1140</v>
      </c>
      <c r="P157" s="700" t="s">
        <v>1155</v>
      </c>
      <c r="Q157" s="701" t="s">
        <v>1156</v>
      </c>
      <c r="R157" s="701" t="s">
        <v>1157</v>
      </c>
      <c r="S157" s="701" t="s">
        <v>1158</v>
      </c>
      <c r="T157" s="1367"/>
    </row>
    <row r="158" spans="2:21" s="697" customFormat="1" ht="10.8" thickBot="1">
      <c r="B158" s="1344">
        <v>2023</v>
      </c>
      <c r="C158" s="602" t="s">
        <v>806</v>
      </c>
      <c r="D158" s="1347" t="s">
        <v>1159</v>
      </c>
      <c r="E158" s="752">
        <v>23096</v>
      </c>
      <c r="F158" s="753">
        <v>61523</v>
      </c>
      <c r="G158" s="753"/>
      <c r="H158" s="753"/>
      <c r="I158" s="754"/>
      <c r="J158" s="752">
        <v>6273</v>
      </c>
      <c r="K158" s="755">
        <v>6386</v>
      </c>
      <c r="L158" s="755"/>
      <c r="M158" s="755"/>
      <c r="N158" s="756"/>
      <c r="O158" s="752">
        <f>+E158*J158</f>
        <v>144881208</v>
      </c>
      <c r="P158" s="755">
        <f>+F158*K158</f>
        <v>392885878</v>
      </c>
      <c r="Q158" s="755">
        <f>+G158*L158</f>
        <v>0</v>
      </c>
      <c r="R158" s="755">
        <f>+H158*M158</f>
        <v>0</v>
      </c>
      <c r="S158" s="757">
        <f>+I158*N158</f>
        <v>0</v>
      </c>
      <c r="T158" s="758">
        <f>SUM(O158:S158)+(104*6273)</f>
        <v>538419478</v>
      </c>
    </row>
    <row r="159" spans="2:21" s="697" customFormat="1" ht="11.25" customHeight="1" thickBot="1">
      <c r="B159" s="1345"/>
      <c r="C159" s="759" t="s">
        <v>817</v>
      </c>
      <c r="D159" s="1348"/>
      <c r="E159" s="713"/>
      <c r="F159" s="714">
        <v>77069</v>
      </c>
      <c r="G159" s="714"/>
      <c r="H159" s="714"/>
      <c r="I159" s="760"/>
      <c r="J159" s="713"/>
      <c r="K159" s="761">
        <v>6386</v>
      </c>
      <c r="L159" s="761"/>
      <c r="M159" s="761"/>
      <c r="N159" s="762"/>
      <c r="O159" s="713">
        <f t="shared" ref="O159:S169" si="9">+E159*J159</f>
        <v>0</v>
      </c>
      <c r="P159" s="761">
        <f t="shared" si="9"/>
        <v>492162634</v>
      </c>
      <c r="Q159" s="761">
        <f t="shared" si="9"/>
        <v>0</v>
      </c>
      <c r="R159" s="761">
        <f t="shared" si="9"/>
        <v>0</v>
      </c>
      <c r="S159" s="763">
        <f t="shared" si="9"/>
        <v>0</v>
      </c>
      <c r="T159" s="758">
        <f>SUM(O159:S159)-(163*6273)</f>
        <v>491140135</v>
      </c>
    </row>
    <row r="160" spans="2:21" s="697" customFormat="1" ht="11.25" customHeight="1" thickBot="1">
      <c r="B160" s="1345"/>
      <c r="C160" s="759" t="s">
        <v>1003</v>
      </c>
      <c r="D160" s="1348"/>
      <c r="E160" s="713"/>
      <c r="F160" s="714"/>
      <c r="G160" s="714"/>
      <c r="H160" s="714"/>
      <c r="I160" s="760"/>
      <c r="J160" s="713"/>
      <c r="K160" s="761"/>
      <c r="L160" s="761"/>
      <c r="M160" s="761"/>
      <c r="N160" s="762"/>
      <c r="O160" s="713">
        <f t="shared" si="9"/>
        <v>0</v>
      </c>
      <c r="P160" s="761">
        <f t="shared" si="9"/>
        <v>0</v>
      </c>
      <c r="Q160" s="761">
        <f t="shared" si="9"/>
        <v>0</v>
      </c>
      <c r="R160" s="761">
        <f t="shared" si="9"/>
        <v>0</v>
      </c>
      <c r="S160" s="763">
        <f t="shared" si="9"/>
        <v>0</v>
      </c>
      <c r="T160" s="758">
        <f t="shared" ref="T160:T169" si="10">SUM(O160:S160)</f>
        <v>0</v>
      </c>
    </row>
    <row r="161" spans="2:20" s="697" customFormat="1" ht="11.25" customHeight="1" thickBot="1">
      <c r="B161" s="1345"/>
      <c r="C161" s="621" t="s">
        <v>1004</v>
      </c>
      <c r="D161" s="1348"/>
      <c r="E161" s="713"/>
      <c r="F161" s="714"/>
      <c r="G161" s="714"/>
      <c r="H161" s="714"/>
      <c r="I161" s="760"/>
      <c r="J161" s="713"/>
      <c r="K161" s="761"/>
      <c r="L161" s="761"/>
      <c r="M161" s="761"/>
      <c r="N161" s="762"/>
      <c r="O161" s="713">
        <f t="shared" si="9"/>
        <v>0</v>
      </c>
      <c r="P161" s="761">
        <f t="shared" si="9"/>
        <v>0</v>
      </c>
      <c r="Q161" s="761">
        <f t="shared" si="9"/>
        <v>0</v>
      </c>
      <c r="R161" s="761">
        <f t="shared" si="9"/>
        <v>0</v>
      </c>
      <c r="S161" s="763">
        <f t="shared" si="9"/>
        <v>0</v>
      </c>
      <c r="T161" s="758">
        <f t="shared" si="10"/>
        <v>0</v>
      </c>
    </row>
    <row r="162" spans="2:20" s="697" customFormat="1" ht="11.25" customHeight="1" thickBot="1">
      <c r="B162" s="1345"/>
      <c r="C162" s="759" t="s">
        <v>1005</v>
      </c>
      <c r="D162" s="1348"/>
      <c r="E162" s="713"/>
      <c r="F162" s="714"/>
      <c r="G162" s="714"/>
      <c r="H162" s="714"/>
      <c r="I162" s="760"/>
      <c r="J162" s="713"/>
      <c r="K162" s="761"/>
      <c r="L162" s="761"/>
      <c r="M162" s="761"/>
      <c r="N162" s="762"/>
      <c r="O162" s="713">
        <f t="shared" si="9"/>
        <v>0</v>
      </c>
      <c r="P162" s="761">
        <f t="shared" si="9"/>
        <v>0</v>
      </c>
      <c r="Q162" s="761">
        <f t="shared" si="9"/>
        <v>0</v>
      </c>
      <c r="R162" s="761">
        <f t="shared" si="9"/>
        <v>0</v>
      </c>
      <c r="S162" s="763">
        <f t="shared" si="9"/>
        <v>0</v>
      </c>
      <c r="T162" s="758">
        <f t="shared" si="10"/>
        <v>0</v>
      </c>
    </row>
    <row r="163" spans="2:20" s="730" customFormat="1" ht="11.25" customHeight="1" thickBot="1">
      <c r="B163" s="1345"/>
      <c r="C163" s="621" t="s">
        <v>1006</v>
      </c>
      <c r="D163" s="1348"/>
      <c r="E163" s="713"/>
      <c r="F163" s="714"/>
      <c r="G163" s="714"/>
      <c r="H163" s="714"/>
      <c r="I163" s="760"/>
      <c r="J163" s="713"/>
      <c r="K163" s="761"/>
      <c r="L163" s="761"/>
      <c r="M163" s="761"/>
      <c r="N163" s="762"/>
      <c r="O163" s="713">
        <f t="shared" si="9"/>
        <v>0</v>
      </c>
      <c r="P163" s="761">
        <f t="shared" si="9"/>
        <v>0</v>
      </c>
      <c r="Q163" s="761">
        <f t="shared" si="9"/>
        <v>0</v>
      </c>
      <c r="R163" s="761">
        <f t="shared" si="9"/>
        <v>0</v>
      </c>
      <c r="S163" s="763">
        <f t="shared" si="9"/>
        <v>0</v>
      </c>
      <c r="T163" s="758">
        <f t="shared" si="10"/>
        <v>0</v>
      </c>
    </row>
    <row r="164" spans="2:20" s="697" customFormat="1" ht="11.25" customHeight="1" thickBot="1">
      <c r="B164" s="1345"/>
      <c r="C164" s="621" t="s">
        <v>1021</v>
      </c>
      <c r="D164" s="1348"/>
      <c r="E164" s="713"/>
      <c r="F164" s="714"/>
      <c r="G164" s="714"/>
      <c r="H164" s="714"/>
      <c r="I164" s="760"/>
      <c r="J164" s="713"/>
      <c r="K164" s="761"/>
      <c r="L164" s="761"/>
      <c r="M164" s="761"/>
      <c r="N164" s="762"/>
      <c r="O164" s="713">
        <f t="shared" si="9"/>
        <v>0</v>
      </c>
      <c r="P164" s="761">
        <f t="shared" si="9"/>
        <v>0</v>
      </c>
      <c r="Q164" s="761">
        <f t="shared" si="9"/>
        <v>0</v>
      </c>
      <c r="R164" s="761">
        <f t="shared" si="9"/>
        <v>0</v>
      </c>
      <c r="S164" s="763">
        <f t="shared" si="9"/>
        <v>0</v>
      </c>
      <c r="T164" s="758">
        <f t="shared" si="10"/>
        <v>0</v>
      </c>
    </row>
    <row r="165" spans="2:20" s="697" customFormat="1" ht="11.25" customHeight="1" thickBot="1">
      <c r="B165" s="1345"/>
      <c r="C165" s="621" t="s">
        <v>1009</v>
      </c>
      <c r="D165" s="1348"/>
      <c r="E165" s="713"/>
      <c r="F165" s="714"/>
      <c r="G165" s="714"/>
      <c r="H165" s="714"/>
      <c r="I165" s="760"/>
      <c r="J165" s="713"/>
      <c r="K165" s="761"/>
      <c r="L165" s="761"/>
      <c r="M165" s="761"/>
      <c r="N165" s="762"/>
      <c r="O165" s="713">
        <f t="shared" si="9"/>
        <v>0</v>
      </c>
      <c r="P165" s="761">
        <f t="shared" si="9"/>
        <v>0</v>
      </c>
      <c r="Q165" s="761">
        <f t="shared" si="9"/>
        <v>0</v>
      </c>
      <c r="R165" s="761">
        <f t="shared" si="9"/>
        <v>0</v>
      </c>
      <c r="S165" s="763">
        <f t="shared" si="9"/>
        <v>0</v>
      </c>
      <c r="T165" s="758">
        <f t="shared" si="10"/>
        <v>0</v>
      </c>
    </row>
    <row r="166" spans="2:20" s="697" customFormat="1" ht="11.25" customHeight="1" thickBot="1">
      <c r="B166" s="1345"/>
      <c r="C166" s="621" t="s">
        <v>1010</v>
      </c>
      <c r="D166" s="1348"/>
      <c r="E166" s="713"/>
      <c r="F166" s="714"/>
      <c r="G166" s="714"/>
      <c r="H166" s="714"/>
      <c r="I166" s="760"/>
      <c r="J166" s="713"/>
      <c r="K166" s="761"/>
      <c r="L166" s="761"/>
      <c r="M166" s="761"/>
      <c r="N166" s="762"/>
      <c r="O166" s="713">
        <f t="shared" si="9"/>
        <v>0</v>
      </c>
      <c r="P166" s="761">
        <f t="shared" si="9"/>
        <v>0</v>
      </c>
      <c r="Q166" s="761">
        <f t="shared" si="9"/>
        <v>0</v>
      </c>
      <c r="R166" s="761">
        <f t="shared" si="9"/>
        <v>0</v>
      </c>
      <c r="S166" s="763">
        <f t="shared" si="9"/>
        <v>0</v>
      </c>
      <c r="T166" s="758">
        <f t="shared" si="10"/>
        <v>0</v>
      </c>
    </row>
    <row r="167" spans="2:20" s="697" customFormat="1" ht="13.5" customHeight="1" thickBot="1">
      <c r="B167" s="1345"/>
      <c r="C167" s="759" t="s">
        <v>1011</v>
      </c>
      <c r="D167" s="1348"/>
      <c r="E167" s="764"/>
      <c r="F167" s="765"/>
      <c r="G167" s="765"/>
      <c r="H167" s="714"/>
      <c r="I167" s="714"/>
      <c r="J167" s="764"/>
      <c r="K167" s="766"/>
      <c r="L167" s="766"/>
      <c r="M167" s="761"/>
      <c r="N167" s="761"/>
      <c r="O167" s="764">
        <f t="shared" si="9"/>
        <v>0</v>
      </c>
      <c r="P167" s="766">
        <f t="shared" si="9"/>
        <v>0</v>
      </c>
      <c r="Q167" s="766">
        <f t="shared" si="9"/>
        <v>0</v>
      </c>
      <c r="R167" s="767">
        <f t="shared" si="9"/>
        <v>0</v>
      </c>
      <c r="S167" s="768">
        <f t="shared" si="9"/>
        <v>0</v>
      </c>
      <c r="T167" s="758">
        <f t="shared" si="10"/>
        <v>0</v>
      </c>
    </row>
    <row r="168" spans="2:20" s="697" customFormat="1" ht="11.25" customHeight="1" thickBot="1">
      <c r="B168" s="1345"/>
      <c r="C168" s="759" t="s">
        <v>1012</v>
      </c>
      <c r="D168" s="1348"/>
      <c r="E168" s="764"/>
      <c r="F168" s="765"/>
      <c r="G168" s="765"/>
      <c r="H168" s="765"/>
      <c r="I168" s="714"/>
      <c r="J168" s="764"/>
      <c r="K168" s="766"/>
      <c r="L168" s="766"/>
      <c r="M168" s="766"/>
      <c r="N168" s="761"/>
      <c r="O168" s="764">
        <f t="shared" si="9"/>
        <v>0</v>
      </c>
      <c r="P168" s="766">
        <f t="shared" si="9"/>
        <v>0</v>
      </c>
      <c r="Q168" s="766">
        <f t="shared" si="9"/>
        <v>0</v>
      </c>
      <c r="R168" s="766">
        <f t="shared" si="9"/>
        <v>0</v>
      </c>
      <c r="S168" s="768">
        <f t="shared" si="9"/>
        <v>0</v>
      </c>
      <c r="T168" s="758">
        <f t="shared" si="10"/>
        <v>0</v>
      </c>
    </row>
    <row r="169" spans="2:20" s="697" customFormat="1" ht="11.25" customHeight="1" thickBot="1">
      <c r="B169" s="1345"/>
      <c r="C169" s="769" t="s">
        <v>1013</v>
      </c>
      <c r="D169" s="1348"/>
      <c r="E169" s="770"/>
      <c r="F169" s="771"/>
      <c r="G169" s="771"/>
      <c r="H169" s="771"/>
      <c r="I169" s="772"/>
      <c r="J169" s="770"/>
      <c r="K169" s="773"/>
      <c r="L169" s="773"/>
      <c r="M169" s="773"/>
      <c r="N169" s="774"/>
      <c r="O169" s="770">
        <f t="shared" si="9"/>
        <v>0</v>
      </c>
      <c r="P169" s="773">
        <f t="shared" si="9"/>
        <v>0</v>
      </c>
      <c r="Q169" s="773">
        <f t="shared" si="9"/>
        <v>0</v>
      </c>
      <c r="R169" s="773">
        <f t="shared" si="9"/>
        <v>0</v>
      </c>
      <c r="S169" s="775">
        <f t="shared" si="9"/>
        <v>0</v>
      </c>
      <c r="T169" s="776">
        <f t="shared" si="10"/>
        <v>0</v>
      </c>
    </row>
    <row r="170" spans="2:20" s="697" customFormat="1" ht="11.25" customHeight="1" thickBot="1">
      <c r="B170" s="1370" t="s">
        <v>1120</v>
      </c>
      <c r="C170" s="1371"/>
      <c r="D170" s="1372"/>
      <c r="E170" s="777">
        <f t="shared" ref="E170:T170" si="11">SUM(E158:E169)</f>
        <v>23096</v>
      </c>
      <c r="F170" s="777">
        <f t="shared" si="11"/>
        <v>138592</v>
      </c>
      <c r="G170" s="777">
        <f t="shared" si="11"/>
        <v>0</v>
      </c>
      <c r="H170" s="777">
        <f t="shared" si="11"/>
        <v>0</v>
      </c>
      <c r="I170" s="777">
        <f t="shared" si="11"/>
        <v>0</v>
      </c>
      <c r="J170" s="777">
        <f t="shared" si="11"/>
        <v>6273</v>
      </c>
      <c r="K170" s="777">
        <f t="shared" si="11"/>
        <v>12772</v>
      </c>
      <c r="L170" s="777">
        <f t="shared" si="11"/>
        <v>0</v>
      </c>
      <c r="M170" s="777">
        <f t="shared" si="11"/>
        <v>0</v>
      </c>
      <c r="N170" s="777">
        <f t="shared" si="11"/>
        <v>0</v>
      </c>
      <c r="O170" s="778">
        <f t="shared" si="11"/>
        <v>144881208</v>
      </c>
      <c r="P170" s="777">
        <f t="shared" si="11"/>
        <v>885048512</v>
      </c>
      <c r="Q170" s="777">
        <f t="shared" si="11"/>
        <v>0</v>
      </c>
      <c r="R170" s="777">
        <f t="shared" si="11"/>
        <v>0</v>
      </c>
      <c r="S170" s="779">
        <f t="shared" si="11"/>
        <v>0</v>
      </c>
      <c r="T170" s="780">
        <f t="shared" si="11"/>
        <v>1029559613</v>
      </c>
    </row>
    <row r="171" spans="2:20" s="697" customFormat="1" ht="11.25" customHeight="1">
      <c r="B171" s="748" t="s">
        <v>1160</v>
      </c>
      <c r="C171" s="749"/>
      <c r="D171" s="749"/>
      <c r="E171" s="749"/>
      <c r="F171" s="749"/>
      <c r="G171" s="781"/>
      <c r="H171" s="748"/>
      <c r="I171" s="751"/>
      <c r="J171" s="748"/>
      <c r="K171" s="749"/>
      <c r="L171" s="781"/>
      <c r="M171" s="749"/>
      <c r="N171" s="749"/>
      <c r="O171" s="751"/>
      <c r="P171" s="751"/>
      <c r="Q171" s="751"/>
      <c r="R171" s="751"/>
      <c r="S171" s="751"/>
      <c r="T171" s="751"/>
    </row>
    <row r="172" spans="2:20" s="697" customFormat="1" ht="10.199999999999999">
      <c r="B172" s="749"/>
      <c r="C172" s="749"/>
      <c r="D172" s="749"/>
      <c r="E172" s="749"/>
      <c r="F172" s="749"/>
      <c r="G172" s="749"/>
      <c r="H172" s="749"/>
      <c r="I172" s="749"/>
      <c r="J172" s="749"/>
      <c r="K172" s="749"/>
      <c r="L172" s="749"/>
      <c r="M172" s="749"/>
      <c r="N172" s="749"/>
    </row>
    <row r="173" spans="2:20" s="697" customFormat="1" ht="10.199999999999999">
      <c r="B173" s="782"/>
      <c r="C173" s="749"/>
      <c r="D173" s="749"/>
      <c r="E173" s="749"/>
      <c r="F173" s="749"/>
      <c r="G173" s="749"/>
      <c r="H173" s="748"/>
      <c r="I173" s="749"/>
      <c r="J173" s="749"/>
      <c r="K173" s="749"/>
      <c r="L173" s="749"/>
      <c r="M173" s="749"/>
      <c r="N173" s="749"/>
    </row>
    <row r="174" spans="2:20" s="697" customFormat="1" ht="10.199999999999999"/>
    <row r="175" spans="2:20" s="697" customFormat="1" ht="13.8" hidden="1" thickBot="1">
      <c r="B175" s="1373" t="s">
        <v>1154</v>
      </c>
      <c r="C175" s="1374"/>
      <c r="D175" s="1374"/>
      <c r="E175" s="1374"/>
      <c r="F175" s="1374"/>
      <c r="G175" s="1374"/>
      <c r="H175" s="1374"/>
      <c r="I175" s="1374"/>
      <c r="J175" s="1374"/>
      <c r="K175" s="1374"/>
      <c r="L175" s="1374"/>
      <c r="M175" s="1374"/>
      <c r="N175" s="1374"/>
      <c r="O175" s="1374"/>
      <c r="P175" s="1374"/>
      <c r="Q175" s="1374"/>
      <c r="R175" s="1374"/>
      <c r="S175" s="1374"/>
      <c r="T175" s="1375"/>
    </row>
    <row r="176" spans="2:20" ht="5.0999999999999996" hidden="1" customHeight="1" thickBot="1">
      <c r="B176" s="467"/>
      <c r="C176" s="467"/>
      <c r="D176" s="467"/>
      <c r="E176" s="467"/>
      <c r="F176" s="467"/>
      <c r="G176" s="467"/>
      <c r="H176" s="467"/>
      <c r="I176" s="467"/>
      <c r="J176" s="467"/>
      <c r="K176" s="467"/>
      <c r="L176" s="467"/>
      <c r="M176" s="467"/>
      <c r="N176" s="467"/>
      <c r="O176" s="467"/>
      <c r="P176" s="467"/>
      <c r="Q176" s="467"/>
      <c r="R176" s="467"/>
      <c r="S176" s="467"/>
      <c r="T176" s="467"/>
    </row>
    <row r="177" spans="2:20" s="697" customFormat="1" ht="11.25" hidden="1" customHeight="1" thickBot="1">
      <c r="B177" s="1356" t="s">
        <v>5</v>
      </c>
      <c r="C177" s="1358" t="s">
        <v>6</v>
      </c>
      <c r="D177" s="1376" t="s">
        <v>7</v>
      </c>
      <c r="E177" s="1363" t="s">
        <v>1148</v>
      </c>
      <c r="F177" s="1364"/>
      <c r="G177" s="1364"/>
      <c r="H177" s="1364"/>
      <c r="I177" s="1364"/>
      <c r="J177" s="1363" t="s">
        <v>1113</v>
      </c>
      <c r="K177" s="1364"/>
      <c r="L177" s="1364"/>
      <c r="M177" s="1364"/>
      <c r="N177" s="1364"/>
      <c r="O177" s="1363" t="s">
        <v>1149</v>
      </c>
      <c r="P177" s="1364"/>
      <c r="Q177" s="1364"/>
      <c r="R177" s="1364"/>
      <c r="S177" s="1365"/>
      <c r="T177" s="1366" t="s">
        <v>29</v>
      </c>
    </row>
    <row r="178" spans="2:20" s="697" customFormat="1" ht="41.4" hidden="1" thickBot="1">
      <c r="B178" s="1357"/>
      <c r="C178" s="1359"/>
      <c r="D178" s="1361"/>
      <c r="E178" s="699" t="s">
        <v>1161</v>
      </c>
      <c r="F178" s="699" t="s">
        <v>1162</v>
      </c>
      <c r="G178" s="701" t="s">
        <v>1163</v>
      </c>
      <c r="H178" s="701" t="s">
        <v>1164</v>
      </c>
      <c r="I178" s="701" t="s">
        <v>1165</v>
      </c>
      <c r="J178" s="699" t="s">
        <v>1161</v>
      </c>
      <c r="K178" s="699" t="s">
        <v>1162</v>
      </c>
      <c r="L178" s="701" t="s">
        <v>1163</v>
      </c>
      <c r="M178" s="701" t="s">
        <v>1164</v>
      </c>
      <c r="N178" s="701" t="s">
        <v>1165</v>
      </c>
      <c r="O178" s="783" t="s">
        <v>1161</v>
      </c>
      <c r="P178" s="783" t="s">
        <v>1162</v>
      </c>
      <c r="Q178" s="784" t="s">
        <v>1163</v>
      </c>
      <c r="R178" s="784" t="s">
        <v>1164</v>
      </c>
      <c r="S178" s="785" t="s">
        <v>1165</v>
      </c>
      <c r="T178" s="1367"/>
    </row>
    <row r="179" spans="2:20" s="697" customFormat="1" ht="10.8" hidden="1" thickBot="1">
      <c r="B179" s="1368">
        <v>2022</v>
      </c>
      <c r="C179" s="602" t="s">
        <v>806</v>
      </c>
      <c r="D179" s="1347" t="s">
        <v>1159</v>
      </c>
      <c r="E179" s="786">
        <v>20315</v>
      </c>
      <c r="F179" s="787">
        <v>51715</v>
      </c>
      <c r="G179" s="787"/>
      <c r="H179" s="787"/>
      <c r="I179" s="788"/>
      <c r="J179" s="786">
        <v>5515</v>
      </c>
      <c r="K179" s="789">
        <v>5658</v>
      </c>
      <c r="L179" s="789"/>
      <c r="M179" s="789"/>
      <c r="N179" s="790"/>
      <c r="O179" s="786">
        <f>+E179*J179</f>
        <v>112037225</v>
      </c>
      <c r="P179" s="789">
        <f>+F179*K179</f>
        <v>292603470</v>
      </c>
      <c r="Q179" s="789">
        <f>+G179*L179</f>
        <v>0</v>
      </c>
      <c r="R179" s="789">
        <f>+H179*M179</f>
        <v>0</v>
      </c>
      <c r="S179" s="791">
        <f>+I179*N179</f>
        <v>0</v>
      </c>
      <c r="T179" s="792">
        <f>SUM(O179:S179)+(2*5515)</f>
        <v>404651725</v>
      </c>
    </row>
    <row r="180" spans="2:20" s="697" customFormat="1" ht="10.8" hidden="1" thickBot="1">
      <c r="B180" s="1369"/>
      <c r="C180" s="612" t="s">
        <v>817</v>
      </c>
      <c r="D180" s="1348"/>
      <c r="E180" s="729"/>
      <c r="F180" s="723">
        <v>68271</v>
      </c>
      <c r="G180" s="723"/>
      <c r="H180" s="723"/>
      <c r="I180" s="793"/>
      <c r="J180" s="729"/>
      <c r="K180" s="794">
        <v>5658</v>
      </c>
      <c r="L180" s="794"/>
      <c r="M180" s="794"/>
      <c r="N180" s="795"/>
      <c r="O180" s="729">
        <f t="shared" ref="O180:S190" si="12">+E180*J180</f>
        <v>0</v>
      </c>
      <c r="P180" s="794">
        <f t="shared" si="12"/>
        <v>386277318</v>
      </c>
      <c r="Q180" s="794">
        <f t="shared" si="12"/>
        <v>0</v>
      </c>
      <c r="R180" s="794">
        <f t="shared" si="12"/>
        <v>0</v>
      </c>
      <c r="S180" s="796">
        <f t="shared" si="12"/>
        <v>0</v>
      </c>
      <c r="T180" s="792">
        <f>SUM(O180:S180)</f>
        <v>386277318</v>
      </c>
    </row>
    <row r="181" spans="2:20" s="697" customFormat="1" ht="10.8" hidden="1" thickBot="1">
      <c r="B181" s="1369"/>
      <c r="C181" s="612" t="s">
        <v>1003</v>
      </c>
      <c r="D181" s="1348"/>
      <c r="E181" s="729"/>
      <c r="F181" s="723">
        <v>73282</v>
      </c>
      <c r="G181" s="723"/>
      <c r="H181" s="723"/>
      <c r="I181" s="793"/>
      <c r="J181" s="729"/>
      <c r="K181" s="794">
        <v>5658</v>
      </c>
      <c r="L181" s="794"/>
      <c r="M181" s="794"/>
      <c r="N181" s="795"/>
      <c r="O181" s="729">
        <f t="shared" si="12"/>
        <v>0</v>
      </c>
      <c r="P181" s="794">
        <f t="shared" si="12"/>
        <v>414629556</v>
      </c>
      <c r="Q181" s="794">
        <f t="shared" si="12"/>
        <v>0</v>
      </c>
      <c r="R181" s="794">
        <f t="shared" si="12"/>
        <v>0</v>
      </c>
      <c r="S181" s="796">
        <f t="shared" si="12"/>
        <v>0</v>
      </c>
      <c r="T181" s="792">
        <f>SUM(O181:S181)+(-1*5658)</f>
        <v>414623898</v>
      </c>
    </row>
    <row r="182" spans="2:20" s="697" customFormat="1" ht="10.8" hidden="1" thickBot="1">
      <c r="B182" s="1369"/>
      <c r="C182" s="621" t="s">
        <v>1004</v>
      </c>
      <c r="D182" s="1348"/>
      <c r="E182" s="729"/>
      <c r="F182" s="723"/>
      <c r="G182" s="723"/>
      <c r="H182" s="723"/>
      <c r="I182" s="793"/>
      <c r="J182" s="729"/>
      <c r="K182" s="794"/>
      <c r="L182" s="794"/>
      <c r="M182" s="794"/>
      <c r="N182" s="795"/>
      <c r="O182" s="729">
        <f t="shared" si="12"/>
        <v>0</v>
      </c>
      <c r="P182" s="794">
        <f t="shared" si="12"/>
        <v>0</v>
      </c>
      <c r="Q182" s="794">
        <f t="shared" si="12"/>
        <v>0</v>
      </c>
      <c r="R182" s="794">
        <f t="shared" si="12"/>
        <v>0</v>
      </c>
      <c r="S182" s="796">
        <f t="shared" si="12"/>
        <v>0</v>
      </c>
      <c r="T182" s="792">
        <f>SUM(O182:S182)</f>
        <v>0</v>
      </c>
    </row>
    <row r="183" spans="2:20" s="697" customFormat="1" ht="10.8" hidden="1" thickBot="1">
      <c r="B183" s="1369"/>
      <c r="C183" s="612" t="s">
        <v>1005</v>
      </c>
      <c r="D183" s="1348"/>
      <c r="E183" s="729"/>
      <c r="F183" s="723"/>
      <c r="G183" s="723"/>
      <c r="H183" s="723"/>
      <c r="I183" s="793"/>
      <c r="J183" s="729"/>
      <c r="K183" s="794"/>
      <c r="L183" s="794"/>
      <c r="M183" s="794"/>
      <c r="N183" s="795"/>
      <c r="O183" s="729">
        <f t="shared" si="12"/>
        <v>0</v>
      </c>
      <c r="P183" s="794">
        <f t="shared" si="12"/>
        <v>0</v>
      </c>
      <c r="Q183" s="794">
        <f t="shared" si="12"/>
        <v>0</v>
      </c>
      <c r="R183" s="794">
        <f t="shared" si="12"/>
        <v>0</v>
      </c>
      <c r="S183" s="796">
        <f t="shared" si="12"/>
        <v>0</v>
      </c>
      <c r="T183" s="792">
        <f t="shared" ref="T183:T189" si="13">SUM(O183:S183)</f>
        <v>0</v>
      </c>
    </row>
    <row r="184" spans="2:20" s="697" customFormat="1" ht="10.8" hidden="1" thickBot="1">
      <c r="B184" s="1369"/>
      <c r="C184" s="621" t="s">
        <v>1006</v>
      </c>
      <c r="D184" s="1348"/>
      <c r="E184" s="729"/>
      <c r="F184" s="723"/>
      <c r="G184" s="723"/>
      <c r="H184" s="723"/>
      <c r="I184" s="793"/>
      <c r="J184" s="729"/>
      <c r="K184" s="794"/>
      <c r="L184" s="794"/>
      <c r="M184" s="794"/>
      <c r="N184" s="795"/>
      <c r="O184" s="729">
        <f t="shared" si="12"/>
        <v>0</v>
      </c>
      <c r="P184" s="794">
        <f t="shared" si="12"/>
        <v>0</v>
      </c>
      <c r="Q184" s="794">
        <f t="shared" si="12"/>
        <v>0</v>
      </c>
      <c r="R184" s="794">
        <f t="shared" si="12"/>
        <v>0</v>
      </c>
      <c r="S184" s="796">
        <f t="shared" si="12"/>
        <v>0</v>
      </c>
      <c r="T184" s="792">
        <f>SUM(O184:S184)</f>
        <v>0</v>
      </c>
    </row>
    <row r="185" spans="2:20" s="697" customFormat="1" ht="10.8" hidden="1" thickBot="1">
      <c r="B185" s="1369"/>
      <c r="C185" s="621" t="s">
        <v>1021</v>
      </c>
      <c r="D185" s="1348"/>
      <c r="E185" s="729"/>
      <c r="F185" s="723"/>
      <c r="G185" s="723"/>
      <c r="H185" s="723"/>
      <c r="I185" s="793"/>
      <c r="J185" s="729"/>
      <c r="K185" s="794"/>
      <c r="L185" s="794"/>
      <c r="M185" s="794"/>
      <c r="N185" s="795"/>
      <c r="O185" s="729">
        <f t="shared" si="12"/>
        <v>0</v>
      </c>
      <c r="P185" s="794">
        <f t="shared" si="12"/>
        <v>0</v>
      </c>
      <c r="Q185" s="794">
        <f t="shared" si="12"/>
        <v>0</v>
      </c>
      <c r="R185" s="794">
        <f t="shared" si="12"/>
        <v>0</v>
      </c>
      <c r="S185" s="796">
        <f t="shared" si="12"/>
        <v>0</v>
      </c>
      <c r="T185" s="792">
        <f t="shared" si="13"/>
        <v>0</v>
      </c>
    </row>
    <row r="186" spans="2:20" s="697" customFormat="1" ht="10.8" hidden="1" thickBot="1">
      <c r="B186" s="1369"/>
      <c r="C186" s="621" t="s">
        <v>1009</v>
      </c>
      <c r="D186" s="1348"/>
      <c r="E186" s="729"/>
      <c r="F186" s="723"/>
      <c r="G186" s="723"/>
      <c r="H186" s="723"/>
      <c r="I186" s="793"/>
      <c r="J186" s="729"/>
      <c r="K186" s="794"/>
      <c r="L186" s="794"/>
      <c r="M186" s="794"/>
      <c r="N186" s="795"/>
      <c r="O186" s="729">
        <f t="shared" si="12"/>
        <v>0</v>
      </c>
      <c r="P186" s="794">
        <f t="shared" si="12"/>
        <v>0</v>
      </c>
      <c r="Q186" s="794">
        <f t="shared" si="12"/>
        <v>0</v>
      </c>
      <c r="R186" s="794">
        <f t="shared" si="12"/>
        <v>0</v>
      </c>
      <c r="S186" s="796">
        <f t="shared" si="12"/>
        <v>0</v>
      </c>
      <c r="T186" s="792">
        <f t="shared" si="13"/>
        <v>0</v>
      </c>
    </row>
    <row r="187" spans="2:20" s="697" customFormat="1" ht="10.8" hidden="1" thickBot="1">
      <c r="B187" s="1369"/>
      <c r="C187" s="621" t="s">
        <v>1010</v>
      </c>
      <c r="D187" s="1348"/>
      <c r="E187" s="729"/>
      <c r="F187" s="723"/>
      <c r="G187" s="723"/>
      <c r="H187" s="723"/>
      <c r="I187" s="793"/>
      <c r="J187" s="729"/>
      <c r="K187" s="794"/>
      <c r="L187" s="794"/>
      <c r="M187" s="794"/>
      <c r="N187" s="795"/>
      <c r="O187" s="729">
        <f t="shared" si="12"/>
        <v>0</v>
      </c>
      <c r="P187" s="794">
        <f t="shared" si="12"/>
        <v>0</v>
      </c>
      <c r="Q187" s="794">
        <f t="shared" si="12"/>
        <v>0</v>
      </c>
      <c r="R187" s="794">
        <f t="shared" si="12"/>
        <v>0</v>
      </c>
      <c r="S187" s="796">
        <f t="shared" si="12"/>
        <v>0</v>
      </c>
      <c r="T187" s="792">
        <f t="shared" si="13"/>
        <v>0</v>
      </c>
    </row>
    <row r="188" spans="2:20" s="697" customFormat="1" ht="10.8" hidden="1" thickBot="1">
      <c r="B188" s="1369"/>
      <c r="C188" s="612" t="s">
        <v>1011</v>
      </c>
      <c r="D188" s="1348"/>
      <c r="E188" s="735"/>
      <c r="F188" s="736"/>
      <c r="G188" s="736"/>
      <c r="H188" s="723"/>
      <c r="I188" s="723"/>
      <c r="J188" s="735"/>
      <c r="K188" s="737"/>
      <c r="L188" s="737"/>
      <c r="M188" s="794"/>
      <c r="N188" s="794"/>
      <c r="O188" s="735">
        <f t="shared" si="12"/>
        <v>0</v>
      </c>
      <c r="P188" s="737">
        <f t="shared" si="12"/>
        <v>0</v>
      </c>
      <c r="Q188" s="737">
        <f t="shared" si="12"/>
        <v>0</v>
      </c>
      <c r="R188" s="797">
        <f t="shared" si="12"/>
        <v>0</v>
      </c>
      <c r="S188" s="798">
        <f t="shared" si="12"/>
        <v>0</v>
      </c>
      <c r="T188" s="792">
        <f>SUM(O188:S188)</f>
        <v>0</v>
      </c>
    </row>
    <row r="189" spans="2:20" s="697" customFormat="1" ht="10.8" hidden="1" thickBot="1">
      <c r="B189" s="1369"/>
      <c r="C189" s="612" t="s">
        <v>1012</v>
      </c>
      <c r="D189" s="1348"/>
      <c r="E189" s="735"/>
      <c r="F189" s="736"/>
      <c r="G189" s="736"/>
      <c r="H189" s="736"/>
      <c r="I189" s="723"/>
      <c r="J189" s="735"/>
      <c r="K189" s="737"/>
      <c r="L189" s="737"/>
      <c r="M189" s="737"/>
      <c r="N189" s="794"/>
      <c r="O189" s="735">
        <f t="shared" si="12"/>
        <v>0</v>
      </c>
      <c r="P189" s="737">
        <f t="shared" si="12"/>
        <v>0</v>
      </c>
      <c r="Q189" s="737">
        <f t="shared" si="12"/>
        <v>0</v>
      </c>
      <c r="R189" s="737">
        <f t="shared" si="12"/>
        <v>0</v>
      </c>
      <c r="S189" s="798">
        <f t="shared" si="12"/>
        <v>0</v>
      </c>
      <c r="T189" s="792">
        <f t="shared" si="13"/>
        <v>0</v>
      </c>
    </row>
    <row r="190" spans="2:20" s="697" customFormat="1" ht="10.8" hidden="1" thickBot="1">
      <c r="B190" s="1369"/>
      <c r="C190" s="799" t="s">
        <v>1013</v>
      </c>
      <c r="D190" s="1348"/>
      <c r="E190" s="800"/>
      <c r="F190" s="739"/>
      <c r="G190" s="739"/>
      <c r="H190" s="739"/>
      <c r="I190" s="801"/>
      <c r="J190" s="800"/>
      <c r="K190" s="802"/>
      <c r="L190" s="802"/>
      <c r="M190" s="802"/>
      <c r="N190" s="803"/>
      <c r="O190" s="800">
        <f t="shared" si="12"/>
        <v>0</v>
      </c>
      <c r="P190" s="802">
        <f t="shared" si="12"/>
        <v>0</v>
      </c>
      <c r="Q190" s="802">
        <f t="shared" si="12"/>
        <v>0</v>
      </c>
      <c r="R190" s="802">
        <f t="shared" si="12"/>
        <v>0</v>
      </c>
      <c r="S190" s="804">
        <f t="shared" si="12"/>
        <v>0</v>
      </c>
      <c r="T190" s="805">
        <f>SUM(O190:S190)</f>
        <v>0</v>
      </c>
    </row>
    <row r="191" spans="2:20" s="697" customFormat="1" ht="10.8" hidden="1" thickBot="1">
      <c r="B191" s="1370" t="s">
        <v>1120</v>
      </c>
      <c r="C191" s="1371"/>
      <c r="D191" s="1372"/>
      <c r="E191" s="806">
        <f t="shared" ref="E191:T191" si="14">SUM(E179:E190)</f>
        <v>20315</v>
      </c>
      <c r="F191" s="806">
        <f t="shared" si="14"/>
        <v>193268</v>
      </c>
      <c r="G191" s="806">
        <f t="shared" si="14"/>
        <v>0</v>
      </c>
      <c r="H191" s="806">
        <f t="shared" si="14"/>
        <v>0</v>
      </c>
      <c r="I191" s="806">
        <f t="shared" si="14"/>
        <v>0</v>
      </c>
      <c r="J191" s="806">
        <f t="shared" si="14"/>
        <v>5515</v>
      </c>
      <c r="K191" s="806">
        <f t="shared" si="14"/>
        <v>16974</v>
      </c>
      <c r="L191" s="806">
        <f t="shared" si="14"/>
        <v>0</v>
      </c>
      <c r="M191" s="806">
        <f t="shared" si="14"/>
        <v>0</v>
      </c>
      <c r="N191" s="806">
        <f t="shared" si="14"/>
        <v>0</v>
      </c>
      <c r="O191" s="807">
        <f t="shared" si="14"/>
        <v>112037225</v>
      </c>
      <c r="P191" s="806">
        <f t="shared" si="14"/>
        <v>1093510344</v>
      </c>
      <c r="Q191" s="806">
        <f t="shared" si="14"/>
        <v>0</v>
      </c>
      <c r="R191" s="806">
        <f t="shared" si="14"/>
        <v>0</v>
      </c>
      <c r="S191" s="808">
        <f t="shared" si="14"/>
        <v>0</v>
      </c>
      <c r="T191" s="809">
        <f t="shared" si="14"/>
        <v>1205552941</v>
      </c>
    </row>
    <row r="192" spans="2:20" s="697" customFormat="1" ht="13.2" hidden="1">
      <c r="B192" s="749"/>
      <c r="C192" s="749"/>
      <c r="D192" s="749"/>
      <c r="E192" s="749"/>
      <c r="F192" s="749"/>
      <c r="G192" s="810"/>
      <c r="H192" s="748" t="s">
        <v>1160</v>
      </c>
      <c r="J192" s="748"/>
      <c r="K192" s="749"/>
      <c r="L192" s="810"/>
      <c r="M192" s="749"/>
      <c r="N192" s="749"/>
    </row>
  </sheetData>
  <mergeCells count="103">
    <mergeCell ref="O177:S177"/>
    <mergeCell ref="T177:T178"/>
    <mergeCell ref="B179:B190"/>
    <mergeCell ref="D179:D190"/>
    <mergeCell ref="B191:D191"/>
    <mergeCell ref="T156:T157"/>
    <mergeCell ref="B158:B169"/>
    <mergeCell ref="D158:D169"/>
    <mergeCell ref="B170:D170"/>
    <mergeCell ref="B175:T175"/>
    <mergeCell ref="B177:B178"/>
    <mergeCell ref="C177:C178"/>
    <mergeCell ref="D177:D178"/>
    <mergeCell ref="E177:I177"/>
    <mergeCell ref="J177:N177"/>
    <mergeCell ref="B156:B157"/>
    <mergeCell ref="C156:C157"/>
    <mergeCell ref="D156:D157"/>
    <mergeCell ref="E156:I156"/>
    <mergeCell ref="J156:N156"/>
    <mergeCell ref="O156:S156"/>
    <mergeCell ref="K137:M137"/>
    <mergeCell ref="B139:B150"/>
    <mergeCell ref="D139:D150"/>
    <mergeCell ref="B151:D151"/>
    <mergeCell ref="H151:J151"/>
    <mergeCell ref="B154:E154"/>
    <mergeCell ref="B135:E135"/>
    <mergeCell ref="B137:B138"/>
    <mergeCell ref="C137:C138"/>
    <mergeCell ref="D137:D138"/>
    <mergeCell ref="E137:G137"/>
    <mergeCell ref="H137:J137"/>
    <mergeCell ref="K116:O116"/>
    <mergeCell ref="B118:B129"/>
    <mergeCell ref="D118:D129"/>
    <mergeCell ref="B130:D130"/>
    <mergeCell ref="H130:J130"/>
    <mergeCell ref="F131:H131"/>
    <mergeCell ref="B99:B110"/>
    <mergeCell ref="D99:D110"/>
    <mergeCell ref="B111:D111"/>
    <mergeCell ref="H111:J111"/>
    <mergeCell ref="B114:E114"/>
    <mergeCell ref="B116:B117"/>
    <mergeCell ref="C116:C117"/>
    <mergeCell ref="D116:D117"/>
    <mergeCell ref="E116:G116"/>
    <mergeCell ref="H116:J116"/>
    <mergeCell ref="B97:B98"/>
    <mergeCell ref="C97:C98"/>
    <mergeCell ref="D97:D98"/>
    <mergeCell ref="E97:G97"/>
    <mergeCell ref="H97:J97"/>
    <mergeCell ref="K97:O97"/>
    <mergeCell ref="K77:O77"/>
    <mergeCell ref="B79:B90"/>
    <mergeCell ref="D79:D90"/>
    <mergeCell ref="B91:D91"/>
    <mergeCell ref="H91:J91"/>
    <mergeCell ref="B95:E95"/>
    <mergeCell ref="B55:B66"/>
    <mergeCell ref="D55:D66"/>
    <mergeCell ref="B67:D67"/>
    <mergeCell ref="I67:L67"/>
    <mergeCell ref="B75:E75"/>
    <mergeCell ref="B77:B78"/>
    <mergeCell ref="C77:C78"/>
    <mergeCell ref="D77:D78"/>
    <mergeCell ref="E77:G77"/>
    <mergeCell ref="H77:J77"/>
    <mergeCell ref="B53:B54"/>
    <mergeCell ref="C53:C54"/>
    <mergeCell ref="D53:D54"/>
    <mergeCell ref="E53:H53"/>
    <mergeCell ref="I53:L53"/>
    <mergeCell ref="M53:R53"/>
    <mergeCell ref="K31:O31"/>
    <mergeCell ref="B33:B44"/>
    <mergeCell ref="D33:D44"/>
    <mergeCell ref="B45:D45"/>
    <mergeCell ref="H45:J45"/>
    <mergeCell ref="B51:E51"/>
    <mergeCell ref="B11:B22"/>
    <mergeCell ref="D11:D22"/>
    <mergeCell ref="B23:D23"/>
    <mergeCell ref="H23:J23"/>
    <mergeCell ref="B29:E29"/>
    <mergeCell ref="B31:B32"/>
    <mergeCell ref="C31:C32"/>
    <mergeCell ref="D31:D32"/>
    <mergeCell ref="E31:G31"/>
    <mergeCell ref="H31:J31"/>
    <mergeCell ref="B3:O3"/>
    <mergeCell ref="B4:O4"/>
    <mergeCell ref="B5:O5"/>
    <mergeCell ref="B7:E7"/>
    <mergeCell ref="B9:B10"/>
    <mergeCell ref="C9:C10"/>
    <mergeCell ref="D9:D10"/>
    <mergeCell ref="E9:G9"/>
    <mergeCell ref="H9:J9"/>
    <mergeCell ref="K9:O9"/>
  </mergeCells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70C0"/>
  </sheetPr>
  <dimension ref="B1:H56"/>
  <sheetViews>
    <sheetView topLeftCell="A10" workbookViewId="0">
      <selection activeCell="B80" sqref="B80"/>
    </sheetView>
  </sheetViews>
  <sheetFormatPr baseColWidth="10" defaultRowHeight="13.2"/>
  <cols>
    <col min="1" max="1" width="3.6640625" style="274" customWidth="1"/>
    <col min="2" max="2" width="11.5546875" style="274"/>
    <col min="3" max="3" width="15.33203125" style="274" customWidth="1"/>
    <col min="4" max="4" width="31.6640625" style="274" bestFit="1" customWidth="1"/>
    <col min="5" max="5" width="13.44140625" style="274" bestFit="1" customWidth="1"/>
    <col min="6" max="16384" width="11.5546875" style="274"/>
  </cols>
  <sheetData>
    <row r="1" spans="2:6">
      <c r="B1" s="811"/>
      <c r="C1" s="811"/>
      <c r="D1" s="811"/>
      <c r="E1" s="811"/>
      <c r="F1" s="811"/>
    </row>
    <row r="2" spans="2:6" ht="13.8">
      <c r="B2" s="1382" t="s">
        <v>1166</v>
      </c>
      <c r="C2" s="1382"/>
      <c r="D2" s="1382"/>
      <c r="E2" s="1382"/>
      <c r="F2" s="1382"/>
    </row>
    <row r="3" spans="2:6" ht="13.8" thickBot="1">
      <c r="B3" s="811"/>
      <c r="C3" s="811"/>
      <c r="D3" s="811"/>
      <c r="E3" s="811"/>
      <c r="F3" s="811"/>
    </row>
    <row r="4" spans="2:6" ht="53.4" thickBot="1">
      <c r="B4" s="812" t="s">
        <v>790</v>
      </c>
      <c r="C4" s="308" t="s">
        <v>791</v>
      </c>
      <c r="D4" s="308" t="s">
        <v>1053</v>
      </c>
      <c r="E4" s="308" t="s">
        <v>1167</v>
      </c>
      <c r="F4" s="813" t="s">
        <v>1168</v>
      </c>
    </row>
    <row r="5" spans="2:6">
      <c r="B5" s="1379">
        <v>2023</v>
      </c>
      <c r="C5" s="814" t="s">
        <v>806</v>
      </c>
      <c r="D5" s="815" t="s">
        <v>1169</v>
      </c>
      <c r="E5" s="816" t="s">
        <v>1170</v>
      </c>
      <c r="F5" s="817">
        <f>AH!G36</f>
        <v>72166</v>
      </c>
    </row>
    <row r="6" spans="2:6">
      <c r="B6" s="1380"/>
      <c r="C6" s="818" t="s">
        <v>817</v>
      </c>
      <c r="D6" s="819"/>
      <c r="E6" s="819"/>
      <c r="F6" s="820">
        <f>AH!G65</f>
        <v>65139</v>
      </c>
    </row>
    <row r="7" spans="2:6">
      <c r="B7" s="1380"/>
      <c r="C7" s="818" t="s">
        <v>1003</v>
      </c>
      <c r="D7" s="819"/>
      <c r="E7" s="819"/>
      <c r="F7" s="820"/>
    </row>
    <row r="8" spans="2:6">
      <c r="B8" s="1380"/>
      <c r="C8" s="818" t="s">
        <v>1171</v>
      </c>
      <c r="D8" s="819"/>
      <c r="E8" s="819"/>
      <c r="F8" s="820"/>
    </row>
    <row r="9" spans="2:6">
      <c r="B9" s="1380"/>
      <c r="C9" s="818" t="s">
        <v>1005</v>
      </c>
      <c r="D9" s="819"/>
      <c r="E9" s="819"/>
      <c r="F9" s="820"/>
    </row>
    <row r="10" spans="2:6">
      <c r="B10" s="1380"/>
      <c r="C10" s="818" t="s">
        <v>1006</v>
      </c>
      <c r="D10" s="819"/>
      <c r="E10" s="819"/>
      <c r="F10" s="821"/>
    </row>
    <row r="11" spans="2:6">
      <c r="B11" s="1380"/>
      <c r="C11" s="818" t="s">
        <v>1021</v>
      </c>
      <c r="D11" s="819"/>
      <c r="E11" s="819"/>
      <c r="F11" s="822"/>
    </row>
    <row r="12" spans="2:6">
      <c r="B12" s="1380"/>
      <c r="C12" s="818" t="s">
        <v>1009</v>
      </c>
      <c r="D12" s="819"/>
      <c r="E12" s="819"/>
      <c r="F12" s="822"/>
    </row>
    <row r="13" spans="2:6">
      <c r="B13" s="1380"/>
      <c r="C13" s="818" t="s">
        <v>1010</v>
      </c>
      <c r="D13" s="819"/>
      <c r="E13" s="819"/>
      <c r="F13" s="823"/>
    </row>
    <row r="14" spans="2:6">
      <c r="B14" s="1380"/>
      <c r="C14" s="818" t="s">
        <v>1011</v>
      </c>
      <c r="D14" s="819"/>
      <c r="E14" s="819"/>
      <c r="F14" s="820"/>
    </row>
    <row r="15" spans="2:6">
      <c r="B15" s="1380"/>
      <c r="C15" s="818" t="s">
        <v>1012</v>
      </c>
      <c r="D15" s="819"/>
      <c r="E15" s="819"/>
      <c r="F15" s="820"/>
    </row>
    <row r="16" spans="2:6" ht="13.8" thickBot="1">
      <c r="B16" s="1381"/>
      <c r="C16" s="818" t="s">
        <v>1013</v>
      </c>
      <c r="D16" s="819"/>
      <c r="E16" s="819"/>
      <c r="F16" s="820"/>
    </row>
    <row r="17" spans="2:7" ht="13.8" thickBot="1">
      <c r="B17" s="1383" t="s">
        <v>1172</v>
      </c>
      <c r="C17" s="1384"/>
      <c r="D17" s="1384"/>
      <c r="E17" s="1385"/>
      <c r="F17" s="824">
        <f>SUM(F5:F16)</f>
        <v>137305</v>
      </c>
      <c r="G17" s="825"/>
    </row>
    <row r="18" spans="2:7" ht="14.4">
      <c r="B18" s="1379">
        <v>2023</v>
      </c>
      <c r="C18" s="814" t="s">
        <v>806</v>
      </c>
      <c r="D18" s="815" t="s">
        <v>1169</v>
      </c>
      <c r="E18" s="816" t="s">
        <v>1173</v>
      </c>
      <c r="F18" s="817">
        <f>LS!G36</f>
        <v>70363</v>
      </c>
      <c r="G18" s="826"/>
    </row>
    <row r="19" spans="2:7" ht="14.4">
      <c r="B19" s="1380"/>
      <c r="C19" s="818" t="s">
        <v>817</v>
      </c>
      <c r="D19" s="819"/>
      <c r="E19" s="819"/>
      <c r="F19" s="820">
        <f>LS!$G$65</f>
        <v>63779</v>
      </c>
      <c r="G19" s="826"/>
    </row>
    <row r="20" spans="2:7" ht="14.4">
      <c r="B20" s="1380"/>
      <c r="C20" s="818" t="s">
        <v>1003</v>
      </c>
      <c r="D20" s="819"/>
      <c r="E20" s="819"/>
      <c r="F20" s="820"/>
      <c r="G20" s="826"/>
    </row>
    <row r="21" spans="2:7" ht="14.4">
      <c r="B21" s="1380"/>
      <c r="C21" s="818" t="s">
        <v>1171</v>
      </c>
      <c r="D21" s="819"/>
      <c r="E21" s="819"/>
      <c r="F21" s="820"/>
      <c r="G21" s="826"/>
    </row>
    <row r="22" spans="2:7" ht="14.4">
      <c r="B22" s="1380"/>
      <c r="C22" s="818" t="s">
        <v>1005</v>
      </c>
      <c r="D22" s="819"/>
      <c r="E22" s="819"/>
      <c r="F22" s="820"/>
      <c r="G22" s="826"/>
    </row>
    <row r="23" spans="2:7" ht="14.4">
      <c r="B23" s="1380"/>
      <c r="C23" s="818" t="s">
        <v>1006</v>
      </c>
      <c r="D23" s="819"/>
      <c r="E23" s="819"/>
      <c r="F23" s="821"/>
      <c r="G23" s="826"/>
    </row>
    <row r="24" spans="2:7" ht="14.4">
      <c r="B24" s="1380"/>
      <c r="C24" s="818" t="s">
        <v>1021</v>
      </c>
      <c r="D24" s="819"/>
      <c r="E24" s="819"/>
      <c r="F24" s="822"/>
      <c r="G24" s="826"/>
    </row>
    <row r="25" spans="2:7" ht="14.4">
      <c r="B25" s="1380"/>
      <c r="C25" s="818" t="s">
        <v>1009</v>
      </c>
      <c r="D25" s="819"/>
      <c r="E25" s="819"/>
      <c r="F25" s="822"/>
      <c r="G25" s="826"/>
    </row>
    <row r="26" spans="2:7" ht="14.4">
      <c r="B26" s="1380"/>
      <c r="C26" s="818" t="s">
        <v>1010</v>
      </c>
      <c r="D26" s="819"/>
      <c r="E26" s="819"/>
      <c r="F26" s="823"/>
      <c r="G26" s="826"/>
    </row>
    <row r="27" spans="2:7" ht="14.4">
      <c r="B27" s="1380"/>
      <c r="C27" s="818" t="s">
        <v>1011</v>
      </c>
      <c r="D27" s="819"/>
      <c r="E27" s="819"/>
      <c r="F27" s="820"/>
      <c r="G27" s="826"/>
    </row>
    <row r="28" spans="2:7" ht="14.4">
      <c r="B28" s="1380"/>
      <c r="C28" s="818" t="s">
        <v>1012</v>
      </c>
      <c r="D28" s="819"/>
      <c r="E28" s="819"/>
      <c r="F28" s="820"/>
      <c r="G28" s="826"/>
    </row>
    <row r="29" spans="2:7" ht="15" thickBot="1">
      <c r="B29" s="1381"/>
      <c r="C29" s="818" t="s">
        <v>1013</v>
      </c>
      <c r="D29" s="819"/>
      <c r="E29" s="819"/>
      <c r="F29" s="820"/>
      <c r="G29" s="826"/>
    </row>
    <row r="30" spans="2:7" ht="13.8" thickBot="1">
      <c r="B30" s="1383" t="s">
        <v>1172</v>
      </c>
      <c r="C30" s="1384"/>
      <c r="D30" s="1384"/>
      <c r="E30" s="1385"/>
      <c r="F30" s="824">
        <f>SUM(F18:F29)</f>
        <v>134142</v>
      </c>
      <c r="G30" s="825"/>
    </row>
    <row r="31" spans="2:7" ht="14.4">
      <c r="B31" s="1379">
        <v>2023</v>
      </c>
      <c r="C31" s="814" t="s">
        <v>806</v>
      </c>
      <c r="D31" s="815" t="s">
        <v>1169</v>
      </c>
      <c r="E31" s="816" t="s">
        <v>1174</v>
      </c>
      <c r="F31" s="817">
        <f>RA!$G$36</f>
        <v>71532</v>
      </c>
      <c r="G31" s="826"/>
    </row>
    <row r="32" spans="2:7" ht="14.4">
      <c r="B32" s="1380"/>
      <c r="C32" s="818" t="s">
        <v>817</v>
      </c>
      <c r="D32" s="819"/>
      <c r="E32" s="819"/>
      <c r="F32" s="820">
        <f>RA!$G$65</f>
        <v>64700</v>
      </c>
      <c r="G32" s="826"/>
    </row>
    <row r="33" spans="2:8" ht="14.4">
      <c r="B33" s="1380"/>
      <c r="C33" s="818" t="s">
        <v>1003</v>
      </c>
      <c r="D33" s="819"/>
      <c r="E33" s="819"/>
      <c r="F33" s="820"/>
      <c r="G33" s="826"/>
      <c r="H33" s="826"/>
    </row>
    <row r="34" spans="2:8" ht="14.4">
      <c r="B34" s="1380"/>
      <c r="C34" s="818" t="s">
        <v>1171</v>
      </c>
      <c r="D34" s="819"/>
      <c r="E34" s="819"/>
      <c r="F34" s="820"/>
      <c r="G34" s="826"/>
      <c r="H34" s="826"/>
    </row>
    <row r="35" spans="2:8" ht="14.4">
      <c r="B35" s="1380"/>
      <c r="C35" s="818" t="s">
        <v>1005</v>
      </c>
      <c r="D35" s="819"/>
      <c r="E35" s="819"/>
      <c r="F35" s="820"/>
      <c r="G35" s="826"/>
      <c r="H35" s="827" t="s">
        <v>1175</v>
      </c>
    </row>
    <row r="36" spans="2:8" ht="14.4">
      <c r="B36" s="1380"/>
      <c r="C36" s="818" t="s">
        <v>1006</v>
      </c>
      <c r="D36" s="819"/>
      <c r="E36" s="819"/>
      <c r="F36" s="821"/>
      <c r="G36" s="826"/>
      <c r="H36" s="826"/>
    </row>
    <row r="37" spans="2:8" ht="14.4">
      <c r="B37" s="1380"/>
      <c r="C37" s="818" t="s">
        <v>1021</v>
      </c>
      <c r="D37" s="819"/>
      <c r="E37" s="819"/>
      <c r="F37" s="822"/>
      <c r="G37" s="826"/>
      <c r="H37" s="826"/>
    </row>
    <row r="38" spans="2:8" ht="14.4">
      <c r="B38" s="1380"/>
      <c r="C38" s="818" t="s">
        <v>1009</v>
      </c>
      <c r="D38" s="819"/>
      <c r="E38" s="819"/>
      <c r="F38" s="822"/>
      <c r="G38" s="826"/>
      <c r="H38" s="826"/>
    </row>
    <row r="39" spans="2:8" ht="14.4">
      <c r="B39" s="1380"/>
      <c r="C39" s="818" t="s">
        <v>1010</v>
      </c>
      <c r="D39" s="819"/>
      <c r="E39" s="819"/>
      <c r="F39" s="823"/>
      <c r="G39" s="826"/>
      <c r="H39" s="826"/>
    </row>
    <row r="40" spans="2:8" ht="14.4">
      <c r="B40" s="1380"/>
      <c r="C40" s="818" t="s">
        <v>1011</v>
      </c>
      <c r="D40" s="819"/>
      <c r="E40" s="819"/>
      <c r="F40" s="820"/>
      <c r="G40" s="826"/>
      <c r="H40" s="826"/>
    </row>
    <row r="41" spans="2:8" ht="14.4">
      <c r="B41" s="1380"/>
      <c r="C41" s="818" t="s">
        <v>1012</v>
      </c>
      <c r="D41" s="819"/>
      <c r="E41" s="819"/>
      <c r="F41" s="820"/>
      <c r="G41" s="826"/>
      <c r="H41" s="826"/>
    </row>
    <row r="42" spans="2:8" ht="15" thickBot="1">
      <c r="B42" s="1381"/>
      <c r="C42" s="818" t="s">
        <v>1013</v>
      </c>
      <c r="D42" s="819"/>
      <c r="E42" s="819"/>
      <c r="F42" s="820"/>
      <c r="G42" s="826"/>
      <c r="H42" s="826"/>
    </row>
    <row r="43" spans="2:8" ht="15" thickBot="1">
      <c r="B43" s="1383" t="s">
        <v>1172</v>
      </c>
      <c r="C43" s="1384"/>
      <c r="D43" s="1384"/>
      <c r="E43" s="1385"/>
      <c r="F43" s="824">
        <f>SUM(F31:F42)</f>
        <v>136232</v>
      </c>
      <c r="G43" s="825"/>
      <c r="H43" s="826"/>
    </row>
    <row r="44" spans="2:8" ht="15" thickBot="1">
      <c r="B44" s="1386" t="s">
        <v>1176</v>
      </c>
      <c r="C44" s="1387"/>
      <c r="D44" s="1387"/>
      <c r="E44" s="1388"/>
      <c r="F44" s="828">
        <f>F43+F30+F17</f>
        <v>407679</v>
      </c>
      <c r="G44" s="826"/>
      <c r="H44" s="826"/>
    </row>
    <row r="45" spans="2:8" ht="14.4">
      <c r="B45" s="811"/>
      <c r="C45" s="811"/>
      <c r="D45" s="811"/>
      <c r="E45" s="811"/>
      <c r="F45" s="811"/>
      <c r="G45" s="826"/>
      <c r="H45" s="826"/>
    </row>
    <row r="46" spans="2:8" ht="14.4">
      <c r="B46" s="1389"/>
      <c r="C46" s="1389"/>
      <c r="D46" s="1389"/>
      <c r="E46" s="1389"/>
      <c r="F46" s="1389"/>
      <c r="G46" s="826"/>
      <c r="H46" s="826"/>
    </row>
    <row r="47" spans="2:8" ht="14.4">
      <c r="B47" s="829"/>
      <c r="C47" s="829"/>
      <c r="D47" s="829"/>
      <c r="E47" s="829"/>
      <c r="F47" s="829"/>
      <c r="G47" s="826"/>
      <c r="H47" s="826"/>
    </row>
    <row r="48" spans="2:8" ht="14.4">
      <c r="B48" s="811"/>
      <c r="C48" s="811"/>
      <c r="D48" s="811"/>
      <c r="E48" s="811"/>
      <c r="F48" s="811"/>
      <c r="G48" s="826"/>
      <c r="H48" s="826"/>
    </row>
    <row r="49" spans="2:6">
      <c r="B49" s="811"/>
      <c r="C49" s="811"/>
      <c r="D49" s="811"/>
      <c r="E49" s="811"/>
      <c r="F49" s="811"/>
    </row>
    <row r="51" spans="2:6">
      <c r="B51" s="1390"/>
      <c r="C51" s="1390"/>
      <c r="D51" s="1390"/>
      <c r="E51" s="1390"/>
      <c r="F51" s="1390"/>
    </row>
    <row r="52" spans="2:6">
      <c r="B52" s="1390"/>
      <c r="C52" s="1390"/>
      <c r="D52" s="1390"/>
      <c r="E52" s="1390"/>
      <c r="F52" s="1390"/>
    </row>
    <row r="53" spans="2:6">
      <c r="B53" s="830"/>
      <c r="C53" s="830"/>
      <c r="D53" s="830"/>
      <c r="E53" s="830"/>
      <c r="F53" s="830"/>
    </row>
    <row r="54" spans="2:6">
      <c r="B54" s="1390"/>
      <c r="C54" s="1390"/>
      <c r="D54" s="1390"/>
      <c r="E54" s="1390"/>
      <c r="F54" s="1390"/>
    </row>
    <row r="55" spans="2:6">
      <c r="B55" s="1390"/>
      <c r="C55" s="1390"/>
      <c r="D55" s="1390"/>
      <c r="E55" s="1390"/>
      <c r="F55" s="1390"/>
    </row>
    <row r="56" spans="2:6">
      <c r="B56" s="1390"/>
      <c r="C56" s="1390"/>
      <c r="D56" s="1390"/>
      <c r="E56" s="1390"/>
      <c r="F56" s="1390"/>
    </row>
  </sheetData>
  <mergeCells count="11">
    <mergeCell ref="B43:E43"/>
    <mergeCell ref="B44:E44"/>
    <mergeCell ref="B46:F46"/>
    <mergeCell ref="B51:F52"/>
    <mergeCell ref="B54:F56"/>
    <mergeCell ref="B31:B42"/>
    <mergeCell ref="B2:F2"/>
    <mergeCell ref="B5:B16"/>
    <mergeCell ref="B17:E17"/>
    <mergeCell ref="B18:B29"/>
    <mergeCell ref="B30:E30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70C0"/>
  </sheetPr>
  <dimension ref="B2:G382"/>
  <sheetViews>
    <sheetView workbookViewId="0">
      <selection activeCell="B80" sqref="B80"/>
    </sheetView>
  </sheetViews>
  <sheetFormatPr baseColWidth="10" defaultRowHeight="13.2"/>
  <cols>
    <col min="1" max="1" width="3.109375" style="274" customWidth="1"/>
    <col min="2" max="2" width="11.5546875" style="274"/>
    <col min="3" max="3" width="14.109375" style="274" customWidth="1"/>
    <col min="4" max="4" width="12.88671875" style="274" customWidth="1"/>
    <col min="5" max="5" width="37.6640625" style="274" customWidth="1"/>
    <col min="6" max="6" width="18.88671875" style="274" customWidth="1"/>
    <col min="7" max="16384" width="11.5546875" style="274"/>
  </cols>
  <sheetData>
    <row r="2" spans="2:7">
      <c r="B2" s="1394" t="s">
        <v>1177</v>
      </c>
      <c r="C2" s="1394"/>
      <c r="D2" s="1394"/>
      <c r="E2" s="1394"/>
      <c r="F2" s="1394"/>
      <c r="G2" s="1394"/>
    </row>
    <row r="3" spans="2:7" ht="15" thickBot="1">
      <c r="B3" s="826"/>
      <c r="C3" s="826"/>
      <c r="D3" s="826"/>
      <c r="E3" s="826"/>
      <c r="F3" s="826"/>
      <c r="G3" s="826"/>
    </row>
    <row r="4" spans="2:7" ht="27" thickBot="1">
      <c r="B4" s="812" t="s">
        <v>5</v>
      </c>
      <c r="C4" s="308" t="s">
        <v>6</v>
      </c>
      <c r="D4" s="308" t="s">
        <v>1178</v>
      </c>
      <c r="E4" s="308" t="s">
        <v>7</v>
      </c>
      <c r="F4" s="308" t="s">
        <v>1179</v>
      </c>
      <c r="G4" s="813" t="s">
        <v>1180</v>
      </c>
    </row>
    <row r="5" spans="2:7">
      <c r="B5" s="831">
        <v>2023</v>
      </c>
      <c r="C5" s="832" t="s">
        <v>806</v>
      </c>
      <c r="D5" s="832">
        <v>1</v>
      </c>
      <c r="E5" s="833" t="s">
        <v>1169</v>
      </c>
      <c r="F5" s="832" t="s">
        <v>1170</v>
      </c>
      <c r="G5" s="834">
        <v>2322</v>
      </c>
    </row>
    <row r="6" spans="2:7">
      <c r="B6" s="831">
        <v>2023</v>
      </c>
      <c r="C6" s="832" t="s">
        <v>806</v>
      </c>
      <c r="D6" s="832">
        <v>2</v>
      </c>
      <c r="E6" s="835" t="s">
        <v>1169</v>
      </c>
      <c r="F6" s="832" t="s">
        <v>1170</v>
      </c>
      <c r="G6" s="834">
        <v>2321</v>
      </c>
    </row>
    <row r="7" spans="2:7">
      <c r="B7" s="831">
        <v>2023</v>
      </c>
      <c r="C7" s="832" t="s">
        <v>806</v>
      </c>
      <c r="D7" s="832">
        <v>3</v>
      </c>
      <c r="E7" s="835" t="s">
        <v>1169</v>
      </c>
      <c r="F7" s="832" t="s">
        <v>1170</v>
      </c>
      <c r="G7" s="834">
        <v>2323</v>
      </c>
    </row>
    <row r="8" spans="2:7">
      <c r="B8" s="831">
        <v>2023</v>
      </c>
      <c r="C8" s="832" t="s">
        <v>806</v>
      </c>
      <c r="D8" s="832">
        <v>4</v>
      </c>
      <c r="E8" s="835" t="s">
        <v>1169</v>
      </c>
      <c r="F8" s="832" t="s">
        <v>1170</v>
      </c>
      <c r="G8" s="834">
        <v>2322</v>
      </c>
    </row>
    <row r="9" spans="2:7">
      <c r="B9" s="831">
        <v>2023</v>
      </c>
      <c r="C9" s="832" t="s">
        <v>806</v>
      </c>
      <c r="D9" s="832">
        <v>5</v>
      </c>
      <c r="E9" s="835" t="s">
        <v>1169</v>
      </c>
      <c r="F9" s="832" t="s">
        <v>1170</v>
      </c>
      <c r="G9" s="834">
        <v>2318</v>
      </c>
    </row>
    <row r="10" spans="2:7">
      <c r="B10" s="831">
        <v>2023</v>
      </c>
      <c r="C10" s="832" t="s">
        <v>806</v>
      </c>
      <c r="D10" s="832">
        <v>6</v>
      </c>
      <c r="E10" s="835" t="s">
        <v>1169</v>
      </c>
      <c r="F10" s="832" t="s">
        <v>1170</v>
      </c>
      <c r="G10" s="834">
        <v>2325</v>
      </c>
    </row>
    <row r="11" spans="2:7">
      <c r="B11" s="831">
        <v>2023</v>
      </c>
      <c r="C11" s="832" t="s">
        <v>806</v>
      </c>
      <c r="D11" s="832">
        <v>7</v>
      </c>
      <c r="E11" s="835" t="s">
        <v>1169</v>
      </c>
      <c r="F11" s="832" t="s">
        <v>1170</v>
      </c>
      <c r="G11" s="834">
        <v>2318</v>
      </c>
    </row>
    <row r="12" spans="2:7">
      <c r="B12" s="831">
        <v>2023</v>
      </c>
      <c r="C12" s="832" t="s">
        <v>806</v>
      </c>
      <c r="D12" s="832">
        <v>8</v>
      </c>
      <c r="E12" s="835" t="s">
        <v>1169</v>
      </c>
      <c r="F12" s="832" t="s">
        <v>1170</v>
      </c>
      <c r="G12" s="834">
        <v>2323</v>
      </c>
    </row>
    <row r="13" spans="2:7">
      <c r="B13" s="831">
        <v>2023</v>
      </c>
      <c r="C13" s="832" t="s">
        <v>806</v>
      </c>
      <c r="D13" s="832">
        <v>9</v>
      </c>
      <c r="E13" s="835" t="s">
        <v>1169</v>
      </c>
      <c r="F13" s="832" t="s">
        <v>1170</v>
      </c>
      <c r="G13" s="834">
        <v>2330</v>
      </c>
    </row>
    <row r="14" spans="2:7">
      <c r="B14" s="831">
        <v>2023</v>
      </c>
      <c r="C14" s="832" t="s">
        <v>806</v>
      </c>
      <c r="D14" s="832">
        <v>10</v>
      </c>
      <c r="E14" s="835" t="s">
        <v>1169</v>
      </c>
      <c r="F14" s="832" t="s">
        <v>1170</v>
      </c>
      <c r="G14" s="834">
        <v>2334</v>
      </c>
    </row>
    <row r="15" spans="2:7">
      <c r="B15" s="831">
        <v>2023</v>
      </c>
      <c r="C15" s="832" t="s">
        <v>806</v>
      </c>
      <c r="D15" s="832">
        <v>11</v>
      </c>
      <c r="E15" s="835" t="s">
        <v>1169</v>
      </c>
      <c r="F15" s="832" t="s">
        <v>1170</v>
      </c>
      <c r="G15" s="834">
        <v>2319</v>
      </c>
    </row>
    <row r="16" spans="2:7">
      <c r="B16" s="831">
        <v>2023</v>
      </c>
      <c r="C16" s="832" t="s">
        <v>806</v>
      </c>
      <c r="D16" s="832">
        <v>12</v>
      </c>
      <c r="E16" s="835" t="s">
        <v>1169</v>
      </c>
      <c r="F16" s="832" t="s">
        <v>1170</v>
      </c>
      <c r="G16" s="834">
        <v>2314</v>
      </c>
    </row>
    <row r="17" spans="2:7">
      <c r="B17" s="831">
        <v>2023</v>
      </c>
      <c r="C17" s="832" t="s">
        <v>806</v>
      </c>
      <c r="D17" s="832">
        <v>13</v>
      </c>
      <c r="E17" s="835" t="s">
        <v>1169</v>
      </c>
      <c r="F17" s="832" t="s">
        <v>1170</v>
      </c>
      <c r="G17" s="834">
        <v>2317</v>
      </c>
    </row>
    <row r="18" spans="2:7">
      <c r="B18" s="831">
        <v>2023</v>
      </c>
      <c r="C18" s="832" t="s">
        <v>806</v>
      </c>
      <c r="D18" s="832">
        <v>14</v>
      </c>
      <c r="E18" s="835" t="s">
        <v>1169</v>
      </c>
      <c r="F18" s="832" t="s">
        <v>1170</v>
      </c>
      <c r="G18" s="834">
        <v>2322</v>
      </c>
    </row>
    <row r="19" spans="2:7">
      <c r="B19" s="831">
        <v>2023</v>
      </c>
      <c r="C19" s="832" t="s">
        <v>806</v>
      </c>
      <c r="D19" s="832">
        <v>15</v>
      </c>
      <c r="E19" s="835" t="s">
        <v>1169</v>
      </c>
      <c r="F19" s="832" t="s">
        <v>1170</v>
      </c>
      <c r="G19" s="834">
        <v>2330</v>
      </c>
    </row>
    <row r="20" spans="2:7">
      <c r="B20" s="831">
        <v>2023</v>
      </c>
      <c r="C20" s="832" t="s">
        <v>806</v>
      </c>
      <c r="D20" s="832">
        <v>16</v>
      </c>
      <c r="E20" s="835" t="s">
        <v>1169</v>
      </c>
      <c r="F20" s="832" t="s">
        <v>1170</v>
      </c>
      <c r="G20" s="834">
        <v>2335</v>
      </c>
    </row>
    <row r="21" spans="2:7">
      <c r="B21" s="831">
        <v>2023</v>
      </c>
      <c r="C21" s="832" t="s">
        <v>806</v>
      </c>
      <c r="D21" s="832">
        <v>17</v>
      </c>
      <c r="E21" s="835" t="s">
        <v>1169</v>
      </c>
      <c r="F21" s="832" t="s">
        <v>1170</v>
      </c>
      <c r="G21" s="834">
        <v>2336</v>
      </c>
    </row>
    <row r="22" spans="2:7">
      <c r="B22" s="831">
        <v>2023</v>
      </c>
      <c r="C22" s="835" t="s">
        <v>806</v>
      </c>
      <c r="D22" s="832">
        <v>18</v>
      </c>
      <c r="E22" s="835" t="s">
        <v>1169</v>
      </c>
      <c r="F22" s="835" t="s">
        <v>1170</v>
      </c>
      <c r="G22" s="834">
        <v>2344</v>
      </c>
    </row>
    <row r="23" spans="2:7">
      <c r="B23" s="831">
        <v>2023</v>
      </c>
      <c r="C23" s="835" t="s">
        <v>806</v>
      </c>
      <c r="D23" s="832">
        <v>19</v>
      </c>
      <c r="E23" s="835" t="s">
        <v>1169</v>
      </c>
      <c r="F23" s="835" t="s">
        <v>1170</v>
      </c>
      <c r="G23" s="834">
        <v>2343</v>
      </c>
    </row>
    <row r="24" spans="2:7">
      <c r="B24" s="831">
        <v>2023</v>
      </c>
      <c r="C24" s="835" t="s">
        <v>806</v>
      </c>
      <c r="D24" s="832">
        <v>20</v>
      </c>
      <c r="E24" s="835" t="s">
        <v>1169</v>
      </c>
      <c r="F24" s="835" t="s">
        <v>1170</v>
      </c>
      <c r="G24" s="834">
        <v>2345</v>
      </c>
    </row>
    <row r="25" spans="2:7">
      <c r="B25" s="831">
        <v>2023</v>
      </c>
      <c r="C25" s="835" t="s">
        <v>806</v>
      </c>
      <c r="D25" s="832">
        <v>21</v>
      </c>
      <c r="E25" s="835" t="s">
        <v>1169</v>
      </c>
      <c r="F25" s="835" t="s">
        <v>1170</v>
      </c>
      <c r="G25" s="834">
        <v>2330</v>
      </c>
    </row>
    <row r="26" spans="2:7">
      <c r="B26" s="831">
        <v>2023</v>
      </c>
      <c r="C26" s="835" t="s">
        <v>806</v>
      </c>
      <c r="D26" s="832">
        <v>22</v>
      </c>
      <c r="E26" s="835" t="s">
        <v>1169</v>
      </c>
      <c r="F26" s="835" t="s">
        <v>1170</v>
      </c>
      <c r="G26" s="834">
        <v>2330</v>
      </c>
    </row>
    <row r="27" spans="2:7">
      <c r="B27" s="831">
        <v>2023</v>
      </c>
      <c r="C27" s="835" t="s">
        <v>806</v>
      </c>
      <c r="D27" s="832">
        <v>23</v>
      </c>
      <c r="E27" s="835" t="s">
        <v>1169</v>
      </c>
      <c r="F27" s="835" t="s">
        <v>1170</v>
      </c>
      <c r="G27" s="834">
        <v>2338</v>
      </c>
    </row>
    <row r="28" spans="2:7">
      <c r="B28" s="831">
        <v>2023</v>
      </c>
      <c r="C28" s="835" t="s">
        <v>806</v>
      </c>
      <c r="D28" s="832">
        <v>24</v>
      </c>
      <c r="E28" s="835" t="s">
        <v>1169</v>
      </c>
      <c r="F28" s="835" t="s">
        <v>1170</v>
      </c>
      <c r="G28" s="834">
        <v>2337</v>
      </c>
    </row>
    <row r="29" spans="2:7">
      <c r="B29" s="831">
        <v>2023</v>
      </c>
      <c r="C29" s="835" t="s">
        <v>806</v>
      </c>
      <c r="D29" s="832">
        <v>25</v>
      </c>
      <c r="E29" s="835" t="s">
        <v>1169</v>
      </c>
      <c r="F29" s="835" t="s">
        <v>1170</v>
      </c>
      <c r="G29" s="834">
        <v>2323</v>
      </c>
    </row>
    <row r="30" spans="2:7">
      <c r="B30" s="831">
        <v>2023</v>
      </c>
      <c r="C30" s="835" t="s">
        <v>806</v>
      </c>
      <c r="D30" s="832">
        <v>26</v>
      </c>
      <c r="E30" s="835" t="s">
        <v>1169</v>
      </c>
      <c r="F30" s="835" t="s">
        <v>1170</v>
      </c>
      <c r="G30" s="834">
        <v>2333</v>
      </c>
    </row>
    <row r="31" spans="2:7">
      <c r="B31" s="831">
        <v>2023</v>
      </c>
      <c r="C31" s="835" t="s">
        <v>806</v>
      </c>
      <c r="D31" s="832">
        <v>27</v>
      </c>
      <c r="E31" s="835" t="s">
        <v>1169</v>
      </c>
      <c r="F31" s="835" t="s">
        <v>1170</v>
      </c>
      <c r="G31" s="834">
        <v>2322</v>
      </c>
    </row>
    <row r="32" spans="2:7">
      <c r="B32" s="831">
        <v>2023</v>
      </c>
      <c r="C32" s="835" t="s">
        <v>806</v>
      </c>
      <c r="D32" s="832">
        <v>28</v>
      </c>
      <c r="E32" s="835" t="s">
        <v>1169</v>
      </c>
      <c r="F32" s="835" t="s">
        <v>1170</v>
      </c>
      <c r="G32" s="836">
        <v>2320</v>
      </c>
    </row>
    <row r="33" spans="2:7">
      <c r="B33" s="831">
        <v>2023</v>
      </c>
      <c r="C33" s="835" t="s">
        <v>806</v>
      </c>
      <c r="D33" s="832">
        <v>29</v>
      </c>
      <c r="E33" s="835" t="s">
        <v>1169</v>
      </c>
      <c r="F33" s="835" t="s">
        <v>1170</v>
      </c>
      <c r="G33" s="834">
        <v>2327</v>
      </c>
    </row>
    <row r="34" spans="2:7">
      <c r="B34" s="831">
        <v>2023</v>
      </c>
      <c r="C34" s="835" t="s">
        <v>806</v>
      </c>
      <c r="D34" s="832">
        <v>30</v>
      </c>
      <c r="E34" s="835" t="s">
        <v>1169</v>
      </c>
      <c r="F34" s="835" t="s">
        <v>1170</v>
      </c>
      <c r="G34" s="834">
        <v>2333</v>
      </c>
    </row>
    <row r="35" spans="2:7" ht="13.8" thickBot="1">
      <c r="B35" s="831">
        <v>2023</v>
      </c>
      <c r="C35" s="835" t="s">
        <v>806</v>
      </c>
      <c r="D35" s="832">
        <v>31</v>
      </c>
      <c r="E35" s="837" t="s">
        <v>1169</v>
      </c>
      <c r="F35" s="835" t="s">
        <v>1170</v>
      </c>
      <c r="G35" s="836">
        <v>2332</v>
      </c>
    </row>
    <row r="36" spans="2:7" ht="13.8" thickBot="1">
      <c r="B36" s="1391" t="s">
        <v>1181</v>
      </c>
      <c r="C36" s="1392"/>
      <c r="D36" s="1392"/>
      <c r="E36" s="1392"/>
      <c r="F36" s="1393"/>
      <c r="G36" s="838">
        <f>SUM(G5:G35)</f>
        <v>72166</v>
      </c>
    </row>
    <row r="37" spans="2:7">
      <c r="B37" s="831">
        <v>2023</v>
      </c>
      <c r="C37" s="832" t="s">
        <v>817</v>
      </c>
      <c r="D37" s="832">
        <v>1</v>
      </c>
      <c r="E37" s="833" t="s">
        <v>1169</v>
      </c>
      <c r="F37" s="832" t="s">
        <v>1170</v>
      </c>
      <c r="G37" s="834">
        <v>2341</v>
      </c>
    </row>
    <row r="38" spans="2:7">
      <c r="B38" s="831">
        <v>2023</v>
      </c>
      <c r="C38" s="832" t="s">
        <v>817</v>
      </c>
      <c r="D38" s="832">
        <v>2</v>
      </c>
      <c r="E38" s="835" t="s">
        <v>1169</v>
      </c>
      <c r="F38" s="832" t="s">
        <v>1170</v>
      </c>
      <c r="G38" s="834">
        <v>2353</v>
      </c>
    </row>
    <row r="39" spans="2:7">
      <c r="B39" s="831">
        <v>2023</v>
      </c>
      <c r="C39" s="832" t="s">
        <v>817</v>
      </c>
      <c r="D39" s="832">
        <v>3</v>
      </c>
      <c r="E39" s="835" t="s">
        <v>1169</v>
      </c>
      <c r="F39" s="832" t="s">
        <v>1170</v>
      </c>
      <c r="G39" s="834">
        <v>2344</v>
      </c>
    </row>
    <row r="40" spans="2:7">
      <c r="B40" s="831">
        <v>2023</v>
      </c>
      <c r="C40" s="832" t="s">
        <v>817</v>
      </c>
      <c r="D40" s="832">
        <v>4</v>
      </c>
      <c r="E40" s="835" t="s">
        <v>1169</v>
      </c>
      <c r="F40" s="832" t="s">
        <v>1170</v>
      </c>
      <c r="G40" s="834">
        <v>2339</v>
      </c>
    </row>
    <row r="41" spans="2:7">
      <c r="B41" s="831">
        <v>2023</v>
      </c>
      <c r="C41" s="832" t="s">
        <v>817</v>
      </c>
      <c r="D41" s="832">
        <v>5</v>
      </c>
      <c r="E41" s="835" t="s">
        <v>1169</v>
      </c>
      <c r="F41" s="832" t="s">
        <v>1170</v>
      </c>
      <c r="G41" s="834">
        <v>2344</v>
      </c>
    </row>
    <row r="42" spans="2:7">
      <c r="B42" s="831">
        <v>2023</v>
      </c>
      <c r="C42" s="832" t="s">
        <v>817</v>
      </c>
      <c r="D42" s="832">
        <v>6</v>
      </c>
      <c r="E42" s="835" t="s">
        <v>1169</v>
      </c>
      <c r="F42" s="832" t="s">
        <v>1170</v>
      </c>
      <c r="G42" s="834">
        <v>2349</v>
      </c>
    </row>
    <row r="43" spans="2:7">
      <c r="B43" s="831">
        <v>2023</v>
      </c>
      <c r="C43" s="832" t="s">
        <v>817</v>
      </c>
      <c r="D43" s="832">
        <v>7</v>
      </c>
      <c r="E43" s="835" t="s">
        <v>1169</v>
      </c>
      <c r="F43" s="832" t="s">
        <v>1170</v>
      </c>
      <c r="G43" s="834">
        <v>2344</v>
      </c>
    </row>
    <row r="44" spans="2:7">
      <c r="B44" s="831">
        <v>2023</v>
      </c>
      <c r="C44" s="832" t="s">
        <v>817</v>
      </c>
      <c r="D44" s="832">
        <v>8</v>
      </c>
      <c r="E44" s="835" t="s">
        <v>1169</v>
      </c>
      <c r="F44" s="832" t="s">
        <v>1170</v>
      </c>
      <c r="G44" s="834">
        <v>2339</v>
      </c>
    </row>
    <row r="45" spans="2:7">
      <c r="B45" s="831">
        <v>2023</v>
      </c>
      <c r="C45" s="832" t="s">
        <v>817</v>
      </c>
      <c r="D45" s="832">
        <v>9</v>
      </c>
      <c r="E45" s="835" t="s">
        <v>1169</v>
      </c>
      <c r="F45" s="832" t="s">
        <v>1170</v>
      </c>
      <c r="G45" s="834">
        <v>2332</v>
      </c>
    </row>
    <row r="46" spans="2:7">
      <c r="B46" s="831">
        <v>2023</v>
      </c>
      <c r="C46" s="832" t="s">
        <v>817</v>
      </c>
      <c r="D46" s="832">
        <v>10</v>
      </c>
      <c r="E46" s="835" t="s">
        <v>1169</v>
      </c>
      <c r="F46" s="832" t="s">
        <v>1170</v>
      </c>
      <c r="G46" s="834">
        <v>2323</v>
      </c>
    </row>
    <row r="47" spans="2:7">
      <c r="B47" s="831">
        <v>2023</v>
      </c>
      <c r="C47" s="832" t="s">
        <v>817</v>
      </c>
      <c r="D47" s="832">
        <v>11</v>
      </c>
      <c r="E47" s="835" t="s">
        <v>1169</v>
      </c>
      <c r="F47" s="832" t="s">
        <v>1170</v>
      </c>
      <c r="G47" s="834">
        <v>2324</v>
      </c>
    </row>
    <row r="48" spans="2:7">
      <c r="B48" s="831">
        <v>2023</v>
      </c>
      <c r="C48" s="832" t="s">
        <v>817</v>
      </c>
      <c r="D48" s="832">
        <v>12</v>
      </c>
      <c r="E48" s="835" t="s">
        <v>1169</v>
      </c>
      <c r="F48" s="832" t="s">
        <v>1170</v>
      </c>
      <c r="G48" s="834">
        <v>2313</v>
      </c>
    </row>
    <row r="49" spans="2:7">
      <c r="B49" s="831">
        <v>2023</v>
      </c>
      <c r="C49" s="832" t="s">
        <v>817</v>
      </c>
      <c r="D49" s="832">
        <v>13</v>
      </c>
      <c r="E49" s="835" t="s">
        <v>1169</v>
      </c>
      <c r="F49" s="832" t="s">
        <v>1170</v>
      </c>
      <c r="G49" s="834">
        <v>2316</v>
      </c>
    </row>
    <row r="50" spans="2:7">
      <c r="B50" s="831">
        <v>2023</v>
      </c>
      <c r="C50" s="832" t="s">
        <v>817</v>
      </c>
      <c r="D50" s="832">
        <v>14</v>
      </c>
      <c r="E50" s="835" t="s">
        <v>1169</v>
      </c>
      <c r="F50" s="832" t="s">
        <v>1170</v>
      </c>
      <c r="G50" s="834">
        <v>2313</v>
      </c>
    </row>
    <row r="51" spans="2:7">
      <c r="B51" s="831">
        <v>2023</v>
      </c>
      <c r="C51" s="832" t="s">
        <v>817</v>
      </c>
      <c r="D51" s="832">
        <v>15</v>
      </c>
      <c r="E51" s="835" t="s">
        <v>1169</v>
      </c>
      <c r="F51" s="832" t="s">
        <v>1170</v>
      </c>
      <c r="G51" s="834">
        <v>2317</v>
      </c>
    </row>
    <row r="52" spans="2:7">
      <c r="B52" s="831">
        <v>2023</v>
      </c>
      <c r="C52" s="832" t="s">
        <v>817</v>
      </c>
      <c r="D52" s="832">
        <v>16</v>
      </c>
      <c r="E52" s="835" t="s">
        <v>1169</v>
      </c>
      <c r="F52" s="832" t="s">
        <v>1170</v>
      </c>
      <c r="G52" s="834">
        <v>2318</v>
      </c>
    </row>
    <row r="53" spans="2:7">
      <c r="B53" s="831">
        <v>2023</v>
      </c>
      <c r="C53" s="832" t="s">
        <v>817</v>
      </c>
      <c r="D53" s="832">
        <v>17</v>
      </c>
      <c r="E53" s="835" t="s">
        <v>1169</v>
      </c>
      <c r="F53" s="832" t="s">
        <v>1170</v>
      </c>
      <c r="G53" s="834">
        <v>2323</v>
      </c>
    </row>
    <row r="54" spans="2:7">
      <c r="B54" s="831">
        <v>2023</v>
      </c>
      <c r="C54" s="835" t="s">
        <v>817</v>
      </c>
      <c r="D54" s="832">
        <v>18</v>
      </c>
      <c r="E54" s="835" t="s">
        <v>1169</v>
      </c>
      <c r="F54" s="835" t="s">
        <v>1170</v>
      </c>
      <c r="G54" s="834">
        <v>2309</v>
      </c>
    </row>
    <row r="55" spans="2:7">
      <c r="B55" s="831">
        <v>2023</v>
      </c>
      <c r="C55" s="835" t="s">
        <v>817</v>
      </c>
      <c r="D55" s="832">
        <v>19</v>
      </c>
      <c r="E55" s="835" t="s">
        <v>1169</v>
      </c>
      <c r="F55" s="835" t="s">
        <v>1170</v>
      </c>
      <c r="G55" s="834">
        <v>2320</v>
      </c>
    </row>
    <row r="56" spans="2:7">
      <c r="B56" s="831">
        <v>2023</v>
      </c>
      <c r="C56" s="835" t="s">
        <v>817</v>
      </c>
      <c r="D56" s="832">
        <v>20</v>
      </c>
      <c r="E56" s="835" t="s">
        <v>1169</v>
      </c>
      <c r="F56" s="835" t="s">
        <v>1170</v>
      </c>
      <c r="G56" s="834">
        <v>2326</v>
      </c>
    </row>
    <row r="57" spans="2:7">
      <c r="B57" s="831">
        <v>2023</v>
      </c>
      <c r="C57" s="835" t="s">
        <v>817</v>
      </c>
      <c r="D57" s="832">
        <v>21</v>
      </c>
      <c r="E57" s="835" t="s">
        <v>1169</v>
      </c>
      <c r="F57" s="835" t="s">
        <v>1170</v>
      </c>
      <c r="G57" s="834">
        <v>2328</v>
      </c>
    </row>
    <row r="58" spans="2:7">
      <c r="B58" s="831">
        <v>2023</v>
      </c>
      <c r="C58" s="835" t="s">
        <v>817</v>
      </c>
      <c r="D58" s="832">
        <v>22</v>
      </c>
      <c r="E58" s="835" t="s">
        <v>1169</v>
      </c>
      <c r="F58" s="835" t="s">
        <v>1170</v>
      </c>
      <c r="G58" s="834">
        <v>2333</v>
      </c>
    </row>
    <row r="59" spans="2:7">
      <c r="B59" s="831">
        <v>2023</v>
      </c>
      <c r="C59" s="835" t="s">
        <v>817</v>
      </c>
      <c r="D59" s="832">
        <v>23</v>
      </c>
      <c r="E59" s="835" t="s">
        <v>1169</v>
      </c>
      <c r="F59" s="835" t="s">
        <v>1170</v>
      </c>
      <c r="G59" s="834">
        <v>2328</v>
      </c>
    </row>
    <row r="60" spans="2:7">
      <c r="B60" s="831">
        <v>2023</v>
      </c>
      <c r="C60" s="835" t="s">
        <v>817</v>
      </c>
      <c r="D60" s="832">
        <v>24</v>
      </c>
      <c r="E60" s="835" t="s">
        <v>1169</v>
      </c>
      <c r="F60" s="835" t="s">
        <v>1170</v>
      </c>
      <c r="G60" s="834">
        <v>2329</v>
      </c>
    </row>
    <row r="61" spans="2:7">
      <c r="B61" s="831">
        <v>2023</v>
      </c>
      <c r="C61" s="835" t="s">
        <v>817</v>
      </c>
      <c r="D61" s="832">
        <v>25</v>
      </c>
      <c r="E61" s="835" t="s">
        <v>1169</v>
      </c>
      <c r="F61" s="835" t="s">
        <v>1170</v>
      </c>
      <c r="G61" s="834">
        <v>2302</v>
      </c>
    </row>
    <row r="62" spans="2:7">
      <c r="B62" s="831">
        <v>2023</v>
      </c>
      <c r="C62" s="835" t="s">
        <v>817</v>
      </c>
      <c r="D62" s="832">
        <v>26</v>
      </c>
      <c r="E62" s="835" t="s">
        <v>1169</v>
      </c>
      <c r="F62" s="835" t="s">
        <v>1170</v>
      </c>
      <c r="G62" s="834">
        <v>2306</v>
      </c>
    </row>
    <row r="63" spans="2:7">
      <c r="B63" s="831">
        <v>2023</v>
      </c>
      <c r="C63" s="835" t="s">
        <v>817</v>
      </c>
      <c r="D63" s="832">
        <v>27</v>
      </c>
      <c r="E63" s="835" t="s">
        <v>1182</v>
      </c>
      <c r="F63" s="835" t="s">
        <v>1170</v>
      </c>
      <c r="G63" s="834">
        <v>2311</v>
      </c>
    </row>
    <row r="64" spans="2:7" ht="13.8" thickBot="1">
      <c r="B64" s="831">
        <v>2023</v>
      </c>
      <c r="C64" s="835" t="s">
        <v>817</v>
      </c>
      <c r="D64" s="832">
        <v>28</v>
      </c>
      <c r="E64" s="835" t="s">
        <v>1169</v>
      </c>
      <c r="F64" s="835" t="s">
        <v>1170</v>
      </c>
      <c r="G64" s="836">
        <v>2315</v>
      </c>
    </row>
    <row r="65" spans="2:7" ht="13.8" thickBot="1">
      <c r="B65" s="1391" t="s">
        <v>1181</v>
      </c>
      <c r="C65" s="1392"/>
      <c r="D65" s="1392"/>
      <c r="E65" s="1392"/>
      <c r="F65" s="1393"/>
      <c r="G65" s="838">
        <f>SUM(G37:G64)</f>
        <v>65139</v>
      </c>
    </row>
    <row r="66" spans="2:7">
      <c r="B66" s="831">
        <v>2023</v>
      </c>
      <c r="C66" s="832" t="s">
        <v>1003</v>
      </c>
      <c r="D66" s="832">
        <v>1</v>
      </c>
      <c r="E66" s="833" t="s">
        <v>1169</v>
      </c>
      <c r="F66" s="832" t="s">
        <v>1170</v>
      </c>
      <c r="G66" s="839"/>
    </row>
    <row r="67" spans="2:7">
      <c r="B67" s="831">
        <v>2023</v>
      </c>
      <c r="C67" s="832" t="s">
        <v>1003</v>
      </c>
      <c r="D67" s="832">
        <v>2</v>
      </c>
      <c r="E67" s="835" t="s">
        <v>1169</v>
      </c>
      <c r="F67" s="832" t="s">
        <v>1170</v>
      </c>
      <c r="G67" s="839"/>
    </row>
    <row r="68" spans="2:7">
      <c r="B68" s="831">
        <v>2023</v>
      </c>
      <c r="C68" s="832" t="s">
        <v>1003</v>
      </c>
      <c r="D68" s="832">
        <v>3</v>
      </c>
      <c r="E68" s="835" t="s">
        <v>1169</v>
      </c>
      <c r="F68" s="832" t="s">
        <v>1170</v>
      </c>
      <c r="G68" s="839"/>
    </row>
    <row r="69" spans="2:7">
      <c r="B69" s="831">
        <v>2023</v>
      </c>
      <c r="C69" s="832" t="s">
        <v>1003</v>
      </c>
      <c r="D69" s="832">
        <v>4</v>
      </c>
      <c r="E69" s="835" t="s">
        <v>1169</v>
      </c>
      <c r="F69" s="832" t="s">
        <v>1170</v>
      </c>
      <c r="G69" s="839"/>
    </row>
    <row r="70" spans="2:7">
      <c r="B70" s="831">
        <v>2023</v>
      </c>
      <c r="C70" s="832" t="s">
        <v>1003</v>
      </c>
      <c r="D70" s="832">
        <v>5</v>
      </c>
      <c r="E70" s="835" t="s">
        <v>1169</v>
      </c>
      <c r="F70" s="832" t="s">
        <v>1170</v>
      </c>
      <c r="G70" s="839"/>
    </row>
    <row r="71" spans="2:7">
      <c r="B71" s="831">
        <v>2023</v>
      </c>
      <c r="C71" s="832" t="s">
        <v>1003</v>
      </c>
      <c r="D71" s="832">
        <v>6</v>
      </c>
      <c r="E71" s="835" t="s">
        <v>1169</v>
      </c>
      <c r="F71" s="832" t="s">
        <v>1170</v>
      </c>
      <c r="G71" s="839"/>
    </row>
    <row r="72" spans="2:7">
      <c r="B72" s="831">
        <v>2023</v>
      </c>
      <c r="C72" s="832" t="s">
        <v>1003</v>
      </c>
      <c r="D72" s="832">
        <v>7</v>
      </c>
      <c r="E72" s="835" t="s">
        <v>1169</v>
      </c>
      <c r="F72" s="832" t="s">
        <v>1170</v>
      </c>
      <c r="G72" s="839"/>
    </row>
    <row r="73" spans="2:7">
      <c r="B73" s="831">
        <v>2023</v>
      </c>
      <c r="C73" s="832" t="s">
        <v>1003</v>
      </c>
      <c r="D73" s="832">
        <v>8</v>
      </c>
      <c r="E73" s="835" t="s">
        <v>1169</v>
      </c>
      <c r="F73" s="832" t="s">
        <v>1170</v>
      </c>
      <c r="G73" s="839"/>
    </row>
    <row r="74" spans="2:7">
      <c r="B74" s="831">
        <v>2023</v>
      </c>
      <c r="C74" s="832" t="s">
        <v>1003</v>
      </c>
      <c r="D74" s="832">
        <v>9</v>
      </c>
      <c r="E74" s="835" t="s">
        <v>1169</v>
      </c>
      <c r="F74" s="832" t="s">
        <v>1170</v>
      </c>
      <c r="G74" s="839"/>
    </row>
    <row r="75" spans="2:7">
      <c r="B75" s="831">
        <v>2023</v>
      </c>
      <c r="C75" s="832" t="s">
        <v>1003</v>
      </c>
      <c r="D75" s="832">
        <v>10</v>
      </c>
      <c r="E75" s="835" t="s">
        <v>1169</v>
      </c>
      <c r="F75" s="832" t="s">
        <v>1170</v>
      </c>
      <c r="G75" s="839"/>
    </row>
    <row r="76" spans="2:7">
      <c r="B76" s="831">
        <v>2023</v>
      </c>
      <c r="C76" s="832" t="s">
        <v>1003</v>
      </c>
      <c r="D76" s="832">
        <v>11</v>
      </c>
      <c r="E76" s="835" t="s">
        <v>1169</v>
      </c>
      <c r="F76" s="832" t="s">
        <v>1170</v>
      </c>
      <c r="G76" s="839"/>
    </row>
    <row r="77" spans="2:7">
      <c r="B77" s="831">
        <v>2023</v>
      </c>
      <c r="C77" s="832" t="s">
        <v>1003</v>
      </c>
      <c r="D77" s="832">
        <v>12</v>
      </c>
      <c r="E77" s="835" t="s">
        <v>1169</v>
      </c>
      <c r="F77" s="832" t="s">
        <v>1170</v>
      </c>
      <c r="G77" s="839"/>
    </row>
    <row r="78" spans="2:7">
      <c r="B78" s="831">
        <v>2023</v>
      </c>
      <c r="C78" s="832" t="s">
        <v>1003</v>
      </c>
      <c r="D78" s="832">
        <v>13</v>
      </c>
      <c r="E78" s="835" t="s">
        <v>1169</v>
      </c>
      <c r="F78" s="832" t="s">
        <v>1170</v>
      </c>
      <c r="G78" s="839"/>
    </row>
    <row r="79" spans="2:7">
      <c r="B79" s="831">
        <v>2023</v>
      </c>
      <c r="C79" s="832" t="s">
        <v>1003</v>
      </c>
      <c r="D79" s="832">
        <v>14</v>
      </c>
      <c r="E79" s="835" t="s">
        <v>1169</v>
      </c>
      <c r="F79" s="832" t="s">
        <v>1170</v>
      </c>
      <c r="G79" s="839"/>
    </row>
    <row r="80" spans="2:7">
      <c r="B80" s="831">
        <v>2023</v>
      </c>
      <c r="C80" s="832" t="s">
        <v>1003</v>
      </c>
      <c r="D80" s="832">
        <v>15</v>
      </c>
      <c r="E80" s="835" t="s">
        <v>1169</v>
      </c>
      <c r="F80" s="832" t="s">
        <v>1170</v>
      </c>
      <c r="G80" s="839"/>
    </row>
    <row r="81" spans="2:7">
      <c r="B81" s="831">
        <v>2023</v>
      </c>
      <c r="C81" s="832" t="s">
        <v>1003</v>
      </c>
      <c r="D81" s="832">
        <v>16</v>
      </c>
      <c r="E81" s="835" t="s">
        <v>1169</v>
      </c>
      <c r="F81" s="832" t="s">
        <v>1170</v>
      </c>
      <c r="G81" s="839"/>
    </row>
    <row r="82" spans="2:7">
      <c r="B82" s="831">
        <v>2023</v>
      </c>
      <c r="C82" s="832" t="s">
        <v>1003</v>
      </c>
      <c r="D82" s="832">
        <v>17</v>
      </c>
      <c r="E82" s="835" t="s">
        <v>1169</v>
      </c>
      <c r="F82" s="832" t="s">
        <v>1170</v>
      </c>
      <c r="G82" s="839"/>
    </row>
    <row r="83" spans="2:7">
      <c r="B83" s="831">
        <v>2023</v>
      </c>
      <c r="C83" s="835" t="s">
        <v>1003</v>
      </c>
      <c r="D83" s="832">
        <v>18</v>
      </c>
      <c r="E83" s="835" t="s">
        <v>1169</v>
      </c>
      <c r="F83" s="835" t="s">
        <v>1170</v>
      </c>
      <c r="G83" s="840"/>
    </row>
    <row r="84" spans="2:7">
      <c r="B84" s="831">
        <v>2023</v>
      </c>
      <c r="C84" s="835" t="s">
        <v>1003</v>
      </c>
      <c r="D84" s="832">
        <v>19</v>
      </c>
      <c r="E84" s="835" t="s">
        <v>1169</v>
      </c>
      <c r="F84" s="835" t="s">
        <v>1170</v>
      </c>
      <c r="G84" s="840"/>
    </row>
    <row r="85" spans="2:7">
      <c r="B85" s="831">
        <v>2023</v>
      </c>
      <c r="C85" s="835" t="s">
        <v>1003</v>
      </c>
      <c r="D85" s="832">
        <v>20</v>
      </c>
      <c r="E85" s="835" t="s">
        <v>1169</v>
      </c>
      <c r="F85" s="835" t="s">
        <v>1170</v>
      </c>
      <c r="G85" s="840"/>
    </row>
    <row r="86" spans="2:7">
      <c r="B86" s="831">
        <v>2023</v>
      </c>
      <c r="C86" s="835" t="s">
        <v>1003</v>
      </c>
      <c r="D86" s="832">
        <v>21</v>
      </c>
      <c r="E86" s="835" t="s">
        <v>1169</v>
      </c>
      <c r="F86" s="835" t="s">
        <v>1170</v>
      </c>
      <c r="G86" s="840"/>
    </row>
    <row r="87" spans="2:7">
      <c r="B87" s="831">
        <v>2023</v>
      </c>
      <c r="C87" s="835" t="s">
        <v>1003</v>
      </c>
      <c r="D87" s="832">
        <v>22</v>
      </c>
      <c r="E87" s="835" t="s">
        <v>1169</v>
      </c>
      <c r="F87" s="835" t="s">
        <v>1170</v>
      </c>
      <c r="G87" s="840"/>
    </row>
    <row r="88" spans="2:7">
      <c r="B88" s="831">
        <v>2023</v>
      </c>
      <c r="C88" s="835" t="s">
        <v>1003</v>
      </c>
      <c r="D88" s="832">
        <v>23</v>
      </c>
      <c r="E88" s="835" t="s">
        <v>1169</v>
      </c>
      <c r="F88" s="835" t="s">
        <v>1170</v>
      </c>
      <c r="G88" s="841"/>
    </row>
    <row r="89" spans="2:7">
      <c r="B89" s="831">
        <v>2023</v>
      </c>
      <c r="C89" s="835" t="s">
        <v>1003</v>
      </c>
      <c r="D89" s="832">
        <v>24</v>
      </c>
      <c r="E89" s="835" t="s">
        <v>1169</v>
      </c>
      <c r="F89" s="835" t="s">
        <v>1170</v>
      </c>
      <c r="G89" s="841"/>
    </row>
    <row r="90" spans="2:7">
      <c r="B90" s="831">
        <v>2023</v>
      </c>
      <c r="C90" s="835" t="s">
        <v>1003</v>
      </c>
      <c r="D90" s="832">
        <v>25</v>
      </c>
      <c r="E90" s="835" t="s">
        <v>1169</v>
      </c>
      <c r="F90" s="835" t="s">
        <v>1170</v>
      </c>
      <c r="G90" s="841"/>
    </row>
    <row r="91" spans="2:7">
      <c r="B91" s="831">
        <v>2023</v>
      </c>
      <c r="C91" s="835" t="s">
        <v>1003</v>
      </c>
      <c r="D91" s="832">
        <v>26</v>
      </c>
      <c r="E91" s="835" t="s">
        <v>1169</v>
      </c>
      <c r="F91" s="835" t="s">
        <v>1170</v>
      </c>
      <c r="G91" s="841"/>
    </row>
    <row r="92" spans="2:7">
      <c r="B92" s="831">
        <v>2023</v>
      </c>
      <c r="C92" s="835" t="s">
        <v>1003</v>
      </c>
      <c r="D92" s="832">
        <v>27</v>
      </c>
      <c r="E92" s="835" t="s">
        <v>1169</v>
      </c>
      <c r="F92" s="835" t="s">
        <v>1170</v>
      </c>
      <c r="G92" s="841"/>
    </row>
    <row r="93" spans="2:7">
      <c r="B93" s="831">
        <v>2023</v>
      </c>
      <c r="C93" s="835" t="s">
        <v>1003</v>
      </c>
      <c r="D93" s="832">
        <v>28</v>
      </c>
      <c r="E93" s="835" t="s">
        <v>1169</v>
      </c>
      <c r="F93" s="835" t="s">
        <v>1170</v>
      </c>
      <c r="G93" s="841"/>
    </row>
    <row r="94" spans="2:7">
      <c r="B94" s="831">
        <v>2023</v>
      </c>
      <c r="C94" s="835" t="s">
        <v>1003</v>
      </c>
      <c r="D94" s="832">
        <v>29</v>
      </c>
      <c r="E94" s="835" t="s">
        <v>1169</v>
      </c>
      <c r="F94" s="835" t="s">
        <v>1170</v>
      </c>
      <c r="G94" s="841"/>
    </row>
    <row r="95" spans="2:7">
      <c r="B95" s="831">
        <v>2023</v>
      </c>
      <c r="C95" s="835" t="s">
        <v>1003</v>
      </c>
      <c r="D95" s="832">
        <v>30</v>
      </c>
      <c r="E95" s="835" t="s">
        <v>1169</v>
      </c>
      <c r="F95" s="835" t="s">
        <v>1170</v>
      </c>
      <c r="G95" s="841"/>
    </row>
    <row r="96" spans="2:7" ht="13.8" thickBot="1">
      <c r="B96" s="831">
        <v>2023</v>
      </c>
      <c r="C96" s="835" t="s">
        <v>1003</v>
      </c>
      <c r="D96" s="832">
        <v>31</v>
      </c>
      <c r="E96" s="835" t="s">
        <v>1169</v>
      </c>
      <c r="F96" s="835" t="s">
        <v>1170</v>
      </c>
      <c r="G96" s="841"/>
    </row>
    <row r="97" spans="2:7" ht="13.8" thickBot="1">
      <c r="B97" s="1391" t="s">
        <v>1181</v>
      </c>
      <c r="C97" s="1392"/>
      <c r="D97" s="1392"/>
      <c r="E97" s="1392"/>
      <c r="F97" s="1393"/>
      <c r="G97" s="838">
        <f>SUM(G66:G96)</f>
        <v>0</v>
      </c>
    </row>
    <row r="98" spans="2:7">
      <c r="B98" s="831">
        <v>2023</v>
      </c>
      <c r="C98" s="832" t="s">
        <v>1004</v>
      </c>
      <c r="D98" s="832">
        <v>1</v>
      </c>
      <c r="E98" s="835" t="s">
        <v>1169</v>
      </c>
      <c r="F98" s="835" t="s">
        <v>1170</v>
      </c>
      <c r="G98" s="839"/>
    </row>
    <row r="99" spans="2:7">
      <c r="B99" s="831">
        <v>2023</v>
      </c>
      <c r="C99" s="832" t="s">
        <v>1004</v>
      </c>
      <c r="D99" s="832">
        <v>2</v>
      </c>
      <c r="E99" s="835" t="s">
        <v>1169</v>
      </c>
      <c r="F99" s="835" t="s">
        <v>1170</v>
      </c>
      <c r="G99" s="839"/>
    </row>
    <row r="100" spans="2:7">
      <c r="B100" s="831">
        <v>2023</v>
      </c>
      <c r="C100" s="832" t="s">
        <v>1004</v>
      </c>
      <c r="D100" s="832">
        <v>3</v>
      </c>
      <c r="E100" s="835" t="s">
        <v>1169</v>
      </c>
      <c r="F100" s="835" t="s">
        <v>1170</v>
      </c>
      <c r="G100" s="839"/>
    </row>
    <row r="101" spans="2:7">
      <c r="B101" s="831">
        <v>2023</v>
      </c>
      <c r="C101" s="832" t="s">
        <v>1004</v>
      </c>
      <c r="D101" s="832">
        <v>4</v>
      </c>
      <c r="E101" s="835" t="s">
        <v>1169</v>
      </c>
      <c r="F101" s="835" t="s">
        <v>1170</v>
      </c>
      <c r="G101" s="839"/>
    </row>
    <row r="102" spans="2:7">
      <c r="B102" s="831">
        <v>2023</v>
      </c>
      <c r="C102" s="832" t="s">
        <v>1004</v>
      </c>
      <c r="D102" s="832">
        <v>5</v>
      </c>
      <c r="E102" s="835" t="s">
        <v>1169</v>
      </c>
      <c r="F102" s="835" t="s">
        <v>1170</v>
      </c>
      <c r="G102" s="839"/>
    </row>
    <row r="103" spans="2:7">
      <c r="B103" s="831">
        <v>2023</v>
      </c>
      <c r="C103" s="832" t="s">
        <v>1004</v>
      </c>
      <c r="D103" s="832">
        <v>6</v>
      </c>
      <c r="E103" s="835" t="s">
        <v>1169</v>
      </c>
      <c r="F103" s="835" t="s">
        <v>1170</v>
      </c>
      <c r="G103" s="839"/>
    </row>
    <row r="104" spans="2:7">
      <c r="B104" s="831">
        <v>2023</v>
      </c>
      <c r="C104" s="832" t="s">
        <v>1004</v>
      </c>
      <c r="D104" s="832">
        <v>7</v>
      </c>
      <c r="E104" s="835" t="s">
        <v>1169</v>
      </c>
      <c r="F104" s="835" t="s">
        <v>1170</v>
      </c>
      <c r="G104" s="839"/>
    </row>
    <row r="105" spans="2:7">
      <c r="B105" s="831">
        <v>2023</v>
      </c>
      <c r="C105" s="832" t="s">
        <v>1004</v>
      </c>
      <c r="D105" s="832">
        <v>8</v>
      </c>
      <c r="E105" s="835" t="s">
        <v>1169</v>
      </c>
      <c r="F105" s="835" t="s">
        <v>1170</v>
      </c>
      <c r="G105" s="839"/>
    </row>
    <row r="106" spans="2:7">
      <c r="B106" s="831">
        <v>2023</v>
      </c>
      <c r="C106" s="832" t="s">
        <v>1004</v>
      </c>
      <c r="D106" s="832">
        <v>9</v>
      </c>
      <c r="E106" s="835" t="s">
        <v>1169</v>
      </c>
      <c r="F106" s="835" t="s">
        <v>1170</v>
      </c>
      <c r="G106" s="839"/>
    </row>
    <row r="107" spans="2:7">
      <c r="B107" s="831">
        <v>2023</v>
      </c>
      <c r="C107" s="832" t="s">
        <v>1004</v>
      </c>
      <c r="D107" s="832">
        <v>10</v>
      </c>
      <c r="E107" s="835" t="s">
        <v>1169</v>
      </c>
      <c r="F107" s="835" t="s">
        <v>1170</v>
      </c>
      <c r="G107" s="839"/>
    </row>
    <row r="108" spans="2:7">
      <c r="B108" s="831">
        <v>2023</v>
      </c>
      <c r="C108" s="832" t="s">
        <v>1004</v>
      </c>
      <c r="D108" s="832">
        <v>11</v>
      </c>
      <c r="E108" s="835" t="s">
        <v>1169</v>
      </c>
      <c r="F108" s="835" t="s">
        <v>1170</v>
      </c>
      <c r="G108" s="839"/>
    </row>
    <row r="109" spans="2:7">
      <c r="B109" s="831">
        <v>2023</v>
      </c>
      <c r="C109" s="832" t="s">
        <v>1004</v>
      </c>
      <c r="D109" s="832">
        <v>12</v>
      </c>
      <c r="E109" s="835" t="s">
        <v>1169</v>
      </c>
      <c r="F109" s="835" t="s">
        <v>1170</v>
      </c>
      <c r="G109" s="839"/>
    </row>
    <row r="110" spans="2:7">
      <c r="B110" s="831">
        <v>2023</v>
      </c>
      <c r="C110" s="832" t="s">
        <v>1004</v>
      </c>
      <c r="D110" s="832">
        <v>13</v>
      </c>
      <c r="E110" s="835" t="s">
        <v>1169</v>
      </c>
      <c r="F110" s="835" t="s">
        <v>1170</v>
      </c>
      <c r="G110" s="839"/>
    </row>
    <row r="111" spans="2:7">
      <c r="B111" s="831">
        <v>2023</v>
      </c>
      <c r="C111" s="832" t="s">
        <v>1004</v>
      </c>
      <c r="D111" s="832">
        <v>14</v>
      </c>
      <c r="E111" s="835" t="s">
        <v>1169</v>
      </c>
      <c r="F111" s="835" t="s">
        <v>1170</v>
      </c>
      <c r="G111" s="839"/>
    </row>
    <row r="112" spans="2:7">
      <c r="B112" s="831">
        <v>2023</v>
      </c>
      <c r="C112" s="832" t="s">
        <v>1004</v>
      </c>
      <c r="D112" s="832">
        <v>15</v>
      </c>
      <c r="E112" s="835" t="s">
        <v>1169</v>
      </c>
      <c r="F112" s="835" t="s">
        <v>1170</v>
      </c>
      <c r="G112" s="839"/>
    </row>
    <row r="113" spans="2:7">
      <c r="B113" s="831">
        <v>2023</v>
      </c>
      <c r="C113" s="832" t="s">
        <v>1004</v>
      </c>
      <c r="D113" s="832">
        <v>16</v>
      </c>
      <c r="E113" s="835" t="s">
        <v>1169</v>
      </c>
      <c r="F113" s="835" t="s">
        <v>1170</v>
      </c>
      <c r="G113" s="839"/>
    </row>
    <row r="114" spans="2:7">
      <c r="B114" s="831">
        <v>2023</v>
      </c>
      <c r="C114" s="832" t="s">
        <v>1004</v>
      </c>
      <c r="D114" s="832">
        <v>17</v>
      </c>
      <c r="E114" s="835" t="s">
        <v>1169</v>
      </c>
      <c r="F114" s="835" t="s">
        <v>1170</v>
      </c>
      <c r="G114" s="839"/>
    </row>
    <row r="115" spans="2:7">
      <c r="B115" s="831">
        <v>2023</v>
      </c>
      <c r="C115" s="832" t="s">
        <v>1004</v>
      </c>
      <c r="D115" s="832">
        <v>18</v>
      </c>
      <c r="E115" s="835" t="s">
        <v>1169</v>
      </c>
      <c r="F115" s="835" t="s">
        <v>1170</v>
      </c>
      <c r="G115" s="840"/>
    </row>
    <row r="116" spans="2:7">
      <c r="B116" s="831">
        <v>2023</v>
      </c>
      <c r="C116" s="832" t="s">
        <v>1004</v>
      </c>
      <c r="D116" s="832">
        <v>19</v>
      </c>
      <c r="E116" s="835" t="s">
        <v>1169</v>
      </c>
      <c r="F116" s="835" t="s">
        <v>1170</v>
      </c>
      <c r="G116" s="840"/>
    </row>
    <row r="117" spans="2:7">
      <c r="B117" s="831">
        <v>2023</v>
      </c>
      <c r="C117" s="832" t="s">
        <v>1004</v>
      </c>
      <c r="D117" s="832">
        <v>20</v>
      </c>
      <c r="E117" s="835" t="s">
        <v>1169</v>
      </c>
      <c r="F117" s="835" t="s">
        <v>1170</v>
      </c>
      <c r="G117" s="840"/>
    </row>
    <row r="118" spans="2:7">
      <c r="B118" s="831">
        <v>2023</v>
      </c>
      <c r="C118" s="832" t="s">
        <v>1004</v>
      </c>
      <c r="D118" s="832">
        <v>21</v>
      </c>
      <c r="E118" s="835" t="s">
        <v>1169</v>
      </c>
      <c r="F118" s="835" t="s">
        <v>1170</v>
      </c>
      <c r="G118" s="840"/>
    </row>
    <row r="119" spans="2:7">
      <c r="B119" s="831">
        <v>2023</v>
      </c>
      <c r="C119" s="832" t="s">
        <v>1004</v>
      </c>
      <c r="D119" s="832">
        <v>22</v>
      </c>
      <c r="E119" s="835" t="s">
        <v>1169</v>
      </c>
      <c r="F119" s="835" t="s">
        <v>1170</v>
      </c>
      <c r="G119" s="840"/>
    </row>
    <row r="120" spans="2:7">
      <c r="B120" s="831">
        <v>2023</v>
      </c>
      <c r="C120" s="832" t="s">
        <v>1004</v>
      </c>
      <c r="D120" s="832">
        <v>23</v>
      </c>
      <c r="E120" s="835" t="s">
        <v>1169</v>
      </c>
      <c r="F120" s="835" t="s">
        <v>1170</v>
      </c>
      <c r="G120" s="841"/>
    </row>
    <row r="121" spans="2:7">
      <c r="B121" s="831">
        <v>2023</v>
      </c>
      <c r="C121" s="832" t="s">
        <v>1004</v>
      </c>
      <c r="D121" s="832">
        <v>24</v>
      </c>
      <c r="E121" s="835" t="s">
        <v>1169</v>
      </c>
      <c r="F121" s="835" t="s">
        <v>1170</v>
      </c>
      <c r="G121" s="841"/>
    </row>
    <row r="122" spans="2:7">
      <c r="B122" s="831">
        <v>2023</v>
      </c>
      <c r="C122" s="832" t="s">
        <v>1004</v>
      </c>
      <c r="D122" s="832">
        <v>25</v>
      </c>
      <c r="E122" s="835" t="s">
        <v>1169</v>
      </c>
      <c r="F122" s="835" t="s">
        <v>1170</v>
      </c>
      <c r="G122" s="841"/>
    </row>
    <row r="123" spans="2:7">
      <c r="B123" s="831">
        <v>2023</v>
      </c>
      <c r="C123" s="832" t="s">
        <v>1004</v>
      </c>
      <c r="D123" s="832">
        <v>26</v>
      </c>
      <c r="E123" s="835" t="s">
        <v>1169</v>
      </c>
      <c r="F123" s="835" t="s">
        <v>1170</v>
      </c>
      <c r="G123" s="841"/>
    </row>
    <row r="124" spans="2:7">
      <c r="B124" s="831">
        <v>2023</v>
      </c>
      <c r="C124" s="832" t="s">
        <v>1004</v>
      </c>
      <c r="D124" s="832">
        <v>27</v>
      </c>
      <c r="E124" s="835" t="s">
        <v>1169</v>
      </c>
      <c r="F124" s="835" t="s">
        <v>1170</v>
      </c>
      <c r="G124" s="841"/>
    </row>
    <row r="125" spans="2:7">
      <c r="B125" s="831">
        <v>2023</v>
      </c>
      <c r="C125" s="832" t="s">
        <v>1004</v>
      </c>
      <c r="D125" s="832">
        <v>28</v>
      </c>
      <c r="E125" s="835" t="s">
        <v>1169</v>
      </c>
      <c r="F125" s="835" t="s">
        <v>1170</v>
      </c>
      <c r="G125" s="841"/>
    </row>
    <row r="126" spans="2:7">
      <c r="B126" s="831">
        <v>2023</v>
      </c>
      <c r="C126" s="832" t="s">
        <v>1004</v>
      </c>
      <c r="D126" s="832">
        <v>29</v>
      </c>
      <c r="E126" s="835" t="s">
        <v>1169</v>
      </c>
      <c r="F126" s="835" t="s">
        <v>1170</v>
      </c>
      <c r="G126" s="841"/>
    </row>
    <row r="127" spans="2:7" ht="13.8" thickBot="1">
      <c r="B127" s="831">
        <v>2023</v>
      </c>
      <c r="C127" s="832" t="s">
        <v>1004</v>
      </c>
      <c r="D127" s="832">
        <v>30</v>
      </c>
      <c r="E127" s="835" t="s">
        <v>1169</v>
      </c>
      <c r="F127" s="835" t="s">
        <v>1170</v>
      </c>
      <c r="G127" s="841"/>
    </row>
    <row r="128" spans="2:7" ht="13.8" thickBot="1">
      <c r="B128" s="1391" t="s">
        <v>1181</v>
      </c>
      <c r="C128" s="1392"/>
      <c r="D128" s="1392"/>
      <c r="E128" s="1392"/>
      <c r="F128" s="1393"/>
      <c r="G128" s="838">
        <f>SUM(G98:G127)</f>
        <v>0</v>
      </c>
    </row>
    <row r="129" spans="2:7">
      <c r="B129" s="831">
        <v>2023</v>
      </c>
      <c r="C129" s="832" t="s">
        <v>1005</v>
      </c>
      <c r="D129" s="832">
        <v>1</v>
      </c>
      <c r="E129" s="835" t="s">
        <v>1169</v>
      </c>
      <c r="F129" s="835" t="s">
        <v>1170</v>
      </c>
      <c r="G129" s="839"/>
    </row>
    <row r="130" spans="2:7">
      <c r="B130" s="831">
        <v>2023</v>
      </c>
      <c r="C130" s="832" t="s">
        <v>1005</v>
      </c>
      <c r="D130" s="832">
        <v>2</v>
      </c>
      <c r="E130" s="835" t="s">
        <v>1169</v>
      </c>
      <c r="F130" s="835" t="s">
        <v>1170</v>
      </c>
      <c r="G130" s="839"/>
    </row>
    <row r="131" spans="2:7">
      <c r="B131" s="831">
        <v>2023</v>
      </c>
      <c r="C131" s="832" t="s">
        <v>1005</v>
      </c>
      <c r="D131" s="832">
        <v>3</v>
      </c>
      <c r="E131" s="835" t="s">
        <v>1169</v>
      </c>
      <c r="F131" s="835" t="s">
        <v>1170</v>
      </c>
      <c r="G131" s="839"/>
    </row>
    <row r="132" spans="2:7">
      <c r="B132" s="831">
        <v>2023</v>
      </c>
      <c r="C132" s="832" t="s">
        <v>1005</v>
      </c>
      <c r="D132" s="832">
        <v>4</v>
      </c>
      <c r="E132" s="835" t="s">
        <v>1169</v>
      </c>
      <c r="F132" s="835" t="s">
        <v>1170</v>
      </c>
      <c r="G132" s="839"/>
    </row>
    <row r="133" spans="2:7">
      <c r="B133" s="831">
        <v>2023</v>
      </c>
      <c r="C133" s="832" t="s">
        <v>1005</v>
      </c>
      <c r="D133" s="832">
        <v>5</v>
      </c>
      <c r="E133" s="835" t="s">
        <v>1169</v>
      </c>
      <c r="F133" s="835" t="s">
        <v>1170</v>
      </c>
      <c r="G133" s="839"/>
    </row>
    <row r="134" spans="2:7">
      <c r="B134" s="831">
        <v>2023</v>
      </c>
      <c r="C134" s="832" t="s">
        <v>1005</v>
      </c>
      <c r="D134" s="832">
        <v>6</v>
      </c>
      <c r="E134" s="835" t="s">
        <v>1169</v>
      </c>
      <c r="F134" s="835" t="s">
        <v>1170</v>
      </c>
      <c r="G134" s="839"/>
    </row>
    <row r="135" spans="2:7">
      <c r="B135" s="831">
        <v>2023</v>
      </c>
      <c r="C135" s="832" t="s">
        <v>1005</v>
      </c>
      <c r="D135" s="832">
        <v>7</v>
      </c>
      <c r="E135" s="835" t="s">
        <v>1169</v>
      </c>
      <c r="F135" s="835" t="s">
        <v>1170</v>
      </c>
      <c r="G135" s="839"/>
    </row>
    <row r="136" spans="2:7">
      <c r="B136" s="831">
        <v>2023</v>
      </c>
      <c r="C136" s="832" t="s">
        <v>1005</v>
      </c>
      <c r="D136" s="832">
        <v>8</v>
      </c>
      <c r="E136" s="835" t="s">
        <v>1169</v>
      </c>
      <c r="F136" s="835" t="s">
        <v>1170</v>
      </c>
      <c r="G136" s="839"/>
    </row>
    <row r="137" spans="2:7">
      <c r="B137" s="831">
        <v>2023</v>
      </c>
      <c r="C137" s="832" t="s">
        <v>1005</v>
      </c>
      <c r="D137" s="832">
        <v>9</v>
      </c>
      <c r="E137" s="835" t="s">
        <v>1169</v>
      </c>
      <c r="F137" s="835" t="s">
        <v>1170</v>
      </c>
      <c r="G137" s="839"/>
    </row>
    <row r="138" spans="2:7">
      <c r="B138" s="831">
        <v>2023</v>
      </c>
      <c r="C138" s="832" t="s">
        <v>1005</v>
      </c>
      <c r="D138" s="832">
        <v>10</v>
      </c>
      <c r="E138" s="835" t="s">
        <v>1169</v>
      </c>
      <c r="F138" s="835" t="s">
        <v>1170</v>
      </c>
      <c r="G138" s="839"/>
    </row>
    <row r="139" spans="2:7">
      <c r="B139" s="831">
        <v>2023</v>
      </c>
      <c r="C139" s="832" t="s">
        <v>1005</v>
      </c>
      <c r="D139" s="832">
        <v>11</v>
      </c>
      <c r="E139" s="835" t="s">
        <v>1169</v>
      </c>
      <c r="F139" s="835" t="s">
        <v>1170</v>
      </c>
      <c r="G139" s="839"/>
    </row>
    <row r="140" spans="2:7">
      <c r="B140" s="831">
        <v>2023</v>
      </c>
      <c r="C140" s="832" t="s">
        <v>1005</v>
      </c>
      <c r="D140" s="832">
        <v>12</v>
      </c>
      <c r="E140" s="835" t="s">
        <v>1169</v>
      </c>
      <c r="F140" s="835" t="s">
        <v>1170</v>
      </c>
      <c r="G140" s="839"/>
    </row>
    <row r="141" spans="2:7">
      <c r="B141" s="831">
        <v>2023</v>
      </c>
      <c r="C141" s="832" t="s">
        <v>1005</v>
      </c>
      <c r="D141" s="832">
        <v>13</v>
      </c>
      <c r="E141" s="835" t="s">
        <v>1169</v>
      </c>
      <c r="F141" s="835" t="s">
        <v>1170</v>
      </c>
      <c r="G141" s="839"/>
    </row>
    <row r="142" spans="2:7">
      <c r="B142" s="831">
        <v>2023</v>
      </c>
      <c r="C142" s="832" t="s">
        <v>1005</v>
      </c>
      <c r="D142" s="832">
        <v>14</v>
      </c>
      <c r="E142" s="835" t="s">
        <v>1169</v>
      </c>
      <c r="F142" s="835" t="s">
        <v>1170</v>
      </c>
      <c r="G142" s="839"/>
    </row>
    <row r="143" spans="2:7">
      <c r="B143" s="831">
        <v>2023</v>
      </c>
      <c r="C143" s="832" t="s">
        <v>1005</v>
      </c>
      <c r="D143" s="832">
        <v>15</v>
      </c>
      <c r="E143" s="835" t="s">
        <v>1169</v>
      </c>
      <c r="F143" s="835" t="s">
        <v>1170</v>
      </c>
      <c r="G143" s="839"/>
    </row>
    <row r="144" spans="2:7">
      <c r="B144" s="831">
        <v>2023</v>
      </c>
      <c r="C144" s="832" t="s">
        <v>1005</v>
      </c>
      <c r="D144" s="832">
        <v>16</v>
      </c>
      <c r="E144" s="835" t="s">
        <v>1169</v>
      </c>
      <c r="F144" s="835" t="s">
        <v>1170</v>
      </c>
      <c r="G144" s="839"/>
    </row>
    <row r="145" spans="2:7">
      <c r="B145" s="831">
        <v>2023</v>
      </c>
      <c r="C145" s="832" t="s">
        <v>1005</v>
      </c>
      <c r="D145" s="832">
        <v>17</v>
      </c>
      <c r="E145" s="835" t="s">
        <v>1169</v>
      </c>
      <c r="F145" s="835" t="s">
        <v>1170</v>
      </c>
      <c r="G145" s="839"/>
    </row>
    <row r="146" spans="2:7">
      <c r="B146" s="831">
        <v>2023</v>
      </c>
      <c r="C146" s="832" t="s">
        <v>1005</v>
      </c>
      <c r="D146" s="832">
        <v>18</v>
      </c>
      <c r="E146" s="835" t="s">
        <v>1169</v>
      </c>
      <c r="F146" s="835" t="s">
        <v>1170</v>
      </c>
      <c r="G146" s="840"/>
    </row>
    <row r="147" spans="2:7">
      <c r="B147" s="831">
        <v>2023</v>
      </c>
      <c r="C147" s="832" t="s">
        <v>1005</v>
      </c>
      <c r="D147" s="832">
        <v>19</v>
      </c>
      <c r="E147" s="835" t="s">
        <v>1169</v>
      </c>
      <c r="F147" s="835" t="s">
        <v>1170</v>
      </c>
      <c r="G147" s="840"/>
    </row>
    <row r="148" spans="2:7">
      <c r="B148" s="831">
        <v>2023</v>
      </c>
      <c r="C148" s="832" t="s">
        <v>1005</v>
      </c>
      <c r="D148" s="832">
        <v>20</v>
      </c>
      <c r="E148" s="835" t="s">
        <v>1169</v>
      </c>
      <c r="F148" s="835" t="s">
        <v>1170</v>
      </c>
      <c r="G148" s="840"/>
    </row>
    <row r="149" spans="2:7">
      <c r="B149" s="831">
        <v>2023</v>
      </c>
      <c r="C149" s="832" t="s">
        <v>1005</v>
      </c>
      <c r="D149" s="832">
        <v>21</v>
      </c>
      <c r="E149" s="835" t="s">
        <v>1169</v>
      </c>
      <c r="F149" s="835" t="s">
        <v>1170</v>
      </c>
      <c r="G149" s="840"/>
    </row>
    <row r="150" spans="2:7">
      <c r="B150" s="831">
        <v>2023</v>
      </c>
      <c r="C150" s="832" t="s">
        <v>1005</v>
      </c>
      <c r="D150" s="832">
        <v>22</v>
      </c>
      <c r="E150" s="835" t="s">
        <v>1169</v>
      </c>
      <c r="F150" s="835" t="s">
        <v>1170</v>
      </c>
      <c r="G150" s="840"/>
    </row>
    <row r="151" spans="2:7">
      <c r="B151" s="831">
        <v>2023</v>
      </c>
      <c r="C151" s="832" t="s">
        <v>1005</v>
      </c>
      <c r="D151" s="832">
        <v>23</v>
      </c>
      <c r="E151" s="835" t="s">
        <v>1169</v>
      </c>
      <c r="F151" s="835" t="s">
        <v>1170</v>
      </c>
      <c r="G151" s="841"/>
    </row>
    <row r="152" spans="2:7">
      <c r="B152" s="831">
        <v>2023</v>
      </c>
      <c r="C152" s="832" t="s">
        <v>1005</v>
      </c>
      <c r="D152" s="832">
        <v>24</v>
      </c>
      <c r="E152" s="835" t="s">
        <v>1169</v>
      </c>
      <c r="F152" s="835" t="s">
        <v>1170</v>
      </c>
      <c r="G152" s="841"/>
    </row>
    <row r="153" spans="2:7">
      <c r="B153" s="831">
        <v>2023</v>
      </c>
      <c r="C153" s="832" t="s">
        <v>1005</v>
      </c>
      <c r="D153" s="832">
        <v>25</v>
      </c>
      <c r="E153" s="835" t="s">
        <v>1169</v>
      </c>
      <c r="F153" s="835" t="s">
        <v>1170</v>
      </c>
      <c r="G153" s="841"/>
    </row>
    <row r="154" spans="2:7">
      <c r="B154" s="831">
        <v>2023</v>
      </c>
      <c r="C154" s="832" t="s">
        <v>1005</v>
      </c>
      <c r="D154" s="832">
        <v>26</v>
      </c>
      <c r="E154" s="835" t="s">
        <v>1169</v>
      </c>
      <c r="F154" s="835" t="s">
        <v>1170</v>
      </c>
      <c r="G154" s="841"/>
    </row>
    <row r="155" spans="2:7">
      <c r="B155" s="831">
        <v>2023</v>
      </c>
      <c r="C155" s="832" t="s">
        <v>1005</v>
      </c>
      <c r="D155" s="832">
        <v>27</v>
      </c>
      <c r="E155" s="835" t="s">
        <v>1169</v>
      </c>
      <c r="F155" s="835" t="s">
        <v>1170</v>
      </c>
      <c r="G155" s="841"/>
    </row>
    <row r="156" spans="2:7">
      <c r="B156" s="831">
        <v>2023</v>
      </c>
      <c r="C156" s="832" t="s">
        <v>1005</v>
      </c>
      <c r="D156" s="832">
        <v>28</v>
      </c>
      <c r="E156" s="835" t="s">
        <v>1169</v>
      </c>
      <c r="F156" s="835" t="s">
        <v>1170</v>
      </c>
      <c r="G156" s="841"/>
    </row>
    <row r="157" spans="2:7">
      <c r="B157" s="831">
        <v>2023</v>
      </c>
      <c r="C157" s="832" t="s">
        <v>1005</v>
      </c>
      <c r="D157" s="832">
        <v>29</v>
      </c>
      <c r="E157" s="835" t="s">
        <v>1169</v>
      </c>
      <c r="F157" s="835" t="s">
        <v>1170</v>
      </c>
      <c r="G157" s="841"/>
    </row>
    <row r="158" spans="2:7">
      <c r="B158" s="831">
        <v>2023</v>
      </c>
      <c r="C158" s="832" t="s">
        <v>1005</v>
      </c>
      <c r="D158" s="832">
        <v>30</v>
      </c>
      <c r="E158" s="835" t="s">
        <v>1169</v>
      </c>
      <c r="F158" s="835" t="s">
        <v>1170</v>
      </c>
      <c r="G158" s="841"/>
    </row>
    <row r="159" spans="2:7" ht="13.8" thickBot="1">
      <c r="B159" s="831">
        <v>2023</v>
      </c>
      <c r="C159" s="832" t="s">
        <v>1005</v>
      </c>
      <c r="D159" s="832">
        <v>31</v>
      </c>
      <c r="E159" s="835" t="s">
        <v>1169</v>
      </c>
      <c r="F159" s="835" t="s">
        <v>1170</v>
      </c>
      <c r="G159" s="841"/>
    </row>
    <row r="160" spans="2:7" ht="13.8" thickBot="1">
      <c r="B160" s="1391" t="s">
        <v>1181</v>
      </c>
      <c r="C160" s="1392"/>
      <c r="D160" s="1392"/>
      <c r="E160" s="1392"/>
      <c r="F160" s="1393"/>
      <c r="G160" s="838">
        <f>SUM(G129:G159)</f>
        <v>0</v>
      </c>
    </row>
    <row r="161" spans="2:7">
      <c r="B161" s="831">
        <v>2023</v>
      </c>
      <c r="C161" s="832" t="s">
        <v>1006</v>
      </c>
      <c r="D161" s="832">
        <v>1</v>
      </c>
      <c r="E161" s="835" t="s">
        <v>1169</v>
      </c>
      <c r="F161" s="835" t="s">
        <v>1170</v>
      </c>
      <c r="G161" s="839"/>
    </row>
    <row r="162" spans="2:7">
      <c r="B162" s="831">
        <v>2023</v>
      </c>
      <c r="C162" s="832" t="s">
        <v>1006</v>
      </c>
      <c r="D162" s="832">
        <v>2</v>
      </c>
      <c r="E162" s="835" t="s">
        <v>1169</v>
      </c>
      <c r="F162" s="835" t="s">
        <v>1170</v>
      </c>
      <c r="G162" s="839"/>
    </row>
    <row r="163" spans="2:7">
      <c r="B163" s="831">
        <v>2023</v>
      </c>
      <c r="C163" s="832" t="s">
        <v>1006</v>
      </c>
      <c r="D163" s="832">
        <v>3</v>
      </c>
      <c r="E163" s="835" t="s">
        <v>1169</v>
      </c>
      <c r="F163" s="835" t="s">
        <v>1170</v>
      </c>
      <c r="G163" s="839"/>
    </row>
    <row r="164" spans="2:7">
      <c r="B164" s="831">
        <v>2023</v>
      </c>
      <c r="C164" s="832" t="s">
        <v>1006</v>
      </c>
      <c r="D164" s="832">
        <v>4</v>
      </c>
      <c r="E164" s="835" t="s">
        <v>1169</v>
      </c>
      <c r="F164" s="835" t="s">
        <v>1170</v>
      </c>
      <c r="G164" s="839"/>
    </row>
    <row r="165" spans="2:7">
      <c r="B165" s="831">
        <v>2023</v>
      </c>
      <c r="C165" s="832" t="s">
        <v>1006</v>
      </c>
      <c r="D165" s="832">
        <v>5</v>
      </c>
      <c r="E165" s="835" t="s">
        <v>1169</v>
      </c>
      <c r="F165" s="835" t="s">
        <v>1170</v>
      </c>
      <c r="G165" s="839"/>
    </row>
    <row r="166" spans="2:7">
      <c r="B166" s="831">
        <v>2023</v>
      </c>
      <c r="C166" s="832" t="s">
        <v>1006</v>
      </c>
      <c r="D166" s="832">
        <v>6</v>
      </c>
      <c r="E166" s="835" t="s">
        <v>1169</v>
      </c>
      <c r="F166" s="835" t="s">
        <v>1170</v>
      </c>
      <c r="G166" s="839"/>
    </row>
    <row r="167" spans="2:7">
      <c r="B167" s="831">
        <v>2023</v>
      </c>
      <c r="C167" s="832" t="s">
        <v>1006</v>
      </c>
      <c r="D167" s="832">
        <v>7</v>
      </c>
      <c r="E167" s="835" t="s">
        <v>1169</v>
      </c>
      <c r="F167" s="835" t="s">
        <v>1170</v>
      </c>
      <c r="G167" s="839"/>
    </row>
    <row r="168" spans="2:7">
      <c r="B168" s="831">
        <v>2023</v>
      </c>
      <c r="C168" s="832" t="s">
        <v>1006</v>
      </c>
      <c r="D168" s="832">
        <v>8</v>
      </c>
      <c r="E168" s="835" t="s">
        <v>1169</v>
      </c>
      <c r="F168" s="835" t="s">
        <v>1170</v>
      </c>
      <c r="G168" s="839"/>
    </row>
    <row r="169" spans="2:7">
      <c r="B169" s="831">
        <v>2023</v>
      </c>
      <c r="C169" s="832" t="s">
        <v>1006</v>
      </c>
      <c r="D169" s="832">
        <v>9</v>
      </c>
      <c r="E169" s="835" t="s">
        <v>1169</v>
      </c>
      <c r="F169" s="835" t="s">
        <v>1170</v>
      </c>
      <c r="G169" s="839"/>
    </row>
    <row r="170" spans="2:7">
      <c r="B170" s="831">
        <v>2023</v>
      </c>
      <c r="C170" s="832" t="s">
        <v>1006</v>
      </c>
      <c r="D170" s="832">
        <v>10</v>
      </c>
      <c r="E170" s="835" t="s">
        <v>1169</v>
      </c>
      <c r="F170" s="835" t="s">
        <v>1170</v>
      </c>
      <c r="G170" s="839"/>
    </row>
    <row r="171" spans="2:7">
      <c r="B171" s="831">
        <v>2023</v>
      </c>
      <c r="C171" s="832" t="s">
        <v>1006</v>
      </c>
      <c r="D171" s="832">
        <v>11</v>
      </c>
      <c r="E171" s="835" t="s">
        <v>1169</v>
      </c>
      <c r="F171" s="835" t="s">
        <v>1170</v>
      </c>
      <c r="G171" s="839"/>
    </row>
    <row r="172" spans="2:7">
      <c r="B172" s="831">
        <v>2023</v>
      </c>
      <c r="C172" s="832" t="s">
        <v>1006</v>
      </c>
      <c r="D172" s="832">
        <v>12</v>
      </c>
      <c r="E172" s="835" t="s">
        <v>1169</v>
      </c>
      <c r="F172" s="835" t="s">
        <v>1170</v>
      </c>
      <c r="G172" s="839"/>
    </row>
    <row r="173" spans="2:7">
      <c r="B173" s="831">
        <v>2023</v>
      </c>
      <c r="C173" s="832" t="s">
        <v>1006</v>
      </c>
      <c r="D173" s="832">
        <v>13</v>
      </c>
      <c r="E173" s="835" t="s">
        <v>1169</v>
      </c>
      <c r="F173" s="835" t="s">
        <v>1170</v>
      </c>
      <c r="G173" s="839"/>
    </row>
    <row r="174" spans="2:7">
      <c r="B174" s="831">
        <v>2023</v>
      </c>
      <c r="C174" s="832" t="s">
        <v>1006</v>
      </c>
      <c r="D174" s="832">
        <v>14</v>
      </c>
      <c r="E174" s="835" t="s">
        <v>1169</v>
      </c>
      <c r="F174" s="835" t="s">
        <v>1170</v>
      </c>
      <c r="G174" s="839"/>
    </row>
    <row r="175" spans="2:7">
      <c r="B175" s="831">
        <v>2023</v>
      </c>
      <c r="C175" s="832" t="s">
        <v>1006</v>
      </c>
      <c r="D175" s="832">
        <v>15</v>
      </c>
      <c r="E175" s="835" t="s">
        <v>1169</v>
      </c>
      <c r="F175" s="835" t="s">
        <v>1170</v>
      </c>
      <c r="G175" s="839"/>
    </row>
    <row r="176" spans="2:7">
      <c r="B176" s="831">
        <v>2023</v>
      </c>
      <c r="C176" s="832" t="s">
        <v>1006</v>
      </c>
      <c r="D176" s="832">
        <v>16</v>
      </c>
      <c r="E176" s="835" t="s">
        <v>1169</v>
      </c>
      <c r="F176" s="835" t="s">
        <v>1170</v>
      </c>
      <c r="G176" s="839"/>
    </row>
    <row r="177" spans="2:7">
      <c r="B177" s="831">
        <v>2023</v>
      </c>
      <c r="C177" s="832" t="s">
        <v>1006</v>
      </c>
      <c r="D177" s="832">
        <v>17</v>
      </c>
      <c r="E177" s="835" t="s">
        <v>1169</v>
      </c>
      <c r="F177" s="835" t="s">
        <v>1170</v>
      </c>
      <c r="G177" s="839"/>
    </row>
    <row r="178" spans="2:7">
      <c r="B178" s="831">
        <v>2023</v>
      </c>
      <c r="C178" s="832" t="s">
        <v>1006</v>
      </c>
      <c r="D178" s="832">
        <v>18</v>
      </c>
      <c r="E178" s="835" t="s">
        <v>1169</v>
      </c>
      <c r="F178" s="835" t="s">
        <v>1170</v>
      </c>
      <c r="G178" s="840"/>
    </row>
    <row r="179" spans="2:7">
      <c r="B179" s="831">
        <v>2023</v>
      </c>
      <c r="C179" s="832" t="s">
        <v>1006</v>
      </c>
      <c r="D179" s="832">
        <v>19</v>
      </c>
      <c r="E179" s="835" t="s">
        <v>1169</v>
      </c>
      <c r="F179" s="835" t="s">
        <v>1170</v>
      </c>
      <c r="G179" s="840"/>
    </row>
    <row r="180" spans="2:7">
      <c r="B180" s="831">
        <v>2023</v>
      </c>
      <c r="C180" s="832" t="s">
        <v>1006</v>
      </c>
      <c r="D180" s="832">
        <v>20</v>
      </c>
      <c r="E180" s="835" t="s">
        <v>1169</v>
      </c>
      <c r="F180" s="835" t="s">
        <v>1170</v>
      </c>
      <c r="G180" s="840"/>
    </row>
    <row r="181" spans="2:7">
      <c r="B181" s="831">
        <v>2023</v>
      </c>
      <c r="C181" s="832" t="s">
        <v>1006</v>
      </c>
      <c r="D181" s="832">
        <v>21</v>
      </c>
      <c r="E181" s="835" t="s">
        <v>1169</v>
      </c>
      <c r="F181" s="835" t="s">
        <v>1170</v>
      </c>
      <c r="G181" s="840"/>
    </row>
    <row r="182" spans="2:7">
      <c r="B182" s="831">
        <v>2023</v>
      </c>
      <c r="C182" s="832" t="s">
        <v>1006</v>
      </c>
      <c r="D182" s="832">
        <v>22</v>
      </c>
      <c r="E182" s="835" t="s">
        <v>1169</v>
      </c>
      <c r="F182" s="835" t="s">
        <v>1170</v>
      </c>
      <c r="G182" s="840"/>
    </row>
    <row r="183" spans="2:7">
      <c r="B183" s="831">
        <v>2023</v>
      </c>
      <c r="C183" s="832" t="s">
        <v>1006</v>
      </c>
      <c r="D183" s="832">
        <v>23</v>
      </c>
      <c r="E183" s="835" t="s">
        <v>1169</v>
      </c>
      <c r="F183" s="835" t="s">
        <v>1170</v>
      </c>
      <c r="G183" s="841"/>
    </row>
    <row r="184" spans="2:7">
      <c r="B184" s="831">
        <v>2023</v>
      </c>
      <c r="C184" s="832" t="s">
        <v>1006</v>
      </c>
      <c r="D184" s="832">
        <v>24</v>
      </c>
      <c r="E184" s="835" t="s">
        <v>1169</v>
      </c>
      <c r="F184" s="835" t="s">
        <v>1170</v>
      </c>
      <c r="G184" s="841"/>
    </row>
    <row r="185" spans="2:7">
      <c r="B185" s="831">
        <v>2023</v>
      </c>
      <c r="C185" s="832" t="s">
        <v>1006</v>
      </c>
      <c r="D185" s="832">
        <v>25</v>
      </c>
      <c r="E185" s="835" t="s">
        <v>1169</v>
      </c>
      <c r="F185" s="835" t="s">
        <v>1170</v>
      </c>
      <c r="G185" s="841"/>
    </row>
    <row r="186" spans="2:7">
      <c r="B186" s="831">
        <v>2023</v>
      </c>
      <c r="C186" s="832" t="s">
        <v>1006</v>
      </c>
      <c r="D186" s="832">
        <v>26</v>
      </c>
      <c r="E186" s="835" t="s">
        <v>1169</v>
      </c>
      <c r="F186" s="835" t="s">
        <v>1170</v>
      </c>
      <c r="G186" s="841"/>
    </row>
    <row r="187" spans="2:7">
      <c r="B187" s="831">
        <v>2023</v>
      </c>
      <c r="C187" s="832" t="s">
        <v>1006</v>
      </c>
      <c r="D187" s="832">
        <v>27</v>
      </c>
      <c r="E187" s="835" t="s">
        <v>1169</v>
      </c>
      <c r="F187" s="835" t="s">
        <v>1170</v>
      </c>
      <c r="G187" s="841"/>
    </row>
    <row r="188" spans="2:7">
      <c r="B188" s="831">
        <v>2023</v>
      </c>
      <c r="C188" s="832" t="s">
        <v>1006</v>
      </c>
      <c r="D188" s="832">
        <v>28</v>
      </c>
      <c r="E188" s="835" t="s">
        <v>1169</v>
      </c>
      <c r="F188" s="835" t="s">
        <v>1170</v>
      </c>
      <c r="G188" s="841"/>
    </row>
    <row r="189" spans="2:7">
      <c r="B189" s="831">
        <v>2023</v>
      </c>
      <c r="C189" s="832" t="s">
        <v>1006</v>
      </c>
      <c r="D189" s="832">
        <v>29</v>
      </c>
      <c r="E189" s="835" t="s">
        <v>1169</v>
      </c>
      <c r="F189" s="835" t="s">
        <v>1170</v>
      </c>
      <c r="G189" s="841"/>
    </row>
    <row r="190" spans="2:7" ht="13.8" thickBot="1">
      <c r="B190" s="831">
        <v>2023</v>
      </c>
      <c r="C190" s="832" t="s">
        <v>1006</v>
      </c>
      <c r="D190" s="832">
        <v>30</v>
      </c>
      <c r="E190" s="835" t="s">
        <v>1169</v>
      </c>
      <c r="F190" s="835" t="s">
        <v>1170</v>
      </c>
      <c r="G190" s="841"/>
    </row>
    <row r="191" spans="2:7" ht="13.8" thickBot="1">
      <c r="B191" s="1391" t="s">
        <v>1181</v>
      </c>
      <c r="C191" s="1392"/>
      <c r="D191" s="1392"/>
      <c r="E191" s="1392"/>
      <c r="F191" s="1393"/>
      <c r="G191" s="838">
        <f>SUM(G161:G190)</f>
        <v>0</v>
      </c>
    </row>
    <row r="192" spans="2:7">
      <c r="B192" s="831">
        <v>2023</v>
      </c>
      <c r="C192" s="832" t="s">
        <v>1021</v>
      </c>
      <c r="D192" s="832">
        <v>1</v>
      </c>
      <c r="E192" s="833" t="s">
        <v>1169</v>
      </c>
      <c r="F192" s="832" t="s">
        <v>1170</v>
      </c>
      <c r="G192" s="841"/>
    </row>
    <row r="193" spans="2:7">
      <c r="B193" s="831">
        <v>2023</v>
      </c>
      <c r="C193" s="832" t="s">
        <v>1021</v>
      </c>
      <c r="D193" s="832">
        <v>2</v>
      </c>
      <c r="E193" s="835" t="s">
        <v>1169</v>
      </c>
      <c r="F193" s="832" t="s">
        <v>1170</v>
      </c>
      <c r="G193" s="841"/>
    </row>
    <row r="194" spans="2:7">
      <c r="B194" s="831">
        <v>2023</v>
      </c>
      <c r="C194" s="832" t="s">
        <v>1021</v>
      </c>
      <c r="D194" s="832">
        <v>3</v>
      </c>
      <c r="E194" s="835" t="s">
        <v>1169</v>
      </c>
      <c r="F194" s="832" t="s">
        <v>1170</v>
      </c>
      <c r="G194" s="841"/>
    </row>
    <row r="195" spans="2:7">
      <c r="B195" s="831">
        <v>2023</v>
      </c>
      <c r="C195" s="832" t="s">
        <v>1021</v>
      </c>
      <c r="D195" s="832">
        <v>4</v>
      </c>
      <c r="E195" s="835" t="s">
        <v>1169</v>
      </c>
      <c r="F195" s="832" t="s">
        <v>1170</v>
      </c>
      <c r="G195" s="841"/>
    </row>
    <row r="196" spans="2:7">
      <c r="B196" s="831">
        <v>2023</v>
      </c>
      <c r="C196" s="832" t="s">
        <v>1021</v>
      </c>
      <c r="D196" s="832">
        <v>5</v>
      </c>
      <c r="E196" s="835" t="s">
        <v>1169</v>
      </c>
      <c r="F196" s="832" t="s">
        <v>1170</v>
      </c>
      <c r="G196" s="841"/>
    </row>
    <row r="197" spans="2:7">
      <c r="B197" s="831">
        <v>2023</v>
      </c>
      <c r="C197" s="832" t="s">
        <v>1021</v>
      </c>
      <c r="D197" s="832">
        <v>6</v>
      </c>
      <c r="E197" s="835" t="s">
        <v>1169</v>
      </c>
      <c r="F197" s="832" t="s">
        <v>1170</v>
      </c>
      <c r="G197" s="841"/>
    </row>
    <row r="198" spans="2:7">
      <c r="B198" s="831">
        <v>2023</v>
      </c>
      <c r="C198" s="832" t="s">
        <v>1021</v>
      </c>
      <c r="D198" s="832">
        <v>7</v>
      </c>
      <c r="E198" s="835" t="s">
        <v>1169</v>
      </c>
      <c r="F198" s="832" t="s">
        <v>1170</v>
      </c>
      <c r="G198" s="841"/>
    </row>
    <row r="199" spans="2:7">
      <c r="B199" s="831">
        <v>2023</v>
      </c>
      <c r="C199" s="832" t="s">
        <v>1021</v>
      </c>
      <c r="D199" s="832">
        <v>8</v>
      </c>
      <c r="E199" s="835" t="s">
        <v>1169</v>
      </c>
      <c r="F199" s="832" t="s">
        <v>1170</v>
      </c>
      <c r="G199" s="841"/>
    </row>
    <row r="200" spans="2:7">
      <c r="B200" s="831">
        <v>2023</v>
      </c>
      <c r="C200" s="832" t="s">
        <v>1021</v>
      </c>
      <c r="D200" s="832">
        <v>9</v>
      </c>
      <c r="E200" s="835" t="s">
        <v>1169</v>
      </c>
      <c r="F200" s="832" t="s">
        <v>1170</v>
      </c>
      <c r="G200" s="841"/>
    </row>
    <row r="201" spans="2:7">
      <c r="B201" s="831">
        <v>2023</v>
      </c>
      <c r="C201" s="832" t="s">
        <v>1021</v>
      </c>
      <c r="D201" s="832">
        <v>10</v>
      </c>
      <c r="E201" s="835" t="s">
        <v>1169</v>
      </c>
      <c r="F201" s="832" t="s">
        <v>1170</v>
      </c>
      <c r="G201" s="841"/>
    </row>
    <row r="202" spans="2:7">
      <c r="B202" s="831">
        <v>2023</v>
      </c>
      <c r="C202" s="832" t="s">
        <v>1021</v>
      </c>
      <c r="D202" s="832">
        <v>11</v>
      </c>
      <c r="E202" s="835" t="s">
        <v>1169</v>
      </c>
      <c r="F202" s="832" t="s">
        <v>1170</v>
      </c>
      <c r="G202" s="841"/>
    </row>
    <row r="203" spans="2:7">
      <c r="B203" s="831">
        <v>2023</v>
      </c>
      <c r="C203" s="832" t="s">
        <v>1021</v>
      </c>
      <c r="D203" s="832">
        <v>12</v>
      </c>
      <c r="E203" s="835" t="s">
        <v>1169</v>
      </c>
      <c r="F203" s="832" t="s">
        <v>1170</v>
      </c>
      <c r="G203" s="841"/>
    </row>
    <row r="204" spans="2:7">
      <c r="B204" s="831">
        <v>2023</v>
      </c>
      <c r="C204" s="832" t="s">
        <v>1021</v>
      </c>
      <c r="D204" s="832">
        <v>13</v>
      </c>
      <c r="E204" s="835" t="s">
        <v>1169</v>
      </c>
      <c r="F204" s="832" t="s">
        <v>1170</v>
      </c>
      <c r="G204" s="841"/>
    </row>
    <row r="205" spans="2:7">
      <c r="B205" s="831">
        <v>2023</v>
      </c>
      <c r="C205" s="832" t="s">
        <v>1021</v>
      </c>
      <c r="D205" s="832">
        <v>14</v>
      </c>
      <c r="E205" s="835" t="s">
        <v>1169</v>
      </c>
      <c r="F205" s="832" t="s">
        <v>1170</v>
      </c>
      <c r="G205" s="841"/>
    </row>
    <row r="206" spans="2:7">
      <c r="B206" s="831">
        <v>2023</v>
      </c>
      <c r="C206" s="832" t="s">
        <v>1021</v>
      </c>
      <c r="D206" s="832">
        <v>15</v>
      </c>
      <c r="E206" s="835" t="s">
        <v>1169</v>
      </c>
      <c r="F206" s="832" t="s">
        <v>1170</v>
      </c>
      <c r="G206" s="841"/>
    </row>
    <row r="207" spans="2:7">
      <c r="B207" s="831">
        <v>2023</v>
      </c>
      <c r="C207" s="832" t="s">
        <v>1021</v>
      </c>
      <c r="D207" s="832">
        <v>16</v>
      </c>
      <c r="E207" s="835" t="s">
        <v>1169</v>
      </c>
      <c r="F207" s="832" t="s">
        <v>1170</v>
      </c>
      <c r="G207" s="841"/>
    </row>
    <row r="208" spans="2:7">
      <c r="B208" s="831">
        <v>2023</v>
      </c>
      <c r="C208" s="832" t="s">
        <v>1021</v>
      </c>
      <c r="D208" s="832">
        <v>17</v>
      </c>
      <c r="E208" s="835" t="s">
        <v>1169</v>
      </c>
      <c r="F208" s="832" t="s">
        <v>1170</v>
      </c>
      <c r="G208" s="841"/>
    </row>
    <row r="209" spans="2:7">
      <c r="B209" s="831">
        <v>2023</v>
      </c>
      <c r="C209" s="832" t="s">
        <v>1021</v>
      </c>
      <c r="D209" s="832">
        <v>18</v>
      </c>
      <c r="E209" s="835" t="s">
        <v>1169</v>
      </c>
      <c r="F209" s="835" t="s">
        <v>1170</v>
      </c>
      <c r="G209" s="841"/>
    </row>
    <row r="210" spans="2:7">
      <c r="B210" s="831">
        <v>2023</v>
      </c>
      <c r="C210" s="832" t="s">
        <v>1021</v>
      </c>
      <c r="D210" s="832">
        <v>19</v>
      </c>
      <c r="E210" s="835" t="s">
        <v>1169</v>
      </c>
      <c r="F210" s="835" t="s">
        <v>1170</v>
      </c>
      <c r="G210" s="841"/>
    </row>
    <row r="211" spans="2:7">
      <c r="B211" s="831">
        <v>2023</v>
      </c>
      <c r="C211" s="832" t="s">
        <v>1021</v>
      </c>
      <c r="D211" s="832">
        <v>20</v>
      </c>
      <c r="E211" s="835" t="s">
        <v>1169</v>
      </c>
      <c r="F211" s="835" t="s">
        <v>1170</v>
      </c>
      <c r="G211" s="841"/>
    </row>
    <row r="212" spans="2:7">
      <c r="B212" s="831">
        <v>2023</v>
      </c>
      <c r="C212" s="832" t="s">
        <v>1021</v>
      </c>
      <c r="D212" s="832">
        <v>21</v>
      </c>
      <c r="E212" s="835" t="s">
        <v>1169</v>
      </c>
      <c r="F212" s="835" t="s">
        <v>1170</v>
      </c>
      <c r="G212" s="841"/>
    </row>
    <row r="213" spans="2:7">
      <c r="B213" s="831">
        <v>2023</v>
      </c>
      <c r="C213" s="832" t="s">
        <v>1021</v>
      </c>
      <c r="D213" s="832">
        <v>22</v>
      </c>
      <c r="E213" s="835" t="s">
        <v>1169</v>
      </c>
      <c r="F213" s="835" t="s">
        <v>1170</v>
      </c>
      <c r="G213" s="841"/>
    </row>
    <row r="214" spans="2:7">
      <c r="B214" s="831">
        <v>2023</v>
      </c>
      <c r="C214" s="832" t="s">
        <v>1021</v>
      </c>
      <c r="D214" s="832">
        <v>23</v>
      </c>
      <c r="E214" s="835" t="s">
        <v>1169</v>
      </c>
      <c r="F214" s="835" t="s">
        <v>1170</v>
      </c>
      <c r="G214" s="841"/>
    </row>
    <row r="215" spans="2:7">
      <c r="B215" s="831">
        <v>2023</v>
      </c>
      <c r="C215" s="832" t="s">
        <v>1021</v>
      </c>
      <c r="D215" s="832">
        <v>24</v>
      </c>
      <c r="E215" s="835" t="s">
        <v>1169</v>
      </c>
      <c r="F215" s="835" t="s">
        <v>1170</v>
      </c>
      <c r="G215" s="841"/>
    </row>
    <row r="216" spans="2:7">
      <c r="B216" s="831">
        <v>2023</v>
      </c>
      <c r="C216" s="832" t="s">
        <v>1021</v>
      </c>
      <c r="D216" s="832">
        <v>25</v>
      </c>
      <c r="E216" s="835" t="s">
        <v>1169</v>
      </c>
      <c r="F216" s="835" t="s">
        <v>1170</v>
      </c>
      <c r="G216" s="841"/>
    </row>
    <row r="217" spans="2:7">
      <c r="B217" s="831">
        <v>2023</v>
      </c>
      <c r="C217" s="832" t="s">
        <v>1021</v>
      </c>
      <c r="D217" s="832">
        <v>26</v>
      </c>
      <c r="E217" s="835" t="s">
        <v>1169</v>
      </c>
      <c r="F217" s="835" t="s">
        <v>1170</v>
      </c>
      <c r="G217" s="841"/>
    </row>
    <row r="218" spans="2:7">
      <c r="B218" s="831">
        <v>2023</v>
      </c>
      <c r="C218" s="832" t="s">
        <v>1021</v>
      </c>
      <c r="D218" s="832">
        <v>27</v>
      </c>
      <c r="E218" s="835" t="s">
        <v>1169</v>
      </c>
      <c r="F218" s="835" t="s">
        <v>1170</v>
      </c>
      <c r="G218" s="841"/>
    </row>
    <row r="219" spans="2:7">
      <c r="B219" s="831">
        <v>2023</v>
      </c>
      <c r="C219" s="832" t="s">
        <v>1021</v>
      </c>
      <c r="D219" s="832">
        <v>28</v>
      </c>
      <c r="E219" s="835" t="s">
        <v>1169</v>
      </c>
      <c r="F219" s="835" t="s">
        <v>1170</v>
      </c>
      <c r="G219" s="841"/>
    </row>
    <row r="220" spans="2:7">
      <c r="B220" s="831">
        <v>2023</v>
      </c>
      <c r="C220" s="832" t="s">
        <v>1021</v>
      </c>
      <c r="D220" s="832">
        <v>29</v>
      </c>
      <c r="E220" s="835" t="s">
        <v>1169</v>
      </c>
      <c r="F220" s="835" t="s">
        <v>1170</v>
      </c>
      <c r="G220" s="841"/>
    </row>
    <row r="221" spans="2:7">
      <c r="B221" s="831">
        <v>2023</v>
      </c>
      <c r="C221" s="832" t="s">
        <v>1021</v>
      </c>
      <c r="D221" s="832">
        <v>30</v>
      </c>
      <c r="E221" s="835" t="s">
        <v>1169</v>
      </c>
      <c r="F221" s="835" t="s">
        <v>1170</v>
      </c>
      <c r="G221" s="841"/>
    </row>
    <row r="222" spans="2:7" ht="13.8" thickBot="1">
      <c r="B222" s="831">
        <v>2023</v>
      </c>
      <c r="C222" s="832" t="s">
        <v>1021</v>
      </c>
      <c r="D222" s="832">
        <v>31</v>
      </c>
      <c r="E222" s="835" t="s">
        <v>1169</v>
      </c>
      <c r="F222" s="835" t="s">
        <v>1170</v>
      </c>
      <c r="G222" s="841"/>
    </row>
    <row r="223" spans="2:7" ht="13.8" thickBot="1">
      <c r="B223" s="1391" t="s">
        <v>1181</v>
      </c>
      <c r="C223" s="1392"/>
      <c r="D223" s="1392"/>
      <c r="E223" s="1392"/>
      <c r="F223" s="1393"/>
      <c r="G223" s="838">
        <f>SUM(G192:G222)</f>
        <v>0</v>
      </c>
    </row>
    <row r="224" spans="2:7">
      <c r="B224" s="831">
        <v>2023</v>
      </c>
      <c r="C224" s="832" t="s">
        <v>1009</v>
      </c>
      <c r="D224" s="832">
        <v>1</v>
      </c>
      <c r="E224" s="833" t="s">
        <v>1169</v>
      </c>
      <c r="F224" s="832" t="s">
        <v>1170</v>
      </c>
      <c r="G224" s="839"/>
    </row>
    <row r="225" spans="2:7">
      <c r="B225" s="831">
        <v>2023</v>
      </c>
      <c r="C225" s="832" t="s">
        <v>1009</v>
      </c>
      <c r="D225" s="832">
        <v>2</v>
      </c>
      <c r="E225" s="835" t="s">
        <v>1169</v>
      </c>
      <c r="F225" s="832" t="s">
        <v>1170</v>
      </c>
      <c r="G225" s="839"/>
    </row>
    <row r="226" spans="2:7">
      <c r="B226" s="831">
        <v>2023</v>
      </c>
      <c r="C226" s="832" t="s">
        <v>1009</v>
      </c>
      <c r="D226" s="832">
        <v>3</v>
      </c>
      <c r="E226" s="835" t="s">
        <v>1169</v>
      </c>
      <c r="F226" s="832" t="s">
        <v>1170</v>
      </c>
      <c r="G226" s="839"/>
    </row>
    <row r="227" spans="2:7">
      <c r="B227" s="831">
        <v>2023</v>
      </c>
      <c r="C227" s="832" t="s">
        <v>1009</v>
      </c>
      <c r="D227" s="832">
        <v>4</v>
      </c>
      <c r="E227" s="835" t="s">
        <v>1169</v>
      </c>
      <c r="F227" s="832" t="s">
        <v>1170</v>
      </c>
      <c r="G227" s="839"/>
    </row>
    <row r="228" spans="2:7">
      <c r="B228" s="831">
        <v>2023</v>
      </c>
      <c r="C228" s="832" t="s">
        <v>1009</v>
      </c>
      <c r="D228" s="832">
        <v>5</v>
      </c>
      <c r="E228" s="835" t="s">
        <v>1169</v>
      </c>
      <c r="F228" s="832" t="s">
        <v>1170</v>
      </c>
      <c r="G228" s="839"/>
    </row>
    <row r="229" spans="2:7">
      <c r="B229" s="831">
        <v>2023</v>
      </c>
      <c r="C229" s="832" t="s">
        <v>1009</v>
      </c>
      <c r="D229" s="832">
        <v>6</v>
      </c>
      <c r="E229" s="835" t="s">
        <v>1169</v>
      </c>
      <c r="F229" s="832" t="s">
        <v>1170</v>
      </c>
      <c r="G229" s="839"/>
    </row>
    <row r="230" spans="2:7">
      <c r="B230" s="831">
        <v>2023</v>
      </c>
      <c r="C230" s="832" t="s">
        <v>1009</v>
      </c>
      <c r="D230" s="832">
        <v>7</v>
      </c>
      <c r="E230" s="835" t="s">
        <v>1169</v>
      </c>
      <c r="F230" s="832" t="s">
        <v>1170</v>
      </c>
      <c r="G230" s="839"/>
    </row>
    <row r="231" spans="2:7">
      <c r="B231" s="831">
        <v>2023</v>
      </c>
      <c r="C231" s="832" t="s">
        <v>1009</v>
      </c>
      <c r="D231" s="832">
        <v>8</v>
      </c>
      <c r="E231" s="835" t="s">
        <v>1169</v>
      </c>
      <c r="F231" s="832" t="s">
        <v>1170</v>
      </c>
      <c r="G231" s="839"/>
    </row>
    <row r="232" spans="2:7">
      <c r="B232" s="831">
        <v>2023</v>
      </c>
      <c r="C232" s="832" t="s">
        <v>1009</v>
      </c>
      <c r="D232" s="832">
        <v>9</v>
      </c>
      <c r="E232" s="835" t="s">
        <v>1169</v>
      </c>
      <c r="F232" s="832" t="s">
        <v>1170</v>
      </c>
      <c r="G232" s="839"/>
    </row>
    <row r="233" spans="2:7">
      <c r="B233" s="831">
        <v>2023</v>
      </c>
      <c r="C233" s="832" t="s">
        <v>1009</v>
      </c>
      <c r="D233" s="832">
        <v>10</v>
      </c>
      <c r="E233" s="835" t="s">
        <v>1169</v>
      </c>
      <c r="F233" s="832" t="s">
        <v>1170</v>
      </c>
      <c r="G233" s="839"/>
    </row>
    <row r="234" spans="2:7">
      <c r="B234" s="831">
        <v>2023</v>
      </c>
      <c r="C234" s="832" t="s">
        <v>1009</v>
      </c>
      <c r="D234" s="832">
        <v>11</v>
      </c>
      <c r="E234" s="835" t="s">
        <v>1169</v>
      </c>
      <c r="F234" s="832" t="s">
        <v>1170</v>
      </c>
      <c r="G234" s="839"/>
    </row>
    <row r="235" spans="2:7">
      <c r="B235" s="831">
        <v>2023</v>
      </c>
      <c r="C235" s="832" t="s">
        <v>1009</v>
      </c>
      <c r="D235" s="832">
        <v>12</v>
      </c>
      <c r="E235" s="835" t="s">
        <v>1169</v>
      </c>
      <c r="F235" s="832" t="s">
        <v>1170</v>
      </c>
      <c r="G235" s="839"/>
    </row>
    <row r="236" spans="2:7">
      <c r="B236" s="831">
        <v>2023</v>
      </c>
      <c r="C236" s="832" t="s">
        <v>1009</v>
      </c>
      <c r="D236" s="832">
        <v>13</v>
      </c>
      <c r="E236" s="835" t="s">
        <v>1169</v>
      </c>
      <c r="F236" s="832" t="s">
        <v>1170</v>
      </c>
      <c r="G236" s="839"/>
    </row>
    <row r="237" spans="2:7">
      <c r="B237" s="831">
        <v>2023</v>
      </c>
      <c r="C237" s="832" t="s">
        <v>1009</v>
      </c>
      <c r="D237" s="832">
        <v>14</v>
      </c>
      <c r="E237" s="835" t="s">
        <v>1169</v>
      </c>
      <c r="F237" s="832" t="s">
        <v>1170</v>
      </c>
      <c r="G237" s="839"/>
    </row>
    <row r="238" spans="2:7">
      <c r="B238" s="831">
        <v>2023</v>
      </c>
      <c r="C238" s="832" t="s">
        <v>1009</v>
      </c>
      <c r="D238" s="832">
        <v>15</v>
      </c>
      <c r="E238" s="835" t="s">
        <v>1169</v>
      </c>
      <c r="F238" s="832" t="s">
        <v>1170</v>
      </c>
      <c r="G238" s="839"/>
    </row>
    <row r="239" spans="2:7">
      <c r="B239" s="831">
        <v>2023</v>
      </c>
      <c r="C239" s="832" t="s">
        <v>1009</v>
      </c>
      <c r="D239" s="832">
        <v>16</v>
      </c>
      <c r="E239" s="835" t="s">
        <v>1169</v>
      </c>
      <c r="F239" s="832" t="s">
        <v>1170</v>
      </c>
      <c r="G239" s="839"/>
    </row>
    <row r="240" spans="2:7">
      <c r="B240" s="831">
        <v>2023</v>
      </c>
      <c r="C240" s="832" t="s">
        <v>1009</v>
      </c>
      <c r="D240" s="832">
        <v>17</v>
      </c>
      <c r="E240" s="835" t="s">
        <v>1169</v>
      </c>
      <c r="F240" s="832" t="s">
        <v>1170</v>
      </c>
      <c r="G240" s="839"/>
    </row>
    <row r="241" spans="2:7">
      <c r="B241" s="831">
        <v>2023</v>
      </c>
      <c r="C241" s="832" t="s">
        <v>1009</v>
      </c>
      <c r="D241" s="832">
        <v>18</v>
      </c>
      <c r="E241" s="835" t="s">
        <v>1169</v>
      </c>
      <c r="F241" s="835" t="s">
        <v>1170</v>
      </c>
      <c r="G241" s="840"/>
    </row>
    <row r="242" spans="2:7">
      <c r="B242" s="831">
        <v>2023</v>
      </c>
      <c r="C242" s="832" t="s">
        <v>1009</v>
      </c>
      <c r="D242" s="832">
        <v>19</v>
      </c>
      <c r="E242" s="835" t="s">
        <v>1169</v>
      </c>
      <c r="F242" s="835" t="s">
        <v>1170</v>
      </c>
      <c r="G242" s="840"/>
    </row>
    <row r="243" spans="2:7">
      <c r="B243" s="831">
        <v>2023</v>
      </c>
      <c r="C243" s="832" t="s">
        <v>1009</v>
      </c>
      <c r="D243" s="832">
        <v>20</v>
      </c>
      <c r="E243" s="835" t="s">
        <v>1169</v>
      </c>
      <c r="F243" s="835" t="s">
        <v>1170</v>
      </c>
      <c r="G243" s="840"/>
    </row>
    <row r="244" spans="2:7">
      <c r="B244" s="831">
        <v>2023</v>
      </c>
      <c r="C244" s="832" t="s">
        <v>1009</v>
      </c>
      <c r="D244" s="832">
        <v>21</v>
      </c>
      <c r="E244" s="835" t="s">
        <v>1169</v>
      </c>
      <c r="F244" s="835" t="s">
        <v>1170</v>
      </c>
      <c r="G244" s="840"/>
    </row>
    <row r="245" spans="2:7">
      <c r="B245" s="831">
        <v>2023</v>
      </c>
      <c r="C245" s="832" t="s">
        <v>1009</v>
      </c>
      <c r="D245" s="832">
        <v>22</v>
      </c>
      <c r="E245" s="835" t="s">
        <v>1169</v>
      </c>
      <c r="F245" s="835" t="s">
        <v>1170</v>
      </c>
      <c r="G245" s="840"/>
    </row>
    <row r="246" spans="2:7">
      <c r="B246" s="831">
        <v>2023</v>
      </c>
      <c r="C246" s="832" t="s">
        <v>1009</v>
      </c>
      <c r="D246" s="832">
        <v>23</v>
      </c>
      <c r="E246" s="835" t="s">
        <v>1169</v>
      </c>
      <c r="F246" s="835" t="s">
        <v>1170</v>
      </c>
      <c r="G246" s="841"/>
    </row>
    <row r="247" spans="2:7">
      <c r="B247" s="831">
        <v>2023</v>
      </c>
      <c r="C247" s="832" t="s">
        <v>1009</v>
      </c>
      <c r="D247" s="832">
        <v>24</v>
      </c>
      <c r="E247" s="835" t="s">
        <v>1169</v>
      </c>
      <c r="F247" s="835" t="s">
        <v>1170</v>
      </c>
      <c r="G247" s="841"/>
    </row>
    <row r="248" spans="2:7">
      <c r="B248" s="831">
        <v>2023</v>
      </c>
      <c r="C248" s="832" t="s">
        <v>1009</v>
      </c>
      <c r="D248" s="832">
        <v>25</v>
      </c>
      <c r="E248" s="835" t="s">
        <v>1169</v>
      </c>
      <c r="F248" s="835" t="s">
        <v>1170</v>
      </c>
      <c r="G248" s="841"/>
    </row>
    <row r="249" spans="2:7">
      <c r="B249" s="831">
        <v>2023</v>
      </c>
      <c r="C249" s="832" t="s">
        <v>1009</v>
      </c>
      <c r="D249" s="832">
        <v>26</v>
      </c>
      <c r="E249" s="835" t="s">
        <v>1169</v>
      </c>
      <c r="F249" s="835" t="s">
        <v>1170</v>
      </c>
      <c r="G249" s="841"/>
    </row>
    <row r="250" spans="2:7">
      <c r="B250" s="831">
        <v>2023</v>
      </c>
      <c r="C250" s="832" t="s">
        <v>1009</v>
      </c>
      <c r="D250" s="832">
        <v>27</v>
      </c>
      <c r="E250" s="835" t="s">
        <v>1169</v>
      </c>
      <c r="F250" s="835" t="s">
        <v>1170</v>
      </c>
      <c r="G250" s="841"/>
    </row>
    <row r="251" spans="2:7">
      <c r="B251" s="831">
        <v>2023</v>
      </c>
      <c r="C251" s="832" t="s">
        <v>1009</v>
      </c>
      <c r="D251" s="832">
        <v>28</v>
      </c>
      <c r="E251" s="835" t="s">
        <v>1169</v>
      </c>
      <c r="F251" s="835" t="s">
        <v>1170</v>
      </c>
      <c r="G251" s="841"/>
    </row>
    <row r="252" spans="2:7">
      <c r="B252" s="831">
        <v>2023</v>
      </c>
      <c r="C252" s="832" t="s">
        <v>1009</v>
      </c>
      <c r="D252" s="832">
        <v>29</v>
      </c>
      <c r="E252" s="835" t="s">
        <v>1169</v>
      </c>
      <c r="F252" s="835" t="s">
        <v>1170</v>
      </c>
      <c r="G252" s="841"/>
    </row>
    <row r="253" spans="2:7">
      <c r="B253" s="831">
        <v>2023</v>
      </c>
      <c r="C253" s="832" t="s">
        <v>1009</v>
      </c>
      <c r="D253" s="832">
        <v>30</v>
      </c>
      <c r="E253" s="835" t="s">
        <v>1169</v>
      </c>
      <c r="F253" s="835" t="s">
        <v>1170</v>
      </c>
      <c r="G253" s="841"/>
    </row>
    <row r="254" spans="2:7" ht="13.8" thickBot="1">
      <c r="B254" s="831">
        <v>2023</v>
      </c>
      <c r="C254" s="832" t="s">
        <v>1009</v>
      </c>
      <c r="D254" s="832">
        <v>31</v>
      </c>
      <c r="E254" s="835" t="s">
        <v>1169</v>
      </c>
      <c r="F254" s="835" t="s">
        <v>1170</v>
      </c>
      <c r="G254" s="841"/>
    </row>
    <row r="255" spans="2:7" ht="13.8" thickBot="1">
      <c r="B255" s="1391" t="s">
        <v>1181</v>
      </c>
      <c r="C255" s="1392"/>
      <c r="D255" s="1392"/>
      <c r="E255" s="1392"/>
      <c r="F255" s="1393"/>
      <c r="G255" s="838">
        <f>SUM(G224:G254)</f>
        <v>0</v>
      </c>
    </row>
    <row r="256" spans="2:7">
      <c r="B256" s="831">
        <v>2023</v>
      </c>
      <c r="C256" s="832" t="s">
        <v>1010</v>
      </c>
      <c r="D256" s="832">
        <v>1</v>
      </c>
      <c r="E256" s="833" t="s">
        <v>1169</v>
      </c>
      <c r="F256" s="832" t="s">
        <v>1170</v>
      </c>
      <c r="G256" s="841"/>
    </row>
    <row r="257" spans="2:7">
      <c r="B257" s="831">
        <v>2023</v>
      </c>
      <c r="C257" s="832" t="s">
        <v>1010</v>
      </c>
      <c r="D257" s="832">
        <v>2</v>
      </c>
      <c r="E257" s="835" t="s">
        <v>1169</v>
      </c>
      <c r="F257" s="832" t="s">
        <v>1170</v>
      </c>
      <c r="G257" s="841"/>
    </row>
    <row r="258" spans="2:7">
      <c r="B258" s="831">
        <v>2023</v>
      </c>
      <c r="C258" s="832" t="s">
        <v>1010</v>
      </c>
      <c r="D258" s="832">
        <v>3</v>
      </c>
      <c r="E258" s="835" t="s">
        <v>1169</v>
      </c>
      <c r="F258" s="832" t="s">
        <v>1170</v>
      </c>
      <c r="G258" s="841"/>
    </row>
    <row r="259" spans="2:7">
      <c r="B259" s="831">
        <v>2023</v>
      </c>
      <c r="C259" s="832" t="s">
        <v>1010</v>
      </c>
      <c r="D259" s="832">
        <v>4</v>
      </c>
      <c r="E259" s="835" t="s">
        <v>1169</v>
      </c>
      <c r="F259" s="832" t="s">
        <v>1170</v>
      </c>
      <c r="G259" s="841"/>
    </row>
    <row r="260" spans="2:7">
      <c r="B260" s="831">
        <v>2023</v>
      </c>
      <c r="C260" s="832" t="s">
        <v>1010</v>
      </c>
      <c r="D260" s="832">
        <v>5</v>
      </c>
      <c r="E260" s="835" t="s">
        <v>1169</v>
      </c>
      <c r="F260" s="832" t="s">
        <v>1170</v>
      </c>
      <c r="G260" s="841"/>
    </row>
    <row r="261" spans="2:7">
      <c r="B261" s="831">
        <v>2023</v>
      </c>
      <c r="C261" s="832" t="s">
        <v>1010</v>
      </c>
      <c r="D261" s="832">
        <v>6</v>
      </c>
      <c r="E261" s="835" t="s">
        <v>1169</v>
      </c>
      <c r="F261" s="832" t="s">
        <v>1170</v>
      </c>
      <c r="G261" s="841"/>
    </row>
    <row r="262" spans="2:7">
      <c r="B262" s="831">
        <v>2023</v>
      </c>
      <c r="C262" s="832" t="s">
        <v>1010</v>
      </c>
      <c r="D262" s="832">
        <v>7</v>
      </c>
      <c r="E262" s="835" t="s">
        <v>1169</v>
      </c>
      <c r="F262" s="832" t="s">
        <v>1170</v>
      </c>
      <c r="G262" s="841"/>
    </row>
    <row r="263" spans="2:7">
      <c r="B263" s="831">
        <v>2023</v>
      </c>
      <c r="C263" s="832" t="s">
        <v>1010</v>
      </c>
      <c r="D263" s="832">
        <v>8</v>
      </c>
      <c r="E263" s="835" t="s">
        <v>1169</v>
      </c>
      <c r="F263" s="832" t="s">
        <v>1170</v>
      </c>
      <c r="G263" s="841"/>
    </row>
    <row r="264" spans="2:7">
      <c r="B264" s="831">
        <v>2023</v>
      </c>
      <c r="C264" s="832" t="s">
        <v>1010</v>
      </c>
      <c r="D264" s="832">
        <v>9</v>
      </c>
      <c r="E264" s="835" t="s">
        <v>1169</v>
      </c>
      <c r="F264" s="832" t="s">
        <v>1170</v>
      </c>
      <c r="G264" s="841"/>
    </row>
    <row r="265" spans="2:7">
      <c r="B265" s="831">
        <v>2023</v>
      </c>
      <c r="C265" s="832" t="s">
        <v>1010</v>
      </c>
      <c r="D265" s="832">
        <v>10</v>
      </c>
      <c r="E265" s="835" t="s">
        <v>1169</v>
      </c>
      <c r="F265" s="832" t="s">
        <v>1170</v>
      </c>
      <c r="G265" s="841"/>
    </row>
    <row r="266" spans="2:7">
      <c r="B266" s="831">
        <v>2023</v>
      </c>
      <c r="C266" s="832" t="s">
        <v>1010</v>
      </c>
      <c r="D266" s="832">
        <v>11</v>
      </c>
      <c r="E266" s="835" t="s">
        <v>1169</v>
      </c>
      <c r="F266" s="832" t="s">
        <v>1170</v>
      </c>
      <c r="G266" s="841"/>
    </row>
    <row r="267" spans="2:7">
      <c r="B267" s="831">
        <v>2023</v>
      </c>
      <c r="C267" s="832" t="s">
        <v>1010</v>
      </c>
      <c r="D267" s="832">
        <v>12</v>
      </c>
      <c r="E267" s="835" t="s">
        <v>1169</v>
      </c>
      <c r="F267" s="832" t="s">
        <v>1170</v>
      </c>
      <c r="G267" s="841"/>
    </row>
    <row r="268" spans="2:7">
      <c r="B268" s="831">
        <v>2023</v>
      </c>
      <c r="C268" s="832" t="s">
        <v>1010</v>
      </c>
      <c r="D268" s="832">
        <v>13</v>
      </c>
      <c r="E268" s="835" t="s">
        <v>1169</v>
      </c>
      <c r="F268" s="832" t="s">
        <v>1170</v>
      </c>
      <c r="G268" s="841"/>
    </row>
    <row r="269" spans="2:7">
      <c r="B269" s="831">
        <v>2023</v>
      </c>
      <c r="C269" s="832" t="s">
        <v>1010</v>
      </c>
      <c r="D269" s="832">
        <v>14</v>
      </c>
      <c r="E269" s="835" t="s">
        <v>1169</v>
      </c>
      <c r="F269" s="832" t="s">
        <v>1170</v>
      </c>
      <c r="G269" s="841"/>
    </row>
    <row r="270" spans="2:7">
      <c r="B270" s="831">
        <v>2023</v>
      </c>
      <c r="C270" s="832" t="s">
        <v>1010</v>
      </c>
      <c r="D270" s="832">
        <v>15</v>
      </c>
      <c r="E270" s="835" t="s">
        <v>1169</v>
      </c>
      <c r="F270" s="832" t="s">
        <v>1170</v>
      </c>
      <c r="G270" s="841"/>
    </row>
    <row r="271" spans="2:7">
      <c r="B271" s="831">
        <v>2023</v>
      </c>
      <c r="C271" s="832" t="s">
        <v>1010</v>
      </c>
      <c r="D271" s="832">
        <v>16</v>
      </c>
      <c r="E271" s="835" t="s">
        <v>1169</v>
      </c>
      <c r="F271" s="832" t="s">
        <v>1170</v>
      </c>
      <c r="G271" s="841"/>
    </row>
    <row r="272" spans="2:7">
      <c r="B272" s="831">
        <v>2023</v>
      </c>
      <c r="C272" s="832" t="s">
        <v>1010</v>
      </c>
      <c r="D272" s="832">
        <v>17</v>
      </c>
      <c r="E272" s="835" t="s">
        <v>1169</v>
      </c>
      <c r="F272" s="832" t="s">
        <v>1170</v>
      </c>
      <c r="G272" s="841"/>
    </row>
    <row r="273" spans="2:7">
      <c r="B273" s="831">
        <v>2023</v>
      </c>
      <c r="C273" s="832" t="s">
        <v>1010</v>
      </c>
      <c r="D273" s="832">
        <v>18</v>
      </c>
      <c r="E273" s="835" t="s">
        <v>1169</v>
      </c>
      <c r="F273" s="835" t="s">
        <v>1170</v>
      </c>
      <c r="G273" s="841"/>
    </row>
    <row r="274" spans="2:7">
      <c r="B274" s="831">
        <v>2023</v>
      </c>
      <c r="C274" s="832" t="s">
        <v>1010</v>
      </c>
      <c r="D274" s="832">
        <v>19</v>
      </c>
      <c r="E274" s="835" t="s">
        <v>1169</v>
      </c>
      <c r="F274" s="835" t="s">
        <v>1170</v>
      </c>
      <c r="G274" s="841"/>
    </row>
    <row r="275" spans="2:7">
      <c r="B275" s="831">
        <v>2023</v>
      </c>
      <c r="C275" s="832" t="s">
        <v>1010</v>
      </c>
      <c r="D275" s="832">
        <v>20</v>
      </c>
      <c r="E275" s="835" t="s">
        <v>1169</v>
      </c>
      <c r="F275" s="835" t="s">
        <v>1170</v>
      </c>
      <c r="G275" s="841"/>
    </row>
    <row r="276" spans="2:7">
      <c r="B276" s="831">
        <v>2023</v>
      </c>
      <c r="C276" s="832" t="s">
        <v>1010</v>
      </c>
      <c r="D276" s="832">
        <v>21</v>
      </c>
      <c r="E276" s="835" t="s">
        <v>1169</v>
      </c>
      <c r="F276" s="835" t="s">
        <v>1170</v>
      </c>
      <c r="G276" s="841"/>
    </row>
    <row r="277" spans="2:7">
      <c r="B277" s="831">
        <v>2023</v>
      </c>
      <c r="C277" s="832" t="s">
        <v>1010</v>
      </c>
      <c r="D277" s="832">
        <v>22</v>
      </c>
      <c r="E277" s="835" t="s">
        <v>1169</v>
      </c>
      <c r="F277" s="835" t="s">
        <v>1170</v>
      </c>
      <c r="G277" s="841"/>
    </row>
    <row r="278" spans="2:7">
      <c r="B278" s="831">
        <v>2023</v>
      </c>
      <c r="C278" s="832" t="s">
        <v>1010</v>
      </c>
      <c r="D278" s="832">
        <v>23</v>
      </c>
      <c r="E278" s="835" t="s">
        <v>1169</v>
      </c>
      <c r="F278" s="835" t="s">
        <v>1170</v>
      </c>
      <c r="G278" s="841"/>
    </row>
    <row r="279" spans="2:7">
      <c r="B279" s="831">
        <v>2023</v>
      </c>
      <c r="C279" s="832" t="s">
        <v>1010</v>
      </c>
      <c r="D279" s="832">
        <v>24</v>
      </c>
      <c r="E279" s="835" t="s">
        <v>1169</v>
      </c>
      <c r="F279" s="835" t="s">
        <v>1170</v>
      </c>
      <c r="G279" s="841"/>
    </row>
    <row r="280" spans="2:7">
      <c r="B280" s="831">
        <v>2023</v>
      </c>
      <c r="C280" s="832" t="s">
        <v>1010</v>
      </c>
      <c r="D280" s="832">
        <v>25</v>
      </c>
      <c r="E280" s="835" t="s">
        <v>1169</v>
      </c>
      <c r="F280" s="835" t="s">
        <v>1170</v>
      </c>
      <c r="G280" s="841"/>
    </row>
    <row r="281" spans="2:7">
      <c r="B281" s="831">
        <v>2023</v>
      </c>
      <c r="C281" s="832" t="s">
        <v>1010</v>
      </c>
      <c r="D281" s="832">
        <v>26</v>
      </c>
      <c r="E281" s="835" t="s">
        <v>1169</v>
      </c>
      <c r="F281" s="835" t="s">
        <v>1170</v>
      </c>
      <c r="G281" s="841"/>
    </row>
    <row r="282" spans="2:7">
      <c r="B282" s="831">
        <v>2023</v>
      </c>
      <c r="C282" s="832" t="s">
        <v>1010</v>
      </c>
      <c r="D282" s="832">
        <v>27</v>
      </c>
      <c r="E282" s="835" t="s">
        <v>1169</v>
      </c>
      <c r="F282" s="835" t="s">
        <v>1170</v>
      </c>
      <c r="G282" s="841"/>
    </row>
    <row r="283" spans="2:7">
      <c r="B283" s="831">
        <v>2023</v>
      </c>
      <c r="C283" s="832" t="s">
        <v>1010</v>
      </c>
      <c r="D283" s="832">
        <v>28</v>
      </c>
      <c r="E283" s="835" t="s">
        <v>1169</v>
      </c>
      <c r="F283" s="835" t="s">
        <v>1170</v>
      </c>
      <c r="G283" s="841"/>
    </row>
    <row r="284" spans="2:7">
      <c r="B284" s="831">
        <v>2023</v>
      </c>
      <c r="C284" s="832" t="s">
        <v>1010</v>
      </c>
      <c r="D284" s="832">
        <v>29</v>
      </c>
      <c r="E284" s="835" t="s">
        <v>1169</v>
      </c>
      <c r="F284" s="835" t="s">
        <v>1170</v>
      </c>
      <c r="G284" s="841"/>
    </row>
    <row r="285" spans="2:7" ht="13.8" thickBot="1">
      <c r="B285" s="831">
        <v>2023</v>
      </c>
      <c r="C285" s="832" t="s">
        <v>1010</v>
      </c>
      <c r="D285" s="832">
        <v>30</v>
      </c>
      <c r="E285" s="835" t="s">
        <v>1169</v>
      </c>
      <c r="F285" s="835" t="s">
        <v>1170</v>
      </c>
      <c r="G285" s="841"/>
    </row>
    <row r="286" spans="2:7" ht="13.8" thickBot="1">
      <c r="B286" s="1391" t="s">
        <v>1181</v>
      </c>
      <c r="C286" s="1392"/>
      <c r="D286" s="1392"/>
      <c r="E286" s="1392"/>
      <c r="F286" s="1393"/>
      <c r="G286" s="838">
        <f>SUM(G256:G285)</f>
        <v>0</v>
      </c>
    </row>
    <row r="287" spans="2:7">
      <c r="B287" s="831">
        <v>2023</v>
      </c>
      <c r="C287" s="832" t="s">
        <v>1011</v>
      </c>
      <c r="D287" s="842">
        <v>1</v>
      </c>
      <c r="E287" s="835" t="s">
        <v>1169</v>
      </c>
      <c r="F287" s="835" t="s">
        <v>1170</v>
      </c>
      <c r="G287" s="841"/>
    </row>
    <row r="288" spans="2:7">
      <c r="B288" s="831">
        <v>2023</v>
      </c>
      <c r="C288" s="832" t="s">
        <v>1011</v>
      </c>
      <c r="D288" s="842">
        <v>2</v>
      </c>
      <c r="E288" s="835" t="s">
        <v>1169</v>
      </c>
      <c r="F288" s="835" t="s">
        <v>1170</v>
      </c>
      <c r="G288" s="841"/>
    </row>
    <row r="289" spans="2:7">
      <c r="B289" s="831">
        <v>2023</v>
      </c>
      <c r="C289" s="832" t="s">
        <v>1011</v>
      </c>
      <c r="D289" s="842">
        <v>3</v>
      </c>
      <c r="E289" s="835" t="s">
        <v>1169</v>
      </c>
      <c r="F289" s="835" t="s">
        <v>1170</v>
      </c>
      <c r="G289" s="841"/>
    </row>
    <row r="290" spans="2:7">
      <c r="B290" s="831">
        <v>2023</v>
      </c>
      <c r="C290" s="832" t="s">
        <v>1011</v>
      </c>
      <c r="D290" s="842">
        <v>4</v>
      </c>
      <c r="E290" s="835" t="s">
        <v>1169</v>
      </c>
      <c r="F290" s="835" t="s">
        <v>1170</v>
      </c>
      <c r="G290" s="841"/>
    </row>
    <row r="291" spans="2:7">
      <c r="B291" s="831">
        <v>2023</v>
      </c>
      <c r="C291" s="832" t="s">
        <v>1011</v>
      </c>
      <c r="D291" s="842">
        <v>5</v>
      </c>
      <c r="E291" s="835" t="s">
        <v>1169</v>
      </c>
      <c r="F291" s="835" t="s">
        <v>1170</v>
      </c>
      <c r="G291" s="841"/>
    </row>
    <row r="292" spans="2:7">
      <c r="B292" s="831">
        <v>2023</v>
      </c>
      <c r="C292" s="832" t="s">
        <v>1011</v>
      </c>
      <c r="D292" s="842">
        <v>6</v>
      </c>
      <c r="E292" s="835" t="s">
        <v>1169</v>
      </c>
      <c r="F292" s="835" t="s">
        <v>1170</v>
      </c>
      <c r="G292" s="841"/>
    </row>
    <row r="293" spans="2:7">
      <c r="B293" s="831">
        <v>2023</v>
      </c>
      <c r="C293" s="832" t="s">
        <v>1011</v>
      </c>
      <c r="D293" s="842">
        <v>7</v>
      </c>
      <c r="E293" s="835" t="s">
        <v>1169</v>
      </c>
      <c r="F293" s="835" t="s">
        <v>1170</v>
      </c>
      <c r="G293" s="841"/>
    </row>
    <row r="294" spans="2:7">
      <c r="B294" s="831">
        <v>2023</v>
      </c>
      <c r="C294" s="832" t="s">
        <v>1011</v>
      </c>
      <c r="D294" s="842">
        <v>8</v>
      </c>
      <c r="E294" s="835" t="s">
        <v>1169</v>
      </c>
      <c r="F294" s="835" t="s">
        <v>1170</v>
      </c>
      <c r="G294" s="841"/>
    </row>
    <row r="295" spans="2:7">
      <c r="B295" s="831">
        <v>2023</v>
      </c>
      <c r="C295" s="832" t="s">
        <v>1011</v>
      </c>
      <c r="D295" s="842">
        <v>9</v>
      </c>
      <c r="E295" s="835" t="s">
        <v>1169</v>
      </c>
      <c r="F295" s="835" t="s">
        <v>1170</v>
      </c>
      <c r="G295" s="841"/>
    </row>
    <row r="296" spans="2:7">
      <c r="B296" s="831">
        <v>2023</v>
      </c>
      <c r="C296" s="832" t="s">
        <v>1011</v>
      </c>
      <c r="D296" s="842">
        <v>10</v>
      </c>
      <c r="E296" s="835" t="s">
        <v>1169</v>
      </c>
      <c r="F296" s="835" t="s">
        <v>1170</v>
      </c>
      <c r="G296" s="841"/>
    </row>
    <row r="297" spans="2:7">
      <c r="B297" s="831">
        <v>2023</v>
      </c>
      <c r="C297" s="832" t="s">
        <v>1011</v>
      </c>
      <c r="D297" s="842">
        <v>11</v>
      </c>
      <c r="E297" s="835" t="s">
        <v>1169</v>
      </c>
      <c r="F297" s="835" t="s">
        <v>1170</v>
      </c>
      <c r="G297" s="841"/>
    </row>
    <row r="298" spans="2:7">
      <c r="B298" s="831">
        <v>2023</v>
      </c>
      <c r="C298" s="832" t="s">
        <v>1011</v>
      </c>
      <c r="D298" s="842">
        <v>12</v>
      </c>
      <c r="E298" s="835" t="s">
        <v>1169</v>
      </c>
      <c r="F298" s="835" t="s">
        <v>1170</v>
      </c>
      <c r="G298" s="841"/>
    </row>
    <row r="299" spans="2:7">
      <c r="B299" s="831">
        <v>2023</v>
      </c>
      <c r="C299" s="832" t="s">
        <v>1011</v>
      </c>
      <c r="D299" s="842">
        <v>13</v>
      </c>
      <c r="E299" s="835" t="s">
        <v>1169</v>
      </c>
      <c r="F299" s="835" t="s">
        <v>1170</v>
      </c>
      <c r="G299" s="841"/>
    </row>
    <row r="300" spans="2:7">
      <c r="B300" s="831">
        <v>2023</v>
      </c>
      <c r="C300" s="832" t="s">
        <v>1011</v>
      </c>
      <c r="D300" s="842">
        <v>14</v>
      </c>
      <c r="E300" s="835" t="s">
        <v>1169</v>
      </c>
      <c r="F300" s="835" t="s">
        <v>1170</v>
      </c>
      <c r="G300" s="841"/>
    </row>
    <row r="301" spans="2:7">
      <c r="B301" s="831">
        <v>2023</v>
      </c>
      <c r="C301" s="832" t="s">
        <v>1011</v>
      </c>
      <c r="D301" s="842">
        <v>15</v>
      </c>
      <c r="E301" s="835" t="s">
        <v>1169</v>
      </c>
      <c r="F301" s="835" t="s">
        <v>1170</v>
      </c>
      <c r="G301" s="841"/>
    </row>
    <row r="302" spans="2:7">
      <c r="B302" s="831">
        <v>2023</v>
      </c>
      <c r="C302" s="832" t="s">
        <v>1011</v>
      </c>
      <c r="D302" s="842">
        <v>16</v>
      </c>
      <c r="E302" s="835" t="s">
        <v>1169</v>
      </c>
      <c r="F302" s="835" t="s">
        <v>1170</v>
      </c>
      <c r="G302" s="841"/>
    </row>
    <row r="303" spans="2:7">
      <c r="B303" s="831">
        <v>2023</v>
      </c>
      <c r="C303" s="832" t="s">
        <v>1011</v>
      </c>
      <c r="D303" s="842">
        <v>17</v>
      </c>
      <c r="E303" s="835" t="s">
        <v>1169</v>
      </c>
      <c r="F303" s="835" t="s">
        <v>1170</v>
      </c>
      <c r="G303" s="841"/>
    </row>
    <row r="304" spans="2:7">
      <c r="B304" s="831">
        <v>2023</v>
      </c>
      <c r="C304" s="832" t="s">
        <v>1011</v>
      </c>
      <c r="D304" s="842">
        <v>18</v>
      </c>
      <c r="E304" s="835" t="s">
        <v>1169</v>
      </c>
      <c r="F304" s="835" t="s">
        <v>1170</v>
      </c>
      <c r="G304" s="841"/>
    </row>
    <row r="305" spans="2:7">
      <c r="B305" s="831">
        <v>2023</v>
      </c>
      <c r="C305" s="832" t="s">
        <v>1011</v>
      </c>
      <c r="D305" s="842">
        <v>19</v>
      </c>
      <c r="E305" s="835" t="s">
        <v>1169</v>
      </c>
      <c r="F305" s="835" t="s">
        <v>1170</v>
      </c>
      <c r="G305" s="841"/>
    </row>
    <row r="306" spans="2:7">
      <c r="B306" s="831">
        <v>2023</v>
      </c>
      <c r="C306" s="832" t="s">
        <v>1011</v>
      </c>
      <c r="D306" s="842">
        <v>20</v>
      </c>
      <c r="E306" s="835" t="s">
        <v>1169</v>
      </c>
      <c r="F306" s="835" t="s">
        <v>1170</v>
      </c>
      <c r="G306" s="841"/>
    </row>
    <row r="307" spans="2:7">
      <c r="B307" s="831">
        <v>2023</v>
      </c>
      <c r="C307" s="832" t="s">
        <v>1011</v>
      </c>
      <c r="D307" s="842">
        <v>21</v>
      </c>
      <c r="E307" s="835" t="s">
        <v>1169</v>
      </c>
      <c r="F307" s="835" t="s">
        <v>1170</v>
      </c>
      <c r="G307" s="841"/>
    </row>
    <row r="308" spans="2:7">
      <c r="B308" s="831">
        <v>2023</v>
      </c>
      <c r="C308" s="832" t="s">
        <v>1011</v>
      </c>
      <c r="D308" s="842">
        <v>22</v>
      </c>
      <c r="E308" s="835" t="s">
        <v>1169</v>
      </c>
      <c r="F308" s="835" t="s">
        <v>1170</v>
      </c>
      <c r="G308" s="841"/>
    </row>
    <row r="309" spans="2:7">
      <c r="B309" s="831">
        <v>2023</v>
      </c>
      <c r="C309" s="832" t="s">
        <v>1011</v>
      </c>
      <c r="D309" s="842">
        <v>23</v>
      </c>
      <c r="E309" s="835" t="s">
        <v>1169</v>
      </c>
      <c r="F309" s="835" t="s">
        <v>1170</v>
      </c>
      <c r="G309" s="841"/>
    </row>
    <row r="310" spans="2:7">
      <c r="B310" s="831">
        <v>2023</v>
      </c>
      <c r="C310" s="832" t="s">
        <v>1011</v>
      </c>
      <c r="D310" s="842">
        <v>24</v>
      </c>
      <c r="E310" s="835" t="s">
        <v>1169</v>
      </c>
      <c r="F310" s="835" t="s">
        <v>1170</v>
      </c>
      <c r="G310" s="841"/>
    </row>
    <row r="311" spans="2:7">
      <c r="B311" s="831">
        <v>2023</v>
      </c>
      <c r="C311" s="832" t="s">
        <v>1011</v>
      </c>
      <c r="D311" s="842">
        <v>25</v>
      </c>
      <c r="E311" s="835" t="s">
        <v>1169</v>
      </c>
      <c r="F311" s="835" t="s">
        <v>1170</v>
      </c>
      <c r="G311" s="841"/>
    </row>
    <row r="312" spans="2:7">
      <c r="B312" s="831">
        <v>2023</v>
      </c>
      <c r="C312" s="832" t="s">
        <v>1011</v>
      </c>
      <c r="D312" s="842">
        <v>26</v>
      </c>
      <c r="E312" s="835" t="s">
        <v>1169</v>
      </c>
      <c r="F312" s="835" t="s">
        <v>1170</v>
      </c>
      <c r="G312" s="841"/>
    </row>
    <row r="313" spans="2:7">
      <c r="B313" s="831">
        <v>2023</v>
      </c>
      <c r="C313" s="832" t="s">
        <v>1011</v>
      </c>
      <c r="D313" s="842">
        <v>27</v>
      </c>
      <c r="E313" s="835" t="s">
        <v>1169</v>
      </c>
      <c r="F313" s="835" t="s">
        <v>1170</v>
      </c>
      <c r="G313" s="841"/>
    </row>
    <row r="314" spans="2:7">
      <c r="B314" s="831">
        <v>2023</v>
      </c>
      <c r="C314" s="832" t="s">
        <v>1011</v>
      </c>
      <c r="D314" s="842">
        <v>28</v>
      </c>
      <c r="E314" s="835" t="s">
        <v>1169</v>
      </c>
      <c r="F314" s="835" t="s">
        <v>1170</v>
      </c>
      <c r="G314" s="841"/>
    </row>
    <row r="315" spans="2:7">
      <c r="B315" s="831">
        <v>2023</v>
      </c>
      <c r="C315" s="832" t="s">
        <v>1011</v>
      </c>
      <c r="D315" s="842">
        <v>29</v>
      </c>
      <c r="E315" s="835" t="s">
        <v>1169</v>
      </c>
      <c r="F315" s="835" t="s">
        <v>1170</v>
      </c>
      <c r="G315" s="841"/>
    </row>
    <row r="316" spans="2:7">
      <c r="B316" s="831">
        <v>2023</v>
      </c>
      <c r="C316" s="832" t="s">
        <v>1011</v>
      </c>
      <c r="D316" s="842">
        <v>30</v>
      </c>
      <c r="E316" s="835" t="s">
        <v>1169</v>
      </c>
      <c r="F316" s="835" t="s">
        <v>1170</v>
      </c>
      <c r="G316" s="841"/>
    </row>
    <row r="317" spans="2:7" ht="13.8" thickBot="1">
      <c r="B317" s="831">
        <v>2023</v>
      </c>
      <c r="C317" s="832" t="s">
        <v>1011</v>
      </c>
      <c r="D317" s="842">
        <v>31</v>
      </c>
      <c r="E317" s="835" t="s">
        <v>1169</v>
      </c>
      <c r="F317" s="835" t="s">
        <v>1170</v>
      </c>
      <c r="G317" s="841"/>
    </row>
    <row r="318" spans="2:7" ht="13.8" thickBot="1">
      <c r="B318" s="1391" t="s">
        <v>1181</v>
      </c>
      <c r="C318" s="1392"/>
      <c r="D318" s="1392"/>
      <c r="E318" s="1392"/>
      <c r="F318" s="1393"/>
      <c r="G318" s="838">
        <f>SUM(G287:G317)</f>
        <v>0</v>
      </c>
    </row>
    <row r="319" spans="2:7">
      <c r="B319" s="831">
        <v>2023</v>
      </c>
      <c r="C319" s="832" t="s">
        <v>1012</v>
      </c>
      <c r="D319" s="842">
        <v>1</v>
      </c>
      <c r="E319" s="835" t="s">
        <v>1169</v>
      </c>
      <c r="F319" s="835" t="s">
        <v>1170</v>
      </c>
      <c r="G319" s="839"/>
    </row>
    <row r="320" spans="2:7">
      <c r="B320" s="831">
        <v>2023</v>
      </c>
      <c r="C320" s="832" t="s">
        <v>1012</v>
      </c>
      <c r="D320" s="842">
        <v>2</v>
      </c>
      <c r="E320" s="835" t="s">
        <v>1169</v>
      </c>
      <c r="F320" s="835" t="s">
        <v>1170</v>
      </c>
      <c r="G320" s="839"/>
    </row>
    <row r="321" spans="2:7">
      <c r="B321" s="831">
        <v>2023</v>
      </c>
      <c r="C321" s="832" t="s">
        <v>1012</v>
      </c>
      <c r="D321" s="842">
        <v>3</v>
      </c>
      <c r="E321" s="835" t="s">
        <v>1169</v>
      </c>
      <c r="F321" s="835" t="s">
        <v>1170</v>
      </c>
      <c r="G321" s="839"/>
    </row>
    <row r="322" spans="2:7">
      <c r="B322" s="831">
        <v>2023</v>
      </c>
      <c r="C322" s="832" t="s">
        <v>1012</v>
      </c>
      <c r="D322" s="842">
        <v>4</v>
      </c>
      <c r="E322" s="835" t="s">
        <v>1169</v>
      </c>
      <c r="F322" s="835" t="s">
        <v>1170</v>
      </c>
      <c r="G322" s="839"/>
    </row>
    <row r="323" spans="2:7">
      <c r="B323" s="831">
        <v>2023</v>
      </c>
      <c r="C323" s="832" t="s">
        <v>1012</v>
      </c>
      <c r="D323" s="842">
        <v>5</v>
      </c>
      <c r="E323" s="835" t="s">
        <v>1169</v>
      </c>
      <c r="F323" s="835" t="s">
        <v>1170</v>
      </c>
      <c r="G323" s="839"/>
    </row>
    <row r="324" spans="2:7">
      <c r="B324" s="831">
        <v>2023</v>
      </c>
      <c r="C324" s="832" t="s">
        <v>1012</v>
      </c>
      <c r="D324" s="842">
        <v>6</v>
      </c>
      <c r="E324" s="835" t="s">
        <v>1169</v>
      </c>
      <c r="F324" s="835" t="s">
        <v>1170</v>
      </c>
      <c r="G324" s="839"/>
    </row>
    <row r="325" spans="2:7">
      <c r="B325" s="831">
        <v>2023</v>
      </c>
      <c r="C325" s="832" t="s">
        <v>1012</v>
      </c>
      <c r="D325" s="842">
        <v>7</v>
      </c>
      <c r="E325" s="835" t="s">
        <v>1169</v>
      </c>
      <c r="F325" s="835" t="s">
        <v>1170</v>
      </c>
      <c r="G325" s="839"/>
    </row>
    <row r="326" spans="2:7">
      <c r="B326" s="831">
        <v>2023</v>
      </c>
      <c r="C326" s="832" t="s">
        <v>1012</v>
      </c>
      <c r="D326" s="842">
        <v>8</v>
      </c>
      <c r="E326" s="835" t="s">
        <v>1169</v>
      </c>
      <c r="F326" s="835" t="s">
        <v>1170</v>
      </c>
      <c r="G326" s="839"/>
    </row>
    <row r="327" spans="2:7">
      <c r="B327" s="831">
        <v>2023</v>
      </c>
      <c r="C327" s="832" t="s">
        <v>1012</v>
      </c>
      <c r="D327" s="842">
        <v>9</v>
      </c>
      <c r="E327" s="835" t="s">
        <v>1169</v>
      </c>
      <c r="F327" s="835" t="s">
        <v>1170</v>
      </c>
      <c r="G327" s="839"/>
    </row>
    <row r="328" spans="2:7">
      <c r="B328" s="831">
        <v>2023</v>
      </c>
      <c r="C328" s="832" t="s">
        <v>1012</v>
      </c>
      <c r="D328" s="842">
        <v>10</v>
      </c>
      <c r="E328" s="835" t="s">
        <v>1169</v>
      </c>
      <c r="F328" s="835" t="s">
        <v>1170</v>
      </c>
      <c r="G328" s="839"/>
    </row>
    <row r="329" spans="2:7">
      <c r="B329" s="831">
        <v>2023</v>
      </c>
      <c r="C329" s="832" t="s">
        <v>1012</v>
      </c>
      <c r="D329" s="842">
        <v>11</v>
      </c>
      <c r="E329" s="835" t="s">
        <v>1169</v>
      </c>
      <c r="F329" s="835" t="s">
        <v>1170</v>
      </c>
      <c r="G329" s="839"/>
    </row>
    <row r="330" spans="2:7">
      <c r="B330" s="831">
        <v>2023</v>
      </c>
      <c r="C330" s="832" t="s">
        <v>1012</v>
      </c>
      <c r="D330" s="842">
        <v>12</v>
      </c>
      <c r="E330" s="835" t="s">
        <v>1169</v>
      </c>
      <c r="F330" s="835" t="s">
        <v>1170</v>
      </c>
      <c r="G330" s="839"/>
    </row>
    <row r="331" spans="2:7">
      <c r="B331" s="831">
        <v>2023</v>
      </c>
      <c r="C331" s="832" t="s">
        <v>1012</v>
      </c>
      <c r="D331" s="842">
        <v>13</v>
      </c>
      <c r="E331" s="835" t="s">
        <v>1169</v>
      </c>
      <c r="F331" s="835" t="s">
        <v>1170</v>
      </c>
      <c r="G331" s="839"/>
    </row>
    <row r="332" spans="2:7">
      <c r="B332" s="831">
        <v>2023</v>
      </c>
      <c r="C332" s="832" t="s">
        <v>1012</v>
      </c>
      <c r="D332" s="842">
        <v>14</v>
      </c>
      <c r="E332" s="835" t="s">
        <v>1169</v>
      </c>
      <c r="F332" s="835" t="s">
        <v>1170</v>
      </c>
      <c r="G332" s="839"/>
    </row>
    <row r="333" spans="2:7">
      <c r="B333" s="831">
        <v>2023</v>
      </c>
      <c r="C333" s="832" t="s">
        <v>1012</v>
      </c>
      <c r="D333" s="842">
        <v>15</v>
      </c>
      <c r="E333" s="835" t="s">
        <v>1169</v>
      </c>
      <c r="F333" s="835" t="s">
        <v>1170</v>
      </c>
      <c r="G333" s="839"/>
    </row>
    <row r="334" spans="2:7">
      <c r="B334" s="831">
        <v>2023</v>
      </c>
      <c r="C334" s="832" t="s">
        <v>1012</v>
      </c>
      <c r="D334" s="842">
        <v>16</v>
      </c>
      <c r="E334" s="835" t="s">
        <v>1169</v>
      </c>
      <c r="F334" s="835" t="s">
        <v>1170</v>
      </c>
      <c r="G334" s="839"/>
    </row>
    <row r="335" spans="2:7">
      <c r="B335" s="831">
        <v>2023</v>
      </c>
      <c r="C335" s="832" t="s">
        <v>1012</v>
      </c>
      <c r="D335" s="842">
        <v>17</v>
      </c>
      <c r="E335" s="835" t="s">
        <v>1169</v>
      </c>
      <c r="F335" s="835" t="s">
        <v>1170</v>
      </c>
      <c r="G335" s="839"/>
    </row>
    <row r="336" spans="2:7">
      <c r="B336" s="831">
        <v>2023</v>
      </c>
      <c r="C336" s="832" t="s">
        <v>1012</v>
      </c>
      <c r="D336" s="842">
        <v>18</v>
      </c>
      <c r="E336" s="835" t="s">
        <v>1169</v>
      </c>
      <c r="F336" s="835" t="s">
        <v>1170</v>
      </c>
      <c r="G336" s="839"/>
    </row>
    <row r="337" spans="2:7">
      <c r="B337" s="831">
        <v>2023</v>
      </c>
      <c r="C337" s="832" t="s">
        <v>1012</v>
      </c>
      <c r="D337" s="842">
        <v>19</v>
      </c>
      <c r="E337" s="835" t="s">
        <v>1169</v>
      </c>
      <c r="F337" s="835" t="s">
        <v>1170</v>
      </c>
      <c r="G337" s="839"/>
    </row>
    <row r="338" spans="2:7">
      <c r="B338" s="831">
        <v>2023</v>
      </c>
      <c r="C338" s="832" t="s">
        <v>1012</v>
      </c>
      <c r="D338" s="842">
        <v>20</v>
      </c>
      <c r="E338" s="835" t="s">
        <v>1169</v>
      </c>
      <c r="F338" s="835" t="s">
        <v>1170</v>
      </c>
      <c r="G338" s="839"/>
    </row>
    <row r="339" spans="2:7">
      <c r="B339" s="831">
        <v>2023</v>
      </c>
      <c r="C339" s="832" t="s">
        <v>1012</v>
      </c>
      <c r="D339" s="842">
        <v>21</v>
      </c>
      <c r="E339" s="835" t="s">
        <v>1169</v>
      </c>
      <c r="F339" s="835" t="s">
        <v>1170</v>
      </c>
      <c r="G339" s="839"/>
    </row>
    <row r="340" spans="2:7">
      <c r="B340" s="831">
        <v>2023</v>
      </c>
      <c r="C340" s="832" t="s">
        <v>1012</v>
      </c>
      <c r="D340" s="842">
        <v>22</v>
      </c>
      <c r="E340" s="835" t="s">
        <v>1169</v>
      </c>
      <c r="F340" s="835" t="s">
        <v>1170</v>
      </c>
      <c r="G340" s="839"/>
    </row>
    <row r="341" spans="2:7">
      <c r="B341" s="831">
        <v>2023</v>
      </c>
      <c r="C341" s="832" t="s">
        <v>1012</v>
      </c>
      <c r="D341" s="842">
        <v>23</v>
      </c>
      <c r="E341" s="835" t="s">
        <v>1169</v>
      </c>
      <c r="F341" s="835" t="s">
        <v>1170</v>
      </c>
      <c r="G341" s="839"/>
    </row>
    <row r="342" spans="2:7">
      <c r="B342" s="831">
        <v>2023</v>
      </c>
      <c r="C342" s="832" t="s">
        <v>1012</v>
      </c>
      <c r="D342" s="842">
        <v>24</v>
      </c>
      <c r="E342" s="835" t="s">
        <v>1169</v>
      </c>
      <c r="F342" s="835" t="s">
        <v>1170</v>
      </c>
      <c r="G342" s="839"/>
    </row>
    <row r="343" spans="2:7">
      <c r="B343" s="831">
        <v>2023</v>
      </c>
      <c r="C343" s="832" t="s">
        <v>1012</v>
      </c>
      <c r="D343" s="842">
        <v>25</v>
      </c>
      <c r="E343" s="835" t="s">
        <v>1169</v>
      </c>
      <c r="F343" s="835" t="s">
        <v>1170</v>
      </c>
      <c r="G343" s="841"/>
    </row>
    <row r="344" spans="2:7">
      <c r="B344" s="831">
        <v>2023</v>
      </c>
      <c r="C344" s="832" t="s">
        <v>1012</v>
      </c>
      <c r="D344" s="842">
        <v>26</v>
      </c>
      <c r="E344" s="835" t="s">
        <v>1169</v>
      </c>
      <c r="F344" s="835" t="s">
        <v>1170</v>
      </c>
      <c r="G344" s="841"/>
    </row>
    <row r="345" spans="2:7">
      <c r="B345" s="831">
        <v>2023</v>
      </c>
      <c r="C345" s="832" t="s">
        <v>1012</v>
      </c>
      <c r="D345" s="842">
        <v>27</v>
      </c>
      <c r="E345" s="835" t="s">
        <v>1169</v>
      </c>
      <c r="F345" s="835" t="s">
        <v>1170</v>
      </c>
      <c r="G345" s="841"/>
    </row>
    <row r="346" spans="2:7">
      <c r="B346" s="831">
        <v>2023</v>
      </c>
      <c r="C346" s="832" t="s">
        <v>1012</v>
      </c>
      <c r="D346" s="842">
        <v>28</v>
      </c>
      <c r="E346" s="835" t="s">
        <v>1169</v>
      </c>
      <c r="F346" s="835" t="s">
        <v>1170</v>
      </c>
      <c r="G346" s="841"/>
    </row>
    <row r="347" spans="2:7">
      <c r="B347" s="831">
        <v>2023</v>
      </c>
      <c r="C347" s="832" t="s">
        <v>1012</v>
      </c>
      <c r="D347" s="842">
        <v>29</v>
      </c>
      <c r="E347" s="835" t="s">
        <v>1169</v>
      </c>
      <c r="F347" s="835" t="s">
        <v>1170</v>
      </c>
      <c r="G347" s="841"/>
    </row>
    <row r="348" spans="2:7" ht="13.8" thickBot="1">
      <c r="B348" s="831">
        <v>2023</v>
      </c>
      <c r="C348" s="832" t="s">
        <v>1012</v>
      </c>
      <c r="D348" s="842">
        <v>30</v>
      </c>
      <c r="E348" s="835" t="s">
        <v>1169</v>
      </c>
      <c r="F348" s="835" t="s">
        <v>1170</v>
      </c>
      <c r="G348" s="841"/>
    </row>
    <row r="349" spans="2:7" ht="13.8" thickBot="1">
      <c r="B349" s="1391" t="s">
        <v>1181</v>
      </c>
      <c r="C349" s="1392"/>
      <c r="D349" s="1392"/>
      <c r="E349" s="1392"/>
      <c r="F349" s="1393"/>
      <c r="G349" s="838">
        <f>SUM(G319:G348)</f>
        <v>0</v>
      </c>
    </row>
    <row r="350" spans="2:7">
      <c r="B350" s="831">
        <v>2023</v>
      </c>
      <c r="C350" s="832" t="s">
        <v>1013</v>
      </c>
      <c r="D350" s="842">
        <v>1</v>
      </c>
      <c r="E350" s="835" t="s">
        <v>1169</v>
      </c>
      <c r="F350" s="835" t="s">
        <v>1170</v>
      </c>
      <c r="G350" s="841"/>
    </row>
    <row r="351" spans="2:7">
      <c r="B351" s="831">
        <v>2023</v>
      </c>
      <c r="C351" s="832" t="s">
        <v>1013</v>
      </c>
      <c r="D351" s="842">
        <v>2</v>
      </c>
      <c r="E351" s="835" t="s">
        <v>1169</v>
      </c>
      <c r="F351" s="835" t="s">
        <v>1170</v>
      </c>
      <c r="G351" s="841"/>
    </row>
    <row r="352" spans="2:7">
      <c r="B352" s="831">
        <v>2023</v>
      </c>
      <c r="C352" s="832" t="s">
        <v>1013</v>
      </c>
      <c r="D352" s="842">
        <v>3</v>
      </c>
      <c r="E352" s="835" t="s">
        <v>1169</v>
      </c>
      <c r="F352" s="835" t="s">
        <v>1170</v>
      </c>
      <c r="G352" s="841"/>
    </row>
    <row r="353" spans="2:7">
      <c r="B353" s="831">
        <v>2023</v>
      </c>
      <c r="C353" s="832" t="s">
        <v>1013</v>
      </c>
      <c r="D353" s="842">
        <v>4</v>
      </c>
      <c r="E353" s="835" t="s">
        <v>1169</v>
      </c>
      <c r="F353" s="835" t="s">
        <v>1170</v>
      </c>
      <c r="G353" s="841"/>
    </row>
    <row r="354" spans="2:7">
      <c r="B354" s="831">
        <v>2023</v>
      </c>
      <c r="C354" s="832" t="s">
        <v>1013</v>
      </c>
      <c r="D354" s="842">
        <v>5</v>
      </c>
      <c r="E354" s="835" t="s">
        <v>1169</v>
      </c>
      <c r="F354" s="835" t="s">
        <v>1170</v>
      </c>
      <c r="G354" s="841"/>
    </row>
    <row r="355" spans="2:7">
      <c r="B355" s="831">
        <v>2023</v>
      </c>
      <c r="C355" s="832" t="s">
        <v>1013</v>
      </c>
      <c r="D355" s="842">
        <v>6</v>
      </c>
      <c r="E355" s="835" t="s">
        <v>1169</v>
      </c>
      <c r="F355" s="835" t="s">
        <v>1170</v>
      </c>
      <c r="G355" s="841"/>
    </row>
    <row r="356" spans="2:7">
      <c r="B356" s="831">
        <v>2023</v>
      </c>
      <c r="C356" s="832" t="s">
        <v>1013</v>
      </c>
      <c r="D356" s="842">
        <v>7</v>
      </c>
      <c r="E356" s="835" t="s">
        <v>1169</v>
      </c>
      <c r="F356" s="835" t="s">
        <v>1170</v>
      </c>
      <c r="G356" s="841"/>
    </row>
    <row r="357" spans="2:7">
      <c r="B357" s="831">
        <v>2023</v>
      </c>
      <c r="C357" s="832" t="s">
        <v>1013</v>
      </c>
      <c r="D357" s="842">
        <v>8</v>
      </c>
      <c r="E357" s="835" t="s">
        <v>1169</v>
      </c>
      <c r="F357" s="835" t="s">
        <v>1170</v>
      </c>
      <c r="G357" s="841"/>
    </row>
    <row r="358" spans="2:7">
      <c r="B358" s="831">
        <v>2023</v>
      </c>
      <c r="C358" s="832" t="s">
        <v>1013</v>
      </c>
      <c r="D358" s="842">
        <v>9</v>
      </c>
      <c r="E358" s="835" t="s">
        <v>1169</v>
      </c>
      <c r="F358" s="835" t="s">
        <v>1170</v>
      </c>
      <c r="G358" s="841"/>
    </row>
    <row r="359" spans="2:7">
      <c r="B359" s="831">
        <v>2023</v>
      </c>
      <c r="C359" s="832" t="s">
        <v>1013</v>
      </c>
      <c r="D359" s="842">
        <v>10</v>
      </c>
      <c r="E359" s="835" t="s">
        <v>1169</v>
      </c>
      <c r="F359" s="835" t="s">
        <v>1170</v>
      </c>
      <c r="G359" s="841"/>
    </row>
    <row r="360" spans="2:7">
      <c r="B360" s="831">
        <v>2023</v>
      </c>
      <c r="C360" s="832" t="s">
        <v>1013</v>
      </c>
      <c r="D360" s="842">
        <v>11</v>
      </c>
      <c r="E360" s="835" t="s">
        <v>1169</v>
      </c>
      <c r="F360" s="835" t="s">
        <v>1170</v>
      </c>
      <c r="G360" s="841"/>
    </row>
    <row r="361" spans="2:7">
      <c r="B361" s="831">
        <v>2023</v>
      </c>
      <c r="C361" s="832" t="s">
        <v>1013</v>
      </c>
      <c r="D361" s="842">
        <v>12</v>
      </c>
      <c r="E361" s="835" t="s">
        <v>1169</v>
      </c>
      <c r="F361" s="835" t="s">
        <v>1170</v>
      </c>
      <c r="G361" s="841"/>
    </row>
    <row r="362" spans="2:7">
      <c r="B362" s="831">
        <v>2023</v>
      </c>
      <c r="C362" s="832" t="s">
        <v>1013</v>
      </c>
      <c r="D362" s="842">
        <v>13</v>
      </c>
      <c r="E362" s="835" t="s">
        <v>1169</v>
      </c>
      <c r="F362" s="835" t="s">
        <v>1170</v>
      </c>
      <c r="G362" s="841"/>
    </row>
    <row r="363" spans="2:7">
      <c r="B363" s="831">
        <v>2023</v>
      </c>
      <c r="C363" s="832" t="s">
        <v>1013</v>
      </c>
      <c r="D363" s="842">
        <v>14</v>
      </c>
      <c r="E363" s="835" t="s">
        <v>1169</v>
      </c>
      <c r="F363" s="835" t="s">
        <v>1170</v>
      </c>
      <c r="G363" s="841"/>
    </row>
    <row r="364" spans="2:7">
      <c r="B364" s="831">
        <v>2023</v>
      </c>
      <c r="C364" s="832" t="s">
        <v>1013</v>
      </c>
      <c r="D364" s="842">
        <v>15</v>
      </c>
      <c r="E364" s="835" t="s">
        <v>1169</v>
      </c>
      <c r="F364" s="835" t="s">
        <v>1170</v>
      </c>
      <c r="G364" s="841"/>
    </row>
    <row r="365" spans="2:7">
      <c r="B365" s="831">
        <v>2023</v>
      </c>
      <c r="C365" s="832" t="s">
        <v>1013</v>
      </c>
      <c r="D365" s="842">
        <v>16</v>
      </c>
      <c r="E365" s="835" t="s">
        <v>1169</v>
      </c>
      <c r="F365" s="835" t="s">
        <v>1170</v>
      </c>
      <c r="G365" s="841"/>
    </row>
    <row r="366" spans="2:7">
      <c r="B366" s="831">
        <v>2023</v>
      </c>
      <c r="C366" s="832" t="s">
        <v>1013</v>
      </c>
      <c r="D366" s="842">
        <v>17</v>
      </c>
      <c r="E366" s="835" t="s">
        <v>1169</v>
      </c>
      <c r="F366" s="835" t="s">
        <v>1170</v>
      </c>
      <c r="G366" s="841"/>
    </row>
    <row r="367" spans="2:7">
      <c r="B367" s="831">
        <v>2023</v>
      </c>
      <c r="C367" s="832" t="s">
        <v>1013</v>
      </c>
      <c r="D367" s="842">
        <v>18</v>
      </c>
      <c r="E367" s="835" t="s">
        <v>1169</v>
      </c>
      <c r="F367" s="835" t="s">
        <v>1170</v>
      </c>
      <c r="G367" s="841"/>
    </row>
    <row r="368" spans="2:7">
      <c r="B368" s="831">
        <v>2023</v>
      </c>
      <c r="C368" s="832" t="s">
        <v>1013</v>
      </c>
      <c r="D368" s="842">
        <v>19</v>
      </c>
      <c r="E368" s="835" t="s">
        <v>1169</v>
      </c>
      <c r="F368" s="835" t="s">
        <v>1170</v>
      </c>
      <c r="G368" s="841"/>
    </row>
    <row r="369" spans="2:7">
      <c r="B369" s="831">
        <v>2023</v>
      </c>
      <c r="C369" s="832" t="s">
        <v>1013</v>
      </c>
      <c r="D369" s="842">
        <v>20</v>
      </c>
      <c r="E369" s="835" t="s">
        <v>1169</v>
      </c>
      <c r="F369" s="835" t="s">
        <v>1170</v>
      </c>
      <c r="G369" s="841"/>
    </row>
    <row r="370" spans="2:7">
      <c r="B370" s="831">
        <v>2023</v>
      </c>
      <c r="C370" s="832" t="s">
        <v>1013</v>
      </c>
      <c r="D370" s="842">
        <v>21</v>
      </c>
      <c r="E370" s="835" t="s">
        <v>1169</v>
      </c>
      <c r="F370" s="835" t="s">
        <v>1170</v>
      </c>
      <c r="G370" s="841"/>
    </row>
    <row r="371" spans="2:7">
      <c r="B371" s="831">
        <v>2023</v>
      </c>
      <c r="C371" s="832" t="s">
        <v>1013</v>
      </c>
      <c r="D371" s="842">
        <v>22</v>
      </c>
      <c r="E371" s="835" t="s">
        <v>1169</v>
      </c>
      <c r="F371" s="835" t="s">
        <v>1170</v>
      </c>
      <c r="G371" s="841"/>
    </row>
    <row r="372" spans="2:7">
      <c r="B372" s="831">
        <v>2023</v>
      </c>
      <c r="C372" s="832" t="s">
        <v>1013</v>
      </c>
      <c r="D372" s="842">
        <v>23</v>
      </c>
      <c r="E372" s="835" t="s">
        <v>1169</v>
      </c>
      <c r="F372" s="835" t="s">
        <v>1170</v>
      </c>
      <c r="G372" s="841"/>
    </row>
    <row r="373" spans="2:7">
      <c r="B373" s="831">
        <v>2023</v>
      </c>
      <c r="C373" s="832" t="s">
        <v>1013</v>
      </c>
      <c r="D373" s="842">
        <v>24</v>
      </c>
      <c r="E373" s="835" t="s">
        <v>1169</v>
      </c>
      <c r="F373" s="835" t="s">
        <v>1170</v>
      </c>
      <c r="G373" s="841"/>
    </row>
    <row r="374" spans="2:7">
      <c r="B374" s="831">
        <v>2023</v>
      </c>
      <c r="C374" s="832" t="s">
        <v>1013</v>
      </c>
      <c r="D374" s="842">
        <v>25</v>
      </c>
      <c r="E374" s="835" t="s">
        <v>1169</v>
      </c>
      <c r="F374" s="835" t="s">
        <v>1170</v>
      </c>
      <c r="G374" s="841"/>
    </row>
    <row r="375" spans="2:7">
      <c r="B375" s="831">
        <v>2023</v>
      </c>
      <c r="C375" s="832" t="s">
        <v>1013</v>
      </c>
      <c r="D375" s="842">
        <v>26</v>
      </c>
      <c r="E375" s="835" t="s">
        <v>1169</v>
      </c>
      <c r="F375" s="835" t="s">
        <v>1170</v>
      </c>
      <c r="G375" s="841"/>
    </row>
    <row r="376" spans="2:7">
      <c r="B376" s="831">
        <v>2023</v>
      </c>
      <c r="C376" s="832" t="s">
        <v>1013</v>
      </c>
      <c r="D376" s="842">
        <v>27</v>
      </c>
      <c r="E376" s="835" t="s">
        <v>1169</v>
      </c>
      <c r="F376" s="835" t="s">
        <v>1170</v>
      </c>
      <c r="G376" s="841"/>
    </row>
    <row r="377" spans="2:7">
      <c r="B377" s="831">
        <v>2023</v>
      </c>
      <c r="C377" s="832" t="s">
        <v>1013</v>
      </c>
      <c r="D377" s="842">
        <v>28</v>
      </c>
      <c r="E377" s="835" t="s">
        <v>1169</v>
      </c>
      <c r="F377" s="835" t="s">
        <v>1170</v>
      </c>
      <c r="G377" s="841"/>
    </row>
    <row r="378" spans="2:7">
      <c r="B378" s="831">
        <v>2023</v>
      </c>
      <c r="C378" s="832" t="s">
        <v>1013</v>
      </c>
      <c r="D378" s="842">
        <v>29</v>
      </c>
      <c r="E378" s="835" t="s">
        <v>1169</v>
      </c>
      <c r="F378" s="835" t="s">
        <v>1170</v>
      </c>
      <c r="G378" s="841"/>
    </row>
    <row r="379" spans="2:7">
      <c r="B379" s="831">
        <v>2023</v>
      </c>
      <c r="C379" s="832" t="s">
        <v>1013</v>
      </c>
      <c r="D379" s="842">
        <v>30</v>
      </c>
      <c r="E379" s="835" t="s">
        <v>1169</v>
      </c>
      <c r="F379" s="835" t="s">
        <v>1170</v>
      </c>
      <c r="G379" s="841"/>
    </row>
    <row r="380" spans="2:7" ht="13.8" thickBot="1">
      <c r="B380" s="831">
        <v>2023</v>
      </c>
      <c r="C380" s="832" t="s">
        <v>1013</v>
      </c>
      <c r="D380" s="842">
        <v>31</v>
      </c>
      <c r="E380" s="835" t="s">
        <v>1169</v>
      </c>
      <c r="F380" s="835" t="s">
        <v>1170</v>
      </c>
      <c r="G380" s="841"/>
    </row>
    <row r="381" spans="2:7" ht="13.8" thickBot="1">
      <c r="B381" s="1391" t="s">
        <v>1181</v>
      </c>
      <c r="C381" s="1392"/>
      <c r="D381" s="1392"/>
      <c r="E381" s="1392"/>
      <c r="F381" s="1393"/>
      <c r="G381" s="838">
        <f>SUM(G350:G380)</f>
        <v>0</v>
      </c>
    </row>
    <row r="382" spans="2:7" ht="13.8" thickBot="1">
      <c r="B382" s="1386" t="s">
        <v>1183</v>
      </c>
      <c r="C382" s="1387"/>
      <c r="D382" s="1387"/>
      <c r="E382" s="1387"/>
      <c r="F382" s="1388"/>
      <c r="G382" s="843">
        <f>G381+G349+G318+G286+G255+G223+G191+G160+G128+G97+G65+G36</f>
        <v>137305</v>
      </c>
    </row>
  </sheetData>
  <mergeCells count="14">
    <mergeCell ref="B381:F381"/>
    <mergeCell ref="B382:F382"/>
    <mergeCell ref="B191:F191"/>
    <mergeCell ref="B223:F223"/>
    <mergeCell ref="B255:F255"/>
    <mergeCell ref="B286:F286"/>
    <mergeCell ref="B318:F318"/>
    <mergeCell ref="B349:F349"/>
    <mergeCell ref="B160:F160"/>
    <mergeCell ref="B2:G2"/>
    <mergeCell ref="B36:F36"/>
    <mergeCell ref="B65:F65"/>
    <mergeCell ref="B97:F97"/>
    <mergeCell ref="B128:F12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4"/>
  <sheetViews>
    <sheetView showGridLines="0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52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53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53</v>
      </c>
      <c r="E11" s="1080"/>
      <c r="F11" s="1079" t="s">
        <v>54</v>
      </c>
      <c r="G11" s="1080"/>
      <c r="H11" s="4" t="s">
        <v>18</v>
      </c>
      <c r="I11" s="4" t="s">
        <v>19</v>
      </c>
      <c r="J11" s="4" t="s">
        <v>20</v>
      </c>
      <c r="K11" s="5">
        <v>2500</v>
      </c>
      <c r="L11" s="6">
        <v>335006</v>
      </c>
      <c r="M11" s="7">
        <v>152</v>
      </c>
      <c r="N11" s="8">
        <v>837135000</v>
      </c>
    </row>
    <row r="12" spans="2:17" ht="39.6">
      <c r="B12" s="4">
        <v>2023</v>
      </c>
      <c r="C12" s="4" t="s">
        <v>16</v>
      </c>
      <c r="D12" s="1079" t="s">
        <v>53</v>
      </c>
      <c r="E12" s="1080"/>
      <c r="F12" s="1079" t="s">
        <v>54</v>
      </c>
      <c r="G12" s="1080"/>
      <c r="H12" s="4" t="s">
        <v>22</v>
      </c>
      <c r="I12" s="4" t="s">
        <v>19</v>
      </c>
      <c r="J12" s="4" t="s">
        <v>20</v>
      </c>
      <c r="K12" s="5">
        <v>2500</v>
      </c>
      <c r="L12" s="6">
        <v>594</v>
      </c>
      <c r="M12" s="9"/>
      <c r="N12" s="8">
        <v>1485000</v>
      </c>
    </row>
    <row r="13" spans="2:17" ht="26.4">
      <c r="B13" s="4">
        <v>2023</v>
      </c>
      <c r="C13" s="4" t="s">
        <v>16</v>
      </c>
      <c r="D13" s="1079" t="s">
        <v>53</v>
      </c>
      <c r="E13" s="1080"/>
      <c r="F13" s="1079" t="s">
        <v>54</v>
      </c>
      <c r="G13" s="1080"/>
      <c r="H13" s="4" t="s">
        <v>23</v>
      </c>
      <c r="I13" s="4" t="s">
        <v>19</v>
      </c>
      <c r="J13" s="4" t="s">
        <v>20</v>
      </c>
      <c r="K13" s="5">
        <v>4500</v>
      </c>
      <c r="L13" s="6">
        <v>7697</v>
      </c>
      <c r="M13" s="9"/>
      <c r="N13" s="8">
        <v>34636500</v>
      </c>
    </row>
    <row r="14" spans="2:17" ht="26.4">
      <c r="B14" s="4">
        <v>2023</v>
      </c>
      <c r="C14" s="4" t="s">
        <v>16</v>
      </c>
      <c r="D14" s="1079" t="s">
        <v>53</v>
      </c>
      <c r="E14" s="1080"/>
      <c r="F14" s="1079" t="s">
        <v>54</v>
      </c>
      <c r="G14" s="1080"/>
      <c r="H14" s="4" t="s">
        <v>24</v>
      </c>
      <c r="I14" s="4" t="s">
        <v>19</v>
      </c>
      <c r="J14" s="4" t="s">
        <v>20</v>
      </c>
      <c r="K14" s="5">
        <v>8000</v>
      </c>
      <c r="L14" s="6">
        <v>1744</v>
      </c>
      <c r="M14" s="9"/>
      <c r="N14" s="8">
        <v>13952000</v>
      </c>
    </row>
    <row r="15" spans="2:17" ht="26.4">
      <c r="B15" s="4">
        <v>2023</v>
      </c>
      <c r="C15" s="4" t="s">
        <v>16</v>
      </c>
      <c r="D15" s="1079" t="s">
        <v>53</v>
      </c>
      <c r="E15" s="1080"/>
      <c r="F15" s="1079" t="s">
        <v>54</v>
      </c>
      <c r="G15" s="1080"/>
      <c r="H15" s="4" t="s">
        <v>25</v>
      </c>
      <c r="I15" s="4" t="s">
        <v>19</v>
      </c>
      <c r="J15" s="4" t="s">
        <v>20</v>
      </c>
      <c r="K15" s="5">
        <v>4500</v>
      </c>
      <c r="L15" s="6">
        <v>18658</v>
      </c>
      <c r="M15" s="7">
        <v>8</v>
      </c>
      <c r="N15" s="8">
        <v>83925000</v>
      </c>
    </row>
    <row r="16" spans="2:17" ht="26.4">
      <c r="B16" s="4">
        <v>2023</v>
      </c>
      <c r="C16" s="4" t="s">
        <v>16</v>
      </c>
      <c r="D16" s="1079" t="s">
        <v>53</v>
      </c>
      <c r="E16" s="1080"/>
      <c r="F16" s="1079" t="s">
        <v>54</v>
      </c>
      <c r="G16" s="1080"/>
      <c r="H16" s="4" t="s">
        <v>26</v>
      </c>
      <c r="I16" s="4" t="s">
        <v>19</v>
      </c>
      <c r="J16" s="4" t="s">
        <v>20</v>
      </c>
      <c r="K16" s="5">
        <v>8000</v>
      </c>
      <c r="L16" s="6">
        <v>35379</v>
      </c>
      <c r="M16" s="7">
        <v>2</v>
      </c>
      <c r="N16" s="8">
        <v>283016000</v>
      </c>
    </row>
    <row r="17" spans="2:14" ht="26.4">
      <c r="B17" s="4">
        <v>2023</v>
      </c>
      <c r="C17" s="4" t="s">
        <v>16</v>
      </c>
      <c r="D17" s="1079" t="s">
        <v>53</v>
      </c>
      <c r="E17" s="1080"/>
      <c r="F17" s="1079" t="s">
        <v>54</v>
      </c>
      <c r="G17" s="1080"/>
      <c r="H17" s="4" t="s">
        <v>27</v>
      </c>
      <c r="I17" s="4" t="s">
        <v>19</v>
      </c>
      <c r="J17" s="4" t="s">
        <v>20</v>
      </c>
      <c r="K17" s="5">
        <v>700</v>
      </c>
      <c r="L17" s="6">
        <v>3833</v>
      </c>
      <c r="M17" s="7">
        <v>2</v>
      </c>
      <c r="N17" s="8">
        <v>2681700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402911</v>
      </c>
      <c r="M18" s="13">
        <v>164</v>
      </c>
      <c r="N18" s="14">
        <v>1256831200</v>
      </c>
    </row>
    <row r="19" spans="2:14" ht="26.4">
      <c r="B19" s="4">
        <v>2023</v>
      </c>
      <c r="C19" s="4" t="s">
        <v>16</v>
      </c>
      <c r="D19" s="1079" t="s">
        <v>53</v>
      </c>
      <c r="E19" s="1080"/>
      <c r="F19" s="1079" t="s">
        <v>55</v>
      </c>
      <c r="G19" s="1080"/>
      <c r="H19" s="4" t="s">
        <v>18</v>
      </c>
      <c r="I19" s="4" t="s">
        <v>19</v>
      </c>
      <c r="J19" s="4" t="s">
        <v>20</v>
      </c>
      <c r="K19" s="5">
        <v>900</v>
      </c>
      <c r="L19" s="6">
        <v>44269</v>
      </c>
      <c r="M19" s="7">
        <v>10207</v>
      </c>
      <c r="N19" s="8">
        <v>30655800</v>
      </c>
    </row>
    <row r="20" spans="2:14" ht="39.6">
      <c r="B20" s="4">
        <v>2023</v>
      </c>
      <c r="C20" s="4" t="s">
        <v>16</v>
      </c>
      <c r="D20" s="1079" t="s">
        <v>53</v>
      </c>
      <c r="E20" s="1080"/>
      <c r="F20" s="1079" t="s">
        <v>55</v>
      </c>
      <c r="G20" s="1080"/>
      <c r="H20" s="4" t="s">
        <v>22</v>
      </c>
      <c r="I20" s="4" t="s">
        <v>19</v>
      </c>
      <c r="J20" s="4" t="s">
        <v>20</v>
      </c>
      <c r="K20" s="5">
        <v>900</v>
      </c>
      <c r="L20" s="6">
        <v>71</v>
      </c>
      <c r="M20" s="7">
        <v>17</v>
      </c>
      <c r="N20" s="8">
        <v>48600</v>
      </c>
    </row>
    <row r="21" spans="2:14" ht="26.4">
      <c r="B21" s="4">
        <v>2023</v>
      </c>
      <c r="C21" s="4" t="s">
        <v>16</v>
      </c>
      <c r="D21" s="1079" t="s">
        <v>53</v>
      </c>
      <c r="E21" s="1080"/>
      <c r="F21" s="1079" t="s">
        <v>55</v>
      </c>
      <c r="G21" s="1080"/>
      <c r="H21" s="4" t="s">
        <v>23</v>
      </c>
      <c r="I21" s="4" t="s">
        <v>19</v>
      </c>
      <c r="J21" s="4" t="s">
        <v>20</v>
      </c>
      <c r="K21" s="5">
        <v>1600</v>
      </c>
      <c r="L21" s="6">
        <v>2881</v>
      </c>
      <c r="M21" s="7">
        <v>2002</v>
      </c>
      <c r="N21" s="8">
        <v>1406400</v>
      </c>
    </row>
    <row r="22" spans="2:14" ht="26.4">
      <c r="B22" s="4">
        <v>2023</v>
      </c>
      <c r="C22" s="4" t="s">
        <v>16</v>
      </c>
      <c r="D22" s="1079" t="s">
        <v>53</v>
      </c>
      <c r="E22" s="1080"/>
      <c r="F22" s="1079" t="s">
        <v>55</v>
      </c>
      <c r="G22" s="1080"/>
      <c r="H22" s="4" t="s">
        <v>24</v>
      </c>
      <c r="I22" s="4" t="s">
        <v>19</v>
      </c>
      <c r="J22" s="4" t="s">
        <v>20</v>
      </c>
      <c r="K22" s="5">
        <v>2800</v>
      </c>
      <c r="L22" s="6">
        <v>2</v>
      </c>
      <c r="M22" s="7">
        <v>0</v>
      </c>
      <c r="N22" s="8">
        <v>5600</v>
      </c>
    </row>
    <row r="23" spans="2:14" ht="26.4">
      <c r="B23" s="4">
        <v>2023</v>
      </c>
      <c r="C23" s="4" t="s">
        <v>16</v>
      </c>
      <c r="D23" s="1079" t="s">
        <v>53</v>
      </c>
      <c r="E23" s="1080"/>
      <c r="F23" s="1079" t="s">
        <v>55</v>
      </c>
      <c r="G23" s="1080"/>
      <c r="H23" s="4" t="s">
        <v>25</v>
      </c>
      <c r="I23" s="4" t="s">
        <v>19</v>
      </c>
      <c r="J23" s="4" t="s">
        <v>20</v>
      </c>
      <c r="K23" s="5">
        <v>1600</v>
      </c>
      <c r="L23" s="6">
        <v>1099</v>
      </c>
      <c r="M23" s="7">
        <v>419</v>
      </c>
      <c r="N23" s="8">
        <v>1088000</v>
      </c>
    </row>
    <row r="24" spans="2:14" ht="26.4">
      <c r="B24" s="4">
        <v>2023</v>
      </c>
      <c r="C24" s="4" t="s">
        <v>16</v>
      </c>
      <c r="D24" s="1079" t="s">
        <v>53</v>
      </c>
      <c r="E24" s="1080"/>
      <c r="F24" s="1079" t="s">
        <v>55</v>
      </c>
      <c r="G24" s="1080"/>
      <c r="H24" s="4" t="s">
        <v>26</v>
      </c>
      <c r="I24" s="4" t="s">
        <v>19</v>
      </c>
      <c r="J24" s="4" t="s">
        <v>20</v>
      </c>
      <c r="K24" s="5">
        <v>2800</v>
      </c>
      <c r="L24" s="6">
        <v>362</v>
      </c>
      <c r="M24" s="7">
        <v>193</v>
      </c>
      <c r="N24" s="8">
        <v>473200</v>
      </c>
    </row>
    <row r="25" spans="2:14" ht="26.4">
      <c r="B25" s="4">
        <v>2023</v>
      </c>
      <c r="C25" s="4" t="s">
        <v>16</v>
      </c>
      <c r="D25" s="1079" t="s">
        <v>53</v>
      </c>
      <c r="E25" s="1080"/>
      <c r="F25" s="1079" t="s">
        <v>55</v>
      </c>
      <c r="G25" s="1080"/>
      <c r="H25" s="4" t="s">
        <v>27</v>
      </c>
      <c r="I25" s="4" t="s">
        <v>19</v>
      </c>
      <c r="J25" s="4" t="s">
        <v>20</v>
      </c>
      <c r="K25" s="5">
        <v>300</v>
      </c>
      <c r="L25" s="6">
        <v>1209</v>
      </c>
      <c r="M25" s="7">
        <v>142</v>
      </c>
      <c r="N25" s="8">
        <v>320100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49893</v>
      </c>
      <c r="M26" s="13">
        <v>12980</v>
      </c>
      <c r="N26" s="14">
        <v>33997700</v>
      </c>
    </row>
    <row r="27" spans="2:14" ht="26.4">
      <c r="B27" s="4">
        <v>2023</v>
      </c>
      <c r="C27" s="4" t="s">
        <v>16</v>
      </c>
      <c r="D27" s="1079" t="s">
        <v>53</v>
      </c>
      <c r="E27" s="1080"/>
      <c r="F27" s="1079" t="s">
        <v>56</v>
      </c>
      <c r="G27" s="1080"/>
      <c r="H27" s="4" t="s">
        <v>18</v>
      </c>
      <c r="I27" s="4" t="s">
        <v>19</v>
      </c>
      <c r="J27" s="4" t="s">
        <v>20</v>
      </c>
      <c r="K27" s="5">
        <v>1100</v>
      </c>
      <c r="L27" s="6">
        <v>1381725</v>
      </c>
      <c r="M27" s="7">
        <v>61</v>
      </c>
      <c r="N27" s="8">
        <v>1519830400</v>
      </c>
    </row>
    <row r="28" spans="2:14" ht="39.6">
      <c r="B28" s="4">
        <v>2023</v>
      </c>
      <c r="C28" s="4" t="s">
        <v>16</v>
      </c>
      <c r="D28" s="1079" t="s">
        <v>53</v>
      </c>
      <c r="E28" s="1080"/>
      <c r="F28" s="1079" t="s">
        <v>56</v>
      </c>
      <c r="G28" s="1080"/>
      <c r="H28" s="4" t="s">
        <v>22</v>
      </c>
      <c r="I28" s="4" t="s">
        <v>19</v>
      </c>
      <c r="J28" s="4" t="s">
        <v>20</v>
      </c>
      <c r="K28" s="5">
        <v>1100</v>
      </c>
      <c r="L28" s="6">
        <v>1902</v>
      </c>
      <c r="M28" s="9"/>
      <c r="N28" s="8">
        <v>2092200</v>
      </c>
    </row>
    <row r="29" spans="2:14" ht="26.4">
      <c r="B29" s="4">
        <v>2023</v>
      </c>
      <c r="C29" s="4" t="s">
        <v>16</v>
      </c>
      <c r="D29" s="1079" t="s">
        <v>53</v>
      </c>
      <c r="E29" s="1080"/>
      <c r="F29" s="1079" t="s">
        <v>56</v>
      </c>
      <c r="G29" s="1080"/>
      <c r="H29" s="4" t="s">
        <v>23</v>
      </c>
      <c r="I29" s="4" t="s">
        <v>19</v>
      </c>
      <c r="J29" s="4" t="s">
        <v>20</v>
      </c>
      <c r="K29" s="5">
        <v>1900</v>
      </c>
      <c r="L29" s="6">
        <v>26604</v>
      </c>
      <c r="M29" s="9"/>
      <c r="N29" s="8">
        <v>50547600</v>
      </c>
    </row>
    <row r="30" spans="2:14" ht="26.4">
      <c r="B30" s="4">
        <v>2023</v>
      </c>
      <c r="C30" s="4" t="s">
        <v>16</v>
      </c>
      <c r="D30" s="1079" t="s">
        <v>53</v>
      </c>
      <c r="E30" s="1080"/>
      <c r="F30" s="1079" t="s">
        <v>56</v>
      </c>
      <c r="G30" s="1080"/>
      <c r="H30" s="4" t="s">
        <v>24</v>
      </c>
      <c r="I30" s="4" t="s">
        <v>19</v>
      </c>
      <c r="J30" s="4" t="s">
        <v>20</v>
      </c>
      <c r="K30" s="5">
        <v>3400</v>
      </c>
      <c r="L30" s="6">
        <v>1349</v>
      </c>
      <c r="M30" s="9"/>
      <c r="N30" s="8">
        <v>4586600</v>
      </c>
    </row>
    <row r="31" spans="2:14" ht="26.4">
      <c r="B31" s="4">
        <v>2023</v>
      </c>
      <c r="C31" s="4" t="s">
        <v>16</v>
      </c>
      <c r="D31" s="1079" t="s">
        <v>53</v>
      </c>
      <c r="E31" s="1080"/>
      <c r="F31" s="1079" t="s">
        <v>56</v>
      </c>
      <c r="G31" s="1080"/>
      <c r="H31" s="4" t="s">
        <v>25</v>
      </c>
      <c r="I31" s="4" t="s">
        <v>19</v>
      </c>
      <c r="J31" s="4" t="s">
        <v>20</v>
      </c>
      <c r="K31" s="5">
        <v>1900</v>
      </c>
      <c r="L31" s="6">
        <v>47506</v>
      </c>
      <c r="M31" s="7">
        <v>1</v>
      </c>
      <c r="N31" s="8">
        <v>90259500</v>
      </c>
    </row>
    <row r="32" spans="2:14" ht="26.4">
      <c r="B32" s="4">
        <v>2023</v>
      </c>
      <c r="C32" s="4" t="s">
        <v>16</v>
      </c>
      <c r="D32" s="1079" t="s">
        <v>53</v>
      </c>
      <c r="E32" s="1080"/>
      <c r="F32" s="1079" t="s">
        <v>56</v>
      </c>
      <c r="G32" s="1080"/>
      <c r="H32" s="4" t="s">
        <v>26</v>
      </c>
      <c r="I32" s="4" t="s">
        <v>19</v>
      </c>
      <c r="J32" s="4" t="s">
        <v>20</v>
      </c>
      <c r="K32" s="5">
        <v>3400</v>
      </c>
      <c r="L32" s="6">
        <v>34982</v>
      </c>
      <c r="M32" s="9"/>
      <c r="N32" s="8">
        <v>118938800</v>
      </c>
    </row>
    <row r="33" spans="2:14" ht="26.4">
      <c r="B33" s="4">
        <v>2023</v>
      </c>
      <c r="C33" s="4" t="s">
        <v>16</v>
      </c>
      <c r="D33" s="1079" t="s">
        <v>53</v>
      </c>
      <c r="E33" s="1080"/>
      <c r="F33" s="1079" t="s">
        <v>56</v>
      </c>
      <c r="G33" s="1080"/>
      <c r="H33" s="4" t="s">
        <v>27</v>
      </c>
      <c r="I33" s="4" t="s">
        <v>19</v>
      </c>
      <c r="J33" s="4" t="s">
        <v>20</v>
      </c>
      <c r="K33" s="5">
        <v>300</v>
      </c>
      <c r="L33" s="6">
        <v>20164</v>
      </c>
      <c r="M33" s="7">
        <v>1</v>
      </c>
      <c r="N33" s="8">
        <v>6048900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1514232</v>
      </c>
      <c r="M34" s="13">
        <v>63</v>
      </c>
      <c r="N34" s="14">
        <v>1792304000</v>
      </c>
    </row>
    <row r="35" spans="2:14" ht="26.4">
      <c r="B35" s="4">
        <v>2023</v>
      </c>
      <c r="C35" s="4" t="s">
        <v>16</v>
      </c>
      <c r="D35" s="1079" t="s">
        <v>53</v>
      </c>
      <c r="E35" s="1080"/>
      <c r="F35" s="1079" t="s">
        <v>57</v>
      </c>
      <c r="G35" s="1080"/>
      <c r="H35" s="4" t="s">
        <v>18</v>
      </c>
      <c r="I35" s="4" t="s">
        <v>19</v>
      </c>
      <c r="J35" s="4" t="s">
        <v>20</v>
      </c>
      <c r="K35" s="5">
        <v>1100</v>
      </c>
      <c r="L35" s="6">
        <v>160320</v>
      </c>
      <c r="M35" s="7">
        <v>364</v>
      </c>
      <c r="N35" s="8">
        <v>175951600</v>
      </c>
    </row>
    <row r="36" spans="2:14" ht="39.6">
      <c r="B36" s="4">
        <v>2023</v>
      </c>
      <c r="C36" s="4" t="s">
        <v>16</v>
      </c>
      <c r="D36" s="1079" t="s">
        <v>53</v>
      </c>
      <c r="E36" s="1080"/>
      <c r="F36" s="1079" t="s">
        <v>57</v>
      </c>
      <c r="G36" s="1080"/>
      <c r="H36" s="4" t="s">
        <v>22</v>
      </c>
      <c r="I36" s="4" t="s">
        <v>19</v>
      </c>
      <c r="J36" s="4" t="s">
        <v>20</v>
      </c>
      <c r="K36" s="5">
        <v>1100</v>
      </c>
      <c r="L36" s="6">
        <v>519</v>
      </c>
      <c r="M36" s="7">
        <v>12</v>
      </c>
      <c r="N36" s="8">
        <v>557700</v>
      </c>
    </row>
    <row r="37" spans="2:14" ht="26.4">
      <c r="B37" s="4">
        <v>2023</v>
      </c>
      <c r="C37" s="4" t="s">
        <v>16</v>
      </c>
      <c r="D37" s="1079" t="s">
        <v>53</v>
      </c>
      <c r="E37" s="1080"/>
      <c r="F37" s="1079" t="s">
        <v>57</v>
      </c>
      <c r="G37" s="1080"/>
      <c r="H37" s="4" t="s">
        <v>23</v>
      </c>
      <c r="I37" s="4" t="s">
        <v>19</v>
      </c>
      <c r="J37" s="4" t="s">
        <v>20</v>
      </c>
      <c r="K37" s="5">
        <v>1900</v>
      </c>
      <c r="L37" s="6">
        <v>7623</v>
      </c>
      <c r="M37" s="7">
        <v>2</v>
      </c>
      <c r="N37" s="8">
        <v>14479900</v>
      </c>
    </row>
    <row r="38" spans="2:14" ht="26.4">
      <c r="B38" s="4">
        <v>2023</v>
      </c>
      <c r="C38" s="4" t="s">
        <v>16</v>
      </c>
      <c r="D38" s="1079" t="s">
        <v>53</v>
      </c>
      <c r="E38" s="1080"/>
      <c r="F38" s="1079" t="s">
        <v>57</v>
      </c>
      <c r="G38" s="1080"/>
      <c r="H38" s="4" t="s">
        <v>24</v>
      </c>
      <c r="I38" s="4" t="s">
        <v>19</v>
      </c>
      <c r="J38" s="4" t="s">
        <v>20</v>
      </c>
      <c r="K38" s="5">
        <v>3400</v>
      </c>
      <c r="L38" s="6">
        <v>118</v>
      </c>
      <c r="M38" s="9"/>
      <c r="N38" s="8">
        <v>401200</v>
      </c>
    </row>
    <row r="39" spans="2:14" ht="26.4">
      <c r="B39" s="4">
        <v>2023</v>
      </c>
      <c r="C39" s="4" t="s">
        <v>16</v>
      </c>
      <c r="D39" s="1079" t="s">
        <v>53</v>
      </c>
      <c r="E39" s="1080"/>
      <c r="F39" s="1079" t="s">
        <v>57</v>
      </c>
      <c r="G39" s="1080"/>
      <c r="H39" s="4" t="s">
        <v>25</v>
      </c>
      <c r="I39" s="4" t="s">
        <v>19</v>
      </c>
      <c r="J39" s="4" t="s">
        <v>20</v>
      </c>
      <c r="K39" s="5">
        <v>1900</v>
      </c>
      <c r="L39" s="6">
        <v>8060</v>
      </c>
      <c r="M39" s="7">
        <v>89</v>
      </c>
      <c r="N39" s="8">
        <v>15144900</v>
      </c>
    </row>
    <row r="40" spans="2:14" ht="26.4">
      <c r="B40" s="4">
        <v>2023</v>
      </c>
      <c r="C40" s="4" t="s">
        <v>16</v>
      </c>
      <c r="D40" s="1079" t="s">
        <v>53</v>
      </c>
      <c r="E40" s="1080"/>
      <c r="F40" s="1079" t="s">
        <v>57</v>
      </c>
      <c r="G40" s="1080"/>
      <c r="H40" s="4" t="s">
        <v>26</v>
      </c>
      <c r="I40" s="4" t="s">
        <v>19</v>
      </c>
      <c r="J40" s="4" t="s">
        <v>20</v>
      </c>
      <c r="K40" s="5">
        <v>3400</v>
      </c>
      <c r="L40" s="6">
        <v>3475</v>
      </c>
      <c r="M40" s="7">
        <v>6</v>
      </c>
      <c r="N40" s="8">
        <v>11794600</v>
      </c>
    </row>
    <row r="41" spans="2:14" ht="26.4">
      <c r="B41" s="4">
        <v>2023</v>
      </c>
      <c r="C41" s="4" t="s">
        <v>16</v>
      </c>
      <c r="D41" s="1079" t="s">
        <v>53</v>
      </c>
      <c r="E41" s="1080"/>
      <c r="F41" s="1079" t="s">
        <v>57</v>
      </c>
      <c r="G41" s="1080"/>
      <c r="H41" s="4" t="s">
        <v>27</v>
      </c>
      <c r="I41" s="4" t="s">
        <v>19</v>
      </c>
      <c r="J41" s="4" t="s">
        <v>20</v>
      </c>
      <c r="K41" s="5">
        <v>300</v>
      </c>
      <c r="L41" s="6">
        <v>2822</v>
      </c>
      <c r="M41" s="7">
        <v>22</v>
      </c>
      <c r="N41" s="8">
        <v>840000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182937</v>
      </c>
      <c r="M42" s="13">
        <v>495</v>
      </c>
      <c r="N42" s="14">
        <v>219169900</v>
      </c>
    </row>
    <row r="43" spans="2:14" ht="26.4">
      <c r="B43" s="4">
        <v>2023</v>
      </c>
      <c r="C43" s="4" t="s">
        <v>16</v>
      </c>
      <c r="D43" s="1079" t="s">
        <v>53</v>
      </c>
      <c r="E43" s="1080"/>
      <c r="F43" s="1079" t="s">
        <v>58</v>
      </c>
      <c r="G43" s="1080"/>
      <c r="H43" s="4" t="s">
        <v>18</v>
      </c>
      <c r="I43" s="4" t="s">
        <v>19</v>
      </c>
      <c r="J43" s="4" t="s">
        <v>20</v>
      </c>
      <c r="K43" s="5">
        <v>900</v>
      </c>
      <c r="L43" s="6">
        <v>183068</v>
      </c>
      <c r="M43" s="7">
        <v>134743</v>
      </c>
      <c r="N43" s="8">
        <v>43492500</v>
      </c>
    </row>
    <row r="44" spans="2:14" ht="39.6">
      <c r="B44" s="4">
        <v>2023</v>
      </c>
      <c r="C44" s="4" t="s">
        <v>16</v>
      </c>
      <c r="D44" s="1079" t="s">
        <v>53</v>
      </c>
      <c r="E44" s="1080"/>
      <c r="F44" s="1079" t="s">
        <v>58</v>
      </c>
      <c r="G44" s="1080"/>
      <c r="H44" s="4" t="s">
        <v>22</v>
      </c>
      <c r="I44" s="4" t="s">
        <v>19</v>
      </c>
      <c r="J44" s="4" t="s">
        <v>20</v>
      </c>
      <c r="K44" s="5">
        <v>900</v>
      </c>
      <c r="L44" s="6">
        <v>114</v>
      </c>
      <c r="M44" s="7">
        <v>55</v>
      </c>
      <c r="N44" s="8">
        <v>53100</v>
      </c>
    </row>
    <row r="45" spans="2:14" ht="26.4">
      <c r="B45" s="4">
        <v>2023</v>
      </c>
      <c r="C45" s="4" t="s">
        <v>16</v>
      </c>
      <c r="D45" s="1079" t="s">
        <v>53</v>
      </c>
      <c r="E45" s="1080"/>
      <c r="F45" s="1079" t="s">
        <v>58</v>
      </c>
      <c r="G45" s="1080"/>
      <c r="H45" s="4" t="s">
        <v>23</v>
      </c>
      <c r="I45" s="4" t="s">
        <v>19</v>
      </c>
      <c r="J45" s="4" t="s">
        <v>20</v>
      </c>
      <c r="K45" s="5">
        <v>1600</v>
      </c>
      <c r="L45" s="6">
        <v>6543</v>
      </c>
      <c r="M45" s="7">
        <v>5010</v>
      </c>
      <c r="N45" s="8">
        <v>2452800</v>
      </c>
    </row>
    <row r="46" spans="2:14" ht="26.4">
      <c r="B46" s="4">
        <v>2023</v>
      </c>
      <c r="C46" s="4" t="s">
        <v>16</v>
      </c>
      <c r="D46" s="1079" t="s">
        <v>53</v>
      </c>
      <c r="E46" s="1080"/>
      <c r="F46" s="1079" t="s">
        <v>58</v>
      </c>
      <c r="G46" s="1080"/>
      <c r="H46" s="4" t="s">
        <v>24</v>
      </c>
      <c r="I46" s="4" t="s">
        <v>19</v>
      </c>
      <c r="J46" s="4" t="s">
        <v>20</v>
      </c>
      <c r="K46" s="5">
        <v>2800</v>
      </c>
      <c r="L46" s="6">
        <v>26</v>
      </c>
      <c r="M46" s="7">
        <v>13</v>
      </c>
      <c r="N46" s="8">
        <v>36400</v>
      </c>
    </row>
    <row r="47" spans="2:14" ht="26.4">
      <c r="B47" s="4">
        <v>2023</v>
      </c>
      <c r="C47" s="4" t="s">
        <v>16</v>
      </c>
      <c r="D47" s="1079" t="s">
        <v>53</v>
      </c>
      <c r="E47" s="1080"/>
      <c r="F47" s="1079" t="s">
        <v>58</v>
      </c>
      <c r="G47" s="1080"/>
      <c r="H47" s="4" t="s">
        <v>25</v>
      </c>
      <c r="I47" s="4" t="s">
        <v>19</v>
      </c>
      <c r="J47" s="4" t="s">
        <v>20</v>
      </c>
      <c r="K47" s="5">
        <v>1600</v>
      </c>
      <c r="L47" s="6">
        <v>5404</v>
      </c>
      <c r="M47" s="7">
        <v>3812</v>
      </c>
      <c r="N47" s="8">
        <v>2547200</v>
      </c>
    </row>
    <row r="48" spans="2:14" ht="26.4">
      <c r="B48" s="4">
        <v>2023</v>
      </c>
      <c r="C48" s="4" t="s">
        <v>16</v>
      </c>
      <c r="D48" s="1079" t="s">
        <v>53</v>
      </c>
      <c r="E48" s="1080"/>
      <c r="F48" s="1079" t="s">
        <v>58</v>
      </c>
      <c r="G48" s="1080"/>
      <c r="H48" s="4" t="s">
        <v>26</v>
      </c>
      <c r="I48" s="4" t="s">
        <v>19</v>
      </c>
      <c r="J48" s="4" t="s">
        <v>20</v>
      </c>
      <c r="K48" s="5">
        <v>2800</v>
      </c>
      <c r="L48" s="6">
        <v>7061</v>
      </c>
      <c r="M48" s="7">
        <v>6690</v>
      </c>
      <c r="N48" s="8">
        <v>1038800</v>
      </c>
    </row>
    <row r="49" spans="2:14" ht="26.4">
      <c r="B49" s="4">
        <v>2023</v>
      </c>
      <c r="C49" s="4" t="s">
        <v>16</v>
      </c>
      <c r="D49" s="1079" t="s">
        <v>53</v>
      </c>
      <c r="E49" s="1080"/>
      <c r="F49" s="1079" t="s">
        <v>58</v>
      </c>
      <c r="G49" s="1080"/>
      <c r="H49" s="4" t="s">
        <v>27</v>
      </c>
      <c r="I49" s="4" t="s">
        <v>19</v>
      </c>
      <c r="J49" s="4" t="s">
        <v>20</v>
      </c>
      <c r="K49" s="5">
        <v>300</v>
      </c>
      <c r="L49" s="6">
        <v>2667</v>
      </c>
      <c r="M49" s="7">
        <v>1494</v>
      </c>
      <c r="N49" s="8">
        <v>351900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204883</v>
      </c>
      <c r="M50" s="13">
        <v>151817</v>
      </c>
      <c r="N50" s="14">
        <v>49972700</v>
      </c>
    </row>
    <row r="51" spans="2:14">
      <c r="B51" s="15" t="s">
        <v>28</v>
      </c>
      <c r="C51" s="15" t="s">
        <v>29</v>
      </c>
      <c r="D51" s="1084" t="s">
        <v>28</v>
      </c>
      <c r="E51" s="1080"/>
      <c r="F51" s="1084" t="s">
        <v>28</v>
      </c>
      <c r="G51" s="1080"/>
      <c r="H51" s="15" t="s">
        <v>28</v>
      </c>
      <c r="I51" s="15" t="s">
        <v>28</v>
      </c>
      <c r="J51" s="15" t="s">
        <v>28</v>
      </c>
      <c r="K51" s="15" t="s">
        <v>28</v>
      </c>
      <c r="L51" s="16">
        <v>2354856</v>
      </c>
      <c r="M51" s="16">
        <v>165519</v>
      </c>
      <c r="N51" s="17">
        <v>3352275500</v>
      </c>
    </row>
    <row r="52" spans="2:14" ht="26.4">
      <c r="B52" s="4">
        <v>2023</v>
      </c>
      <c r="C52" s="4" t="s">
        <v>32</v>
      </c>
      <c r="D52" s="1079" t="s">
        <v>53</v>
      </c>
      <c r="E52" s="1080"/>
      <c r="F52" s="1079" t="s">
        <v>54</v>
      </c>
      <c r="G52" s="1080"/>
      <c r="H52" s="4" t="s">
        <v>18</v>
      </c>
      <c r="I52" s="4" t="s">
        <v>19</v>
      </c>
      <c r="J52" s="4" t="s">
        <v>33</v>
      </c>
      <c r="K52" s="5">
        <v>2700</v>
      </c>
      <c r="L52" s="6">
        <v>288469</v>
      </c>
      <c r="M52" s="7">
        <v>178</v>
      </c>
      <c r="N52" s="8">
        <v>778385700</v>
      </c>
    </row>
    <row r="53" spans="2:14" ht="39.6">
      <c r="B53" s="4">
        <v>2023</v>
      </c>
      <c r="C53" s="4" t="s">
        <v>32</v>
      </c>
      <c r="D53" s="1079" t="s">
        <v>53</v>
      </c>
      <c r="E53" s="1080"/>
      <c r="F53" s="1079" t="s">
        <v>54</v>
      </c>
      <c r="G53" s="1080"/>
      <c r="H53" s="4" t="s">
        <v>22</v>
      </c>
      <c r="I53" s="4" t="s">
        <v>19</v>
      </c>
      <c r="J53" s="4" t="s">
        <v>33</v>
      </c>
      <c r="K53" s="5">
        <v>2700</v>
      </c>
      <c r="L53" s="6">
        <v>489</v>
      </c>
      <c r="M53" s="9"/>
      <c r="N53" s="8">
        <v>1320300</v>
      </c>
    </row>
    <row r="54" spans="2:14" ht="26.4">
      <c r="B54" s="4">
        <v>2023</v>
      </c>
      <c r="C54" s="4" t="s">
        <v>32</v>
      </c>
      <c r="D54" s="1079" t="s">
        <v>53</v>
      </c>
      <c r="E54" s="1080"/>
      <c r="F54" s="1079" t="s">
        <v>54</v>
      </c>
      <c r="G54" s="1080"/>
      <c r="H54" s="4" t="s">
        <v>23</v>
      </c>
      <c r="I54" s="4" t="s">
        <v>19</v>
      </c>
      <c r="J54" s="4" t="s">
        <v>33</v>
      </c>
      <c r="K54" s="5">
        <v>4800</v>
      </c>
      <c r="L54" s="6">
        <v>6859</v>
      </c>
      <c r="M54" s="7">
        <v>1</v>
      </c>
      <c r="N54" s="8">
        <v>32918400</v>
      </c>
    </row>
    <row r="55" spans="2:14" ht="26.4">
      <c r="B55" s="4">
        <v>2023</v>
      </c>
      <c r="C55" s="4" t="s">
        <v>32</v>
      </c>
      <c r="D55" s="1079" t="s">
        <v>53</v>
      </c>
      <c r="E55" s="1080"/>
      <c r="F55" s="1079" t="s">
        <v>54</v>
      </c>
      <c r="G55" s="1080"/>
      <c r="H55" s="4" t="s">
        <v>24</v>
      </c>
      <c r="I55" s="4" t="s">
        <v>19</v>
      </c>
      <c r="J55" s="4" t="s">
        <v>33</v>
      </c>
      <c r="K55" s="5">
        <v>8600</v>
      </c>
      <c r="L55" s="6">
        <v>1212</v>
      </c>
      <c r="M55" s="9"/>
      <c r="N55" s="8">
        <v>10423200</v>
      </c>
    </row>
    <row r="56" spans="2:14" ht="26.4">
      <c r="B56" s="4">
        <v>2023</v>
      </c>
      <c r="C56" s="4" t="s">
        <v>32</v>
      </c>
      <c r="D56" s="1079" t="s">
        <v>53</v>
      </c>
      <c r="E56" s="1080"/>
      <c r="F56" s="1079" t="s">
        <v>54</v>
      </c>
      <c r="G56" s="1080"/>
      <c r="H56" s="4" t="s">
        <v>25</v>
      </c>
      <c r="I56" s="4" t="s">
        <v>19</v>
      </c>
      <c r="J56" s="4" t="s">
        <v>33</v>
      </c>
      <c r="K56" s="5">
        <v>4800</v>
      </c>
      <c r="L56" s="6">
        <v>17732</v>
      </c>
      <c r="M56" s="7">
        <v>18</v>
      </c>
      <c r="N56" s="8">
        <v>85027200</v>
      </c>
    </row>
    <row r="57" spans="2:14" ht="26.4">
      <c r="B57" s="4">
        <v>2023</v>
      </c>
      <c r="C57" s="4" t="s">
        <v>32</v>
      </c>
      <c r="D57" s="1079" t="s">
        <v>53</v>
      </c>
      <c r="E57" s="1080"/>
      <c r="F57" s="1079" t="s">
        <v>54</v>
      </c>
      <c r="G57" s="1080"/>
      <c r="H57" s="4" t="s">
        <v>26</v>
      </c>
      <c r="I57" s="4" t="s">
        <v>19</v>
      </c>
      <c r="J57" s="4" t="s">
        <v>33</v>
      </c>
      <c r="K57" s="5">
        <v>8600</v>
      </c>
      <c r="L57" s="6">
        <v>33110</v>
      </c>
      <c r="M57" s="7">
        <v>10</v>
      </c>
      <c r="N57" s="8">
        <v>284660000</v>
      </c>
    </row>
    <row r="58" spans="2:14" ht="26.4">
      <c r="B58" s="4">
        <v>2023</v>
      </c>
      <c r="C58" s="4" t="s">
        <v>32</v>
      </c>
      <c r="D58" s="1079" t="s">
        <v>53</v>
      </c>
      <c r="E58" s="1080"/>
      <c r="F58" s="1079" t="s">
        <v>54</v>
      </c>
      <c r="G58" s="1080"/>
      <c r="H58" s="4" t="s">
        <v>27</v>
      </c>
      <c r="I58" s="4" t="s">
        <v>19</v>
      </c>
      <c r="J58" s="4" t="s">
        <v>33</v>
      </c>
      <c r="K58" s="5">
        <v>800</v>
      </c>
      <c r="L58" s="6">
        <v>3549</v>
      </c>
      <c r="M58" s="7">
        <v>1</v>
      </c>
      <c r="N58" s="8">
        <v>2838400</v>
      </c>
    </row>
    <row r="59" spans="2:14">
      <c r="B59" s="12" t="s">
        <v>28</v>
      </c>
      <c r="C59" s="12" t="s">
        <v>28</v>
      </c>
      <c r="D59" s="1083" t="s">
        <v>28</v>
      </c>
      <c r="E59" s="1080"/>
      <c r="F59" s="1083" t="s">
        <v>29</v>
      </c>
      <c r="G59" s="1080"/>
      <c r="H59" s="12" t="s">
        <v>28</v>
      </c>
      <c r="I59" s="12" t="s">
        <v>28</v>
      </c>
      <c r="J59" s="12" t="s">
        <v>28</v>
      </c>
      <c r="K59" s="12" t="s">
        <v>28</v>
      </c>
      <c r="L59" s="13">
        <v>351420</v>
      </c>
      <c r="M59" s="13">
        <v>208</v>
      </c>
      <c r="N59" s="14">
        <v>1195573200</v>
      </c>
    </row>
    <row r="60" spans="2:14" ht="26.4">
      <c r="B60" s="4">
        <v>2023</v>
      </c>
      <c r="C60" s="4" t="s">
        <v>32</v>
      </c>
      <c r="D60" s="1079" t="s">
        <v>53</v>
      </c>
      <c r="E60" s="1080"/>
      <c r="F60" s="1079" t="s">
        <v>55</v>
      </c>
      <c r="G60" s="1080"/>
      <c r="H60" s="4" t="s">
        <v>18</v>
      </c>
      <c r="I60" s="4" t="s">
        <v>19</v>
      </c>
      <c r="J60" s="4" t="s">
        <v>33</v>
      </c>
      <c r="K60" s="5">
        <v>1000</v>
      </c>
      <c r="L60" s="6">
        <v>36451</v>
      </c>
      <c r="M60" s="7">
        <v>8951</v>
      </c>
      <c r="N60" s="8">
        <v>27500000</v>
      </c>
    </row>
    <row r="61" spans="2:14" ht="39.6">
      <c r="B61" s="4">
        <v>2023</v>
      </c>
      <c r="C61" s="4" t="s">
        <v>32</v>
      </c>
      <c r="D61" s="1079" t="s">
        <v>53</v>
      </c>
      <c r="E61" s="1080"/>
      <c r="F61" s="1079" t="s">
        <v>55</v>
      </c>
      <c r="G61" s="1080"/>
      <c r="H61" s="4" t="s">
        <v>22</v>
      </c>
      <c r="I61" s="4" t="s">
        <v>19</v>
      </c>
      <c r="J61" s="4" t="s">
        <v>33</v>
      </c>
      <c r="K61" s="5">
        <v>1000</v>
      </c>
      <c r="L61" s="6">
        <v>52</v>
      </c>
      <c r="M61" s="7">
        <v>11</v>
      </c>
      <c r="N61" s="8">
        <v>41000</v>
      </c>
    </row>
    <row r="62" spans="2:14" ht="26.4">
      <c r="B62" s="4">
        <v>2023</v>
      </c>
      <c r="C62" s="4" t="s">
        <v>32</v>
      </c>
      <c r="D62" s="1079" t="s">
        <v>53</v>
      </c>
      <c r="E62" s="1080"/>
      <c r="F62" s="1079" t="s">
        <v>55</v>
      </c>
      <c r="G62" s="1080"/>
      <c r="H62" s="4" t="s">
        <v>23</v>
      </c>
      <c r="I62" s="4" t="s">
        <v>19</v>
      </c>
      <c r="J62" s="4" t="s">
        <v>33</v>
      </c>
      <c r="K62" s="5">
        <v>1700</v>
      </c>
      <c r="L62" s="6">
        <v>2622</v>
      </c>
      <c r="M62" s="7">
        <v>1835</v>
      </c>
      <c r="N62" s="8">
        <v>1337900</v>
      </c>
    </row>
    <row r="63" spans="2:14" ht="26.4">
      <c r="B63" s="4">
        <v>2023</v>
      </c>
      <c r="C63" s="4" t="s">
        <v>32</v>
      </c>
      <c r="D63" s="1079" t="s">
        <v>53</v>
      </c>
      <c r="E63" s="1080"/>
      <c r="F63" s="1079" t="s">
        <v>55</v>
      </c>
      <c r="G63" s="1080"/>
      <c r="H63" s="4" t="s">
        <v>24</v>
      </c>
      <c r="I63" s="4" t="s">
        <v>19</v>
      </c>
      <c r="J63" s="4" t="s">
        <v>33</v>
      </c>
      <c r="K63" s="5">
        <v>3100</v>
      </c>
      <c r="L63" s="6">
        <v>3</v>
      </c>
      <c r="M63" s="7">
        <v>3</v>
      </c>
      <c r="N63" s="11">
        <v>0</v>
      </c>
    </row>
    <row r="64" spans="2:14" ht="26.4">
      <c r="B64" s="4">
        <v>2023</v>
      </c>
      <c r="C64" s="4" t="s">
        <v>32</v>
      </c>
      <c r="D64" s="1079" t="s">
        <v>53</v>
      </c>
      <c r="E64" s="1080"/>
      <c r="F64" s="1079" t="s">
        <v>55</v>
      </c>
      <c r="G64" s="1080"/>
      <c r="H64" s="4" t="s">
        <v>25</v>
      </c>
      <c r="I64" s="4" t="s">
        <v>19</v>
      </c>
      <c r="J64" s="4" t="s">
        <v>33</v>
      </c>
      <c r="K64" s="5">
        <v>1700</v>
      </c>
      <c r="L64" s="6">
        <v>870</v>
      </c>
      <c r="M64" s="7">
        <v>341</v>
      </c>
      <c r="N64" s="8">
        <v>899300</v>
      </c>
    </row>
    <row r="65" spans="2:14" ht="26.4">
      <c r="B65" s="4">
        <v>2023</v>
      </c>
      <c r="C65" s="4" t="s">
        <v>32</v>
      </c>
      <c r="D65" s="1079" t="s">
        <v>53</v>
      </c>
      <c r="E65" s="1080"/>
      <c r="F65" s="1079" t="s">
        <v>55</v>
      </c>
      <c r="G65" s="1080"/>
      <c r="H65" s="4" t="s">
        <v>26</v>
      </c>
      <c r="I65" s="4" t="s">
        <v>19</v>
      </c>
      <c r="J65" s="4" t="s">
        <v>33</v>
      </c>
      <c r="K65" s="5">
        <v>3100</v>
      </c>
      <c r="L65" s="6">
        <v>349</v>
      </c>
      <c r="M65" s="7">
        <v>214</v>
      </c>
      <c r="N65" s="8">
        <v>418500</v>
      </c>
    </row>
    <row r="66" spans="2:14" ht="26.4">
      <c r="B66" s="4">
        <v>2023</v>
      </c>
      <c r="C66" s="4" t="s">
        <v>32</v>
      </c>
      <c r="D66" s="1079" t="s">
        <v>53</v>
      </c>
      <c r="E66" s="1080"/>
      <c r="F66" s="1079" t="s">
        <v>55</v>
      </c>
      <c r="G66" s="1080"/>
      <c r="H66" s="4" t="s">
        <v>27</v>
      </c>
      <c r="I66" s="4" t="s">
        <v>19</v>
      </c>
      <c r="J66" s="4" t="s">
        <v>33</v>
      </c>
      <c r="K66" s="5">
        <v>300</v>
      </c>
      <c r="L66" s="6">
        <v>1016</v>
      </c>
      <c r="M66" s="7">
        <v>119</v>
      </c>
      <c r="N66" s="8">
        <v>269100</v>
      </c>
    </row>
    <row r="67" spans="2:14">
      <c r="B67" s="12" t="s">
        <v>28</v>
      </c>
      <c r="C67" s="12" t="s">
        <v>28</v>
      </c>
      <c r="D67" s="1083" t="s">
        <v>28</v>
      </c>
      <c r="E67" s="1080"/>
      <c r="F67" s="1083" t="s">
        <v>29</v>
      </c>
      <c r="G67" s="1080"/>
      <c r="H67" s="12" t="s">
        <v>28</v>
      </c>
      <c r="I67" s="12" t="s">
        <v>28</v>
      </c>
      <c r="J67" s="12" t="s">
        <v>28</v>
      </c>
      <c r="K67" s="12" t="s">
        <v>28</v>
      </c>
      <c r="L67" s="13">
        <v>41363</v>
      </c>
      <c r="M67" s="13">
        <v>11474</v>
      </c>
      <c r="N67" s="14">
        <v>30465800</v>
      </c>
    </row>
    <row r="68" spans="2:14" ht="26.4">
      <c r="B68" s="4">
        <v>2023</v>
      </c>
      <c r="C68" s="4" t="s">
        <v>32</v>
      </c>
      <c r="D68" s="1079" t="s">
        <v>53</v>
      </c>
      <c r="E68" s="1080"/>
      <c r="F68" s="1079" t="s">
        <v>56</v>
      </c>
      <c r="G68" s="1080"/>
      <c r="H68" s="4" t="s">
        <v>18</v>
      </c>
      <c r="I68" s="4" t="s">
        <v>19</v>
      </c>
      <c r="J68" s="4" t="s">
        <v>33</v>
      </c>
      <c r="K68" s="5">
        <v>1100</v>
      </c>
      <c r="L68" s="6">
        <v>1184033</v>
      </c>
      <c r="M68" s="7">
        <v>49</v>
      </c>
      <c r="N68" s="8">
        <v>1302382400</v>
      </c>
    </row>
    <row r="69" spans="2:14" ht="39.6">
      <c r="B69" s="4">
        <v>2023</v>
      </c>
      <c r="C69" s="4" t="s">
        <v>32</v>
      </c>
      <c r="D69" s="1079" t="s">
        <v>53</v>
      </c>
      <c r="E69" s="1080"/>
      <c r="F69" s="1079" t="s">
        <v>56</v>
      </c>
      <c r="G69" s="1080"/>
      <c r="H69" s="4" t="s">
        <v>22</v>
      </c>
      <c r="I69" s="4" t="s">
        <v>19</v>
      </c>
      <c r="J69" s="4" t="s">
        <v>33</v>
      </c>
      <c r="K69" s="5">
        <v>1100</v>
      </c>
      <c r="L69" s="6">
        <v>1608</v>
      </c>
      <c r="M69" s="7">
        <v>1</v>
      </c>
      <c r="N69" s="8">
        <v>1767700</v>
      </c>
    </row>
    <row r="70" spans="2:14" ht="26.4">
      <c r="B70" s="4">
        <v>2023</v>
      </c>
      <c r="C70" s="4" t="s">
        <v>32</v>
      </c>
      <c r="D70" s="1079" t="s">
        <v>53</v>
      </c>
      <c r="E70" s="1080"/>
      <c r="F70" s="1079" t="s">
        <v>56</v>
      </c>
      <c r="G70" s="1080"/>
      <c r="H70" s="4" t="s">
        <v>23</v>
      </c>
      <c r="I70" s="4" t="s">
        <v>19</v>
      </c>
      <c r="J70" s="4" t="s">
        <v>33</v>
      </c>
      <c r="K70" s="5">
        <v>2100</v>
      </c>
      <c r="L70" s="6">
        <v>23085</v>
      </c>
      <c r="M70" s="9"/>
      <c r="N70" s="8">
        <v>48478500</v>
      </c>
    </row>
    <row r="71" spans="2:14" ht="26.4">
      <c r="B71" s="4">
        <v>2023</v>
      </c>
      <c r="C71" s="4" t="s">
        <v>32</v>
      </c>
      <c r="D71" s="1079" t="s">
        <v>53</v>
      </c>
      <c r="E71" s="1080"/>
      <c r="F71" s="1079" t="s">
        <v>56</v>
      </c>
      <c r="G71" s="1080"/>
      <c r="H71" s="4" t="s">
        <v>24</v>
      </c>
      <c r="I71" s="4" t="s">
        <v>19</v>
      </c>
      <c r="J71" s="4" t="s">
        <v>33</v>
      </c>
      <c r="K71" s="5">
        <v>3700</v>
      </c>
      <c r="L71" s="6">
        <v>1320</v>
      </c>
      <c r="M71" s="9"/>
      <c r="N71" s="8">
        <v>4884000</v>
      </c>
    </row>
    <row r="72" spans="2:14" ht="26.4">
      <c r="B72" s="4">
        <v>2023</v>
      </c>
      <c r="C72" s="4" t="s">
        <v>32</v>
      </c>
      <c r="D72" s="1079" t="s">
        <v>53</v>
      </c>
      <c r="E72" s="1080"/>
      <c r="F72" s="1079" t="s">
        <v>56</v>
      </c>
      <c r="G72" s="1080"/>
      <c r="H72" s="4" t="s">
        <v>25</v>
      </c>
      <c r="I72" s="4" t="s">
        <v>19</v>
      </c>
      <c r="J72" s="4" t="s">
        <v>33</v>
      </c>
      <c r="K72" s="5">
        <v>2100</v>
      </c>
      <c r="L72" s="6">
        <v>43209</v>
      </c>
      <c r="M72" s="7">
        <v>4</v>
      </c>
      <c r="N72" s="8">
        <v>90730500</v>
      </c>
    </row>
    <row r="73" spans="2:14" ht="26.4">
      <c r="B73" s="4">
        <v>2023</v>
      </c>
      <c r="C73" s="4" t="s">
        <v>32</v>
      </c>
      <c r="D73" s="1079" t="s">
        <v>53</v>
      </c>
      <c r="E73" s="1080"/>
      <c r="F73" s="1079" t="s">
        <v>56</v>
      </c>
      <c r="G73" s="1080"/>
      <c r="H73" s="4" t="s">
        <v>26</v>
      </c>
      <c r="I73" s="4" t="s">
        <v>19</v>
      </c>
      <c r="J73" s="4" t="s">
        <v>33</v>
      </c>
      <c r="K73" s="5">
        <v>3700</v>
      </c>
      <c r="L73" s="6">
        <v>31394</v>
      </c>
      <c r="M73" s="9"/>
      <c r="N73" s="8">
        <v>116157800</v>
      </c>
    </row>
    <row r="74" spans="2:14" ht="26.4">
      <c r="B74" s="4">
        <v>2023</v>
      </c>
      <c r="C74" s="4" t="s">
        <v>32</v>
      </c>
      <c r="D74" s="1079" t="s">
        <v>53</v>
      </c>
      <c r="E74" s="1080"/>
      <c r="F74" s="1079" t="s">
        <v>56</v>
      </c>
      <c r="G74" s="1080"/>
      <c r="H74" s="4" t="s">
        <v>27</v>
      </c>
      <c r="I74" s="4" t="s">
        <v>19</v>
      </c>
      <c r="J74" s="4" t="s">
        <v>33</v>
      </c>
      <c r="K74" s="5">
        <v>300</v>
      </c>
      <c r="L74" s="6">
        <v>18022</v>
      </c>
      <c r="M74" s="9"/>
      <c r="N74" s="8">
        <v>5406600</v>
      </c>
    </row>
    <row r="75" spans="2:14">
      <c r="B75" s="12" t="s">
        <v>28</v>
      </c>
      <c r="C75" s="12" t="s">
        <v>28</v>
      </c>
      <c r="D75" s="1083" t="s">
        <v>28</v>
      </c>
      <c r="E75" s="1080"/>
      <c r="F75" s="1083" t="s">
        <v>29</v>
      </c>
      <c r="G75" s="1080"/>
      <c r="H75" s="12" t="s">
        <v>28</v>
      </c>
      <c r="I75" s="12" t="s">
        <v>28</v>
      </c>
      <c r="J75" s="12" t="s">
        <v>28</v>
      </c>
      <c r="K75" s="12" t="s">
        <v>28</v>
      </c>
      <c r="L75" s="13">
        <v>1302671</v>
      </c>
      <c r="M75" s="13">
        <v>54</v>
      </c>
      <c r="N75" s="14">
        <v>1569807500</v>
      </c>
    </row>
    <row r="76" spans="2:14" ht="26.4">
      <c r="B76" s="4">
        <v>2023</v>
      </c>
      <c r="C76" s="4" t="s">
        <v>32</v>
      </c>
      <c r="D76" s="1079" t="s">
        <v>53</v>
      </c>
      <c r="E76" s="1080"/>
      <c r="F76" s="1079" t="s">
        <v>57</v>
      </c>
      <c r="G76" s="1080"/>
      <c r="H76" s="4" t="s">
        <v>18</v>
      </c>
      <c r="I76" s="4" t="s">
        <v>19</v>
      </c>
      <c r="J76" s="4" t="s">
        <v>33</v>
      </c>
      <c r="K76" s="5">
        <v>1100</v>
      </c>
      <c r="L76" s="6">
        <v>131835</v>
      </c>
      <c r="M76" s="7">
        <v>283</v>
      </c>
      <c r="N76" s="8">
        <v>144707200</v>
      </c>
    </row>
    <row r="77" spans="2:14" ht="39.6">
      <c r="B77" s="4">
        <v>2023</v>
      </c>
      <c r="C77" s="4" t="s">
        <v>32</v>
      </c>
      <c r="D77" s="1079" t="s">
        <v>53</v>
      </c>
      <c r="E77" s="1080"/>
      <c r="F77" s="1079" t="s">
        <v>57</v>
      </c>
      <c r="G77" s="1080"/>
      <c r="H77" s="4" t="s">
        <v>22</v>
      </c>
      <c r="I77" s="4" t="s">
        <v>19</v>
      </c>
      <c r="J77" s="4" t="s">
        <v>33</v>
      </c>
      <c r="K77" s="5">
        <v>1100</v>
      </c>
      <c r="L77" s="6">
        <v>369</v>
      </c>
      <c r="M77" s="7">
        <v>2</v>
      </c>
      <c r="N77" s="8">
        <v>403700</v>
      </c>
    </row>
    <row r="78" spans="2:14" ht="26.4">
      <c r="B78" s="4">
        <v>2023</v>
      </c>
      <c r="C78" s="4" t="s">
        <v>32</v>
      </c>
      <c r="D78" s="1079" t="s">
        <v>53</v>
      </c>
      <c r="E78" s="1080"/>
      <c r="F78" s="1079" t="s">
        <v>57</v>
      </c>
      <c r="G78" s="1080"/>
      <c r="H78" s="4" t="s">
        <v>23</v>
      </c>
      <c r="I78" s="4" t="s">
        <v>19</v>
      </c>
      <c r="J78" s="4" t="s">
        <v>33</v>
      </c>
      <c r="K78" s="5">
        <v>2100</v>
      </c>
      <c r="L78" s="6">
        <v>6763</v>
      </c>
      <c r="M78" s="7">
        <v>2</v>
      </c>
      <c r="N78" s="8">
        <v>14198100</v>
      </c>
    </row>
    <row r="79" spans="2:14" ht="26.4">
      <c r="B79" s="4">
        <v>2023</v>
      </c>
      <c r="C79" s="4" t="s">
        <v>32</v>
      </c>
      <c r="D79" s="1079" t="s">
        <v>53</v>
      </c>
      <c r="E79" s="1080"/>
      <c r="F79" s="1079" t="s">
        <v>57</v>
      </c>
      <c r="G79" s="1080"/>
      <c r="H79" s="4" t="s">
        <v>24</v>
      </c>
      <c r="I79" s="4" t="s">
        <v>19</v>
      </c>
      <c r="J79" s="4" t="s">
        <v>33</v>
      </c>
      <c r="K79" s="5">
        <v>3700</v>
      </c>
      <c r="L79" s="6">
        <v>74</v>
      </c>
      <c r="M79" s="7">
        <v>1</v>
      </c>
      <c r="N79" s="8">
        <v>270100</v>
      </c>
    </row>
    <row r="80" spans="2:14" ht="26.4">
      <c r="B80" s="4">
        <v>2023</v>
      </c>
      <c r="C80" s="4" t="s">
        <v>32</v>
      </c>
      <c r="D80" s="1079" t="s">
        <v>53</v>
      </c>
      <c r="E80" s="1080"/>
      <c r="F80" s="1079" t="s">
        <v>57</v>
      </c>
      <c r="G80" s="1080"/>
      <c r="H80" s="4" t="s">
        <v>25</v>
      </c>
      <c r="I80" s="4" t="s">
        <v>19</v>
      </c>
      <c r="J80" s="4" t="s">
        <v>33</v>
      </c>
      <c r="K80" s="5">
        <v>2100</v>
      </c>
      <c r="L80" s="6">
        <v>7251</v>
      </c>
      <c r="M80" s="7">
        <v>28</v>
      </c>
      <c r="N80" s="8">
        <v>15168300</v>
      </c>
    </row>
    <row r="81" spans="2:14" ht="26.4">
      <c r="B81" s="4">
        <v>2023</v>
      </c>
      <c r="C81" s="4" t="s">
        <v>32</v>
      </c>
      <c r="D81" s="1079" t="s">
        <v>53</v>
      </c>
      <c r="E81" s="1080"/>
      <c r="F81" s="1079" t="s">
        <v>57</v>
      </c>
      <c r="G81" s="1080"/>
      <c r="H81" s="4" t="s">
        <v>26</v>
      </c>
      <c r="I81" s="4" t="s">
        <v>19</v>
      </c>
      <c r="J81" s="4" t="s">
        <v>33</v>
      </c>
      <c r="K81" s="5">
        <v>3700</v>
      </c>
      <c r="L81" s="6">
        <v>2897</v>
      </c>
      <c r="M81" s="9"/>
      <c r="N81" s="8">
        <v>10718900</v>
      </c>
    </row>
    <row r="82" spans="2:14" ht="26.4">
      <c r="B82" s="4">
        <v>2023</v>
      </c>
      <c r="C82" s="4" t="s">
        <v>32</v>
      </c>
      <c r="D82" s="1079" t="s">
        <v>53</v>
      </c>
      <c r="E82" s="1080"/>
      <c r="F82" s="1079" t="s">
        <v>57</v>
      </c>
      <c r="G82" s="1080"/>
      <c r="H82" s="4" t="s">
        <v>27</v>
      </c>
      <c r="I82" s="4" t="s">
        <v>19</v>
      </c>
      <c r="J82" s="4" t="s">
        <v>33</v>
      </c>
      <c r="K82" s="5">
        <v>300</v>
      </c>
      <c r="L82" s="6">
        <v>2744</v>
      </c>
      <c r="M82" s="7">
        <v>28</v>
      </c>
      <c r="N82" s="8">
        <v>814800</v>
      </c>
    </row>
    <row r="83" spans="2:14">
      <c r="B83" s="12" t="s">
        <v>28</v>
      </c>
      <c r="C83" s="12" t="s">
        <v>28</v>
      </c>
      <c r="D83" s="1083" t="s">
        <v>28</v>
      </c>
      <c r="E83" s="1080"/>
      <c r="F83" s="1083" t="s">
        <v>29</v>
      </c>
      <c r="G83" s="1080"/>
      <c r="H83" s="12" t="s">
        <v>28</v>
      </c>
      <c r="I83" s="12" t="s">
        <v>28</v>
      </c>
      <c r="J83" s="12" t="s">
        <v>28</v>
      </c>
      <c r="K83" s="12" t="s">
        <v>28</v>
      </c>
      <c r="L83" s="13">
        <v>151933</v>
      </c>
      <c r="M83" s="13">
        <v>344</v>
      </c>
      <c r="N83" s="14">
        <v>186281100</v>
      </c>
    </row>
    <row r="84" spans="2:14" ht="26.4">
      <c r="B84" s="4">
        <v>2023</v>
      </c>
      <c r="C84" s="4" t="s">
        <v>32</v>
      </c>
      <c r="D84" s="1079" t="s">
        <v>53</v>
      </c>
      <c r="E84" s="1080"/>
      <c r="F84" s="1079" t="s">
        <v>58</v>
      </c>
      <c r="G84" s="1080"/>
      <c r="H84" s="4" t="s">
        <v>18</v>
      </c>
      <c r="I84" s="4" t="s">
        <v>19</v>
      </c>
      <c r="J84" s="4" t="s">
        <v>33</v>
      </c>
      <c r="K84" s="5">
        <v>1000</v>
      </c>
      <c r="L84" s="6">
        <v>157919</v>
      </c>
      <c r="M84" s="7">
        <v>118293</v>
      </c>
      <c r="N84" s="8">
        <v>39626000</v>
      </c>
    </row>
    <row r="85" spans="2:14" ht="39.6">
      <c r="B85" s="4">
        <v>2023</v>
      </c>
      <c r="C85" s="4" t="s">
        <v>32</v>
      </c>
      <c r="D85" s="1079" t="s">
        <v>53</v>
      </c>
      <c r="E85" s="1080"/>
      <c r="F85" s="1079" t="s">
        <v>58</v>
      </c>
      <c r="G85" s="1080"/>
      <c r="H85" s="4" t="s">
        <v>22</v>
      </c>
      <c r="I85" s="4" t="s">
        <v>19</v>
      </c>
      <c r="J85" s="4" t="s">
        <v>33</v>
      </c>
      <c r="K85" s="5">
        <v>1000</v>
      </c>
      <c r="L85" s="6">
        <v>124</v>
      </c>
      <c r="M85" s="7">
        <v>67</v>
      </c>
      <c r="N85" s="8">
        <v>57000</v>
      </c>
    </row>
    <row r="86" spans="2:14" ht="26.4">
      <c r="B86" s="4">
        <v>2023</v>
      </c>
      <c r="C86" s="4" t="s">
        <v>32</v>
      </c>
      <c r="D86" s="1079" t="s">
        <v>53</v>
      </c>
      <c r="E86" s="1080"/>
      <c r="F86" s="1079" t="s">
        <v>58</v>
      </c>
      <c r="G86" s="1080"/>
      <c r="H86" s="4" t="s">
        <v>23</v>
      </c>
      <c r="I86" s="4" t="s">
        <v>19</v>
      </c>
      <c r="J86" s="4" t="s">
        <v>33</v>
      </c>
      <c r="K86" s="5">
        <v>1700</v>
      </c>
      <c r="L86" s="6">
        <v>5833</v>
      </c>
      <c r="M86" s="7">
        <v>4442</v>
      </c>
      <c r="N86" s="8">
        <v>2364700</v>
      </c>
    </row>
    <row r="87" spans="2:14" ht="26.4">
      <c r="B87" s="4">
        <v>2023</v>
      </c>
      <c r="C87" s="4" t="s">
        <v>32</v>
      </c>
      <c r="D87" s="1079" t="s">
        <v>53</v>
      </c>
      <c r="E87" s="1080"/>
      <c r="F87" s="1079" t="s">
        <v>58</v>
      </c>
      <c r="G87" s="1080"/>
      <c r="H87" s="4" t="s">
        <v>24</v>
      </c>
      <c r="I87" s="4" t="s">
        <v>19</v>
      </c>
      <c r="J87" s="4" t="s">
        <v>33</v>
      </c>
      <c r="K87" s="5">
        <v>3100</v>
      </c>
      <c r="L87" s="6">
        <v>27</v>
      </c>
      <c r="M87" s="7">
        <v>21</v>
      </c>
      <c r="N87" s="8">
        <v>18600</v>
      </c>
    </row>
    <row r="88" spans="2:14" ht="26.4">
      <c r="B88" s="4">
        <v>2023</v>
      </c>
      <c r="C88" s="4" t="s">
        <v>32</v>
      </c>
      <c r="D88" s="1079" t="s">
        <v>53</v>
      </c>
      <c r="E88" s="1080"/>
      <c r="F88" s="1079" t="s">
        <v>58</v>
      </c>
      <c r="G88" s="1080"/>
      <c r="H88" s="4" t="s">
        <v>25</v>
      </c>
      <c r="I88" s="4" t="s">
        <v>19</v>
      </c>
      <c r="J88" s="4" t="s">
        <v>33</v>
      </c>
      <c r="K88" s="5">
        <v>1700</v>
      </c>
      <c r="L88" s="6">
        <v>4925</v>
      </c>
      <c r="M88" s="7">
        <v>3534</v>
      </c>
      <c r="N88" s="8">
        <v>2364700</v>
      </c>
    </row>
    <row r="89" spans="2:14" ht="26.4">
      <c r="B89" s="4">
        <v>2023</v>
      </c>
      <c r="C89" s="4" t="s">
        <v>32</v>
      </c>
      <c r="D89" s="1079" t="s">
        <v>53</v>
      </c>
      <c r="E89" s="1080"/>
      <c r="F89" s="1079" t="s">
        <v>58</v>
      </c>
      <c r="G89" s="1080"/>
      <c r="H89" s="4" t="s">
        <v>26</v>
      </c>
      <c r="I89" s="4" t="s">
        <v>19</v>
      </c>
      <c r="J89" s="4" t="s">
        <v>33</v>
      </c>
      <c r="K89" s="5">
        <v>3100</v>
      </c>
      <c r="L89" s="6">
        <v>6991</v>
      </c>
      <c r="M89" s="7">
        <v>6714</v>
      </c>
      <c r="N89" s="8">
        <v>858700</v>
      </c>
    </row>
    <row r="90" spans="2:14" ht="26.4">
      <c r="B90" s="4">
        <v>2023</v>
      </c>
      <c r="C90" s="4" t="s">
        <v>32</v>
      </c>
      <c r="D90" s="1079" t="s">
        <v>53</v>
      </c>
      <c r="E90" s="1080"/>
      <c r="F90" s="1079" t="s">
        <v>58</v>
      </c>
      <c r="G90" s="1080"/>
      <c r="H90" s="4" t="s">
        <v>27</v>
      </c>
      <c r="I90" s="4" t="s">
        <v>19</v>
      </c>
      <c r="J90" s="4" t="s">
        <v>33</v>
      </c>
      <c r="K90" s="5">
        <v>300</v>
      </c>
      <c r="L90" s="6">
        <v>2413</v>
      </c>
      <c r="M90" s="7">
        <v>1308</v>
      </c>
      <c r="N90" s="8">
        <v>331500</v>
      </c>
    </row>
    <row r="91" spans="2:14">
      <c r="B91" s="12" t="s">
        <v>28</v>
      </c>
      <c r="C91" s="12" t="s">
        <v>28</v>
      </c>
      <c r="D91" s="1083" t="s">
        <v>28</v>
      </c>
      <c r="E91" s="1080"/>
      <c r="F91" s="1083" t="s">
        <v>29</v>
      </c>
      <c r="G91" s="1080"/>
      <c r="H91" s="12" t="s">
        <v>28</v>
      </c>
      <c r="I91" s="12" t="s">
        <v>28</v>
      </c>
      <c r="J91" s="12" t="s">
        <v>28</v>
      </c>
      <c r="K91" s="12" t="s">
        <v>28</v>
      </c>
      <c r="L91" s="13">
        <v>178232</v>
      </c>
      <c r="M91" s="13">
        <v>134379</v>
      </c>
      <c r="N91" s="14">
        <v>45621200</v>
      </c>
    </row>
    <row r="92" spans="2:14">
      <c r="B92" s="15" t="s">
        <v>28</v>
      </c>
      <c r="C92" s="15" t="s">
        <v>29</v>
      </c>
      <c r="D92" s="1084" t="s">
        <v>28</v>
      </c>
      <c r="E92" s="1080"/>
      <c r="F92" s="1084" t="s">
        <v>28</v>
      </c>
      <c r="G92" s="1080"/>
      <c r="H92" s="15" t="s">
        <v>28</v>
      </c>
      <c r="I92" s="15" t="s">
        <v>28</v>
      </c>
      <c r="J92" s="15" t="s">
        <v>28</v>
      </c>
      <c r="K92" s="15" t="s">
        <v>28</v>
      </c>
      <c r="L92" s="16">
        <v>2025619</v>
      </c>
      <c r="M92" s="16">
        <v>146459</v>
      </c>
      <c r="N92" s="17">
        <v>3027748800</v>
      </c>
    </row>
    <row r="93" spans="2:14">
      <c r="B93" s="18" t="s">
        <v>29</v>
      </c>
      <c r="C93" s="18" t="s">
        <v>28</v>
      </c>
      <c r="D93" s="1085" t="s">
        <v>28</v>
      </c>
      <c r="E93" s="1080"/>
      <c r="F93" s="1085" t="s">
        <v>28</v>
      </c>
      <c r="G93" s="1080"/>
      <c r="H93" s="18" t="s">
        <v>28</v>
      </c>
      <c r="I93" s="18" t="s">
        <v>28</v>
      </c>
      <c r="J93" s="18" t="s">
        <v>28</v>
      </c>
      <c r="K93" s="18" t="s">
        <v>28</v>
      </c>
      <c r="L93" s="19">
        <v>4380475</v>
      </c>
      <c r="M93" s="19">
        <v>311978</v>
      </c>
      <c r="N93" s="20">
        <v>6380024300</v>
      </c>
    </row>
    <row r="94" spans="2:14" ht="0" hidden="1" customHeight="1"/>
  </sheetData>
  <mergeCells count="174"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5:E15"/>
    <mergeCell ref="F15:G15"/>
    <mergeCell ref="D10:E10"/>
    <mergeCell ref="F10:G10"/>
    <mergeCell ref="D11:E11"/>
    <mergeCell ref="F11:G11"/>
    <mergeCell ref="D12:E12"/>
    <mergeCell ref="F12:G12"/>
    <mergeCell ref="D19:E19"/>
    <mergeCell ref="F19:G19"/>
    <mergeCell ref="B2:D4"/>
    <mergeCell ref="E2:Q2"/>
    <mergeCell ref="E3:F3"/>
    <mergeCell ref="G3:Q3"/>
    <mergeCell ref="B6:P6"/>
    <mergeCell ref="B8:P8"/>
    <mergeCell ref="D13:E13"/>
    <mergeCell ref="F13:G13"/>
    <mergeCell ref="D14:E14"/>
    <mergeCell ref="F14:G14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70C0"/>
  </sheetPr>
  <dimension ref="B2:G382"/>
  <sheetViews>
    <sheetView topLeftCell="A67" workbookViewId="0">
      <selection activeCell="B80" sqref="B80"/>
    </sheetView>
  </sheetViews>
  <sheetFormatPr baseColWidth="10" defaultRowHeight="13.2"/>
  <cols>
    <col min="1" max="1" width="3.44140625" style="274" customWidth="1"/>
    <col min="2" max="4" width="11.5546875" style="274"/>
    <col min="5" max="5" width="34.6640625" style="274" customWidth="1"/>
    <col min="6" max="6" width="13.6640625" style="274" customWidth="1"/>
    <col min="7" max="16384" width="11.5546875" style="274"/>
  </cols>
  <sheetData>
    <row r="2" spans="2:7">
      <c r="B2" s="1394" t="s">
        <v>1184</v>
      </c>
      <c r="C2" s="1394"/>
      <c r="D2" s="1394"/>
      <c r="E2" s="1394"/>
      <c r="F2" s="1394"/>
      <c r="G2" s="1394"/>
    </row>
    <row r="3" spans="2:7" ht="15" thickBot="1">
      <c r="B3" s="826"/>
      <c r="C3" s="826"/>
      <c r="D3" s="826"/>
      <c r="E3" s="826"/>
      <c r="F3" s="826"/>
      <c r="G3" s="826"/>
    </row>
    <row r="4" spans="2:7" ht="40.200000000000003" thickBot="1">
      <c r="B4" s="812" t="s">
        <v>5</v>
      </c>
      <c r="C4" s="308" t="s">
        <v>6</v>
      </c>
      <c r="D4" s="308" t="s">
        <v>1178</v>
      </c>
      <c r="E4" s="308" t="s">
        <v>7</v>
      </c>
      <c r="F4" s="308" t="s">
        <v>1179</v>
      </c>
      <c r="G4" s="813" t="s">
        <v>1180</v>
      </c>
    </row>
    <row r="5" spans="2:7">
      <c r="B5" s="831">
        <v>2023</v>
      </c>
      <c r="C5" s="832" t="s">
        <v>806</v>
      </c>
      <c r="D5" s="832">
        <v>1</v>
      </c>
      <c r="E5" s="833" t="s">
        <v>1169</v>
      </c>
      <c r="F5" s="832" t="s">
        <v>1173</v>
      </c>
      <c r="G5" s="834">
        <v>2259</v>
      </c>
    </row>
    <row r="6" spans="2:7">
      <c r="B6" s="831">
        <v>2023</v>
      </c>
      <c r="C6" s="832" t="s">
        <v>806</v>
      </c>
      <c r="D6" s="832">
        <v>2</v>
      </c>
      <c r="E6" s="835" t="s">
        <v>1169</v>
      </c>
      <c r="F6" s="832" t="s">
        <v>1173</v>
      </c>
      <c r="G6" s="834">
        <v>2259</v>
      </c>
    </row>
    <row r="7" spans="2:7">
      <c r="B7" s="831">
        <v>2023</v>
      </c>
      <c r="C7" s="832" t="s">
        <v>806</v>
      </c>
      <c r="D7" s="832">
        <v>3</v>
      </c>
      <c r="E7" s="835" t="s">
        <v>1169</v>
      </c>
      <c r="F7" s="832" t="s">
        <v>1173</v>
      </c>
      <c r="G7" s="834">
        <v>2261</v>
      </c>
    </row>
    <row r="8" spans="2:7">
      <c r="B8" s="831">
        <v>2023</v>
      </c>
      <c r="C8" s="832" t="s">
        <v>806</v>
      </c>
      <c r="D8" s="832">
        <v>4</v>
      </c>
      <c r="E8" s="835" t="s">
        <v>1169</v>
      </c>
      <c r="F8" s="832" t="s">
        <v>1173</v>
      </c>
      <c r="G8" s="834">
        <v>2259</v>
      </c>
    </row>
    <row r="9" spans="2:7">
      <c r="B9" s="831">
        <v>2023</v>
      </c>
      <c r="C9" s="832" t="s">
        <v>806</v>
      </c>
      <c r="D9" s="832">
        <v>5</v>
      </c>
      <c r="E9" s="835" t="s">
        <v>1169</v>
      </c>
      <c r="F9" s="832" t="s">
        <v>1173</v>
      </c>
      <c r="G9" s="834">
        <v>2262</v>
      </c>
    </row>
    <row r="10" spans="2:7">
      <c r="B10" s="831">
        <v>2023</v>
      </c>
      <c r="C10" s="832" t="s">
        <v>806</v>
      </c>
      <c r="D10" s="832">
        <v>6</v>
      </c>
      <c r="E10" s="835" t="s">
        <v>1169</v>
      </c>
      <c r="F10" s="832" t="s">
        <v>1173</v>
      </c>
      <c r="G10" s="834">
        <v>2265</v>
      </c>
    </row>
    <row r="11" spans="2:7">
      <c r="B11" s="831">
        <v>2023</v>
      </c>
      <c r="C11" s="832" t="s">
        <v>806</v>
      </c>
      <c r="D11" s="832">
        <v>7</v>
      </c>
      <c r="E11" s="835" t="s">
        <v>1169</v>
      </c>
      <c r="F11" s="832" t="s">
        <v>1173</v>
      </c>
      <c r="G11" s="834">
        <v>2265</v>
      </c>
    </row>
    <row r="12" spans="2:7">
      <c r="B12" s="831">
        <v>2023</v>
      </c>
      <c r="C12" s="832" t="s">
        <v>806</v>
      </c>
      <c r="D12" s="832">
        <v>8</v>
      </c>
      <c r="E12" s="835" t="s">
        <v>1169</v>
      </c>
      <c r="F12" s="832" t="s">
        <v>1173</v>
      </c>
      <c r="G12" s="834">
        <v>2264</v>
      </c>
    </row>
    <row r="13" spans="2:7">
      <c r="B13" s="831">
        <v>2023</v>
      </c>
      <c r="C13" s="832" t="s">
        <v>806</v>
      </c>
      <c r="D13" s="832">
        <v>9</v>
      </c>
      <c r="E13" s="835" t="s">
        <v>1169</v>
      </c>
      <c r="F13" s="832" t="s">
        <v>1173</v>
      </c>
      <c r="G13" s="834">
        <v>2266</v>
      </c>
    </row>
    <row r="14" spans="2:7">
      <c r="B14" s="831">
        <v>2023</v>
      </c>
      <c r="C14" s="832" t="s">
        <v>806</v>
      </c>
      <c r="D14" s="832">
        <v>10</v>
      </c>
      <c r="E14" s="835" t="s">
        <v>1169</v>
      </c>
      <c r="F14" s="832" t="s">
        <v>1173</v>
      </c>
      <c r="G14" s="834">
        <v>2265</v>
      </c>
    </row>
    <row r="15" spans="2:7">
      <c r="B15" s="831">
        <v>2023</v>
      </c>
      <c r="C15" s="832" t="s">
        <v>806</v>
      </c>
      <c r="D15" s="832">
        <v>11</v>
      </c>
      <c r="E15" s="835" t="s">
        <v>1169</v>
      </c>
      <c r="F15" s="832" t="s">
        <v>1173</v>
      </c>
      <c r="G15" s="834">
        <v>2261</v>
      </c>
    </row>
    <row r="16" spans="2:7">
      <c r="B16" s="831">
        <v>2023</v>
      </c>
      <c r="C16" s="832" t="s">
        <v>806</v>
      </c>
      <c r="D16" s="832">
        <v>12</v>
      </c>
      <c r="E16" s="835" t="s">
        <v>1169</v>
      </c>
      <c r="F16" s="832" t="s">
        <v>1173</v>
      </c>
      <c r="G16" s="834">
        <v>2262</v>
      </c>
    </row>
    <row r="17" spans="2:7">
      <c r="B17" s="831">
        <v>2023</v>
      </c>
      <c r="C17" s="832" t="s">
        <v>806</v>
      </c>
      <c r="D17" s="832">
        <v>13</v>
      </c>
      <c r="E17" s="835" t="s">
        <v>1169</v>
      </c>
      <c r="F17" s="832" t="s">
        <v>1173</v>
      </c>
      <c r="G17" s="834">
        <v>2269</v>
      </c>
    </row>
    <row r="18" spans="2:7">
      <c r="B18" s="831">
        <v>2023</v>
      </c>
      <c r="C18" s="832" t="s">
        <v>806</v>
      </c>
      <c r="D18" s="832">
        <v>14</v>
      </c>
      <c r="E18" s="835" t="s">
        <v>1169</v>
      </c>
      <c r="F18" s="832" t="s">
        <v>1173</v>
      </c>
      <c r="G18" s="834">
        <v>2268</v>
      </c>
    </row>
    <row r="19" spans="2:7">
      <c r="B19" s="831">
        <v>2023</v>
      </c>
      <c r="C19" s="832" t="s">
        <v>806</v>
      </c>
      <c r="D19" s="832">
        <v>15</v>
      </c>
      <c r="E19" s="835" t="s">
        <v>1169</v>
      </c>
      <c r="F19" s="832" t="s">
        <v>1173</v>
      </c>
      <c r="G19" s="834">
        <v>2270</v>
      </c>
    </row>
    <row r="20" spans="2:7">
      <c r="B20" s="831">
        <v>2023</v>
      </c>
      <c r="C20" s="832" t="s">
        <v>806</v>
      </c>
      <c r="D20" s="832">
        <v>16</v>
      </c>
      <c r="E20" s="835" t="s">
        <v>1169</v>
      </c>
      <c r="F20" s="832" t="s">
        <v>1173</v>
      </c>
      <c r="G20" s="834">
        <v>2270</v>
      </c>
    </row>
    <row r="21" spans="2:7">
      <c r="B21" s="831">
        <v>2023</v>
      </c>
      <c r="C21" s="832" t="s">
        <v>806</v>
      </c>
      <c r="D21" s="832">
        <v>17</v>
      </c>
      <c r="E21" s="835" t="s">
        <v>1169</v>
      </c>
      <c r="F21" s="832" t="s">
        <v>1173</v>
      </c>
      <c r="G21" s="834">
        <v>2270</v>
      </c>
    </row>
    <row r="22" spans="2:7">
      <c r="B22" s="831">
        <v>2023</v>
      </c>
      <c r="C22" s="835" t="s">
        <v>806</v>
      </c>
      <c r="D22" s="832">
        <v>18</v>
      </c>
      <c r="E22" s="835" t="s">
        <v>1169</v>
      </c>
      <c r="F22" s="835" t="s">
        <v>1173</v>
      </c>
      <c r="G22" s="834">
        <v>2271</v>
      </c>
    </row>
    <row r="23" spans="2:7">
      <c r="B23" s="831">
        <v>2023</v>
      </c>
      <c r="C23" s="835" t="s">
        <v>806</v>
      </c>
      <c r="D23" s="832">
        <v>19</v>
      </c>
      <c r="E23" s="835" t="s">
        <v>1169</v>
      </c>
      <c r="F23" s="835" t="s">
        <v>1173</v>
      </c>
      <c r="G23" s="834">
        <v>2269</v>
      </c>
    </row>
    <row r="24" spans="2:7">
      <c r="B24" s="831">
        <v>2023</v>
      </c>
      <c r="C24" s="835" t="s">
        <v>806</v>
      </c>
      <c r="D24" s="832">
        <v>20</v>
      </c>
      <c r="E24" s="835" t="s">
        <v>1169</v>
      </c>
      <c r="F24" s="835" t="s">
        <v>1173</v>
      </c>
      <c r="G24" s="834">
        <v>2266</v>
      </c>
    </row>
    <row r="25" spans="2:7">
      <c r="B25" s="831">
        <v>2023</v>
      </c>
      <c r="C25" s="835" t="s">
        <v>806</v>
      </c>
      <c r="D25" s="832">
        <v>21</v>
      </c>
      <c r="E25" s="835" t="s">
        <v>1169</v>
      </c>
      <c r="F25" s="835" t="s">
        <v>1173</v>
      </c>
      <c r="G25" s="834">
        <v>2265</v>
      </c>
    </row>
    <row r="26" spans="2:7">
      <c r="B26" s="831">
        <v>2023</v>
      </c>
      <c r="C26" s="835" t="s">
        <v>806</v>
      </c>
      <c r="D26" s="832">
        <v>22</v>
      </c>
      <c r="E26" s="835" t="s">
        <v>1169</v>
      </c>
      <c r="F26" s="835" t="s">
        <v>1173</v>
      </c>
      <c r="G26" s="834">
        <v>2269</v>
      </c>
    </row>
    <row r="27" spans="2:7">
      <c r="B27" s="831">
        <v>2023</v>
      </c>
      <c r="C27" s="835" t="s">
        <v>806</v>
      </c>
      <c r="D27" s="832">
        <v>23</v>
      </c>
      <c r="E27" s="835" t="s">
        <v>1169</v>
      </c>
      <c r="F27" s="835" t="s">
        <v>1173</v>
      </c>
      <c r="G27" s="834">
        <v>2268</v>
      </c>
    </row>
    <row r="28" spans="2:7">
      <c r="B28" s="831">
        <v>2023</v>
      </c>
      <c r="C28" s="835" t="s">
        <v>806</v>
      </c>
      <c r="D28" s="832">
        <v>24</v>
      </c>
      <c r="E28" s="835" t="s">
        <v>1169</v>
      </c>
      <c r="F28" s="835" t="s">
        <v>1173</v>
      </c>
      <c r="G28" s="834">
        <v>2269</v>
      </c>
    </row>
    <row r="29" spans="2:7">
      <c r="B29" s="831">
        <v>2023</v>
      </c>
      <c r="C29" s="835" t="s">
        <v>806</v>
      </c>
      <c r="D29" s="832">
        <v>25</v>
      </c>
      <c r="E29" s="835" t="s">
        <v>1169</v>
      </c>
      <c r="F29" s="835" t="s">
        <v>1173</v>
      </c>
      <c r="G29" s="834">
        <v>2270</v>
      </c>
    </row>
    <row r="30" spans="2:7">
      <c r="B30" s="831">
        <v>2023</v>
      </c>
      <c r="C30" s="835" t="s">
        <v>806</v>
      </c>
      <c r="D30" s="832">
        <v>26</v>
      </c>
      <c r="E30" s="835" t="s">
        <v>1169</v>
      </c>
      <c r="F30" s="835" t="s">
        <v>1173</v>
      </c>
      <c r="G30" s="834">
        <v>2276</v>
      </c>
    </row>
    <row r="31" spans="2:7">
      <c r="B31" s="831">
        <v>2023</v>
      </c>
      <c r="C31" s="835" t="s">
        <v>806</v>
      </c>
      <c r="D31" s="832">
        <v>27</v>
      </c>
      <c r="E31" s="835" t="s">
        <v>1169</v>
      </c>
      <c r="F31" s="835" t="s">
        <v>1173</v>
      </c>
      <c r="G31" s="834">
        <v>2285</v>
      </c>
    </row>
    <row r="32" spans="2:7">
      <c r="B32" s="831">
        <v>2023</v>
      </c>
      <c r="C32" s="835" t="s">
        <v>806</v>
      </c>
      <c r="D32" s="832">
        <v>28</v>
      </c>
      <c r="E32" s="835" t="s">
        <v>1169</v>
      </c>
      <c r="F32" s="835" t="s">
        <v>1173</v>
      </c>
      <c r="G32" s="836">
        <v>2285</v>
      </c>
    </row>
    <row r="33" spans="2:7">
      <c r="B33" s="831">
        <v>2023</v>
      </c>
      <c r="C33" s="835" t="s">
        <v>806</v>
      </c>
      <c r="D33" s="832">
        <v>29</v>
      </c>
      <c r="E33" s="835" t="s">
        <v>1169</v>
      </c>
      <c r="F33" s="835" t="s">
        <v>1173</v>
      </c>
      <c r="G33" s="834">
        <v>2289</v>
      </c>
    </row>
    <row r="34" spans="2:7">
      <c r="B34" s="831">
        <v>2023</v>
      </c>
      <c r="C34" s="835" t="s">
        <v>806</v>
      </c>
      <c r="D34" s="832">
        <v>30</v>
      </c>
      <c r="E34" s="835" t="s">
        <v>1169</v>
      </c>
      <c r="F34" s="835" t="s">
        <v>1173</v>
      </c>
      <c r="G34" s="834">
        <v>2294</v>
      </c>
    </row>
    <row r="35" spans="2:7" ht="13.8" thickBot="1">
      <c r="B35" s="831">
        <v>2023</v>
      </c>
      <c r="C35" s="835" t="s">
        <v>806</v>
      </c>
      <c r="D35" s="832">
        <v>31</v>
      </c>
      <c r="E35" s="837" t="s">
        <v>1169</v>
      </c>
      <c r="F35" s="835" t="s">
        <v>1173</v>
      </c>
      <c r="G35" s="836">
        <v>2292</v>
      </c>
    </row>
    <row r="36" spans="2:7" ht="13.8" thickBot="1">
      <c r="B36" s="1391" t="s">
        <v>1181</v>
      </c>
      <c r="C36" s="1392"/>
      <c r="D36" s="1392"/>
      <c r="E36" s="1392"/>
      <c r="F36" s="1393"/>
      <c r="G36" s="838">
        <f>SUM(G5:G35)</f>
        <v>70363</v>
      </c>
    </row>
    <row r="37" spans="2:7">
      <c r="B37" s="831">
        <v>2023</v>
      </c>
      <c r="C37" s="832" t="s">
        <v>817</v>
      </c>
      <c r="D37" s="832">
        <v>1</v>
      </c>
      <c r="E37" s="833" t="s">
        <v>1169</v>
      </c>
      <c r="F37" s="832" t="s">
        <v>1173</v>
      </c>
      <c r="G37" s="834">
        <v>2294</v>
      </c>
    </row>
    <row r="38" spans="2:7">
      <c r="B38" s="831">
        <v>2023</v>
      </c>
      <c r="C38" s="832" t="s">
        <v>817</v>
      </c>
      <c r="D38" s="832">
        <v>2</v>
      </c>
      <c r="E38" s="835" t="s">
        <v>1169</v>
      </c>
      <c r="F38" s="832" t="s">
        <v>1173</v>
      </c>
      <c r="G38" s="834">
        <v>2288</v>
      </c>
    </row>
    <row r="39" spans="2:7">
      <c r="B39" s="831">
        <v>2023</v>
      </c>
      <c r="C39" s="832" t="s">
        <v>817</v>
      </c>
      <c r="D39" s="832">
        <v>3</v>
      </c>
      <c r="E39" s="835" t="s">
        <v>1169</v>
      </c>
      <c r="F39" s="832" t="s">
        <v>1173</v>
      </c>
      <c r="G39" s="834">
        <v>2279</v>
      </c>
    </row>
    <row r="40" spans="2:7">
      <c r="B40" s="831">
        <v>2023</v>
      </c>
      <c r="C40" s="832" t="s">
        <v>817</v>
      </c>
      <c r="D40" s="832">
        <v>4</v>
      </c>
      <c r="E40" s="835" t="s">
        <v>1169</v>
      </c>
      <c r="F40" s="832" t="s">
        <v>1173</v>
      </c>
      <c r="G40" s="834">
        <v>2280</v>
      </c>
    </row>
    <row r="41" spans="2:7">
      <c r="B41" s="831">
        <v>2023</v>
      </c>
      <c r="C41" s="832" t="s">
        <v>817</v>
      </c>
      <c r="D41" s="832">
        <v>5</v>
      </c>
      <c r="E41" s="835" t="s">
        <v>1169</v>
      </c>
      <c r="F41" s="832" t="s">
        <v>1173</v>
      </c>
      <c r="G41" s="834">
        <v>2282</v>
      </c>
    </row>
    <row r="42" spans="2:7">
      <c r="B42" s="831">
        <v>2023</v>
      </c>
      <c r="C42" s="832" t="s">
        <v>817</v>
      </c>
      <c r="D42" s="832">
        <v>6</v>
      </c>
      <c r="E42" s="835" t="s">
        <v>1169</v>
      </c>
      <c r="F42" s="832" t="s">
        <v>1173</v>
      </c>
      <c r="G42" s="834">
        <v>2282</v>
      </c>
    </row>
    <row r="43" spans="2:7">
      <c r="B43" s="831">
        <v>2023</v>
      </c>
      <c r="C43" s="832" t="s">
        <v>817</v>
      </c>
      <c r="D43" s="832">
        <v>7</v>
      </c>
      <c r="E43" s="835" t="s">
        <v>1169</v>
      </c>
      <c r="F43" s="832" t="s">
        <v>1173</v>
      </c>
      <c r="G43" s="834">
        <v>2281</v>
      </c>
    </row>
    <row r="44" spans="2:7">
      <c r="B44" s="831">
        <v>2023</v>
      </c>
      <c r="C44" s="832" t="s">
        <v>817</v>
      </c>
      <c r="D44" s="832">
        <v>8</v>
      </c>
      <c r="E44" s="835" t="s">
        <v>1169</v>
      </c>
      <c r="F44" s="832" t="s">
        <v>1173</v>
      </c>
      <c r="G44" s="834">
        <v>2268</v>
      </c>
    </row>
    <row r="45" spans="2:7">
      <c r="B45" s="831">
        <v>2023</v>
      </c>
      <c r="C45" s="832" t="s">
        <v>817</v>
      </c>
      <c r="D45" s="832">
        <v>9</v>
      </c>
      <c r="E45" s="835" t="s">
        <v>1169</v>
      </c>
      <c r="F45" s="832" t="s">
        <v>1173</v>
      </c>
      <c r="G45" s="834">
        <v>2271</v>
      </c>
    </row>
    <row r="46" spans="2:7">
      <c r="B46" s="831">
        <v>2023</v>
      </c>
      <c r="C46" s="832" t="s">
        <v>817</v>
      </c>
      <c r="D46" s="832">
        <v>10</v>
      </c>
      <c r="E46" s="835" t="s">
        <v>1169</v>
      </c>
      <c r="F46" s="832" t="s">
        <v>1173</v>
      </c>
      <c r="G46" s="834">
        <v>2275</v>
      </c>
    </row>
    <row r="47" spans="2:7">
      <c r="B47" s="831">
        <v>2023</v>
      </c>
      <c r="C47" s="832" t="s">
        <v>817</v>
      </c>
      <c r="D47" s="832">
        <v>11</v>
      </c>
      <c r="E47" s="835" t="s">
        <v>1169</v>
      </c>
      <c r="F47" s="832" t="s">
        <v>1173</v>
      </c>
      <c r="G47" s="834">
        <v>2277</v>
      </c>
    </row>
    <row r="48" spans="2:7">
      <c r="B48" s="831">
        <v>2023</v>
      </c>
      <c r="C48" s="832" t="s">
        <v>817</v>
      </c>
      <c r="D48" s="832">
        <v>12</v>
      </c>
      <c r="E48" s="835" t="s">
        <v>1169</v>
      </c>
      <c r="F48" s="832" t="s">
        <v>1173</v>
      </c>
      <c r="G48" s="834">
        <v>2284</v>
      </c>
    </row>
    <row r="49" spans="2:7">
      <c r="B49" s="831">
        <v>2023</v>
      </c>
      <c r="C49" s="832" t="s">
        <v>817</v>
      </c>
      <c r="D49" s="832">
        <v>13</v>
      </c>
      <c r="E49" s="835" t="s">
        <v>1169</v>
      </c>
      <c r="F49" s="832" t="s">
        <v>1173</v>
      </c>
      <c r="G49" s="834">
        <v>2294</v>
      </c>
    </row>
    <row r="50" spans="2:7">
      <c r="B50" s="831">
        <v>2023</v>
      </c>
      <c r="C50" s="832" t="s">
        <v>817</v>
      </c>
      <c r="D50" s="832">
        <v>14</v>
      </c>
      <c r="E50" s="835" t="s">
        <v>1169</v>
      </c>
      <c r="F50" s="832" t="s">
        <v>1173</v>
      </c>
      <c r="G50" s="834">
        <v>2285</v>
      </c>
    </row>
    <row r="51" spans="2:7">
      <c r="B51" s="831">
        <v>2023</v>
      </c>
      <c r="C51" s="832" t="s">
        <v>817</v>
      </c>
      <c r="D51" s="832">
        <v>15</v>
      </c>
      <c r="E51" s="835" t="s">
        <v>1169</v>
      </c>
      <c r="F51" s="832" t="s">
        <v>1173</v>
      </c>
      <c r="G51" s="834">
        <v>2288</v>
      </c>
    </row>
    <row r="52" spans="2:7">
      <c r="B52" s="831">
        <v>2023</v>
      </c>
      <c r="C52" s="832" t="s">
        <v>817</v>
      </c>
      <c r="D52" s="832">
        <v>16</v>
      </c>
      <c r="E52" s="835" t="s">
        <v>1169</v>
      </c>
      <c r="F52" s="832" t="s">
        <v>1173</v>
      </c>
      <c r="G52" s="834">
        <v>2281</v>
      </c>
    </row>
    <row r="53" spans="2:7">
      <c r="B53" s="831">
        <v>2023</v>
      </c>
      <c r="C53" s="832" t="s">
        <v>817</v>
      </c>
      <c r="D53" s="832">
        <v>17</v>
      </c>
      <c r="E53" s="835" t="s">
        <v>1169</v>
      </c>
      <c r="F53" s="832" t="s">
        <v>1173</v>
      </c>
      <c r="G53" s="834">
        <v>2281</v>
      </c>
    </row>
    <row r="54" spans="2:7">
      <c r="B54" s="831">
        <v>2023</v>
      </c>
      <c r="C54" s="835" t="s">
        <v>817</v>
      </c>
      <c r="D54" s="832">
        <v>18</v>
      </c>
      <c r="E54" s="835" t="s">
        <v>1169</v>
      </c>
      <c r="F54" s="835" t="s">
        <v>1173</v>
      </c>
      <c r="G54" s="834">
        <v>2270</v>
      </c>
    </row>
    <row r="55" spans="2:7">
      <c r="B55" s="831">
        <v>2023</v>
      </c>
      <c r="C55" s="835" t="s">
        <v>817</v>
      </c>
      <c r="D55" s="832">
        <v>19</v>
      </c>
      <c r="E55" s="835" t="s">
        <v>1169</v>
      </c>
      <c r="F55" s="835" t="s">
        <v>1173</v>
      </c>
      <c r="G55" s="834">
        <v>2276</v>
      </c>
    </row>
    <row r="56" spans="2:7">
      <c r="B56" s="831">
        <v>2023</v>
      </c>
      <c r="C56" s="835" t="s">
        <v>817</v>
      </c>
      <c r="D56" s="832">
        <v>20</v>
      </c>
      <c r="E56" s="835" t="s">
        <v>1169</v>
      </c>
      <c r="F56" s="835" t="s">
        <v>1173</v>
      </c>
      <c r="G56" s="834">
        <v>2276</v>
      </c>
    </row>
    <row r="57" spans="2:7">
      <c r="B57" s="831">
        <v>2023</v>
      </c>
      <c r="C57" s="835" t="s">
        <v>817</v>
      </c>
      <c r="D57" s="832">
        <v>21</v>
      </c>
      <c r="E57" s="835" t="s">
        <v>1169</v>
      </c>
      <c r="F57" s="835" t="s">
        <v>1173</v>
      </c>
      <c r="G57" s="834">
        <v>2271</v>
      </c>
    </row>
    <row r="58" spans="2:7">
      <c r="B58" s="831">
        <v>2023</v>
      </c>
      <c r="C58" s="835" t="s">
        <v>817</v>
      </c>
      <c r="D58" s="832">
        <v>22</v>
      </c>
      <c r="E58" s="835" t="s">
        <v>1169</v>
      </c>
      <c r="F58" s="835" t="s">
        <v>1173</v>
      </c>
      <c r="G58" s="834">
        <v>2275</v>
      </c>
    </row>
    <row r="59" spans="2:7">
      <c r="B59" s="831">
        <v>2023</v>
      </c>
      <c r="C59" s="835" t="s">
        <v>817</v>
      </c>
      <c r="D59" s="832">
        <v>23</v>
      </c>
      <c r="E59" s="835" t="s">
        <v>1169</v>
      </c>
      <c r="F59" s="835" t="s">
        <v>1173</v>
      </c>
      <c r="G59" s="834">
        <v>2272</v>
      </c>
    </row>
    <row r="60" spans="2:7">
      <c r="B60" s="831">
        <v>2023</v>
      </c>
      <c r="C60" s="835" t="s">
        <v>817</v>
      </c>
      <c r="D60" s="832">
        <v>24</v>
      </c>
      <c r="E60" s="835" t="s">
        <v>1169</v>
      </c>
      <c r="F60" s="835" t="s">
        <v>1173</v>
      </c>
      <c r="G60" s="834">
        <v>2275</v>
      </c>
    </row>
    <row r="61" spans="2:7">
      <c r="B61" s="831">
        <v>2023</v>
      </c>
      <c r="C61" s="835" t="s">
        <v>817</v>
      </c>
      <c r="D61" s="832">
        <v>25</v>
      </c>
      <c r="E61" s="835" t="s">
        <v>1169</v>
      </c>
      <c r="F61" s="835" t="s">
        <v>1173</v>
      </c>
      <c r="G61" s="834">
        <v>2267</v>
      </c>
    </row>
    <row r="62" spans="2:7">
      <c r="B62" s="831">
        <v>2023</v>
      </c>
      <c r="C62" s="835" t="s">
        <v>817</v>
      </c>
      <c r="D62" s="832">
        <v>26</v>
      </c>
      <c r="E62" s="835" t="s">
        <v>1169</v>
      </c>
      <c r="F62" s="835" t="s">
        <v>1173</v>
      </c>
      <c r="G62" s="834">
        <v>2268</v>
      </c>
    </row>
    <row r="63" spans="2:7">
      <c r="B63" s="831">
        <v>2023</v>
      </c>
      <c r="C63" s="835" t="s">
        <v>817</v>
      </c>
      <c r="D63" s="832">
        <v>27</v>
      </c>
      <c r="E63" s="835" t="s">
        <v>1182</v>
      </c>
      <c r="F63" s="835" t="s">
        <v>1173</v>
      </c>
      <c r="G63" s="834">
        <v>2269</v>
      </c>
    </row>
    <row r="64" spans="2:7" ht="13.8" thickBot="1">
      <c r="B64" s="831">
        <v>2023</v>
      </c>
      <c r="C64" s="835" t="s">
        <v>817</v>
      </c>
      <c r="D64" s="832">
        <v>28</v>
      </c>
      <c r="E64" s="835" t="s">
        <v>1169</v>
      </c>
      <c r="F64" s="835" t="s">
        <v>1173</v>
      </c>
      <c r="G64" s="836">
        <v>2270</v>
      </c>
    </row>
    <row r="65" spans="2:7" ht="13.8" thickBot="1">
      <c r="B65" s="1391" t="s">
        <v>1181</v>
      </c>
      <c r="C65" s="1392"/>
      <c r="D65" s="1392"/>
      <c r="E65" s="1392"/>
      <c r="F65" s="1393"/>
      <c r="G65" s="838">
        <f>SUM(G37:G64)</f>
        <v>63779</v>
      </c>
    </row>
    <row r="66" spans="2:7">
      <c r="B66" s="831">
        <v>2023</v>
      </c>
      <c r="C66" s="832" t="s">
        <v>1003</v>
      </c>
      <c r="D66" s="832">
        <v>1</v>
      </c>
      <c r="E66" s="833" t="s">
        <v>1169</v>
      </c>
      <c r="F66" s="832" t="s">
        <v>1173</v>
      </c>
      <c r="G66" s="839"/>
    </row>
    <row r="67" spans="2:7">
      <c r="B67" s="831">
        <v>2023</v>
      </c>
      <c r="C67" s="832" t="s">
        <v>1003</v>
      </c>
      <c r="D67" s="832">
        <v>2</v>
      </c>
      <c r="E67" s="835" t="s">
        <v>1169</v>
      </c>
      <c r="F67" s="832" t="s">
        <v>1173</v>
      </c>
      <c r="G67" s="839"/>
    </row>
    <row r="68" spans="2:7">
      <c r="B68" s="831">
        <v>2023</v>
      </c>
      <c r="C68" s="832" t="s">
        <v>1003</v>
      </c>
      <c r="D68" s="832">
        <v>3</v>
      </c>
      <c r="E68" s="835" t="s">
        <v>1169</v>
      </c>
      <c r="F68" s="832" t="s">
        <v>1173</v>
      </c>
      <c r="G68" s="839"/>
    </row>
    <row r="69" spans="2:7">
      <c r="B69" s="831">
        <v>2023</v>
      </c>
      <c r="C69" s="832" t="s">
        <v>1003</v>
      </c>
      <c r="D69" s="832">
        <v>4</v>
      </c>
      <c r="E69" s="835" t="s">
        <v>1169</v>
      </c>
      <c r="F69" s="832" t="s">
        <v>1173</v>
      </c>
      <c r="G69" s="839"/>
    </row>
    <row r="70" spans="2:7">
      <c r="B70" s="831">
        <v>2023</v>
      </c>
      <c r="C70" s="832" t="s">
        <v>1003</v>
      </c>
      <c r="D70" s="832">
        <v>5</v>
      </c>
      <c r="E70" s="835" t="s">
        <v>1169</v>
      </c>
      <c r="F70" s="832" t="s">
        <v>1173</v>
      </c>
      <c r="G70" s="839"/>
    </row>
    <row r="71" spans="2:7">
      <c r="B71" s="831">
        <v>2023</v>
      </c>
      <c r="C71" s="832" t="s">
        <v>1003</v>
      </c>
      <c r="D71" s="832">
        <v>6</v>
      </c>
      <c r="E71" s="835" t="s">
        <v>1169</v>
      </c>
      <c r="F71" s="832" t="s">
        <v>1173</v>
      </c>
      <c r="G71" s="839"/>
    </row>
    <row r="72" spans="2:7">
      <c r="B72" s="831">
        <v>2023</v>
      </c>
      <c r="C72" s="832" t="s">
        <v>1003</v>
      </c>
      <c r="D72" s="832">
        <v>7</v>
      </c>
      <c r="E72" s="835" t="s">
        <v>1169</v>
      </c>
      <c r="F72" s="832" t="s">
        <v>1173</v>
      </c>
      <c r="G72" s="839"/>
    </row>
    <row r="73" spans="2:7">
      <c r="B73" s="831">
        <v>2023</v>
      </c>
      <c r="C73" s="832" t="s">
        <v>1003</v>
      </c>
      <c r="D73" s="832">
        <v>8</v>
      </c>
      <c r="E73" s="835" t="s">
        <v>1169</v>
      </c>
      <c r="F73" s="832" t="s">
        <v>1173</v>
      </c>
      <c r="G73" s="839"/>
    </row>
    <row r="74" spans="2:7">
      <c r="B74" s="831">
        <v>2023</v>
      </c>
      <c r="C74" s="832" t="s">
        <v>1003</v>
      </c>
      <c r="D74" s="832">
        <v>9</v>
      </c>
      <c r="E74" s="835" t="s">
        <v>1169</v>
      </c>
      <c r="F74" s="832" t="s">
        <v>1173</v>
      </c>
      <c r="G74" s="839"/>
    </row>
    <row r="75" spans="2:7">
      <c r="B75" s="831">
        <v>2023</v>
      </c>
      <c r="C75" s="832" t="s">
        <v>1003</v>
      </c>
      <c r="D75" s="832">
        <v>10</v>
      </c>
      <c r="E75" s="835" t="s">
        <v>1169</v>
      </c>
      <c r="F75" s="832" t="s">
        <v>1173</v>
      </c>
      <c r="G75" s="839"/>
    </row>
    <row r="76" spans="2:7">
      <c r="B76" s="831">
        <v>2023</v>
      </c>
      <c r="C76" s="832" t="s">
        <v>1003</v>
      </c>
      <c r="D76" s="832">
        <v>11</v>
      </c>
      <c r="E76" s="835" t="s">
        <v>1169</v>
      </c>
      <c r="F76" s="832" t="s">
        <v>1173</v>
      </c>
      <c r="G76" s="839"/>
    </row>
    <row r="77" spans="2:7">
      <c r="B77" s="831">
        <v>2023</v>
      </c>
      <c r="C77" s="832" t="s">
        <v>1003</v>
      </c>
      <c r="D77" s="832">
        <v>12</v>
      </c>
      <c r="E77" s="835" t="s">
        <v>1169</v>
      </c>
      <c r="F77" s="832" t="s">
        <v>1173</v>
      </c>
      <c r="G77" s="839"/>
    </row>
    <row r="78" spans="2:7">
      <c r="B78" s="831">
        <v>2023</v>
      </c>
      <c r="C78" s="832" t="s">
        <v>1003</v>
      </c>
      <c r="D78" s="832">
        <v>13</v>
      </c>
      <c r="E78" s="835" t="s">
        <v>1169</v>
      </c>
      <c r="F78" s="832" t="s">
        <v>1173</v>
      </c>
      <c r="G78" s="839"/>
    </row>
    <row r="79" spans="2:7">
      <c r="B79" s="831">
        <v>2023</v>
      </c>
      <c r="C79" s="832" t="s">
        <v>1003</v>
      </c>
      <c r="D79" s="832">
        <v>14</v>
      </c>
      <c r="E79" s="835" t="s">
        <v>1169</v>
      </c>
      <c r="F79" s="832" t="s">
        <v>1173</v>
      </c>
      <c r="G79" s="839"/>
    </row>
    <row r="80" spans="2:7">
      <c r="B80" s="831">
        <v>2023</v>
      </c>
      <c r="C80" s="832" t="s">
        <v>1003</v>
      </c>
      <c r="D80" s="832">
        <v>15</v>
      </c>
      <c r="E80" s="835" t="s">
        <v>1169</v>
      </c>
      <c r="F80" s="832" t="s">
        <v>1173</v>
      </c>
      <c r="G80" s="839"/>
    </row>
    <row r="81" spans="2:7">
      <c r="B81" s="831">
        <v>2023</v>
      </c>
      <c r="C81" s="832" t="s">
        <v>1003</v>
      </c>
      <c r="D81" s="832">
        <v>16</v>
      </c>
      <c r="E81" s="835" t="s">
        <v>1169</v>
      </c>
      <c r="F81" s="832" t="s">
        <v>1173</v>
      </c>
      <c r="G81" s="839"/>
    </row>
    <row r="82" spans="2:7">
      <c r="B82" s="831">
        <v>2023</v>
      </c>
      <c r="C82" s="832" t="s">
        <v>1003</v>
      </c>
      <c r="D82" s="832">
        <v>17</v>
      </c>
      <c r="E82" s="835" t="s">
        <v>1169</v>
      </c>
      <c r="F82" s="832" t="s">
        <v>1173</v>
      </c>
      <c r="G82" s="839"/>
    </row>
    <row r="83" spans="2:7">
      <c r="B83" s="831">
        <v>2023</v>
      </c>
      <c r="C83" s="835" t="s">
        <v>1003</v>
      </c>
      <c r="D83" s="832">
        <v>18</v>
      </c>
      <c r="E83" s="835" t="s">
        <v>1169</v>
      </c>
      <c r="F83" s="835" t="s">
        <v>1173</v>
      </c>
      <c r="G83" s="840"/>
    </row>
    <row r="84" spans="2:7">
      <c r="B84" s="831">
        <v>2023</v>
      </c>
      <c r="C84" s="835" t="s">
        <v>1003</v>
      </c>
      <c r="D84" s="832">
        <v>19</v>
      </c>
      <c r="E84" s="835" t="s">
        <v>1169</v>
      </c>
      <c r="F84" s="835" t="s">
        <v>1173</v>
      </c>
      <c r="G84" s="840"/>
    </row>
    <row r="85" spans="2:7">
      <c r="B85" s="831">
        <v>2023</v>
      </c>
      <c r="C85" s="835" t="s">
        <v>1003</v>
      </c>
      <c r="D85" s="832">
        <v>20</v>
      </c>
      <c r="E85" s="835" t="s">
        <v>1169</v>
      </c>
      <c r="F85" s="835" t="s">
        <v>1173</v>
      </c>
      <c r="G85" s="840"/>
    </row>
    <row r="86" spans="2:7">
      <c r="B86" s="831">
        <v>2023</v>
      </c>
      <c r="C86" s="835" t="s">
        <v>1003</v>
      </c>
      <c r="D86" s="832">
        <v>21</v>
      </c>
      <c r="E86" s="835" t="s">
        <v>1169</v>
      </c>
      <c r="F86" s="835" t="s">
        <v>1173</v>
      </c>
      <c r="G86" s="840"/>
    </row>
    <row r="87" spans="2:7">
      <c r="B87" s="831">
        <v>2023</v>
      </c>
      <c r="C87" s="835" t="s">
        <v>1003</v>
      </c>
      <c r="D87" s="832">
        <v>22</v>
      </c>
      <c r="E87" s="835" t="s">
        <v>1169</v>
      </c>
      <c r="F87" s="835" t="s">
        <v>1173</v>
      </c>
      <c r="G87" s="840"/>
    </row>
    <row r="88" spans="2:7">
      <c r="B88" s="831">
        <v>2023</v>
      </c>
      <c r="C88" s="835" t="s">
        <v>1003</v>
      </c>
      <c r="D88" s="832">
        <v>23</v>
      </c>
      <c r="E88" s="835" t="s">
        <v>1169</v>
      </c>
      <c r="F88" s="835" t="s">
        <v>1173</v>
      </c>
      <c r="G88" s="841"/>
    </row>
    <row r="89" spans="2:7">
      <c r="B89" s="831">
        <v>2023</v>
      </c>
      <c r="C89" s="835" t="s">
        <v>1003</v>
      </c>
      <c r="D89" s="832">
        <v>24</v>
      </c>
      <c r="E89" s="835" t="s">
        <v>1169</v>
      </c>
      <c r="F89" s="835" t="s">
        <v>1173</v>
      </c>
      <c r="G89" s="841"/>
    </row>
    <row r="90" spans="2:7">
      <c r="B90" s="831">
        <v>2023</v>
      </c>
      <c r="C90" s="835" t="s">
        <v>1003</v>
      </c>
      <c r="D90" s="832">
        <v>25</v>
      </c>
      <c r="E90" s="835" t="s">
        <v>1169</v>
      </c>
      <c r="F90" s="835" t="s">
        <v>1173</v>
      </c>
      <c r="G90" s="841"/>
    </row>
    <row r="91" spans="2:7">
      <c r="B91" s="831">
        <v>2023</v>
      </c>
      <c r="C91" s="835" t="s">
        <v>1003</v>
      </c>
      <c r="D91" s="832">
        <v>26</v>
      </c>
      <c r="E91" s="835" t="s">
        <v>1169</v>
      </c>
      <c r="F91" s="835" t="s">
        <v>1173</v>
      </c>
      <c r="G91" s="841"/>
    </row>
    <row r="92" spans="2:7">
      <c r="B92" s="831">
        <v>2023</v>
      </c>
      <c r="C92" s="835" t="s">
        <v>1003</v>
      </c>
      <c r="D92" s="832">
        <v>27</v>
      </c>
      <c r="E92" s="835" t="s">
        <v>1169</v>
      </c>
      <c r="F92" s="835" t="s">
        <v>1173</v>
      </c>
      <c r="G92" s="841"/>
    </row>
    <row r="93" spans="2:7">
      <c r="B93" s="831">
        <v>2023</v>
      </c>
      <c r="C93" s="835" t="s">
        <v>1003</v>
      </c>
      <c r="D93" s="832">
        <v>28</v>
      </c>
      <c r="E93" s="835" t="s">
        <v>1169</v>
      </c>
      <c r="F93" s="835" t="s">
        <v>1173</v>
      </c>
      <c r="G93" s="841"/>
    </row>
    <row r="94" spans="2:7">
      <c r="B94" s="831">
        <v>2023</v>
      </c>
      <c r="C94" s="835" t="s">
        <v>1003</v>
      </c>
      <c r="D94" s="832">
        <v>29</v>
      </c>
      <c r="E94" s="835" t="s">
        <v>1169</v>
      </c>
      <c r="F94" s="835" t="s">
        <v>1173</v>
      </c>
      <c r="G94" s="841"/>
    </row>
    <row r="95" spans="2:7">
      <c r="B95" s="831">
        <v>2023</v>
      </c>
      <c r="C95" s="835" t="s">
        <v>1003</v>
      </c>
      <c r="D95" s="832">
        <v>30</v>
      </c>
      <c r="E95" s="835" t="s">
        <v>1169</v>
      </c>
      <c r="F95" s="835" t="s">
        <v>1173</v>
      </c>
      <c r="G95" s="841"/>
    </row>
    <row r="96" spans="2:7" ht="13.8" thickBot="1">
      <c r="B96" s="831">
        <v>2023</v>
      </c>
      <c r="C96" s="835" t="s">
        <v>1003</v>
      </c>
      <c r="D96" s="832">
        <v>31</v>
      </c>
      <c r="E96" s="835" t="s">
        <v>1169</v>
      </c>
      <c r="F96" s="835" t="s">
        <v>1173</v>
      </c>
      <c r="G96" s="841"/>
    </row>
    <row r="97" spans="2:7" ht="13.8" thickBot="1">
      <c r="B97" s="1391" t="s">
        <v>1181</v>
      </c>
      <c r="C97" s="1392"/>
      <c r="D97" s="1392"/>
      <c r="E97" s="1392"/>
      <c r="F97" s="1393"/>
      <c r="G97" s="838">
        <f>SUM(G66:G96)</f>
        <v>0</v>
      </c>
    </row>
    <row r="98" spans="2:7">
      <c r="B98" s="831">
        <v>2023</v>
      </c>
      <c r="C98" s="832" t="s">
        <v>1004</v>
      </c>
      <c r="D98" s="832">
        <v>1</v>
      </c>
      <c r="E98" s="835" t="s">
        <v>1169</v>
      </c>
      <c r="F98" s="835" t="s">
        <v>1173</v>
      </c>
      <c r="G98" s="839"/>
    </row>
    <row r="99" spans="2:7">
      <c r="B99" s="831">
        <v>2023</v>
      </c>
      <c r="C99" s="832" t="s">
        <v>1004</v>
      </c>
      <c r="D99" s="832">
        <v>2</v>
      </c>
      <c r="E99" s="835" t="s">
        <v>1169</v>
      </c>
      <c r="F99" s="835" t="s">
        <v>1173</v>
      </c>
      <c r="G99" s="839"/>
    </row>
    <row r="100" spans="2:7">
      <c r="B100" s="831">
        <v>2023</v>
      </c>
      <c r="C100" s="832" t="s">
        <v>1004</v>
      </c>
      <c r="D100" s="832">
        <v>3</v>
      </c>
      <c r="E100" s="835" t="s">
        <v>1169</v>
      </c>
      <c r="F100" s="835" t="s">
        <v>1173</v>
      </c>
      <c r="G100" s="839"/>
    </row>
    <row r="101" spans="2:7">
      <c r="B101" s="831">
        <v>2023</v>
      </c>
      <c r="C101" s="832" t="s">
        <v>1004</v>
      </c>
      <c r="D101" s="832">
        <v>4</v>
      </c>
      <c r="E101" s="835" t="s">
        <v>1169</v>
      </c>
      <c r="F101" s="835" t="s">
        <v>1173</v>
      </c>
      <c r="G101" s="839"/>
    </row>
    <row r="102" spans="2:7">
      <c r="B102" s="831">
        <v>2023</v>
      </c>
      <c r="C102" s="832" t="s">
        <v>1004</v>
      </c>
      <c r="D102" s="832">
        <v>5</v>
      </c>
      <c r="E102" s="835" t="s">
        <v>1169</v>
      </c>
      <c r="F102" s="835" t="s">
        <v>1173</v>
      </c>
      <c r="G102" s="839"/>
    </row>
    <row r="103" spans="2:7">
      <c r="B103" s="831">
        <v>2023</v>
      </c>
      <c r="C103" s="832" t="s">
        <v>1004</v>
      </c>
      <c r="D103" s="832">
        <v>6</v>
      </c>
      <c r="E103" s="835" t="s">
        <v>1169</v>
      </c>
      <c r="F103" s="835" t="s">
        <v>1173</v>
      </c>
      <c r="G103" s="839"/>
    </row>
    <row r="104" spans="2:7">
      <c r="B104" s="831">
        <v>2023</v>
      </c>
      <c r="C104" s="832" t="s">
        <v>1004</v>
      </c>
      <c r="D104" s="832">
        <v>7</v>
      </c>
      <c r="E104" s="835" t="s">
        <v>1169</v>
      </c>
      <c r="F104" s="835" t="s">
        <v>1173</v>
      </c>
      <c r="G104" s="839"/>
    </row>
    <row r="105" spans="2:7">
      <c r="B105" s="831">
        <v>2023</v>
      </c>
      <c r="C105" s="832" t="s">
        <v>1004</v>
      </c>
      <c r="D105" s="832">
        <v>8</v>
      </c>
      <c r="E105" s="835" t="s">
        <v>1169</v>
      </c>
      <c r="F105" s="835" t="s">
        <v>1173</v>
      </c>
      <c r="G105" s="839"/>
    </row>
    <row r="106" spans="2:7">
      <c r="B106" s="831">
        <v>2023</v>
      </c>
      <c r="C106" s="832" t="s">
        <v>1004</v>
      </c>
      <c r="D106" s="832">
        <v>9</v>
      </c>
      <c r="E106" s="835" t="s">
        <v>1169</v>
      </c>
      <c r="F106" s="835" t="s">
        <v>1173</v>
      </c>
      <c r="G106" s="839"/>
    </row>
    <row r="107" spans="2:7">
      <c r="B107" s="831">
        <v>2023</v>
      </c>
      <c r="C107" s="832" t="s">
        <v>1004</v>
      </c>
      <c r="D107" s="832">
        <v>10</v>
      </c>
      <c r="E107" s="835" t="s">
        <v>1169</v>
      </c>
      <c r="F107" s="835" t="s">
        <v>1173</v>
      </c>
      <c r="G107" s="839"/>
    </row>
    <row r="108" spans="2:7">
      <c r="B108" s="831">
        <v>2023</v>
      </c>
      <c r="C108" s="832" t="s">
        <v>1004</v>
      </c>
      <c r="D108" s="832">
        <v>11</v>
      </c>
      <c r="E108" s="835" t="s">
        <v>1169</v>
      </c>
      <c r="F108" s="835" t="s">
        <v>1173</v>
      </c>
      <c r="G108" s="839"/>
    </row>
    <row r="109" spans="2:7">
      <c r="B109" s="831">
        <v>2023</v>
      </c>
      <c r="C109" s="832" t="s">
        <v>1004</v>
      </c>
      <c r="D109" s="832">
        <v>12</v>
      </c>
      <c r="E109" s="835" t="s">
        <v>1169</v>
      </c>
      <c r="F109" s="835" t="s">
        <v>1173</v>
      </c>
      <c r="G109" s="839"/>
    </row>
    <row r="110" spans="2:7">
      <c r="B110" s="831">
        <v>2023</v>
      </c>
      <c r="C110" s="832" t="s">
        <v>1004</v>
      </c>
      <c r="D110" s="832">
        <v>13</v>
      </c>
      <c r="E110" s="835" t="s">
        <v>1169</v>
      </c>
      <c r="F110" s="835" t="s">
        <v>1173</v>
      </c>
      <c r="G110" s="839"/>
    </row>
    <row r="111" spans="2:7">
      <c r="B111" s="831">
        <v>2023</v>
      </c>
      <c r="C111" s="832" t="s">
        <v>1004</v>
      </c>
      <c r="D111" s="832">
        <v>14</v>
      </c>
      <c r="E111" s="835" t="s">
        <v>1169</v>
      </c>
      <c r="F111" s="835" t="s">
        <v>1173</v>
      </c>
      <c r="G111" s="839"/>
    </row>
    <row r="112" spans="2:7">
      <c r="B112" s="831">
        <v>2023</v>
      </c>
      <c r="C112" s="832" t="s">
        <v>1004</v>
      </c>
      <c r="D112" s="832">
        <v>15</v>
      </c>
      <c r="E112" s="835" t="s">
        <v>1169</v>
      </c>
      <c r="F112" s="835" t="s">
        <v>1173</v>
      </c>
      <c r="G112" s="839"/>
    </row>
    <row r="113" spans="2:7">
      <c r="B113" s="831">
        <v>2023</v>
      </c>
      <c r="C113" s="832" t="s">
        <v>1004</v>
      </c>
      <c r="D113" s="832">
        <v>16</v>
      </c>
      <c r="E113" s="835" t="s">
        <v>1169</v>
      </c>
      <c r="F113" s="835" t="s">
        <v>1173</v>
      </c>
      <c r="G113" s="839"/>
    </row>
    <row r="114" spans="2:7">
      <c r="B114" s="831">
        <v>2023</v>
      </c>
      <c r="C114" s="832" t="s">
        <v>1004</v>
      </c>
      <c r="D114" s="832">
        <v>17</v>
      </c>
      <c r="E114" s="835" t="s">
        <v>1169</v>
      </c>
      <c r="F114" s="835" t="s">
        <v>1173</v>
      </c>
      <c r="G114" s="839"/>
    </row>
    <row r="115" spans="2:7">
      <c r="B115" s="831">
        <v>2023</v>
      </c>
      <c r="C115" s="832" t="s">
        <v>1004</v>
      </c>
      <c r="D115" s="832">
        <v>18</v>
      </c>
      <c r="E115" s="835" t="s">
        <v>1169</v>
      </c>
      <c r="F115" s="835" t="s">
        <v>1173</v>
      </c>
      <c r="G115" s="840"/>
    </row>
    <row r="116" spans="2:7">
      <c r="B116" s="831">
        <v>2023</v>
      </c>
      <c r="C116" s="832" t="s">
        <v>1004</v>
      </c>
      <c r="D116" s="832">
        <v>19</v>
      </c>
      <c r="E116" s="835" t="s">
        <v>1169</v>
      </c>
      <c r="F116" s="835" t="s">
        <v>1173</v>
      </c>
      <c r="G116" s="840"/>
    </row>
    <row r="117" spans="2:7">
      <c r="B117" s="831">
        <v>2023</v>
      </c>
      <c r="C117" s="832" t="s">
        <v>1004</v>
      </c>
      <c r="D117" s="832">
        <v>20</v>
      </c>
      <c r="E117" s="835" t="s">
        <v>1169</v>
      </c>
      <c r="F117" s="835" t="s">
        <v>1173</v>
      </c>
      <c r="G117" s="840"/>
    </row>
    <row r="118" spans="2:7">
      <c r="B118" s="831">
        <v>2023</v>
      </c>
      <c r="C118" s="832" t="s">
        <v>1004</v>
      </c>
      <c r="D118" s="832">
        <v>21</v>
      </c>
      <c r="E118" s="835" t="s">
        <v>1169</v>
      </c>
      <c r="F118" s="835" t="s">
        <v>1173</v>
      </c>
      <c r="G118" s="840"/>
    </row>
    <row r="119" spans="2:7">
      <c r="B119" s="831">
        <v>2023</v>
      </c>
      <c r="C119" s="832" t="s">
        <v>1004</v>
      </c>
      <c r="D119" s="832">
        <v>22</v>
      </c>
      <c r="E119" s="835" t="s">
        <v>1169</v>
      </c>
      <c r="F119" s="835" t="s">
        <v>1173</v>
      </c>
      <c r="G119" s="840"/>
    </row>
    <row r="120" spans="2:7">
      <c r="B120" s="831">
        <v>2023</v>
      </c>
      <c r="C120" s="832" t="s">
        <v>1004</v>
      </c>
      <c r="D120" s="832">
        <v>23</v>
      </c>
      <c r="E120" s="835" t="s">
        <v>1169</v>
      </c>
      <c r="F120" s="835" t="s">
        <v>1173</v>
      </c>
      <c r="G120" s="841"/>
    </row>
    <row r="121" spans="2:7">
      <c r="B121" s="831">
        <v>2023</v>
      </c>
      <c r="C121" s="832" t="s">
        <v>1004</v>
      </c>
      <c r="D121" s="832">
        <v>24</v>
      </c>
      <c r="E121" s="835" t="s">
        <v>1169</v>
      </c>
      <c r="F121" s="835" t="s">
        <v>1173</v>
      </c>
      <c r="G121" s="841"/>
    </row>
    <row r="122" spans="2:7">
      <c r="B122" s="831">
        <v>2023</v>
      </c>
      <c r="C122" s="832" t="s">
        <v>1004</v>
      </c>
      <c r="D122" s="832">
        <v>25</v>
      </c>
      <c r="E122" s="835" t="s">
        <v>1169</v>
      </c>
      <c r="F122" s="835" t="s">
        <v>1173</v>
      </c>
      <c r="G122" s="841"/>
    </row>
    <row r="123" spans="2:7">
      <c r="B123" s="831">
        <v>2023</v>
      </c>
      <c r="C123" s="832" t="s">
        <v>1004</v>
      </c>
      <c r="D123" s="832">
        <v>26</v>
      </c>
      <c r="E123" s="835" t="s">
        <v>1169</v>
      </c>
      <c r="F123" s="835" t="s">
        <v>1173</v>
      </c>
      <c r="G123" s="841"/>
    </row>
    <row r="124" spans="2:7">
      <c r="B124" s="831">
        <v>2023</v>
      </c>
      <c r="C124" s="832" t="s">
        <v>1004</v>
      </c>
      <c r="D124" s="832">
        <v>27</v>
      </c>
      <c r="E124" s="835" t="s">
        <v>1169</v>
      </c>
      <c r="F124" s="835" t="s">
        <v>1173</v>
      </c>
      <c r="G124" s="841"/>
    </row>
    <row r="125" spans="2:7">
      <c r="B125" s="831">
        <v>2023</v>
      </c>
      <c r="C125" s="832" t="s">
        <v>1004</v>
      </c>
      <c r="D125" s="832">
        <v>28</v>
      </c>
      <c r="E125" s="835" t="s">
        <v>1169</v>
      </c>
      <c r="F125" s="835" t="s">
        <v>1173</v>
      </c>
      <c r="G125" s="841"/>
    </row>
    <row r="126" spans="2:7">
      <c r="B126" s="831">
        <v>2023</v>
      </c>
      <c r="C126" s="832" t="s">
        <v>1004</v>
      </c>
      <c r="D126" s="832">
        <v>29</v>
      </c>
      <c r="E126" s="835" t="s">
        <v>1169</v>
      </c>
      <c r="F126" s="835" t="s">
        <v>1173</v>
      </c>
      <c r="G126" s="841"/>
    </row>
    <row r="127" spans="2:7" ht="13.8" thickBot="1">
      <c r="B127" s="831">
        <v>2023</v>
      </c>
      <c r="C127" s="832" t="s">
        <v>1004</v>
      </c>
      <c r="D127" s="832">
        <v>30</v>
      </c>
      <c r="E127" s="835" t="s">
        <v>1169</v>
      </c>
      <c r="F127" s="835" t="s">
        <v>1173</v>
      </c>
      <c r="G127" s="841"/>
    </row>
    <row r="128" spans="2:7" ht="13.8" thickBot="1">
      <c r="B128" s="1391" t="s">
        <v>1181</v>
      </c>
      <c r="C128" s="1392"/>
      <c r="D128" s="1392"/>
      <c r="E128" s="1392"/>
      <c r="F128" s="1393"/>
      <c r="G128" s="838">
        <f>SUM(G98:G127)</f>
        <v>0</v>
      </c>
    </row>
    <row r="129" spans="2:7">
      <c r="B129" s="831">
        <v>2023</v>
      </c>
      <c r="C129" s="832" t="s">
        <v>1005</v>
      </c>
      <c r="D129" s="832">
        <v>1</v>
      </c>
      <c r="E129" s="835" t="s">
        <v>1169</v>
      </c>
      <c r="F129" s="835" t="s">
        <v>1173</v>
      </c>
      <c r="G129" s="839"/>
    </row>
    <row r="130" spans="2:7">
      <c r="B130" s="831">
        <v>2023</v>
      </c>
      <c r="C130" s="832" t="s">
        <v>1005</v>
      </c>
      <c r="D130" s="832">
        <v>2</v>
      </c>
      <c r="E130" s="835" t="s">
        <v>1169</v>
      </c>
      <c r="F130" s="835" t="s">
        <v>1173</v>
      </c>
      <c r="G130" s="839"/>
    </row>
    <row r="131" spans="2:7">
      <c r="B131" s="831">
        <v>2023</v>
      </c>
      <c r="C131" s="832" t="s">
        <v>1005</v>
      </c>
      <c r="D131" s="832">
        <v>3</v>
      </c>
      <c r="E131" s="835" t="s">
        <v>1169</v>
      </c>
      <c r="F131" s="835" t="s">
        <v>1173</v>
      </c>
      <c r="G131" s="839"/>
    </row>
    <row r="132" spans="2:7">
      <c r="B132" s="831">
        <v>2023</v>
      </c>
      <c r="C132" s="832" t="s">
        <v>1005</v>
      </c>
      <c r="D132" s="832">
        <v>4</v>
      </c>
      <c r="E132" s="835" t="s">
        <v>1169</v>
      </c>
      <c r="F132" s="835" t="s">
        <v>1173</v>
      </c>
      <c r="G132" s="839"/>
    </row>
    <row r="133" spans="2:7">
      <c r="B133" s="831">
        <v>2023</v>
      </c>
      <c r="C133" s="832" t="s">
        <v>1005</v>
      </c>
      <c r="D133" s="832">
        <v>5</v>
      </c>
      <c r="E133" s="835" t="s">
        <v>1169</v>
      </c>
      <c r="F133" s="835" t="s">
        <v>1173</v>
      </c>
      <c r="G133" s="839"/>
    </row>
    <row r="134" spans="2:7">
      <c r="B134" s="831">
        <v>2023</v>
      </c>
      <c r="C134" s="832" t="s">
        <v>1005</v>
      </c>
      <c r="D134" s="832">
        <v>6</v>
      </c>
      <c r="E134" s="835" t="s">
        <v>1169</v>
      </c>
      <c r="F134" s="835" t="s">
        <v>1173</v>
      </c>
      <c r="G134" s="839"/>
    </row>
    <row r="135" spans="2:7">
      <c r="B135" s="831">
        <v>2023</v>
      </c>
      <c r="C135" s="832" t="s">
        <v>1005</v>
      </c>
      <c r="D135" s="832">
        <v>7</v>
      </c>
      <c r="E135" s="835" t="s">
        <v>1169</v>
      </c>
      <c r="F135" s="835" t="s">
        <v>1173</v>
      </c>
      <c r="G135" s="839"/>
    </row>
    <row r="136" spans="2:7">
      <c r="B136" s="831">
        <v>2023</v>
      </c>
      <c r="C136" s="832" t="s">
        <v>1005</v>
      </c>
      <c r="D136" s="832">
        <v>8</v>
      </c>
      <c r="E136" s="835" t="s">
        <v>1169</v>
      </c>
      <c r="F136" s="835" t="s">
        <v>1173</v>
      </c>
      <c r="G136" s="839"/>
    </row>
    <row r="137" spans="2:7">
      <c r="B137" s="831">
        <v>2023</v>
      </c>
      <c r="C137" s="832" t="s">
        <v>1005</v>
      </c>
      <c r="D137" s="832">
        <v>9</v>
      </c>
      <c r="E137" s="835" t="s">
        <v>1169</v>
      </c>
      <c r="F137" s="835" t="s">
        <v>1173</v>
      </c>
      <c r="G137" s="839"/>
    </row>
    <row r="138" spans="2:7">
      <c r="B138" s="831">
        <v>2023</v>
      </c>
      <c r="C138" s="832" t="s">
        <v>1005</v>
      </c>
      <c r="D138" s="832">
        <v>10</v>
      </c>
      <c r="E138" s="835" t="s">
        <v>1169</v>
      </c>
      <c r="F138" s="835" t="s">
        <v>1173</v>
      </c>
      <c r="G138" s="839"/>
    </row>
    <row r="139" spans="2:7">
      <c r="B139" s="831">
        <v>2023</v>
      </c>
      <c r="C139" s="832" t="s">
        <v>1005</v>
      </c>
      <c r="D139" s="832">
        <v>11</v>
      </c>
      <c r="E139" s="835" t="s">
        <v>1169</v>
      </c>
      <c r="F139" s="835" t="s">
        <v>1173</v>
      </c>
      <c r="G139" s="839"/>
    </row>
    <row r="140" spans="2:7">
      <c r="B140" s="831">
        <v>2023</v>
      </c>
      <c r="C140" s="832" t="s">
        <v>1005</v>
      </c>
      <c r="D140" s="832">
        <v>12</v>
      </c>
      <c r="E140" s="835" t="s">
        <v>1169</v>
      </c>
      <c r="F140" s="835" t="s">
        <v>1173</v>
      </c>
      <c r="G140" s="839"/>
    </row>
    <row r="141" spans="2:7">
      <c r="B141" s="831">
        <v>2023</v>
      </c>
      <c r="C141" s="832" t="s">
        <v>1005</v>
      </c>
      <c r="D141" s="832">
        <v>13</v>
      </c>
      <c r="E141" s="835" t="s">
        <v>1169</v>
      </c>
      <c r="F141" s="835" t="s">
        <v>1173</v>
      </c>
      <c r="G141" s="839"/>
    </row>
    <row r="142" spans="2:7">
      <c r="B142" s="831">
        <v>2023</v>
      </c>
      <c r="C142" s="832" t="s">
        <v>1005</v>
      </c>
      <c r="D142" s="832">
        <v>14</v>
      </c>
      <c r="E142" s="835" t="s">
        <v>1169</v>
      </c>
      <c r="F142" s="835" t="s">
        <v>1173</v>
      </c>
      <c r="G142" s="839"/>
    </row>
    <row r="143" spans="2:7">
      <c r="B143" s="831">
        <v>2023</v>
      </c>
      <c r="C143" s="832" t="s">
        <v>1005</v>
      </c>
      <c r="D143" s="832">
        <v>15</v>
      </c>
      <c r="E143" s="835" t="s">
        <v>1169</v>
      </c>
      <c r="F143" s="835" t="s">
        <v>1173</v>
      </c>
      <c r="G143" s="839"/>
    </row>
    <row r="144" spans="2:7">
      <c r="B144" s="831">
        <v>2023</v>
      </c>
      <c r="C144" s="832" t="s">
        <v>1005</v>
      </c>
      <c r="D144" s="832">
        <v>16</v>
      </c>
      <c r="E144" s="835" t="s">
        <v>1169</v>
      </c>
      <c r="F144" s="835" t="s">
        <v>1173</v>
      </c>
      <c r="G144" s="839"/>
    </row>
    <row r="145" spans="2:7">
      <c r="B145" s="831">
        <v>2023</v>
      </c>
      <c r="C145" s="832" t="s">
        <v>1005</v>
      </c>
      <c r="D145" s="832">
        <v>17</v>
      </c>
      <c r="E145" s="835" t="s">
        <v>1169</v>
      </c>
      <c r="F145" s="835" t="s">
        <v>1173</v>
      </c>
      <c r="G145" s="839"/>
    </row>
    <row r="146" spans="2:7">
      <c r="B146" s="831">
        <v>2023</v>
      </c>
      <c r="C146" s="832" t="s">
        <v>1005</v>
      </c>
      <c r="D146" s="832">
        <v>18</v>
      </c>
      <c r="E146" s="835" t="s">
        <v>1169</v>
      </c>
      <c r="F146" s="835" t="s">
        <v>1173</v>
      </c>
      <c r="G146" s="840"/>
    </row>
    <row r="147" spans="2:7">
      <c r="B147" s="831">
        <v>2023</v>
      </c>
      <c r="C147" s="832" t="s">
        <v>1005</v>
      </c>
      <c r="D147" s="832">
        <v>19</v>
      </c>
      <c r="E147" s="835" t="s">
        <v>1169</v>
      </c>
      <c r="F147" s="835" t="s">
        <v>1173</v>
      </c>
      <c r="G147" s="840"/>
    </row>
    <row r="148" spans="2:7">
      <c r="B148" s="831">
        <v>2023</v>
      </c>
      <c r="C148" s="832" t="s">
        <v>1005</v>
      </c>
      <c r="D148" s="832">
        <v>20</v>
      </c>
      <c r="E148" s="835" t="s">
        <v>1169</v>
      </c>
      <c r="F148" s="835" t="s">
        <v>1173</v>
      </c>
      <c r="G148" s="840"/>
    </row>
    <row r="149" spans="2:7">
      <c r="B149" s="831">
        <v>2023</v>
      </c>
      <c r="C149" s="832" t="s">
        <v>1005</v>
      </c>
      <c r="D149" s="832">
        <v>21</v>
      </c>
      <c r="E149" s="835" t="s">
        <v>1169</v>
      </c>
      <c r="F149" s="835" t="s">
        <v>1173</v>
      </c>
      <c r="G149" s="840"/>
    </row>
    <row r="150" spans="2:7">
      <c r="B150" s="831">
        <v>2023</v>
      </c>
      <c r="C150" s="832" t="s">
        <v>1005</v>
      </c>
      <c r="D150" s="832">
        <v>22</v>
      </c>
      <c r="E150" s="835" t="s">
        <v>1169</v>
      </c>
      <c r="F150" s="835" t="s">
        <v>1173</v>
      </c>
      <c r="G150" s="840"/>
    </row>
    <row r="151" spans="2:7">
      <c r="B151" s="831">
        <v>2023</v>
      </c>
      <c r="C151" s="832" t="s">
        <v>1005</v>
      </c>
      <c r="D151" s="832">
        <v>23</v>
      </c>
      <c r="E151" s="835" t="s">
        <v>1169</v>
      </c>
      <c r="F151" s="835" t="s">
        <v>1173</v>
      </c>
      <c r="G151" s="841"/>
    </row>
    <row r="152" spans="2:7">
      <c r="B152" s="831">
        <v>2023</v>
      </c>
      <c r="C152" s="832" t="s">
        <v>1005</v>
      </c>
      <c r="D152" s="832">
        <v>24</v>
      </c>
      <c r="E152" s="835" t="s">
        <v>1169</v>
      </c>
      <c r="F152" s="835" t="s">
        <v>1173</v>
      </c>
      <c r="G152" s="841"/>
    </row>
    <row r="153" spans="2:7">
      <c r="B153" s="831">
        <v>2023</v>
      </c>
      <c r="C153" s="832" t="s">
        <v>1005</v>
      </c>
      <c r="D153" s="832">
        <v>25</v>
      </c>
      <c r="E153" s="835" t="s">
        <v>1169</v>
      </c>
      <c r="F153" s="835" t="s">
        <v>1173</v>
      </c>
      <c r="G153" s="841"/>
    </row>
    <row r="154" spans="2:7">
      <c r="B154" s="831">
        <v>2023</v>
      </c>
      <c r="C154" s="832" t="s">
        <v>1005</v>
      </c>
      <c r="D154" s="832">
        <v>26</v>
      </c>
      <c r="E154" s="835" t="s">
        <v>1169</v>
      </c>
      <c r="F154" s="835" t="s">
        <v>1173</v>
      </c>
      <c r="G154" s="841"/>
    </row>
    <row r="155" spans="2:7">
      <c r="B155" s="831">
        <v>2023</v>
      </c>
      <c r="C155" s="832" t="s">
        <v>1005</v>
      </c>
      <c r="D155" s="832">
        <v>27</v>
      </c>
      <c r="E155" s="835" t="s">
        <v>1169</v>
      </c>
      <c r="F155" s="835" t="s">
        <v>1173</v>
      </c>
      <c r="G155" s="841"/>
    </row>
    <row r="156" spans="2:7">
      <c r="B156" s="831">
        <v>2023</v>
      </c>
      <c r="C156" s="832" t="s">
        <v>1005</v>
      </c>
      <c r="D156" s="832">
        <v>28</v>
      </c>
      <c r="E156" s="835" t="s">
        <v>1169</v>
      </c>
      <c r="F156" s="835" t="s">
        <v>1173</v>
      </c>
      <c r="G156" s="841"/>
    </row>
    <row r="157" spans="2:7">
      <c r="B157" s="831">
        <v>2023</v>
      </c>
      <c r="C157" s="832" t="s">
        <v>1005</v>
      </c>
      <c r="D157" s="832">
        <v>29</v>
      </c>
      <c r="E157" s="835" t="s">
        <v>1169</v>
      </c>
      <c r="F157" s="835" t="s">
        <v>1173</v>
      </c>
      <c r="G157" s="841"/>
    </row>
    <row r="158" spans="2:7">
      <c r="B158" s="831">
        <v>2023</v>
      </c>
      <c r="C158" s="832" t="s">
        <v>1005</v>
      </c>
      <c r="D158" s="832">
        <v>30</v>
      </c>
      <c r="E158" s="835" t="s">
        <v>1169</v>
      </c>
      <c r="F158" s="835" t="s">
        <v>1173</v>
      </c>
      <c r="G158" s="841"/>
    </row>
    <row r="159" spans="2:7" ht="13.8" thickBot="1">
      <c r="B159" s="831">
        <v>2023</v>
      </c>
      <c r="C159" s="832" t="s">
        <v>1005</v>
      </c>
      <c r="D159" s="832">
        <v>31</v>
      </c>
      <c r="E159" s="835" t="s">
        <v>1169</v>
      </c>
      <c r="F159" s="835" t="s">
        <v>1173</v>
      </c>
      <c r="G159" s="841"/>
    </row>
    <row r="160" spans="2:7" ht="13.8" thickBot="1">
      <c r="B160" s="1391" t="s">
        <v>1181</v>
      </c>
      <c r="C160" s="1392"/>
      <c r="D160" s="1392"/>
      <c r="E160" s="1392"/>
      <c r="F160" s="1393"/>
      <c r="G160" s="838">
        <f>SUM(G129:G159)</f>
        <v>0</v>
      </c>
    </row>
    <row r="161" spans="2:7">
      <c r="B161" s="831">
        <v>2023</v>
      </c>
      <c r="C161" s="832" t="s">
        <v>1006</v>
      </c>
      <c r="D161" s="832">
        <v>1</v>
      </c>
      <c r="E161" s="835" t="s">
        <v>1169</v>
      </c>
      <c r="F161" s="835" t="s">
        <v>1173</v>
      </c>
      <c r="G161" s="839"/>
    </row>
    <row r="162" spans="2:7">
      <c r="B162" s="831">
        <v>2023</v>
      </c>
      <c r="C162" s="832" t="s">
        <v>1006</v>
      </c>
      <c r="D162" s="832">
        <v>2</v>
      </c>
      <c r="E162" s="835" t="s">
        <v>1169</v>
      </c>
      <c r="F162" s="835" t="s">
        <v>1173</v>
      </c>
      <c r="G162" s="839"/>
    </row>
    <row r="163" spans="2:7">
      <c r="B163" s="831">
        <v>2023</v>
      </c>
      <c r="C163" s="832" t="s">
        <v>1006</v>
      </c>
      <c r="D163" s="832">
        <v>3</v>
      </c>
      <c r="E163" s="835" t="s">
        <v>1169</v>
      </c>
      <c r="F163" s="835" t="s">
        <v>1173</v>
      </c>
      <c r="G163" s="839"/>
    </row>
    <row r="164" spans="2:7">
      <c r="B164" s="831">
        <v>2023</v>
      </c>
      <c r="C164" s="832" t="s">
        <v>1006</v>
      </c>
      <c r="D164" s="832">
        <v>4</v>
      </c>
      <c r="E164" s="835" t="s">
        <v>1169</v>
      </c>
      <c r="F164" s="835" t="s">
        <v>1173</v>
      </c>
      <c r="G164" s="839"/>
    </row>
    <row r="165" spans="2:7">
      <c r="B165" s="831">
        <v>2023</v>
      </c>
      <c r="C165" s="832" t="s">
        <v>1006</v>
      </c>
      <c r="D165" s="832">
        <v>5</v>
      </c>
      <c r="E165" s="835" t="s">
        <v>1169</v>
      </c>
      <c r="F165" s="835" t="s">
        <v>1173</v>
      </c>
      <c r="G165" s="839"/>
    </row>
    <row r="166" spans="2:7">
      <c r="B166" s="831">
        <v>2023</v>
      </c>
      <c r="C166" s="832" t="s">
        <v>1006</v>
      </c>
      <c r="D166" s="832">
        <v>6</v>
      </c>
      <c r="E166" s="835" t="s">
        <v>1169</v>
      </c>
      <c r="F166" s="835" t="s">
        <v>1173</v>
      </c>
      <c r="G166" s="839"/>
    </row>
    <row r="167" spans="2:7">
      <c r="B167" s="831">
        <v>2023</v>
      </c>
      <c r="C167" s="832" t="s">
        <v>1006</v>
      </c>
      <c r="D167" s="832">
        <v>7</v>
      </c>
      <c r="E167" s="835" t="s">
        <v>1169</v>
      </c>
      <c r="F167" s="835" t="s">
        <v>1173</v>
      </c>
      <c r="G167" s="839"/>
    </row>
    <row r="168" spans="2:7">
      <c r="B168" s="831">
        <v>2023</v>
      </c>
      <c r="C168" s="832" t="s">
        <v>1006</v>
      </c>
      <c r="D168" s="832">
        <v>8</v>
      </c>
      <c r="E168" s="835" t="s">
        <v>1169</v>
      </c>
      <c r="F168" s="835" t="s">
        <v>1173</v>
      </c>
      <c r="G168" s="839"/>
    </row>
    <row r="169" spans="2:7">
      <c r="B169" s="831">
        <v>2023</v>
      </c>
      <c r="C169" s="832" t="s">
        <v>1006</v>
      </c>
      <c r="D169" s="832">
        <v>9</v>
      </c>
      <c r="E169" s="835" t="s">
        <v>1169</v>
      </c>
      <c r="F169" s="835" t="s">
        <v>1173</v>
      </c>
      <c r="G169" s="839"/>
    </row>
    <row r="170" spans="2:7">
      <c r="B170" s="831">
        <v>2023</v>
      </c>
      <c r="C170" s="832" t="s">
        <v>1006</v>
      </c>
      <c r="D170" s="832">
        <v>10</v>
      </c>
      <c r="E170" s="835" t="s">
        <v>1169</v>
      </c>
      <c r="F170" s="835" t="s">
        <v>1173</v>
      </c>
      <c r="G170" s="839"/>
    </row>
    <row r="171" spans="2:7">
      <c r="B171" s="831">
        <v>2023</v>
      </c>
      <c r="C171" s="832" t="s">
        <v>1006</v>
      </c>
      <c r="D171" s="832">
        <v>11</v>
      </c>
      <c r="E171" s="835" t="s">
        <v>1169</v>
      </c>
      <c r="F171" s="835" t="s">
        <v>1173</v>
      </c>
      <c r="G171" s="839"/>
    </row>
    <row r="172" spans="2:7">
      <c r="B172" s="831">
        <v>2023</v>
      </c>
      <c r="C172" s="832" t="s">
        <v>1006</v>
      </c>
      <c r="D172" s="832">
        <v>12</v>
      </c>
      <c r="E172" s="835" t="s">
        <v>1169</v>
      </c>
      <c r="F172" s="835" t="s">
        <v>1173</v>
      </c>
      <c r="G172" s="839"/>
    </row>
    <row r="173" spans="2:7">
      <c r="B173" s="831">
        <v>2023</v>
      </c>
      <c r="C173" s="832" t="s">
        <v>1006</v>
      </c>
      <c r="D173" s="832">
        <v>13</v>
      </c>
      <c r="E173" s="835" t="s">
        <v>1169</v>
      </c>
      <c r="F173" s="835" t="s">
        <v>1173</v>
      </c>
      <c r="G173" s="839"/>
    </row>
    <row r="174" spans="2:7">
      <c r="B174" s="831">
        <v>2023</v>
      </c>
      <c r="C174" s="832" t="s">
        <v>1006</v>
      </c>
      <c r="D174" s="832">
        <v>14</v>
      </c>
      <c r="E174" s="835" t="s">
        <v>1169</v>
      </c>
      <c r="F174" s="835" t="s">
        <v>1173</v>
      </c>
      <c r="G174" s="839"/>
    </row>
    <row r="175" spans="2:7">
      <c r="B175" s="831">
        <v>2023</v>
      </c>
      <c r="C175" s="832" t="s">
        <v>1006</v>
      </c>
      <c r="D175" s="832">
        <v>15</v>
      </c>
      <c r="E175" s="835" t="s">
        <v>1169</v>
      </c>
      <c r="F175" s="835" t="s">
        <v>1173</v>
      </c>
      <c r="G175" s="839"/>
    </row>
    <row r="176" spans="2:7">
      <c r="B176" s="831">
        <v>2023</v>
      </c>
      <c r="C176" s="832" t="s">
        <v>1006</v>
      </c>
      <c r="D176" s="832">
        <v>16</v>
      </c>
      <c r="E176" s="835" t="s">
        <v>1169</v>
      </c>
      <c r="F176" s="835" t="s">
        <v>1173</v>
      </c>
      <c r="G176" s="839"/>
    </row>
    <row r="177" spans="2:7">
      <c r="B177" s="831">
        <v>2023</v>
      </c>
      <c r="C177" s="832" t="s">
        <v>1006</v>
      </c>
      <c r="D177" s="832">
        <v>17</v>
      </c>
      <c r="E177" s="835" t="s">
        <v>1169</v>
      </c>
      <c r="F177" s="835" t="s">
        <v>1173</v>
      </c>
      <c r="G177" s="839"/>
    </row>
    <row r="178" spans="2:7">
      <c r="B178" s="831">
        <v>2023</v>
      </c>
      <c r="C178" s="832" t="s">
        <v>1006</v>
      </c>
      <c r="D178" s="832">
        <v>18</v>
      </c>
      <c r="E178" s="835" t="s">
        <v>1169</v>
      </c>
      <c r="F178" s="835" t="s">
        <v>1173</v>
      </c>
      <c r="G178" s="840"/>
    </row>
    <row r="179" spans="2:7">
      <c r="B179" s="831">
        <v>2023</v>
      </c>
      <c r="C179" s="832" t="s">
        <v>1006</v>
      </c>
      <c r="D179" s="832">
        <v>19</v>
      </c>
      <c r="E179" s="835" t="s">
        <v>1169</v>
      </c>
      <c r="F179" s="835" t="s">
        <v>1173</v>
      </c>
      <c r="G179" s="840"/>
    </row>
    <row r="180" spans="2:7">
      <c r="B180" s="831">
        <v>2023</v>
      </c>
      <c r="C180" s="832" t="s">
        <v>1006</v>
      </c>
      <c r="D180" s="832">
        <v>20</v>
      </c>
      <c r="E180" s="835" t="s">
        <v>1169</v>
      </c>
      <c r="F180" s="835" t="s">
        <v>1173</v>
      </c>
      <c r="G180" s="840"/>
    </row>
    <row r="181" spans="2:7">
      <c r="B181" s="831">
        <v>2023</v>
      </c>
      <c r="C181" s="832" t="s">
        <v>1006</v>
      </c>
      <c r="D181" s="832">
        <v>21</v>
      </c>
      <c r="E181" s="835" t="s">
        <v>1169</v>
      </c>
      <c r="F181" s="835" t="s">
        <v>1173</v>
      </c>
      <c r="G181" s="840"/>
    </row>
    <row r="182" spans="2:7">
      <c r="B182" s="831">
        <v>2023</v>
      </c>
      <c r="C182" s="832" t="s">
        <v>1006</v>
      </c>
      <c r="D182" s="832">
        <v>22</v>
      </c>
      <c r="E182" s="835" t="s">
        <v>1169</v>
      </c>
      <c r="F182" s="835" t="s">
        <v>1173</v>
      </c>
      <c r="G182" s="840"/>
    </row>
    <row r="183" spans="2:7">
      <c r="B183" s="831">
        <v>2023</v>
      </c>
      <c r="C183" s="832" t="s">
        <v>1006</v>
      </c>
      <c r="D183" s="832">
        <v>23</v>
      </c>
      <c r="E183" s="835" t="s">
        <v>1169</v>
      </c>
      <c r="F183" s="835" t="s">
        <v>1173</v>
      </c>
      <c r="G183" s="841"/>
    </row>
    <row r="184" spans="2:7">
      <c r="B184" s="831">
        <v>2023</v>
      </c>
      <c r="C184" s="832" t="s">
        <v>1006</v>
      </c>
      <c r="D184" s="832">
        <v>24</v>
      </c>
      <c r="E184" s="835" t="s">
        <v>1169</v>
      </c>
      <c r="F184" s="835" t="s">
        <v>1173</v>
      </c>
      <c r="G184" s="841"/>
    </row>
    <row r="185" spans="2:7">
      <c r="B185" s="831">
        <v>2023</v>
      </c>
      <c r="C185" s="832" t="s">
        <v>1006</v>
      </c>
      <c r="D185" s="832">
        <v>25</v>
      </c>
      <c r="E185" s="835" t="s">
        <v>1169</v>
      </c>
      <c r="F185" s="835" t="s">
        <v>1173</v>
      </c>
      <c r="G185" s="841"/>
    </row>
    <row r="186" spans="2:7">
      <c r="B186" s="831">
        <v>2023</v>
      </c>
      <c r="C186" s="832" t="s">
        <v>1006</v>
      </c>
      <c r="D186" s="832">
        <v>26</v>
      </c>
      <c r="E186" s="835" t="s">
        <v>1169</v>
      </c>
      <c r="F186" s="835" t="s">
        <v>1173</v>
      </c>
      <c r="G186" s="841"/>
    </row>
    <row r="187" spans="2:7">
      <c r="B187" s="831">
        <v>2023</v>
      </c>
      <c r="C187" s="832" t="s">
        <v>1006</v>
      </c>
      <c r="D187" s="832">
        <v>27</v>
      </c>
      <c r="E187" s="835" t="s">
        <v>1169</v>
      </c>
      <c r="F187" s="835" t="s">
        <v>1173</v>
      </c>
      <c r="G187" s="841"/>
    </row>
    <row r="188" spans="2:7">
      <c r="B188" s="831">
        <v>2023</v>
      </c>
      <c r="C188" s="832" t="s">
        <v>1006</v>
      </c>
      <c r="D188" s="832">
        <v>28</v>
      </c>
      <c r="E188" s="835" t="s">
        <v>1169</v>
      </c>
      <c r="F188" s="835" t="s">
        <v>1173</v>
      </c>
      <c r="G188" s="841"/>
    </row>
    <row r="189" spans="2:7">
      <c r="B189" s="831">
        <v>2023</v>
      </c>
      <c r="C189" s="832" t="s">
        <v>1006</v>
      </c>
      <c r="D189" s="832">
        <v>29</v>
      </c>
      <c r="E189" s="835" t="s">
        <v>1169</v>
      </c>
      <c r="F189" s="835" t="s">
        <v>1173</v>
      </c>
      <c r="G189" s="841"/>
    </row>
    <row r="190" spans="2:7" ht="13.8" thickBot="1">
      <c r="B190" s="831">
        <v>2023</v>
      </c>
      <c r="C190" s="832" t="s">
        <v>1006</v>
      </c>
      <c r="D190" s="832">
        <v>30</v>
      </c>
      <c r="E190" s="835" t="s">
        <v>1169</v>
      </c>
      <c r="F190" s="835" t="s">
        <v>1173</v>
      </c>
      <c r="G190" s="841"/>
    </row>
    <row r="191" spans="2:7" ht="13.8" thickBot="1">
      <c r="B191" s="1391" t="s">
        <v>1181</v>
      </c>
      <c r="C191" s="1392"/>
      <c r="D191" s="1392"/>
      <c r="E191" s="1392"/>
      <c r="F191" s="1393"/>
      <c r="G191" s="838">
        <f>SUM(G161:G190)</f>
        <v>0</v>
      </c>
    </row>
    <row r="192" spans="2:7">
      <c r="B192" s="831">
        <v>2023</v>
      </c>
      <c r="C192" s="832" t="s">
        <v>1021</v>
      </c>
      <c r="D192" s="832">
        <v>1</v>
      </c>
      <c r="E192" s="833" t="s">
        <v>1169</v>
      </c>
      <c r="F192" s="832" t="s">
        <v>1173</v>
      </c>
      <c r="G192" s="841"/>
    </row>
    <row r="193" spans="2:7">
      <c r="B193" s="831">
        <v>2023</v>
      </c>
      <c r="C193" s="832" t="s">
        <v>1021</v>
      </c>
      <c r="D193" s="832">
        <v>2</v>
      </c>
      <c r="E193" s="835" t="s">
        <v>1169</v>
      </c>
      <c r="F193" s="832" t="s">
        <v>1173</v>
      </c>
      <c r="G193" s="841"/>
    </row>
    <row r="194" spans="2:7">
      <c r="B194" s="831">
        <v>2023</v>
      </c>
      <c r="C194" s="832" t="s">
        <v>1021</v>
      </c>
      <c r="D194" s="832">
        <v>3</v>
      </c>
      <c r="E194" s="835" t="s">
        <v>1169</v>
      </c>
      <c r="F194" s="832" t="s">
        <v>1173</v>
      </c>
      <c r="G194" s="841"/>
    </row>
    <row r="195" spans="2:7">
      <c r="B195" s="831">
        <v>2023</v>
      </c>
      <c r="C195" s="832" t="s">
        <v>1021</v>
      </c>
      <c r="D195" s="832">
        <v>4</v>
      </c>
      <c r="E195" s="835" t="s">
        <v>1169</v>
      </c>
      <c r="F195" s="832" t="s">
        <v>1173</v>
      </c>
      <c r="G195" s="841"/>
    </row>
    <row r="196" spans="2:7">
      <c r="B196" s="831">
        <v>2023</v>
      </c>
      <c r="C196" s="832" t="s">
        <v>1021</v>
      </c>
      <c r="D196" s="832">
        <v>5</v>
      </c>
      <c r="E196" s="835" t="s">
        <v>1169</v>
      </c>
      <c r="F196" s="832" t="s">
        <v>1173</v>
      </c>
      <c r="G196" s="841"/>
    </row>
    <row r="197" spans="2:7">
      <c r="B197" s="831">
        <v>2023</v>
      </c>
      <c r="C197" s="832" t="s">
        <v>1021</v>
      </c>
      <c r="D197" s="832">
        <v>6</v>
      </c>
      <c r="E197" s="835" t="s">
        <v>1169</v>
      </c>
      <c r="F197" s="832" t="s">
        <v>1173</v>
      </c>
      <c r="G197" s="841"/>
    </row>
    <row r="198" spans="2:7">
      <c r="B198" s="831">
        <v>2023</v>
      </c>
      <c r="C198" s="832" t="s">
        <v>1021</v>
      </c>
      <c r="D198" s="832">
        <v>7</v>
      </c>
      <c r="E198" s="835" t="s">
        <v>1169</v>
      </c>
      <c r="F198" s="832" t="s">
        <v>1173</v>
      </c>
      <c r="G198" s="841"/>
    </row>
    <row r="199" spans="2:7">
      <c r="B199" s="831">
        <v>2023</v>
      </c>
      <c r="C199" s="832" t="s">
        <v>1021</v>
      </c>
      <c r="D199" s="832">
        <v>8</v>
      </c>
      <c r="E199" s="835" t="s">
        <v>1169</v>
      </c>
      <c r="F199" s="832" t="s">
        <v>1173</v>
      </c>
      <c r="G199" s="841"/>
    </row>
    <row r="200" spans="2:7">
      <c r="B200" s="831">
        <v>2023</v>
      </c>
      <c r="C200" s="832" t="s">
        <v>1021</v>
      </c>
      <c r="D200" s="832">
        <v>9</v>
      </c>
      <c r="E200" s="835" t="s">
        <v>1169</v>
      </c>
      <c r="F200" s="832" t="s">
        <v>1173</v>
      </c>
      <c r="G200" s="841"/>
    </row>
    <row r="201" spans="2:7">
      <c r="B201" s="831">
        <v>2023</v>
      </c>
      <c r="C201" s="832" t="s">
        <v>1021</v>
      </c>
      <c r="D201" s="832">
        <v>10</v>
      </c>
      <c r="E201" s="835" t="s">
        <v>1169</v>
      </c>
      <c r="F201" s="832" t="s">
        <v>1173</v>
      </c>
      <c r="G201" s="841"/>
    </row>
    <row r="202" spans="2:7">
      <c r="B202" s="831">
        <v>2023</v>
      </c>
      <c r="C202" s="832" t="s">
        <v>1021</v>
      </c>
      <c r="D202" s="832">
        <v>11</v>
      </c>
      <c r="E202" s="835" t="s">
        <v>1169</v>
      </c>
      <c r="F202" s="832" t="s">
        <v>1173</v>
      </c>
      <c r="G202" s="841"/>
    </row>
    <row r="203" spans="2:7">
      <c r="B203" s="831">
        <v>2023</v>
      </c>
      <c r="C203" s="832" t="s">
        <v>1021</v>
      </c>
      <c r="D203" s="832">
        <v>12</v>
      </c>
      <c r="E203" s="835" t="s">
        <v>1169</v>
      </c>
      <c r="F203" s="832" t="s">
        <v>1173</v>
      </c>
      <c r="G203" s="841"/>
    </row>
    <row r="204" spans="2:7">
      <c r="B204" s="831">
        <v>2023</v>
      </c>
      <c r="C204" s="832" t="s">
        <v>1021</v>
      </c>
      <c r="D204" s="832">
        <v>13</v>
      </c>
      <c r="E204" s="835" t="s">
        <v>1169</v>
      </c>
      <c r="F204" s="832" t="s">
        <v>1173</v>
      </c>
      <c r="G204" s="841"/>
    </row>
    <row r="205" spans="2:7">
      <c r="B205" s="831">
        <v>2023</v>
      </c>
      <c r="C205" s="832" t="s">
        <v>1021</v>
      </c>
      <c r="D205" s="832">
        <v>14</v>
      </c>
      <c r="E205" s="835" t="s">
        <v>1169</v>
      </c>
      <c r="F205" s="832" t="s">
        <v>1173</v>
      </c>
      <c r="G205" s="841"/>
    </row>
    <row r="206" spans="2:7">
      <c r="B206" s="831">
        <v>2023</v>
      </c>
      <c r="C206" s="832" t="s">
        <v>1021</v>
      </c>
      <c r="D206" s="832">
        <v>15</v>
      </c>
      <c r="E206" s="835" t="s">
        <v>1169</v>
      </c>
      <c r="F206" s="832" t="s">
        <v>1173</v>
      </c>
      <c r="G206" s="841"/>
    </row>
    <row r="207" spans="2:7">
      <c r="B207" s="831">
        <v>2023</v>
      </c>
      <c r="C207" s="832" t="s">
        <v>1021</v>
      </c>
      <c r="D207" s="832">
        <v>16</v>
      </c>
      <c r="E207" s="835" t="s">
        <v>1169</v>
      </c>
      <c r="F207" s="832" t="s">
        <v>1173</v>
      </c>
      <c r="G207" s="841"/>
    </row>
    <row r="208" spans="2:7">
      <c r="B208" s="831">
        <v>2023</v>
      </c>
      <c r="C208" s="832" t="s">
        <v>1021</v>
      </c>
      <c r="D208" s="832">
        <v>17</v>
      </c>
      <c r="E208" s="835" t="s">
        <v>1169</v>
      </c>
      <c r="F208" s="832" t="s">
        <v>1173</v>
      </c>
      <c r="G208" s="841"/>
    </row>
    <row r="209" spans="2:7">
      <c r="B209" s="831">
        <v>2023</v>
      </c>
      <c r="C209" s="832" t="s">
        <v>1021</v>
      </c>
      <c r="D209" s="832">
        <v>18</v>
      </c>
      <c r="E209" s="835" t="s">
        <v>1169</v>
      </c>
      <c r="F209" s="835" t="s">
        <v>1173</v>
      </c>
      <c r="G209" s="841"/>
    </row>
    <row r="210" spans="2:7">
      <c r="B210" s="831">
        <v>2023</v>
      </c>
      <c r="C210" s="832" t="s">
        <v>1021</v>
      </c>
      <c r="D210" s="832">
        <v>19</v>
      </c>
      <c r="E210" s="835" t="s">
        <v>1169</v>
      </c>
      <c r="F210" s="835" t="s">
        <v>1173</v>
      </c>
      <c r="G210" s="841"/>
    </row>
    <row r="211" spans="2:7">
      <c r="B211" s="831">
        <v>2023</v>
      </c>
      <c r="C211" s="832" t="s">
        <v>1021</v>
      </c>
      <c r="D211" s="832">
        <v>20</v>
      </c>
      <c r="E211" s="835" t="s">
        <v>1169</v>
      </c>
      <c r="F211" s="835" t="s">
        <v>1173</v>
      </c>
      <c r="G211" s="841"/>
    </row>
    <row r="212" spans="2:7">
      <c r="B212" s="831">
        <v>2023</v>
      </c>
      <c r="C212" s="832" t="s">
        <v>1021</v>
      </c>
      <c r="D212" s="832">
        <v>21</v>
      </c>
      <c r="E212" s="835" t="s">
        <v>1169</v>
      </c>
      <c r="F212" s="835" t="s">
        <v>1173</v>
      </c>
      <c r="G212" s="841"/>
    </row>
    <row r="213" spans="2:7">
      <c r="B213" s="831">
        <v>2023</v>
      </c>
      <c r="C213" s="832" t="s">
        <v>1021</v>
      </c>
      <c r="D213" s="832">
        <v>22</v>
      </c>
      <c r="E213" s="835" t="s">
        <v>1169</v>
      </c>
      <c r="F213" s="835" t="s">
        <v>1173</v>
      </c>
      <c r="G213" s="841"/>
    </row>
    <row r="214" spans="2:7">
      <c r="B214" s="831">
        <v>2023</v>
      </c>
      <c r="C214" s="832" t="s">
        <v>1021</v>
      </c>
      <c r="D214" s="832">
        <v>23</v>
      </c>
      <c r="E214" s="835" t="s">
        <v>1169</v>
      </c>
      <c r="F214" s="835" t="s">
        <v>1173</v>
      </c>
      <c r="G214" s="841"/>
    </row>
    <row r="215" spans="2:7">
      <c r="B215" s="831">
        <v>2023</v>
      </c>
      <c r="C215" s="832" t="s">
        <v>1021</v>
      </c>
      <c r="D215" s="832">
        <v>24</v>
      </c>
      <c r="E215" s="835" t="s">
        <v>1169</v>
      </c>
      <c r="F215" s="835" t="s">
        <v>1173</v>
      </c>
      <c r="G215" s="841"/>
    </row>
    <row r="216" spans="2:7">
      <c r="B216" s="831">
        <v>2023</v>
      </c>
      <c r="C216" s="832" t="s">
        <v>1021</v>
      </c>
      <c r="D216" s="832">
        <v>25</v>
      </c>
      <c r="E216" s="835" t="s">
        <v>1169</v>
      </c>
      <c r="F216" s="835" t="s">
        <v>1173</v>
      </c>
      <c r="G216" s="841"/>
    </row>
    <row r="217" spans="2:7">
      <c r="B217" s="831">
        <v>2023</v>
      </c>
      <c r="C217" s="832" t="s">
        <v>1021</v>
      </c>
      <c r="D217" s="832">
        <v>26</v>
      </c>
      <c r="E217" s="835" t="s">
        <v>1169</v>
      </c>
      <c r="F217" s="835" t="s">
        <v>1173</v>
      </c>
      <c r="G217" s="841"/>
    </row>
    <row r="218" spans="2:7">
      <c r="B218" s="831">
        <v>2023</v>
      </c>
      <c r="C218" s="832" t="s">
        <v>1021</v>
      </c>
      <c r="D218" s="832">
        <v>27</v>
      </c>
      <c r="E218" s="835" t="s">
        <v>1169</v>
      </c>
      <c r="F218" s="835" t="s">
        <v>1173</v>
      </c>
      <c r="G218" s="841"/>
    </row>
    <row r="219" spans="2:7">
      <c r="B219" s="831">
        <v>2023</v>
      </c>
      <c r="C219" s="832" t="s">
        <v>1021</v>
      </c>
      <c r="D219" s="832">
        <v>28</v>
      </c>
      <c r="E219" s="835" t="s">
        <v>1169</v>
      </c>
      <c r="F219" s="835" t="s">
        <v>1173</v>
      </c>
      <c r="G219" s="841"/>
    </row>
    <row r="220" spans="2:7">
      <c r="B220" s="831">
        <v>2023</v>
      </c>
      <c r="C220" s="832" t="s">
        <v>1021</v>
      </c>
      <c r="D220" s="832">
        <v>29</v>
      </c>
      <c r="E220" s="835" t="s">
        <v>1169</v>
      </c>
      <c r="F220" s="835" t="s">
        <v>1173</v>
      </c>
      <c r="G220" s="841"/>
    </row>
    <row r="221" spans="2:7">
      <c r="B221" s="831">
        <v>2023</v>
      </c>
      <c r="C221" s="832" t="s">
        <v>1021</v>
      </c>
      <c r="D221" s="832">
        <v>30</v>
      </c>
      <c r="E221" s="835" t="s">
        <v>1169</v>
      </c>
      <c r="F221" s="835" t="s">
        <v>1173</v>
      </c>
      <c r="G221" s="841"/>
    </row>
    <row r="222" spans="2:7" ht="13.8" thickBot="1">
      <c r="B222" s="831">
        <v>2023</v>
      </c>
      <c r="C222" s="832" t="s">
        <v>1021</v>
      </c>
      <c r="D222" s="832">
        <v>31</v>
      </c>
      <c r="E222" s="835" t="s">
        <v>1169</v>
      </c>
      <c r="F222" s="835" t="s">
        <v>1173</v>
      </c>
      <c r="G222" s="841"/>
    </row>
    <row r="223" spans="2:7" ht="13.8" thickBot="1">
      <c r="B223" s="1391" t="s">
        <v>1181</v>
      </c>
      <c r="C223" s="1392"/>
      <c r="D223" s="1392"/>
      <c r="E223" s="1392"/>
      <c r="F223" s="1393"/>
      <c r="G223" s="838">
        <f>SUM(G192:G222)</f>
        <v>0</v>
      </c>
    </row>
    <row r="224" spans="2:7">
      <c r="B224" s="831">
        <v>2023</v>
      </c>
      <c r="C224" s="832" t="s">
        <v>1009</v>
      </c>
      <c r="D224" s="832">
        <v>1</v>
      </c>
      <c r="E224" s="833" t="s">
        <v>1169</v>
      </c>
      <c r="F224" s="832" t="s">
        <v>1173</v>
      </c>
      <c r="G224" s="839"/>
    </row>
    <row r="225" spans="2:7">
      <c r="B225" s="831">
        <v>2023</v>
      </c>
      <c r="C225" s="832" t="s">
        <v>1009</v>
      </c>
      <c r="D225" s="832">
        <v>2</v>
      </c>
      <c r="E225" s="835" t="s">
        <v>1169</v>
      </c>
      <c r="F225" s="832" t="s">
        <v>1173</v>
      </c>
      <c r="G225" s="839"/>
    </row>
    <row r="226" spans="2:7">
      <c r="B226" s="831">
        <v>2023</v>
      </c>
      <c r="C226" s="832" t="s">
        <v>1009</v>
      </c>
      <c r="D226" s="832">
        <v>3</v>
      </c>
      <c r="E226" s="835" t="s">
        <v>1169</v>
      </c>
      <c r="F226" s="832" t="s">
        <v>1173</v>
      </c>
      <c r="G226" s="839"/>
    </row>
    <row r="227" spans="2:7">
      <c r="B227" s="831">
        <v>2023</v>
      </c>
      <c r="C227" s="832" t="s">
        <v>1009</v>
      </c>
      <c r="D227" s="832">
        <v>4</v>
      </c>
      <c r="E227" s="835" t="s">
        <v>1169</v>
      </c>
      <c r="F227" s="832" t="s">
        <v>1173</v>
      </c>
      <c r="G227" s="839"/>
    </row>
    <row r="228" spans="2:7">
      <c r="B228" s="831">
        <v>2023</v>
      </c>
      <c r="C228" s="832" t="s">
        <v>1009</v>
      </c>
      <c r="D228" s="832">
        <v>5</v>
      </c>
      <c r="E228" s="835" t="s">
        <v>1169</v>
      </c>
      <c r="F228" s="832" t="s">
        <v>1173</v>
      </c>
      <c r="G228" s="839"/>
    </row>
    <row r="229" spans="2:7">
      <c r="B229" s="831">
        <v>2023</v>
      </c>
      <c r="C229" s="832" t="s">
        <v>1009</v>
      </c>
      <c r="D229" s="832">
        <v>6</v>
      </c>
      <c r="E229" s="835" t="s">
        <v>1169</v>
      </c>
      <c r="F229" s="832" t="s">
        <v>1173</v>
      </c>
      <c r="G229" s="839"/>
    </row>
    <row r="230" spans="2:7">
      <c r="B230" s="831">
        <v>2023</v>
      </c>
      <c r="C230" s="832" t="s">
        <v>1009</v>
      </c>
      <c r="D230" s="832">
        <v>7</v>
      </c>
      <c r="E230" s="835" t="s">
        <v>1169</v>
      </c>
      <c r="F230" s="832" t="s">
        <v>1173</v>
      </c>
      <c r="G230" s="839"/>
    </row>
    <row r="231" spans="2:7">
      <c r="B231" s="831">
        <v>2023</v>
      </c>
      <c r="C231" s="832" t="s">
        <v>1009</v>
      </c>
      <c r="D231" s="832">
        <v>8</v>
      </c>
      <c r="E231" s="835" t="s">
        <v>1169</v>
      </c>
      <c r="F231" s="832" t="s">
        <v>1173</v>
      </c>
      <c r="G231" s="839"/>
    </row>
    <row r="232" spans="2:7">
      <c r="B232" s="831">
        <v>2023</v>
      </c>
      <c r="C232" s="832" t="s">
        <v>1009</v>
      </c>
      <c r="D232" s="832">
        <v>9</v>
      </c>
      <c r="E232" s="835" t="s">
        <v>1169</v>
      </c>
      <c r="F232" s="832" t="s">
        <v>1173</v>
      </c>
      <c r="G232" s="839"/>
    </row>
    <row r="233" spans="2:7">
      <c r="B233" s="831">
        <v>2023</v>
      </c>
      <c r="C233" s="832" t="s">
        <v>1009</v>
      </c>
      <c r="D233" s="832">
        <v>10</v>
      </c>
      <c r="E233" s="835" t="s">
        <v>1169</v>
      </c>
      <c r="F233" s="832" t="s">
        <v>1173</v>
      </c>
      <c r="G233" s="839"/>
    </row>
    <row r="234" spans="2:7">
      <c r="B234" s="831">
        <v>2023</v>
      </c>
      <c r="C234" s="832" t="s">
        <v>1009</v>
      </c>
      <c r="D234" s="832">
        <v>11</v>
      </c>
      <c r="E234" s="835" t="s">
        <v>1169</v>
      </c>
      <c r="F234" s="832" t="s">
        <v>1173</v>
      </c>
      <c r="G234" s="839"/>
    </row>
    <row r="235" spans="2:7">
      <c r="B235" s="831">
        <v>2023</v>
      </c>
      <c r="C235" s="832" t="s">
        <v>1009</v>
      </c>
      <c r="D235" s="832">
        <v>12</v>
      </c>
      <c r="E235" s="835" t="s">
        <v>1169</v>
      </c>
      <c r="F235" s="832" t="s">
        <v>1173</v>
      </c>
      <c r="G235" s="839"/>
    </row>
    <row r="236" spans="2:7">
      <c r="B236" s="831">
        <v>2023</v>
      </c>
      <c r="C236" s="832" t="s">
        <v>1009</v>
      </c>
      <c r="D236" s="832">
        <v>13</v>
      </c>
      <c r="E236" s="835" t="s">
        <v>1169</v>
      </c>
      <c r="F236" s="832" t="s">
        <v>1173</v>
      </c>
      <c r="G236" s="839"/>
    </row>
    <row r="237" spans="2:7">
      <c r="B237" s="831">
        <v>2023</v>
      </c>
      <c r="C237" s="832" t="s">
        <v>1009</v>
      </c>
      <c r="D237" s="832">
        <v>14</v>
      </c>
      <c r="E237" s="835" t="s">
        <v>1169</v>
      </c>
      <c r="F237" s="832" t="s">
        <v>1173</v>
      </c>
      <c r="G237" s="839"/>
    </row>
    <row r="238" spans="2:7">
      <c r="B238" s="831">
        <v>2023</v>
      </c>
      <c r="C238" s="832" t="s">
        <v>1009</v>
      </c>
      <c r="D238" s="832">
        <v>15</v>
      </c>
      <c r="E238" s="835" t="s">
        <v>1169</v>
      </c>
      <c r="F238" s="832" t="s">
        <v>1173</v>
      </c>
      <c r="G238" s="839"/>
    </row>
    <row r="239" spans="2:7">
      <c r="B239" s="831">
        <v>2023</v>
      </c>
      <c r="C239" s="832" t="s">
        <v>1009</v>
      </c>
      <c r="D239" s="832">
        <v>16</v>
      </c>
      <c r="E239" s="835" t="s">
        <v>1169</v>
      </c>
      <c r="F239" s="832" t="s">
        <v>1173</v>
      </c>
      <c r="G239" s="839"/>
    </row>
    <row r="240" spans="2:7">
      <c r="B240" s="831">
        <v>2023</v>
      </c>
      <c r="C240" s="832" t="s">
        <v>1009</v>
      </c>
      <c r="D240" s="832">
        <v>17</v>
      </c>
      <c r="E240" s="835" t="s">
        <v>1169</v>
      </c>
      <c r="F240" s="832" t="s">
        <v>1173</v>
      </c>
      <c r="G240" s="839"/>
    </row>
    <row r="241" spans="2:7">
      <c r="B241" s="831">
        <v>2023</v>
      </c>
      <c r="C241" s="832" t="s">
        <v>1009</v>
      </c>
      <c r="D241" s="832">
        <v>18</v>
      </c>
      <c r="E241" s="835" t="s">
        <v>1169</v>
      </c>
      <c r="F241" s="835" t="s">
        <v>1173</v>
      </c>
      <c r="G241" s="840"/>
    </row>
    <row r="242" spans="2:7">
      <c r="B242" s="831">
        <v>2023</v>
      </c>
      <c r="C242" s="832" t="s">
        <v>1009</v>
      </c>
      <c r="D242" s="832">
        <v>19</v>
      </c>
      <c r="E242" s="835" t="s">
        <v>1169</v>
      </c>
      <c r="F242" s="835" t="s">
        <v>1173</v>
      </c>
      <c r="G242" s="840"/>
    </row>
    <row r="243" spans="2:7">
      <c r="B243" s="831">
        <v>2023</v>
      </c>
      <c r="C243" s="832" t="s">
        <v>1009</v>
      </c>
      <c r="D243" s="832">
        <v>20</v>
      </c>
      <c r="E243" s="835" t="s">
        <v>1169</v>
      </c>
      <c r="F243" s="835" t="s">
        <v>1173</v>
      </c>
      <c r="G243" s="840"/>
    </row>
    <row r="244" spans="2:7">
      <c r="B244" s="831">
        <v>2023</v>
      </c>
      <c r="C244" s="832" t="s">
        <v>1009</v>
      </c>
      <c r="D244" s="832">
        <v>21</v>
      </c>
      <c r="E244" s="835" t="s">
        <v>1169</v>
      </c>
      <c r="F244" s="835" t="s">
        <v>1173</v>
      </c>
      <c r="G244" s="840"/>
    </row>
    <row r="245" spans="2:7">
      <c r="B245" s="831">
        <v>2023</v>
      </c>
      <c r="C245" s="832" t="s">
        <v>1009</v>
      </c>
      <c r="D245" s="832">
        <v>22</v>
      </c>
      <c r="E245" s="835" t="s">
        <v>1169</v>
      </c>
      <c r="F245" s="835" t="s">
        <v>1173</v>
      </c>
      <c r="G245" s="840"/>
    </row>
    <row r="246" spans="2:7">
      <c r="B246" s="831">
        <v>2023</v>
      </c>
      <c r="C246" s="832" t="s">
        <v>1009</v>
      </c>
      <c r="D246" s="832">
        <v>23</v>
      </c>
      <c r="E246" s="835" t="s">
        <v>1169</v>
      </c>
      <c r="F246" s="835" t="s">
        <v>1173</v>
      </c>
      <c r="G246" s="841"/>
    </row>
    <row r="247" spans="2:7">
      <c r="B247" s="831">
        <v>2023</v>
      </c>
      <c r="C247" s="832" t="s">
        <v>1009</v>
      </c>
      <c r="D247" s="832">
        <v>24</v>
      </c>
      <c r="E247" s="835" t="s">
        <v>1169</v>
      </c>
      <c r="F247" s="835" t="s">
        <v>1173</v>
      </c>
      <c r="G247" s="841"/>
    </row>
    <row r="248" spans="2:7">
      <c r="B248" s="831">
        <v>2023</v>
      </c>
      <c r="C248" s="832" t="s">
        <v>1009</v>
      </c>
      <c r="D248" s="832">
        <v>25</v>
      </c>
      <c r="E248" s="835" t="s">
        <v>1169</v>
      </c>
      <c r="F248" s="835" t="s">
        <v>1173</v>
      </c>
      <c r="G248" s="841"/>
    </row>
    <row r="249" spans="2:7">
      <c r="B249" s="831">
        <v>2023</v>
      </c>
      <c r="C249" s="832" t="s">
        <v>1009</v>
      </c>
      <c r="D249" s="832">
        <v>26</v>
      </c>
      <c r="E249" s="835" t="s">
        <v>1169</v>
      </c>
      <c r="F249" s="835" t="s">
        <v>1173</v>
      </c>
      <c r="G249" s="841"/>
    </row>
    <row r="250" spans="2:7">
      <c r="B250" s="831">
        <v>2023</v>
      </c>
      <c r="C250" s="832" t="s">
        <v>1009</v>
      </c>
      <c r="D250" s="832">
        <v>27</v>
      </c>
      <c r="E250" s="835" t="s">
        <v>1169</v>
      </c>
      <c r="F250" s="835" t="s">
        <v>1173</v>
      </c>
      <c r="G250" s="841"/>
    </row>
    <row r="251" spans="2:7">
      <c r="B251" s="831">
        <v>2023</v>
      </c>
      <c r="C251" s="832" t="s">
        <v>1009</v>
      </c>
      <c r="D251" s="832">
        <v>28</v>
      </c>
      <c r="E251" s="835" t="s">
        <v>1169</v>
      </c>
      <c r="F251" s="835" t="s">
        <v>1173</v>
      </c>
      <c r="G251" s="841"/>
    </row>
    <row r="252" spans="2:7">
      <c r="B252" s="831">
        <v>2023</v>
      </c>
      <c r="C252" s="832" t="s">
        <v>1009</v>
      </c>
      <c r="D252" s="832">
        <v>29</v>
      </c>
      <c r="E252" s="835" t="s">
        <v>1169</v>
      </c>
      <c r="F252" s="835" t="s">
        <v>1173</v>
      </c>
      <c r="G252" s="841"/>
    </row>
    <row r="253" spans="2:7">
      <c r="B253" s="831">
        <v>2023</v>
      </c>
      <c r="C253" s="832" t="s">
        <v>1009</v>
      </c>
      <c r="D253" s="832">
        <v>30</v>
      </c>
      <c r="E253" s="835" t="s">
        <v>1169</v>
      </c>
      <c r="F253" s="835" t="s">
        <v>1173</v>
      </c>
      <c r="G253" s="841"/>
    </row>
    <row r="254" spans="2:7" ht="13.8" thickBot="1">
      <c r="B254" s="831">
        <v>2023</v>
      </c>
      <c r="C254" s="832" t="s">
        <v>1009</v>
      </c>
      <c r="D254" s="832">
        <v>31</v>
      </c>
      <c r="E254" s="835" t="s">
        <v>1169</v>
      </c>
      <c r="F254" s="835" t="s">
        <v>1173</v>
      </c>
      <c r="G254" s="841"/>
    </row>
    <row r="255" spans="2:7" ht="13.8" thickBot="1">
      <c r="B255" s="1391" t="s">
        <v>1181</v>
      </c>
      <c r="C255" s="1392"/>
      <c r="D255" s="1392"/>
      <c r="E255" s="1392"/>
      <c r="F255" s="1393"/>
      <c r="G255" s="838">
        <f>SUM(G224:G254)</f>
        <v>0</v>
      </c>
    </row>
    <row r="256" spans="2:7">
      <c r="B256" s="831">
        <v>2023</v>
      </c>
      <c r="C256" s="832" t="s">
        <v>1010</v>
      </c>
      <c r="D256" s="832">
        <v>1</v>
      </c>
      <c r="E256" s="833" t="s">
        <v>1169</v>
      </c>
      <c r="F256" s="832" t="s">
        <v>1173</v>
      </c>
      <c r="G256" s="841"/>
    </row>
    <row r="257" spans="2:7">
      <c r="B257" s="831">
        <v>2023</v>
      </c>
      <c r="C257" s="832" t="s">
        <v>1010</v>
      </c>
      <c r="D257" s="832">
        <v>2</v>
      </c>
      <c r="E257" s="835" t="s">
        <v>1169</v>
      </c>
      <c r="F257" s="832" t="s">
        <v>1173</v>
      </c>
      <c r="G257" s="841"/>
    </row>
    <row r="258" spans="2:7">
      <c r="B258" s="831">
        <v>2023</v>
      </c>
      <c r="C258" s="832" t="s">
        <v>1010</v>
      </c>
      <c r="D258" s="832">
        <v>3</v>
      </c>
      <c r="E258" s="835" t="s">
        <v>1169</v>
      </c>
      <c r="F258" s="832" t="s">
        <v>1173</v>
      </c>
      <c r="G258" s="841"/>
    </row>
    <row r="259" spans="2:7">
      <c r="B259" s="831">
        <v>2023</v>
      </c>
      <c r="C259" s="832" t="s">
        <v>1010</v>
      </c>
      <c r="D259" s="832">
        <v>4</v>
      </c>
      <c r="E259" s="835" t="s">
        <v>1169</v>
      </c>
      <c r="F259" s="832" t="s">
        <v>1173</v>
      </c>
      <c r="G259" s="841"/>
    </row>
    <row r="260" spans="2:7">
      <c r="B260" s="831">
        <v>2023</v>
      </c>
      <c r="C260" s="832" t="s">
        <v>1010</v>
      </c>
      <c r="D260" s="832">
        <v>5</v>
      </c>
      <c r="E260" s="835" t="s">
        <v>1169</v>
      </c>
      <c r="F260" s="832" t="s">
        <v>1173</v>
      </c>
      <c r="G260" s="841"/>
    </row>
    <row r="261" spans="2:7">
      <c r="B261" s="831">
        <v>2023</v>
      </c>
      <c r="C261" s="832" t="s">
        <v>1010</v>
      </c>
      <c r="D261" s="832">
        <v>6</v>
      </c>
      <c r="E261" s="835" t="s">
        <v>1169</v>
      </c>
      <c r="F261" s="832" t="s">
        <v>1173</v>
      </c>
      <c r="G261" s="841"/>
    </row>
    <row r="262" spans="2:7">
      <c r="B262" s="831">
        <v>2023</v>
      </c>
      <c r="C262" s="832" t="s">
        <v>1010</v>
      </c>
      <c r="D262" s="832">
        <v>7</v>
      </c>
      <c r="E262" s="835" t="s">
        <v>1169</v>
      </c>
      <c r="F262" s="832" t="s">
        <v>1173</v>
      </c>
      <c r="G262" s="841"/>
    </row>
    <row r="263" spans="2:7">
      <c r="B263" s="831">
        <v>2023</v>
      </c>
      <c r="C263" s="832" t="s">
        <v>1010</v>
      </c>
      <c r="D263" s="832">
        <v>8</v>
      </c>
      <c r="E263" s="835" t="s">
        <v>1169</v>
      </c>
      <c r="F263" s="832" t="s">
        <v>1173</v>
      </c>
      <c r="G263" s="841"/>
    </row>
    <row r="264" spans="2:7">
      <c r="B264" s="831">
        <v>2023</v>
      </c>
      <c r="C264" s="832" t="s">
        <v>1010</v>
      </c>
      <c r="D264" s="832">
        <v>9</v>
      </c>
      <c r="E264" s="835" t="s">
        <v>1169</v>
      </c>
      <c r="F264" s="832" t="s">
        <v>1173</v>
      </c>
      <c r="G264" s="841"/>
    </row>
    <row r="265" spans="2:7">
      <c r="B265" s="831">
        <v>2023</v>
      </c>
      <c r="C265" s="832" t="s">
        <v>1010</v>
      </c>
      <c r="D265" s="832">
        <v>10</v>
      </c>
      <c r="E265" s="835" t="s">
        <v>1169</v>
      </c>
      <c r="F265" s="832" t="s">
        <v>1173</v>
      </c>
      <c r="G265" s="841"/>
    </row>
    <row r="266" spans="2:7">
      <c r="B266" s="831">
        <v>2023</v>
      </c>
      <c r="C266" s="832" t="s">
        <v>1010</v>
      </c>
      <c r="D266" s="832">
        <v>11</v>
      </c>
      <c r="E266" s="835" t="s">
        <v>1169</v>
      </c>
      <c r="F266" s="832" t="s">
        <v>1173</v>
      </c>
      <c r="G266" s="841"/>
    </row>
    <row r="267" spans="2:7">
      <c r="B267" s="831">
        <v>2023</v>
      </c>
      <c r="C267" s="832" t="s">
        <v>1010</v>
      </c>
      <c r="D267" s="832">
        <v>12</v>
      </c>
      <c r="E267" s="835" t="s">
        <v>1169</v>
      </c>
      <c r="F267" s="832" t="s">
        <v>1173</v>
      </c>
      <c r="G267" s="841"/>
    </row>
    <row r="268" spans="2:7">
      <c r="B268" s="831">
        <v>2023</v>
      </c>
      <c r="C268" s="832" t="s">
        <v>1010</v>
      </c>
      <c r="D268" s="832">
        <v>13</v>
      </c>
      <c r="E268" s="835" t="s">
        <v>1169</v>
      </c>
      <c r="F268" s="832" t="s">
        <v>1173</v>
      </c>
      <c r="G268" s="841"/>
    </row>
    <row r="269" spans="2:7">
      <c r="B269" s="831">
        <v>2023</v>
      </c>
      <c r="C269" s="832" t="s">
        <v>1010</v>
      </c>
      <c r="D269" s="832">
        <v>14</v>
      </c>
      <c r="E269" s="835" t="s">
        <v>1169</v>
      </c>
      <c r="F269" s="832" t="s">
        <v>1173</v>
      </c>
      <c r="G269" s="841"/>
    </row>
    <row r="270" spans="2:7">
      <c r="B270" s="831">
        <v>2023</v>
      </c>
      <c r="C270" s="832" t="s">
        <v>1010</v>
      </c>
      <c r="D270" s="832">
        <v>15</v>
      </c>
      <c r="E270" s="835" t="s">
        <v>1169</v>
      </c>
      <c r="F270" s="832" t="s">
        <v>1173</v>
      </c>
      <c r="G270" s="841"/>
    </row>
    <row r="271" spans="2:7">
      <c r="B271" s="831">
        <v>2023</v>
      </c>
      <c r="C271" s="832" t="s">
        <v>1010</v>
      </c>
      <c r="D271" s="832">
        <v>16</v>
      </c>
      <c r="E271" s="835" t="s">
        <v>1169</v>
      </c>
      <c r="F271" s="832" t="s">
        <v>1173</v>
      </c>
      <c r="G271" s="841"/>
    </row>
    <row r="272" spans="2:7">
      <c r="B272" s="831">
        <v>2023</v>
      </c>
      <c r="C272" s="832" t="s">
        <v>1010</v>
      </c>
      <c r="D272" s="832">
        <v>17</v>
      </c>
      <c r="E272" s="835" t="s">
        <v>1169</v>
      </c>
      <c r="F272" s="832" t="s">
        <v>1173</v>
      </c>
      <c r="G272" s="841"/>
    </row>
    <row r="273" spans="2:7">
      <c r="B273" s="831">
        <v>2023</v>
      </c>
      <c r="C273" s="832" t="s">
        <v>1010</v>
      </c>
      <c r="D273" s="832">
        <v>18</v>
      </c>
      <c r="E273" s="835" t="s">
        <v>1169</v>
      </c>
      <c r="F273" s="835" t="s">
        <v>1173</v>
      </c>
      <c r="G273" s="841"/>
    </row>
    <row r="274" spans="2:7">
      <c r="B274" s="831">
        <v>2023</v>
      </c>
      <c r="C274" s="832" t="s">
        <v>1010</v>
      </c>
      <c r="D274" s="832">
        <v>19</v>
      </c>
      <c r="E274" s="835" t="s">
        <v>1169</v>
      </c>
      <c r="F274" s="835" t="s">
        <v>1173</v>
      </c>
      <c r="G274" s="841"/>
    </row>
    <row r="275" spans="2:7">
      <c r="B275" s="831">
        <v>2023</v>
      </c>
      <c r="C275" s="832" t="s">
        <v>1010</v>
      </c>
      <c r="D275" s="832">
        <v>20</v>
      </c>
      <c r="E275" s="835" t="s">
        <v>1169</v>
      </c>
      <c r="F275" s="835" t="s">
        <v>1173</v>
      </c>
      <c r="G275" s="841"/>
    </row>
    <row r="276" spans="2:7">
      <c r="B276" s="831">
        <v>2023</v>
      </c>
      <c r="C276" s="832" t="s">
        <v>1010</v>
      </c>
      <c r="D276" s="832">
        <v>21</v>
      </c>
      <c r="E276" s="835" t="s">
        <v>1169</v>
      </c>
      <c r="F276" s="835" t="s">
        <v>1173</v>
      </c>
      <c r="G276" s="841"/>
    </row>
    <row r="277" spans="2:7">
      <c r="B277" s="831">
        <v>2023</v>
      </c>
      <c r="C277" s="832" t="s">
        <v>1010</v>
      </c>
      <c r="D277" s="832">
        <v>22</v>
      </c>
      <c r="E277" s="835" t="s">
        <v>1169</v>
      </c>
      <c r="F277" s="835" t="s">
        <v>1173</v>
      </c>
      <c r="G277" s="841"/>
    </row>
    <row r="278" spans="2:7">
      <c r="B278" s="831">
        <v>2023</v>
      </c>
      <c r="C278" s="832" t="s">
        <v>1010</v>
      </c>
      <c r="D278" s="832">
        <v>23</v>
      </c>
      <c r="E278" s="835" t="s">
        <v>1169</v>
      </c>
      <c r="F278" s="835" t="s">
        <v>1173</v>
      </c>
      <c r="G278" s="841"/>
    </row>
    <row r="279" spans="2:7">
      <c r="B279" s="831">
        <v>2023</v>
      </c>
      <c r="C279" s="832" t="s">
        <v>1010</v>
      </c>
      <c r="D279" s="832">
        <v>24</v>
      </c>
      <c r="E279" s="835" t="s">
        <v>1169</v>
      </c>
      <c r="F279" s="835" t="s">
        <v>1173</v>
      </c>
      <c r="G279" s="841"/>
    </row>
    <row r="280" spans="2:7">
      <c r="B280" s="831">
        <v>2023</v>
      </c>
      <c r="C280" s="832" t="s">
        <v>1010</v>
      </c>
      <c r="D280" s="832">
        <v>25</v>
      </c>
      <c r="E280" s="835" t="s">
        <v>1169</v>
      </c>
      <c r="F280" s="835" t="s">
        <v>1173</v>
      </c>
      <c r="G280" s="841"/>
    </row>
    <row r="281" spans="2:7">
      <c r="B281" s="831">
        <v>2023</v>
      </c>
      <c r="C281" s="832" t="s">
        <v>1010</v>
      </c>
      <c r="D281" s="832">
        <v>26</v>
      </c>
      <c r="E281" s="835" t="s">
        <v>1169</v>
      </c>
      <c r="F281" s="835" t="s">
        <v>1173</v>
      </c>
      <c r="G281" s="841"/>
    </row>
    <row r="282" spans="2:7">
      <c r="B282" s="831">
        <v>2023</v>
      </c>
      <c r="C282" s="832" t="s">
        <v>1010</v>
      </c>
      <c r="D282" s="832">
        <v>27</v>
      </c>
      <c r="E282" s="835" t="s">
        <v>1169</v>
      </c>
      <c r="F282" s="835" t="s">
        <v>1173</v>
      </c>
      <c r="G282" s="841"/>
    </row>
    <row r="283" spans="2:7">
      <c r="B283" s="831">
        <v>2023</v>
      </c>
      <c r="C283" s="832" t="s">
        <v>1010</v>
      </c>
      <c r="D283" s="832">
        <v>28</v>
      </c>
      <c r="E283" s="835" t="s">
        <v>1169</v>
      </c>
      <c r="F283" s="835" t="s">
        <v>1173</v>
      </c>
      <c r="G283" s="841"/>
    </row>
    <row r="284" spans="2:7">
      <c r="B284" s="831">
        <v>2023</v>
      </c>
      <c r="C284" s="832" t="s">
        <v>1010</v>
      </c>
      <c r="D284" s="832">
        <v>29</v>
      </c>
      <c r="E284" s="835" t="s">
        <v>1169</v>
      </c>
      <c r="F284" s="835" t="s">
        <v>1173</v>
      </c>
      <c r="G284" s="841"/>
    </row>
    <row r="285" spans="2:7" ht="13.8" thickBot="1">
      <c r="B285" s="831">
        <v>2023</v>
      </c>
      <c r="C285" s="832" t="s">
        <v>1010</v>
      </c>
      <c r="D285" s="832">
        <v>30</v>
      </c>
      <c r="E285" s="835" t="s">
        <v>1169</v>
      </c>
      <c r="F285" s="835" t="s">
        <v>1173</v>
      </c>
      <c r="G285" s="841"/>
    </row>
    <row r="286" spans="2:7" ht="13.8" thickBot="1">
      <c r="B286" s="1391" t="s">
        <v>1181</v>
      </c>
      <c r="C286" s="1392"/>
      <c r="D286" s="1392"/>
      <c r="E286" s="1392"/>
      <c r="F286" s="1393"/>
      <c r="G286" s="838">
        <f>SUM(G256:G285)</f>
        <v>0</v>
      </c>
    </row>
    <row r="287" spans="2:7">
      <c r="B287" s="831">
        <v>2023</v>
      </c>
      <c r="C287" s="832" t="s">
        <v>1011</v>
      </c>
      <c r="D287" s="842">
        <v>1</v>
      </c>
      <c r="E287" s="835" t="s">
        <v>1169</v>
      </c>
      <c r="F287" s="835" t="s">
        <v>1173</v>
      </c>
      <c r="G287" s="839"/>
    </row>
    <row r="288" spans="2:7">
      <c r="B288" s="831">
        <v>2023</v>
      </c>
      <c r="C288" s="832" t="s">
        <v>1011</v>
      </c>
      <c r="D288" s="842">
        <v>2</v>
      </c>
      <c r="E288" s="835" t="s">
        <v>1169</v>
      </c>
      <c r="F288" s="835" t="s">
        <v>1173</v>
      </c>
      <c r="G288" s="839"/>
    </row>
    <row r="289" spans="2:7">
      <c r="B289" s="831">
        <v>2023</v>
      </c>
      <c r="C289" s="832" t="s">
        <v>1011</v>
      </c>
      <c r="D289" s="842">
        <v>3</v>
      </c>
      <c r="E289" s="835" t="s">
        <v>1169</v>
      </c>
      <c r="F289" s="835" t="s">
        <v>1173</v>
      </c>
      <c r="G289" s="839"/>
    </row>
    <row r="290" spans="2:7">
      <c r="B290" s="831">
        <v>2023</v>
      </c>
      <c r="C290" s="832" t="s">
        <v>1011</v>
      </c>
      <c r="D290" s="842">
        <v>4</v>
      </c>
      <c r="E290" s="835" t="s">
        <v>1169</v>
      </c>
      <c r="F290" s="835" t="s">
        <v>1173</v>
      </c>
      <c r="G290" s="839"/>
    </row>
    <row r="291" spans="2:7">
      <c r="B291" s="831">
        <v>2023</v>
      </c>
      <c r="C291" s="832" t="s">
        <v>1011</v>
      </c>
      <c r="D291" s="842">
        <v>5</v>
      </c>
      <c r="E291" s="835" t="s">
        <v>1169</v>
      </c>
      <c r="F291" s="835" t="s">
        <v>1173</v>
      </c>
      <c r="G291" s="839"/>
    </row>
    <row r="292" spans="2:7">
      <c r="B292" s="831">
        <v>2023</v>
      </c>
      <c r="C292" s="832" t="s">
        <v>1011</v>
      </c>
      <c r="D292" s="842">
        <v>6</v>
      </c>
      <c r="E292" s="835" t="s">
        <v>1169</v>
      </c>
      <c r="F292" s="835" t="s">
        <v>1173</v>
      </c>
      <c r="G292" s="839"/>
    </row>
    <row r="293" spans="2:7">
      <c r="B293" s="831">
        <v>2023</v>
      </c>
      <c r="C293" s="832" t="s">
        <v>1011</v>
      </c>
      <c r="D293" s="842">
        <v>7</v>
      </c>
      <c r="E293" s="835" t="s">
        <v>1169</v>
      </c>
      <c r="F293" s="835" t="s">
        <v>1173</v>
      </c>
      <c r="G293" s="839"/>
    </row>
    <row r="294" spans="2:7">
      <c r="B294" s="831">
        <v>2023</v>
      </c>
      <c r="C294" s="832" t="s">
        <v>1011</v>
      </c>
      <c r="D294" s="842">
        <v>8</v>
      </c>
      <c r="E294" s="835" t="s">
        <v>1169</v>
      </c>
      <c r="F294" s="835" t="s">
        <v>1173</v>
      </c>
      <c r="G294" s="839"/>
    </row>
    <row r="295" spans="2:7">
      <c r="B295" s="831">
        <v>2023</v>
      </c>
      <c r="C295" s="832" t="s">
        <v>1011</v>
      </c>
      <c r="D295" s="842">
        <v>9</v>
      </c>
      <c r="E295" s="835" t="s">
        <v>1169</v>
      </c>
      <c r="F295" s="835" t="s">
        <v>1173</v>
      </c>
      <c r="G295" s="839"/>
    </row>
    <row r="296" spans="2:7">
      <c r="B296" s="831">
        <v>2023</v>
      </c>
      <c r="C296" s="832" t="s">
        <v>1011</v>
      </c>
      <c r="D296" s="842">
        <v>10</v>
      </c>
      <c r="E296" s="835" t="s">
        <v>1169</v>
      </c>
      <c r="F296" s="835" t="s">
        <v>1173</v>
      </c>
      <c r="G296" s="839"/>
    </row>
    <row r="297" spans="2:7">
      <c r="B297" s="831">
        <v>2023</v>
      </c>
      <c r="C297" s="832" t="s">
        <v>1011</v>
      </c>
      <c r="D297" s="842">
        <v>11</v>
      </c>
      <c r="E297" s="835" t="s">
        <v>1169</v>
      </c>
      <c r="F297" s="835" t="s">
        <v>1173</v>
      </c>
      <c r="G297" s="839"/>
    </row>
    <row r="298" spans="2:7">
      <c r="B298" s="831">
        <v>2023</v>
      </c>
      <c r="C298" s="832" t="s">
        <v>1011</v>
      </c>
      <c r="D298" s="842">
        <v>12</v>
      </c>
      <c r="E298" s="835" t="s">
        <v>1169</v>
      </c>
      <c r="F298" s="835" t="s">
        <v>1173</v>
      </c>
      <c r="G298" s="839"/>
    </row>
    <row r="299" spans="2:7">
      <c r="B299" s="831">
        <v>2023</v>
      </c>
      <c r="C299" s="832" t="s">
        <v>1011</v>
      </c>
      <c r="D299" s="842">
        <v>13</v>
      </c>
      <c r="E299" s="835" t="s">
        <v>1169</v>
      </c>
      <c r="F299" s="835" t="s">
        <v>1173</v>
      </c>
      <c r="G299" s="839"/>
    </row>
    <row r="300" spans="2:7">
      <c r="B300" s="831">
        <v>2023</v>
      </c>
      <c r="C300" s="832" t="s">
        <v>1011</v>
      </c>
      <c r="D300" s="842">
        <v>14</v>
      </c>
      <c r="E300" s="835" t="s">
        <v>1169</v>
      </c>
      <c r="F300" s="835" t="s">
        <v>1173</v>
      </c>
      <c r="G300" s="839"/>
    </row>
    <row r="301" spans="2:7">
      <c r="B301" s="831">
        <v>2023</v>
      </c>
      <c r="C301" s="832" t="s">
        <v>1011</v>
      </c>
      <c r="D301" s="842">
        <v>15</v>
      </c>
      <c r="E301" s="835" t="s">
        <v>1169</v>
      </c>
      <c r="F301" s="835" t="s">
        <v>1173</v>
      </c>
      <c r="G301" s="839"/>
    </row>
    <row r="302" spans="2:7">
      <c r="B302" s="831">
        <v>2023</v>
      </c>
      <c r="C302" s="832" t="s">
        <v>1011</v>
      </c>
      <c r="D302" s="842">
        <v>16</v>
      </c>
      <c r="E302" s="835" t="s">
        <v>1169</v>
      </c>
      <c r="F302" s="835" t="s">
        <v>1173</v>
      </c>
      <c r="G302" s="839"/>
    </row>
    <row r="303" spans="2:7">
      <c r="B303" s="831">
        <v>2023</v>
      </c>
      <c r="C303" s="832" t="s">
        <v>1011</v>
      </c>
      <c r="D303" s="842">
        <v>17</v>
      </c>
      <c r="E303" s="835" t="s">
        <v>1169</v>
      </c>
      <c r="F303" s="835" t="s">
        <v>1173</v>
      </c>
      <c r="G303" s="839"/>
    </row>
    <row r="304" spans="2:7">
      <c r="B304" s="831">
        <v>2023</v>
      </c>
      <c r="C304" s="832" t="s">
        <v>1011</v>
      </c>
      <c r="D304" s="842">
        <v>18</v>
      </c>
      <c r="E304" s="835" t="s">
        <v>1169</v>
      </c>
      <c r="F304" s="835" t="s">
        <v>1173</v>
      </c>
      <c r="G304" s="839"/>
    </row>
    <row r="305" spans="2:7">
      <c r="B305" s="831">
        <v>2023</v>
      </c>
      <c r="C305" s="832" t="s">
        <v>1011</v>
      </c>
      <c r="D305" s="842">
        <v>19</v>
      </c>
      <c r="E305" s="835" t="s">
        <v>1169</v>
      </c>
      <c r="F305" s="835" t="s">
        <v>1173</v>
      </c>
      <c r="G305" s="839"/>
    </row>
    <row r="306" spans="2:7">
      <c r="B306" s="831">
        <v>2023</v>
      </c>
      <c r="C306" s="832" t="s">
        <v>1011</v>
      </c>
      <c r="D306" s="842">
        <v>20</v>
      </c>
      <c r="E306" s="835" t="s">
        <v>1169</v>
      </c>
      <c r="F306" s="835" t="s">
        <v>1173</v>
      </c>
      <c r="G306" s="839"/>
    </row>
    <row r="307" spans="2:7">
      <c r="B307" s="831">
        <v>2023</v>
      </c>
      <c r="C307" s="832" t="s">
        <v>1011</v>
      </c>
      <c r="D307" s="842">
        <v>21</v>
      </c>
      <c r="E307" s="835" t="s">
        <v>1169</v>
      </c>
      <c r="F307" s="835" t="s">
        <v>1173</v>
      </c>
      <c r="G307" s="839"/>
    </row>
    <row r="308" spans="2:7">
      <c r="B308" s="831">
        <v>2023</v>
      </c>
      <c r="C308" s="832" t="s">
        <v>1011</v>
      </c>
      <c r="D308" s="842">
        <v>22</v>
      </c>
      <c r="E308" s="835" t="s">
        <v>1169</v>
      </c>
      <c r="F308" s="835" t="s">
        <v>1173</v>
      </c>
      <c r="G308" s="839"/>
    </row>
    <row r="309" spans="2:7">
      <c r="B309" s="831">
        <v>2023</v>
      </c>
      <c r="C309" s="832" t="s">
        <v>1011</v>
      </c>
      <c r="D309" s="842">
        <v>23</v>
      </c>
      <c r="E309" s="835" t="s">
        <v>1169</v>
      </c>
      <c r="F309" s="835" t="s">
        <v>1173</v>
      </c>
      <c r="G309" s="839"/>
    </row>
    <row r="310" spans="2:7">
      <c r="B310" s="831">
        <v>2023</v>
      </c>
      <c r="C310" s="832" t="s">
        <v>1011</v>
      </c>
      <c r="D310" s="842">
        <v>24</v>
      </c>
      <c r="E310" s="835" t="s">
        <v>1169</v>
      </c>
      <c r="F310" s="835" t="s">
        <v>1173</v>
      </c>
      <c r="G310" s="839"/>
    </row>
    <row r="311" spans="2:7">
      <c r="B311" s="831">
        <v>2023</v>
      </c>
      <c r="C311" s="832" t="s">
        <v>1011</v>
      </c>
      <c r="D311" s="842">
        <v>25</v>
      </c>
      <c r="E311" s="835" t="s">
        <v>1169</v>
      </c>
      <c r="F311" s="835" t="s">
        <v>1173</v>
      </c>
      <c r="G311" s="839"/>
    </row>
    <row r="312" spans="2:7">
      <c r="B312" s="831">
        <v>2023</v>
      </c>
      <c r="C312" s="832" t="s">
        <v>1011</v>
      </c>
      <c r="D312" s="842">
        <v>26</v>
      </c>
      <c r="E312" s="835" t="s">
        <v>1169</v>
      </c>
      <c r="F312" s="835" t="s">
        <v>1173</v>
      </c>
      <c r="G312" s="839"/>
    </row>
    <row r="313" spans="2:7">
      <c r="B313" s="831">
        <v>2023</v>
      </c>
      <c r="C313" s="832" t="s">
        <v>1011</v>
      </c>
      <c r="D313" s="842">
        <v>27</v>
      </c>
      <c r="E313" s="835" t="s">
        <v>1169</v>
      </c>
      <c r="F313" s="835" t="s">
        <v>1173</v>
      </c>
      <c r="G313" s="839"/>
    </row>
    <row r="314" spans="2:7">
      <c r="B314" s="831">
        <v>2023</v>
      </c>
      <c r="C314" s="832" t="s">
        <v>1011</v>
      </c>
      <c r="D314" s="842">
        <v>28</v>
      </c>
      <c r="E314" s="835" t="s">
        <v>1169</v>
      </c>
      <c r="F314" s="835" t="s">
        <v>1173</v>
      </c>
      <c r="G314" s="839"/>
    </row>
    <row r="315" spans="2:7">
      <c r="B315" s="831">
        <v>2023</v>
      </c>
      <c r="C315" s="832" t="s">
        <v>1011</v>
      </c>
      <c r="D315" s="842">
        <v>29</v>
      </c>
      <c r="E315" s="835" t="s">
        <v>1169</v>
      </c>
      <c r="F315" s="835" t="s">
        <v>1173</v>
      </c>
      <c r="G315" s="839"/>
    </row>
    <row r="316" spans="2:7">
      <c r="B316" s="831">
        <v>2023</v>
      </c>
      <c r="C316" s="832" t="s">
        <v>1011</v>
      </c>
      <c r="D316" s="842">
        <v>30</v>
      </c>
      <c r="E316" s="835" t="s">
        <v>1169</v>
      </c>
      <c r="F316" s="835" t="s">
        <v>1173</v>
      </c>
      <c r="G316" s="839"/>
    </row>
    <row r="317" spans="2:7" ht="13.8" thickBot="1">
      <c r="B317" s="831">
        <v>2023</v>
      </c>
      <c r="C317" s="832" t="s">
        <v>1011</v>
      </c>
      <c r="D317" s="842">
        <v>31</v>
      </c>
      <c r="E317" s="835" t="s">
        <v>1169</v>
      </c>
      <c r="F317" s="835" t="s">
        <v>1173</v>
      </c>
      <c r="G317" s="839"/>
    </row>
    <row r="318" spans="2:7" ht="13.8" thickBot="1">
      <c r="B318" s="1391" t="s">
        <v>1181</v>
      </c>
      <c r="C318" s="1392"/>
      <c r="D318" s="1392"/>
      <c r="E318" s="1392"/>
      <c r="F318" s="1393"/>
      <c r="G318" s="838">
        <f>SUM(G287:G317)</f>
        <v>0</v>
      </c>
    </row>
    <row r="319" spans="2:7">
      <c r="B319" s="831">
        <v>2023</v>
      </c>
      <c r="C319" s="832" t="s">
        <v>1012</v>
      </c>
      <c r="D319" s="842">
        <v>1</v>
      </c>
      <c r="E319" s="835" t="s">
        <v>1169</v>
      </c>
      <c r="F319" s="835" t="s">
        <v>1173</v>
      </c>
      <c r="G319" s="839"/>
    </row>
    <row r="320" spans="2:7">
      <c r="B320" s="831">
        <v>2023</v>
      </c>
      <c r="C320" s="832" t="s">
        <v>1012</v>
      </c>
      <c r="D320" s="842">
        <v>2</v>
      </c>
      <c r="E320" s="835" t="s">
        <v>1169</v>
      </c>
      <c r="F320" s="835" t="s">
        <v>1173</v>
      </c>
      <c r="G320" s="839"/>
    </row>
    <row r="321" spans="2:7">
      <c r="B321" s="831">
        <v>2023</v>
      </c>
      <c r="C321" s="832" t="s">
        <v>1012</v>
      </c>
      <c r="D321" s="842">
        <v>3</v>
      </c>
      <c r="E321" s="835" t="s">
        <v>1169</v>
      </c>
      <c r="F321" s="835" t="s">
        <v>1173</v>
      </c>
      <c r="G321" s="839"/>
    </row>
    <row r="322" spans="2:7">
      <c r="B322" s="831">
        <v>2023</v>
      </c>
      <c r="C322" s="832" t="s">
        <v>1012</v>
      </c>
      <c r="D322" s="842">
        <v>4</v>
      </c>
      <c r="E322" s="835" t="s">
        <v>1169</v>
      </c>
      <c r="F322" s="835" t="s">
        <v>1173</v>
      </c>
      <c r="G322" s="839"/>
    </row>
    <row r="323" spans="2:7">
      <c r="B323" s="831">
        <v>2023</v>
      </c>
      <c r="C323" s="832" t="s">
        <v>1012</v>
      </c>
      <c r="D323" s="842">
        <v>5</v>
      </c>
      <c r="E323" s="835" t="s">
        <v>1169</v>
      </c>
      <c r="F323" s="835" t="s">
        <v>1173</v>
      </c>
      <c r="G323" s="839"/>
    </row>
    <row r="324" spans="2:7">
      <c r="B324" s="831">
        <v>2023</v>
      </c>
      <c r="C324" s="832" t="s">
        <v>1012</v>
      </c>
      <c r="D324" s="842">
        <v>6</v>
      </c>
      <c r="E324" s="835" t="s">
        <v>1169</v>
      </c>
      <c r="F324" s="835" t="s">
        <v>1173</v>
      </c>
      <c r="G324" s="839"/>
    </row>
    <row r="325" spans="2:7">
      <c r="B325" s="831">
        <v>2023</v>
      </c>
      <c r="C325" s="832" t="s">
        <v>1012</v>
      </c>
      <c r="D325" s="842">
        <v>7</v>
      </c>
      <c r="E325" s="835" t="s">
        <v>1169</v>
      </c>
      <c r="F325" s="835" t="s">
        <v>1173</v>
      </c>
      <c r="G325" s="839"/>
    </row>
    <row r="326" spans="2:7">
      <c r="B326" s="831">
        <v>2023</v>
      </c>
      <c r="C326" s="832" t="s">
        <v>1012</v>
      </c>
      <c r="D326" s="842">
        <v>8</v>
      </c>
      <c r="E326" s="835" t="s">
        <v>1169</v>
      </c>
      <c r="F326" s="835" t="s">
        <v>1173</v>
      </c>
      <c r="G326" s="839"/>
    </row>
    <row r="327" spans="2:7">
      <c r="B327" s="831">
        <v>2023</v>
      </c>
      <c r="C327" s="832" t="s">
        <v>1012</v>
      </c>
      <c r="D327" s="842">
        <v>9</v>
      </c>
      <c r="E327" s="835" t="s">
        <v>1169</v>
      </c>
      <c r="F327" s="835" t="s">
        <v>1173</v>
      </c>
      <c r="G327" s="839"/>
    </row>
    <row r="328" spans="2:7">
      <c r="B328" s="831">
        <v>2023</v>
      </c>
      <c r="C328" s="832" t="s">
        <v>1012</v>
      </c>
      <c r="D328" s="842">
        <v>10</v>
      </c>
      <c r="E328" s="835" t="s">
        <v>1169</v>
      </c>
      <c r="F328" s="835" t="s">
        <v>1173</v>
      </c>
      <c r="G328" s="839"/>
    </row>
    <row r="329" spans="2:7">
      <c r="B329" s="831">
        <v>2023</v>
      </c>
      <c r="C329" s="832" t="s">
        <v>1012</v>
      </c>
      <c r="D329" s="842">
        <v>11</v>
      </c>
      <c r="E329" s="835" t="s">
        <v>1169</v>
      </c>
      <c r="F329" s="835" t="s">
        <v>1173</v>
      </c>
      <c r="G329" s="839"/>
    </row>
    <row r="330" spans="2:7">
      <c r="B330" s="831">
        <v>2023</v>
      </c>
      <c r="C330" s="832" t="s">
        <v>1012</v>
      </c>
      <c r="D330" s="842">
        <v>12</v>
      </c>
      <c r="E330" s="835" t="s">
        <v>1169</v>
      </c>
      <c r="F330" s="835" t="s">
        <v>1173</v>
      </c>
      <c r="G330" s="839"/>
    </row>
    <row r="331" spans="2:7">
      <c r="B331" s="831">
        <v>2023</v>
      </c>
      <c r="C331" s="832" t="s">
        <v>1012</v>
      </c>
      <c r="D331" s="842">
        <v>13</v>
      </c>
      <c r="E331" s="835" t="s">
        <v>1169</v>
      </c>
      <c r="F331" s="835" t="s">
        <v>1173</v>
      </c>
      <c r="G331" s="839"/>
    </row>
    <row r="332" spans="2:7">
      <c r="B332" s="831">
        <v>2023</v>
      </c>
      <c r="C332" s="832" t="s">
        <v>1012</v>
      </c>
      <c r="D332" s="842">
        <v>14</v>
      </c>
      <c r="E332" s="835" t="s">
        <v>1169</v>
      </c>
      <c r="F332" s="835" t="s">
        <v>1173</v>
      </c>
      <c r="G332" s="839"/>
    </row>
    <row r="333" spans="2:7">
      <c r="B333" s="831">
        <v>2023</v>
      </c>
      <c r="C333" s="832" t="s">
        <v>1012</v>
      </c>
      <c r="D333" s="842">
        <v>15</v>
      </c>
      <c r="E333" s="835" t="s">
        <v>1169</v>
      </c>
      <c r="F333" s="835" t="s">
        <v>1173</v>
      </c>
      <c r="G333" s="839"/>
    </row>
    <row r="334" spans="2:7">
      <c r="B334" s="831">
        <v>2023</v>
      </c>
      <c r="C334" s="832" t="s">
        <v>1012</v>
      </c>
      <c r="D334" s="842">
        <v>16</v>
      </c>
      <c r="E334" s="835" t="s">
        <v>1169</v>
      </c>
      <c r="F334" s="835" t="s">
        <v>1173</v>
      </c>
      <c r="G334" s="839"/>
    </row>
    <row r="335" spans="2:7">
      <c r="B335" s="831">
        <v>2023</v>
      </c>
      <c r="C335" s="832" t="s">
        <v>1012</v>
      </c>
      <c r="D335" s="842">
        <v>17</v>
      </c>
      <c r="E335" s="835" t="s">
        <v>1169</v>
      </c>
      <c r="F335" s="835" t="s">
        <v>1173</v>
      </c>
      <c r="G335" s="839"/>
    </row>
    <row r="336" spans="2:7">
      <c r="B336" s="831">
        <v>2023</v>
      </c>
      <c r="C336" s="832" t="s">
        <v>1012</v>
      </c>
      <c r="D336" s="842">
        <v>18</v>
      </c>
      <c r="E336" s="835" t="s">
        <v>1169</v>
      </c>
      <c r="F336" s="835" t="s">
        <v>1173</v>
      </c>
      <c r="G336" s="840"/>
    </row>
    <row r="337" spans="2:7">
      <c r="B337" s="831">
        <v>2023</v>
      </c>
      <c r="C337" s="832" t="s">
        <v>1012</v>
      </c>
      <c r="D337" s="842">
        <v>19</v>
      </c>
      <c r="E337" s="835" t="s">
        <v>1169</v>
      </c>
      <c r="F337" s="835" t="s">
        <v>1173</v>
      </c>
      <c r="G337" s="840"/>
    </row>
    <row r="338" spans="2:7">
      <c r="B338" s="831">
        <v>2023</v>
      </c>
      <c r="C338" s="832" t="s">
        <v>1012</v>
      </c>
      <c r="D338" s="842">
        <v>20</v>
      </c>
      <c r="E338" s="835" t="s">
        <v>1169</v>
      </c>
      <c r="F338" s="835" t="s">
        <v>1173</v>
      </c>
      <c r="G338" s="840"/>
    </row>
    <row r="339" spans="2:7">
      <c r="B339" s="831">
        <v>2023</v>
      </c>
      <c r="C339" s="832" t="s">
        <v>1012</v>
      </c>
      <c r="D339" s="842">
        <v>21</v>
      </c>
      <c r="E339" s="835" t="s">
        <v>1169</v>
      </c>
      <c r="F339" s="835" t="s">
        <v>1173</v>
      </c>
      <c r="G339" s="840"/>
    </row>
    <row r="340" spans="2:7">
      <c r="B340" s="831">
        <v>2023</v>
      </c>
      <c r="C340" s="832" t="s">
        <v>1012</v>
      </c>
      <c r="D340" s="842">
        <v>22</v>
      </c>
      <c r="E340" s="835" t="s">
        <v>1169</v>
      </c>
      <c r="F340" s="835" t="s">
        <v>1173</v>
      </c>
      <c r="G340" s="840"/>
    </row>
    <row r="341" spans="2:7">
      <c r="B341" s="831">
        <v>2023</v>
      </c>
      <c r="C341" s="832" t="s">
        <v>1012</v>
      </c>
      <c r="D341" s="842">
        <v>23</v>
      </c>
      <c r="E341" s="835" t="s">
        <v>1169</v>
      </c>
      <c r="F341" s="835" t="s">
        <v>1173</v>
      </c>
      <c r="G341" s="841"/>
    </row>
    <row r="342" spans="2:7">
      <c r="B342" s="831">
        <v>2023</v>
      </c>
      <c r="C342" s="832" t="s">
        <v>1012</v>
      </c>
      <c r="D342" s="842">
        <v>24</v>
      </c>
      <c r="E342" s="835" t="s">
        <v>1169</v>
      </c>
      <c r="F342" s="835" t="s">
        <v>1173</v>
      </c>
      <c r="G342" s="841"/>
    </row>
    <row r="343" spans="2:7">
      <c r="B343" s="831">
        <v>2023</v>
      </c>
      <c r="C343" s="832" t="s">
        <v>1012</v>
      </c>
      <c r="D343" s="842">
        <v>25</v>
      </c>
      <c r="E343" s="835" t="s">
        <v>1169</v>
      </c>
      <c r="F343" s="835" t="s">
        <v>1173</v>
      </c>
      <c r="G343" s="841"/>
    </row>
    <row r="344" spans="2:7">
      <c r="B344" s="831">
        <v>2023</v>
      </c>
      <c r="C344" s="832" t="s">
        <v>1012</v>
      </c>
      <c r="D344" s="842">
        <v>26</v>
      </c>
      <c r="E344" s="835" t="s">
        <v>1169</v>
      </c>
      <c r="F344" s="835" t="s">
        <v>1173</v>
      </c>
      <c r="G344" s="841"/>
    </row>
    <row r="345" spans="2:7">
      <c r="B345" s="831">
        <v>2023</v>
      </c>
      <c r="C345" s="832" t="s">
        <v>1012</v>
      </c>
      <c r="D345" s="842">
        <v>27</v>
      </c>
      <c r="E345" s="835" t="s">
        <v>1169</v>
      </c>
      <c r="F345" s="835" t="s">
        <v>1173</v>
      </c>
      <c r="G345" s="841"/>
    </row>
    <row r="346" spans="2:7">
      <c r="B346" s="831">
        <v>2023</v>
      </c>
      <c r="C346" s="832" t="s">
        <v>1012</v>
      </c>
      <c r="D346" s="842">
        <v>28</v>
      </c>
      <c r="E346" s="835" t="s">
        <v>1169</v>
      </c>
      <c r="F346" s="835" t="s">
        <v>1173</v>
      </c>
      <c r="G346" s="841"/>
    </row>
    <row r="347" spans="2:7">
      <c r="B347" s="831">
        <v>2023</v>
      </c>
      <c r="C347" s="832" t="s">
        <v>1012</v>
      </c>
      <c r="D347" s="842">
        <v>29</v>
      </c>
      <c r="E347" s="835" t="s">
        <v>1169</v>
      </c>
      <c r="F347" s="835" t="s">
        <v>1173</v>
      </c>
      <c r="G347" s="841"/>
    </row>
    <row r="348" spans="2:7" ht="13.8" thickBot="1">
      <c r="B348" s="831">
        <v>2023</v>
      </c>
      <c r="C348" s="832" t="s">
        <v>1012</v>
      </c>
      <c r="D348" s="842">
        <v>30</v>
      </c>
      <c r="E348" s="835" t="s">
        <v>1169</v>
      </c>
      <c r="F348" s="835" t="s">
        <v>1173</v>
      </c>
      <c r="G348" s="841"/>
    </row>
    <row r="349" spans="2:7" ht="13.8" thickBot="1">
      <c r="B349" s="1391" t="s">
        <v>1181</v>
      </c>
      <c r="C349" s="1392"/>
      <c r="D349" s="1392"/>
      <c r="E349" s="1392"/>
      <c r="F349" s="1393"/>
      <c r="G349" s="838">
        <f>SUM(G319:G348)</f>
        <v>0</v>
      </c>
    </row>
    <row r="350" spans="2:7">
      <c r="B350" s="831">
        <v>2023</v>
      </c>
      <c r="C350" s="832" t="s">
        <v>1013</v>
      </c>
      <c r="D350" s="842">
        <v>1</v>
      </c>
      <c r="E350" s="835" t="s">
        <v>1169</v>
      </c>
      <c r="F350" s="835" t="s">
        <v>1173</v>
      </c>
      <c r="G350" s="841"/>
    </row>
    <row r="351" spans="2:7">
      <c r="B351" s="831">
        <v>2023</v>
      </c>
      <c r="C351" s="832" t="s">
        <v>1013</v>
      </c>
      <c r="D351" s="842">
        <v>2</v>
      </c>
      <c r="E351" s="835" t="s">
        <v>1169</v>
      </c>
      <c r="F351" s="835" t="s">
        <v>1173</v>
      </c>
      <c r="G351" s="841"/>
    </row>
    <row r="352" spans="2:7">
      <c r="B352" s="831">
        <v>2023</v>
      </c>
      <c r="C352" s="832" t="s">
        <v>1013</v>
      </c>
      <c r="D352" s="842">
        <v>3</v>
      </c>
      <c r="E352" s="835" t="s">
        <v>1169</v>
      </c>
      <c r="F352" s="835" t="s">
        <v>1173</v>
      </c>
      <c r="G352" s="841"/>
    </row>
    <row r="353" spans="2:7">
      <c r="B353" s="831">
        <v>2023</v>
      </c>
      <c r="C353" s="832" t="s">
        <v>1013</v>
      </c>
      <c r="D353" s="842">
        <v>4</v>
      </c>
      <c r="E353" s="835" t="s">
        <v>1169</v>
      </c>
      <c r="F353" s="835" t="s">
        <v>1173</v>
      </c>
      <c r="G353" s="841"/>
    </row>
    <row r="354" spans="2:7">
      <c r="B354" s="831">
        <v>2023</v>
      </c>
      <c r="C354" s="832" t="s">
        <v>1013</v>
      </c>
      <c r="D354" s="842">
        <v>5</v>
      </c>
      <c r="E354" s="835" t="s">
        <v>1169</v>
      </c>
      <c r="F354" s="835" t="s">
        <v>1173</v>
      </c>
      <c r="G354" s="841"/>
    </row>
    <row r="355" spans="2:7">
      <c r="B355" s="831">
        <v>2023</v>
      </c>
      <c r="C355" s="832" t="s">
        <v>1013</v>
      </c>
      <c r="D355" s="842">
        <v>6</v>
      </c>
      <c r="E355" s="835" t="s">
        <v>1169</v>
      </c>
      <c r="F355" s="835" t="s">
        <v>1173</v>
      </c>
      <c r="G355" s="841"/>
    </row>
    <row r="356" spans="2:7">
      <c r="B356" s="831">
        <v>2023</v>
      </c>
      <c r="C356" s="832" t="s">
        <v>1013</v>
      </c>
      <c r="D356" s="842">
        <v>7</v>
      </c>
      <c r="E356" s="835" t="s">
        <v>1169</v>
      </c>
      <c r="F356" s="835" t="s">
        <v>1173</v>
      </c>
      <c r="G356" s="841"/>
    </row>
    <row r="357" spans="2:7">
      <c r="B357" s="831">
        <v>2023</v>
      </c>
      <c r="C357" s="832" t="s">
        <v>1013</v>
      </c>
      <c r="D357" s="842">
        <v>8</v>
      </c>
      <c r="E357" s="835" t="s">
        <v>1169</v>
      </c>
      <c r="F357" s="835" t="s">
        <v>1173</v>
      </c>
      <c r="G357" s="841"/>
    </row>
    <row r="358" spans="2:7">
      <c r="B358" s="831">
        <v>2023</v>
      </c>
      <c r="C358" s="832" t="s">
        <v>1013</v>
      </c>
      <c r="D358" s="842">
        <v>9</v>
      </c>
      <c r="E358" s="835" t="s">
        <v>1169</v>
      </c>
      <c r="F358" s="835" t="s">
        <v>1173</v>
      </c>
      <c r="G358" s="841"/>
    </row>
    <row r="359" spans="2:7">
      <c r="B359" s="831">
        <v>2023</v>
      </c>
      <c r="C359" s="832" t="s">
        <v>1013</v>
      </c>
      <c r="D359" s="842">
        <v>10</v>
      </c>
      <c r="E359" s="835" t="s">
        <v>1169</v>
      </c>
      <c r="F359" s="835" t="s">
        <v>1173</v>
      </c>
      <c r="G359" s="841"/>
    </row>
    <row r="360" spans="2:7">
      <c r="B360" s="831">
        <v>2023</v>
      </c>
      <c r="C360" s="832" t="s">
        <v>1013</v>
      </c>
      <c r="D360" s="842">
        <v>11</v>
      </c>
      <c r="E360" s="835" t="s">
        <v>1169</v>
      </c>
      <c r="F360" s="835" t="s">
        <v>1173</v>
      </c>
      <c r="G360" s="841"/>
    </row>
    <row r="361" spans="2:7">
      <c r="B361" s="831">
        <v>2023</v>
      </c>
      <c r="C361" s="832" t="s">
        <v>1013</v>
      </c>
      <c r="D361" s="842">
        <v>12</v>
      </c>
      <c r="E361" s="835" t="s">
        <v>1169</v>
      </c>
      <c r="F361" s="835" t="s">
        <v>1173</v>
      </c>
      <c r="G361" s="841"/>
    </row>
    <row r="362" spans="2:7">
      <c r="B362" s="831">
        <v>2023</v>
      </c>
      <c r="C362" s="832" t="s">
        <v>1013</v>
      </c>
      <c r="D362" s="842">
        <v>13</v>
      </c>
      <c r="E362" s="835" t="s">
        <v>1169</v>
      </c>
      <c r="F362" s="835" t="s">
        <v>1173</v>
      </c>
      <c r="G362" s="841"/>
    </row>
    <row r="363" spans="2:7">
      <c r="B363" s="831">
        <v>2023</v>
      </c>
      <c r="C363" s="832" t="s">
        <v>1013</v>
      </c>
      <c r="D363" s="842">
        <v>14</v>
      </c>
      <c r="E363" s="835" t="s">
        <v>1169</v>
      </c>
      <c r="F363" s="835" t="s">
        <v>1173</v>
      </c>
      <c r="G363" s="841"/>
    </row>
    <row r="364" spans="2:7">
      <c r="B364" s="831">
        <v>2023</v>
      </c>
      <c r="C364" s="832" t="s">
        <v>1013</v>
      </c>
      <c r="D364" s="842">
        <v>15</v>
      </c>
      <c r="E364" s="835" t="s">
        <v>1169</v>
      </c>
      <c r="F364" s="835" t="s">
        <v>1173</v>
      </c>
      <c r="G364" s="841"/>
    </row>
    <row r="365" spans="2:7">
      <c r="B365" s="831">
        <v>2023</v>
      </c>
      <c r="C365" s="832" t="s">
        <v>1013</v>
      </c>
      <c r="D365" s="842">
        <v>16</v>
      </c>
      <c r="E365" s="835" t="s">
        <v>1169</v>
      </c>
      <c r="F365" s="835" t="s">
        <v>1173</v>
      </c>
      <c r="G365" s="841"/>
    </row>
    <row r="366" spans="2:7">
      <c r="B366" s="831">
        <v>2023</v>
      </c>
      <c r="C366" s="832" t="s">
        <v>1013</v>
      </c>
      <c r="D366" s="842">
        <v>17</v>
      </c>
      <c r="E366" s="835" t="s">
        <v>1169</v>
      </c>
      <c r="F366" s="835" t="s">
        <v>1173</v>
      </c>
      <c r="G366" s="841"/>
    </row>
    <row r="367" spans="2:7">
      <c r="B367" s="831">
        <v>2023</v>
      </c>
      <c r="C367" s="832" t="s">
        <v>1013</v>
      </c>
      <c r="D367" s="842">
        <v>18</v>
      </c>
      <c r="E367" s="835" t="s">
        <v>1169</v>
      </c>
      <c r="F367" s="835" t="s">
        <v>1173</v>
      </c>
      <c r="G367" s="841"/>
    </row>
    <row r="368" spans="2:7">
      <c r="B368" s="831">
        <v>2023</v>
      </c>
      <c r="C368" s="832" t="s">
        <v>1013</v>
      </c>
      <c r="D368" s="842">
        <v>19</v>
      </c>
      <c r="E368" s="835" t="s">
        <v>1169</v>
      </c>
      <c r="F368" s="835" t="s">
        <v>1173</v>
      </c>
      <c r="G368" s="841"/>
    </row>
    <row r="369" spans="2:7">
      <c r="B369" s="831">
        <v>2023</v>
      </c>
      <c r="C369" s="832" t="s">
        <v>1013</v>
      </c>
      <c r="D369" s="842">
        <v>20</v>
      </c>
      <c r="E369" s="835" t="s">
        <v>1169</v>
      </c>
      <c r="F369" s="835" t="s">
        <v>1173</v>
      </c>
      <c r="G369" s="841"/>
    </row>
    <row r="370" spans="2:7">
      <c r="B370" s="831">
        <v>2023</v>
      </c>
      <c r="C370" s="832" t="s">
        <v>1013</v>
      </c>
      <c r="D370" s="842">
        <v>21</v>
      </c>
      <c r="E370" s="835" t="s">
        <v>1169</v>
      </c>
      <c r="F370" s="835" t="s">
        <v>1173</v>
      </c>
      <c r="G370" s="841"/>
    </row>
    <row r="371" spans="2:7">
      <c r="B371" s="831">
        <v>2023</v>
      </c>
      <c r="C371" s="832" t="s">
        <v>1013</v>
      </c>
      <c r="D371" s="842">
        <v>22</v>
      </c>
      <c r="E371" s="835" t="s">
        <v>1169</v>
      </c>
      <c r="F371" s="835" t="s">
        <v>1173</v>
      </c>
      <c r="G371" s="841"/>
    </row>
    <row r="372" spans="2:7">
      <c r="B372" s="831">
        <v>2023</v>
      </c>
      <c r="C372" s="832" t="s">
        <v>1013</v>
      </c>
      <c r="D372" s="842">
        <v>23</v>
      </c>
      <c r="E372" s="835" t="s">
        <v>1169</v>
      </c>
      <c r="F372" s="835" t="s">
        <v>1173</v>
      </c>
      <c r="G372" s="841"/>
    </row>
    <row r="373" spans="2:7">
      <c r="B373" s="831">
        <v>2023</v>
      </c>
      <c r="C373" s="832" t="s">
        <v>1013</v>
      </c>
      <c r="D373" s="842">
        <v>24</v>
      </c>
      <c r="E373" s="835" t="s">
        <v>1169</v>
      </c>
      <c r="F373" s="835" t="s">
        <v>1173</v>
      </c>
      <c r="G373" s="841"/>
    </row>
    <row r="374" spans="2:7">
      <c r="B374" s="831">
        <v>2023</v>
      </c>
      <c r="C374" s="832" t="s">
        <v>1013</v>
      </c>
      <c r="D374" s="842">
        <v>25</v>
      </c>
      <c r="E374" s="835" t="s">
        <v>1169</v>
      </c>
      <c r="F374" s="835" t="s">
        <v>1173</v>
      </c>
      <c r="G374" s="841"/>
    </row>
    <row r="375" spans="2:7">
      <c r="B375" s="831">
        <v>2023</v>
      </c>
      <c r="C375" s="832" t="s">
        <v>1013</v>
      </c>
      <c r="D375" s="842">
        <v>26</v>
      </c>
      <c r="E375" s="835" t="s">
        <v>1169</v>
      </c>
      <c r="F375" s="835" t="s">
        <v>1173</v>
      </c>
      <c r="G375" s="841"/>
    </row>
    <row r="376" spans="2:7">
      <c r="B376" s="831">
        <v>2023</v>
      </c>
      <c r="C376" s="832" t="s">
        <v>1013</v>
      </c>
      <c r="D376" s="842">
        <v>27</v>
      </c>
      <c r="E376" s="835" t="s">
        <v>1169</v>
      </c>
      <c r="F376" s="835" t="s">
        <v>1173</v>
      </c>
      <c r="G376" s="841"/>
    </row>
    <row r="377" spans="2:7">
      <c r="B377" s="831">
        <v>2023</v>
      </c>
      <c r="C377" s="832" t="s">
        <v>1013</v>
      </c>
      <c r="D377" s="842">
        <v>28</v>
      </c>
      <c r="E377" s="835" t="s">
        <v>1169</v>
      </c>
      <c r="F377" s="835" t="s">
        <v>1173</v>
      </c>
      <c r="G377" s="841"/>
    </row>
    <row r="378" spans="2:7">
      <c r="B378" s="831">
        <v>2023</v>
      </c>
      <c r="C378" s="832" t="s">
        <v>1013</v>
      </c>
      <c r="D378" s="842">
        <v>29</v>
      </c>
      <c r="E378" s="835" t="s">
        <v>1169</v>
      </c>
      <c r="F378" s="835" t="s">
        <v>1173</v>
      </c>
      <c r="G378" s="841"/>
    </row>
    <row r="379" spans="2:7">
      <c r="B379" s="831">
        <v>2023</v>
      </c>
      <c r="C379" s="832" t="s">
        <v>1013</v>
      </c>
      <c r="D379" s="842">
        <v>30</v>
      </c>
      <c r="E379" s="835" t="s">
        <v>1169</v>
      </c>
      <c r="F379" s="835" t="s">
        <v>1173</v>
      </c>
      <c r="G379" s="841"/>
    </row>
    <row r="380" spans="2:7" ht="13.8" thickBot="1">
      <c r="B380" s="831">
        <v>2023</v>
      </c>
      <c r="C380" s="832" t="s">
        <v>1013</v>
      </c>
      <c r="D380" s="842">
        <v>31</v>
      </c>
      <c r="E380" s="835" t="s">
        <v>1169</v>
      </c>
      <c r="F380" s="835" t="s">
        <v>1173</v>
      </c>
      <c r="G380" s="841"/>
    </row>
    <row r="381" spans="2:7" ht="13.8" thickBot="1">
      <c r="B381" s="1391" t="s">
        <v>1181</v>
      </c>
      <c r="C381" s="1392"/>
      <c r="D381" s="1392"/>
      <c r="E381" s="1392"/>
      <c r="F381" s="1393"/>
      <c r="G381" s="838">
        <f>SUM(G350:G380)</f>
        <v>0</v>
      </c>
    </row>
    <row r="382" spans="2:7" ht="13.8" thickBot="1">
      <c r="B382" s="1386" t="s">
        <v>1183</v>
      </c>
      <c r="C382" s="1387"/>
      <c r="D382" s="1387"/>
      <c r="E382" s="1387"/>
      <c r="F382" s="1388"/>
      <c r="G382" s="843">
        <f>G381+G349+G318+G286+G255+G223+G191+G160+G128+G97+G65+G36</f>
        <v>134142</v>
      </c>
    </row>
  </sheetData>
  <mergeCells count="14">
    <mergeCell ref="B381:F381"/>
    <mergeCell ref="B382:F382"/>
    <mergeCell ref="B191:F191"/>
    <mergeCell ref="B223:F223"/>
    <mergeCell ref="B255:F255"/>
    <mergeCell ref="B286:F286"/>
    <mergeCell ref="B318:F318"/>
    <mergeCell ref="B349:F349"/>
    <mergeCell ref="B160:F160"/>
    <mergeCell ref="B2:G2"/>
    <mergeCell ref="B36:F36"/>
    <mergeCell ref="B65:F65"/>
    <mergeCell ref="B97:F97"/>
    <mergeCell ref="B128:F12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</sheetPr>
  <dimension ref="B2:G382"/>
  <sheetViews>
    <sheetView topLeftCell="A13" workbookViewId="0">
      <selection activeCell="B80" sqref="B80"/>
    </sheetView>
  </sheetViews>
  <sheetFormatPr baseColWidth="10" defaultRowHeight="13.2"/>
  <cols>
    <col min="1" max="1" width="3" style="274" customWidth="1"/>
    <col min="2" max="4" width="11.5546875" style="274"/>
    <col min="5" max="5" width="34" style="274" customWidth="1"/>
    <col min="6" max="16384" width="11.5546875" style="274"/>
  </cols>
  <sheetData>
    <row r="2" spans="2:7">
      <c r="B2" s="1394" t="s">
        <v>1185</v>
      </c>
      <c r="C2" s="1394"/>
      <c r="D2" s="1394"/>
      <c r="E2" s="1394"/>
      <c r="F2" s="1394"/>
      <c r="G2" s="1394"/>
    </row>
    <row r="3" spans="2:7" ht="15" thickBot="1">
      <c r="B3" s="826"/>
      <c r="C3" s="826"/>
      <c r="D3" s="826"/>
      <c r="E3" s="826"/>
      <c r="F3" s="826"/>
      <c r="G3" s="826"/>
    </row>
    <row r="4" spans="2:7" ht="53.4" thickBot="1">
      <c r="B4" s="812" t="s">
        <v>5</v>
      </c>
      <c r="C4" s="308" t="s">
        <v>6</v>
      </c>
      <c r="D4" s="308" t="s">
        <v>1178</v>
      </c>
      <c r="E4" s="308" t="s">
        <v>7</v>
      </c>
      <c r="F4" s="308" t="s">
        <v>1179</v>
      </c>
      <c r="G4" s="813" t="s">
        <v>1180</v>
      </c>
    </row>
    <row r="5" spans="2:7">
      <c r="B5" s="831">
        <v>2023</v>
      </c>
      <c r="C5" s="832" t="s">
        <v>806</v>
      </c>
      <c r="D5" s="832">
        <v>1</v>
      </c>
      <c r="E5" s="833" t="s">
        <v>1169</v>
      </c>
      <c r="F5" s="832" t="s">
        <v>1174</v>
      </c>
      <c r="G5" s="834">
        <v>2291</v>
      </c>
    </row>
    <row r="6" spans="2:7">
      <c r="B6" s="831">
        <v>2023</v>
      </c>
      <c r="C6" s="832" t="s">
        <v>806</v>
      </c>
      <c r="D6" s="832">
        <v>2</v>
      </c>
      <c r="E6" s="835" t="s">
        <v>1169</v>
      </c>
      <c r="F6" s="832" t="s">
        <v>1174</v>
      </c>
      <c r="G6" s="834">
        <v>2299</v>
      </c>
    </row>
    <row r="7" spans="2:7">
      <c r="B7" s="831">
        <v>2023</v>
      </c>
      <c r="C7" s="832" t="s">
        <v>806</v>
      </c>
      <c r="D7" s="832">
        <v>3</v>
      </c>
      <c r="E7" s="835" t="s">
        <v>1169</v>
      </c>
      <c r="F7" s="832" t="s">
        <v>1174</v>
      </c>
      <c r="G7" s="834">
        <v>2303</v>
      </c>
    </row>
    <row r="8" spans="2:7">
      <c r="B8" s="831">
        <v>2023</v>
      </c>
      <c r="C8" s="832" t="s">
        <v>806</v>
      </c>
      <c r="D8" s="832">
        <v>4</v>
      </c>
      <c r="E8" s="835" t="s">
        <v>1169</v>
      </c>
      <c r="F8" s="832" t="s">
        <v>1174</v>
      </c>
      <c r="G8" s="834">
        <v>2301</v>
      </c>
    </row>
    <row r="9" spans="2:7">
      <c r="B9" s="831">
        <v>2023</v>
      </c>
      <c r="C9" s="832" t="s">
        <v>806</v>
      </c>
      <c r="D9" s="832">
        <v>5</v>
      </c>
      <c r="E9" s="835" t="s">
        <v>1169</v>
      </c>
      <c r="F9" s="832" t="s">
        <v>1174</v>
      </c>
      <c r="G9" s="834">
        <v>2301</v>
      </c>
    </row>
    <row r="10" spans="2:7">
      <c r="B10" s="831">
        <v>2023</v>
      </c>
      <c r="C10" s="832" t="s">
        <v>806</v>
      </c>
      <c r="D10" s="832">
        <v>6</v>
      </c>
      <c r="E10" s="835" t="s">
        <v>1169</v>
      </c>
      <c r="F10" s="832" t="s">
        <v>1174</v>
      </c>
      <c r="G10" s="834">
        <v>2299</v>
      </c>
    </row>
    <row r="11" spans="2:7">
      <c r="B11" s="831">
        <v>2023</v>
      </c>
      <c r="C11" s="832" t="s">
        <v>806</v>
      </c>
      <c r="D11" s="832">
        <v>7</v>
      </c>
      <c r="E11" s="835" t="s">
        <v>1169</v>
      </c>
      <c r="F11" s="832" t="s">
        <v>1174</v>
      </c>
      <c r="G11" s="834">
        <v>2288</v>
      </c>
    </row>
    <row r="12" spans="2:7">
      <c r="B12" s="831">
        <v>2023</v>
      </c>
      <c r="C12" s="832" t="s">
        <v>806</v>
      </c>
      <c r="D12" s="832">
        <v>8</v>
      </c>
      <c r="E12" s="835" t="s">
        <v>1169</v>
      </c>
      <c r="F12" s="832" t="s">
        <v>1174</v>
      </c>
      <c r="G12" s="834">
        <v>2289</v>
      </c>
    </row>
    <row r="13" spans="2:7">
      <c r="B13" s="831">
        <v>2023</v>
      </c>
      <c r="C13" s="832" t="s">
        <v>806</v>
      </c>
      <c r="D13" s="832">
        <v>9</v>
      </c>
      <c r="E13" s="835" t="s">
        <v>1169</v>
      </c>
      <c r="F13" s="832" t="s">
        <v>1174</v>
      </c>
      <c r="G13" s="834">
        <v>2289</v>
      </c>
    </row>
    <row r="14" spans="2:7">
      <c r="B14" s="831">
        <v>2023</v>
      </c>
      <c r="C14" s="832" t="s">
        <v>806</v>
      </c>
      <c r="D14" s="832">
        <v>10</v>
      </c>
      <c r="E14" s="835" t="s">
        <v>1169</v>
      </c>
      <c r="F14" s="832" t="s">
        <v>1174</v>
      </c>
      <c r="G14" s="834">
        <v>2291</v>
      </c>
    </row>
    <row r="15" spans="2:7">
      <c r="B15" s="831">
        <v>2023</v>
      </c>
      <c r="C15" s="832" t="s">
        <v>806</v>
      </c>
      <c r="D15" s="832">
        <v>11</v>
      </c>
      <c r="E15" s="835" t="s">
        <v>1169</v>
      </c>
      <c r="F15" s="832" t="s">
        <v>1174</v>
      </c>
      <c r="G15" s="834">
        <v>2287</v>
      </c>
    </row>
    <row r="16" spans="2:7">
      <c r="B16" s="831">
        <v>2023</v>
      </c>
      <c r="C16" s="832" t="s">
        <v>806</v>
      </c>
      <c r="D16" s="832">
        <v>12</v>
      </c>
      <c r="E16" s="835" t="s">
        <v>1169</v>
      </c>
      <c r="F16" s="832" t="s">
        <v>1174</v>
      </c>
      <c r="G16" s="834">
        <v>2292</v>
      </c>
    </row>
    <row r="17" spans="2:7">
      <c r="B17" s="831">
        <v>2023</v>
      </c>
      <c r="C17" s="832" t="s">
        <v>806</v>
      </c>
      <c r="D17" s="832">
        <v>13</v>
      </c>
      <c r="E17" s="835" t="s">
        <v>1169</v>
      </c>
      <c r="F17" s="832" t="s">
        <v>1174</v>
      </c>
      <c r="G17" s="834">
        <v>2293</v>
      </c>
    </row>
    <row r="18" spans="2:7">
      <c r="B18" s="831">
        <v>2023</v>
      </c>
      <c r="C18" s="832" t="s">
        <v>806</v>
      </c>
      <c r="D18" s="832">
        <v>14</v>
      </c>
      <c r="E18" s="835" t="s">
        <v>1169</v>
      </c>
      <c r="F18" s="832" t="s">
        <v>1174</v>
      </c>
      <c r="G18" s="834">
        <v>2301</v>
      </c>
    </row>
    <row r="19" spans="2:7">
      <c r="B19" s="831">
        <v>2023</v>
      </c>
      <c r="C19" s="832" t="s">
        <v>806</v>
      </c>
      <c r="D19" s="832">
        <v>15</v>
      </c>
      <c r="E19" s="835" t="s">
        <v>1169</v>
      </c>
      <c r="F19" s="832" t="s">
        <v>1174</v>
      </c>
      <c r="G19" s="834">
        <v>2306</v>
      </c>
    </row>
    <row r="20" spans="2:7">
      <c r="B20" s="831">
        <v>2023</v>
      </c>
      <c r="C20" s="832" t="s">
        <v>806</v>
      </c>
      <c r="D20" s="832">
        <v>16</v>
      </c>
      <c r="E20" s="835" t="s">
        <v>1169</v>
      </c>
      <c r="F20" s="832" t="s">
        <v>1174</v>
      </c>
      <c r="G20" s="834">
        <v>2314</v>
      </c>
    </row>
    <row r="21" spans="2:7">
      <c r="B21" s="831">
        <v>2023</v>
      </c>
      <c r="C21" s="832" t="s">
        <v>806</v>
      </c>
      <c r="D21" s="832">
        <v>17</v>
      </c>
      <c r="E21" s="835" t="s">
        <v>1169</v>
      </c>
      <c r="F21" s="832" t="s">
        <v>1174</v>
      </c>
      <c r="G21" s="834">
        <v>2314</v>
      </c>
    </row>
    <row r="22" spans="2:7">
      <c r="B22" s="831">
        <v>2023</v>
      </c>
      <c r="C22" s="835" t="s">
        <v>806</v>
      </c>
      <c r="D22" s="832">
        <v>18</v>
      </c>
      <c r="E22" s="835" t="s">
        <v>1169</v>
      </c>
      <c r="F22" s="835" t="s">
        <v>1174</v>
      </c>
      <c r="G22" s="844">
        <v>2312</v>
      </c>
    </row>
    <row r="23" spans="2:7">
      <c r="B23" s="831">
        <v>2023</v>
      </c>
      <c r="C23" s="835" t="s">
        <v>806</v>
      </c>
      <c r="D23" s="832">
        <v>19</v>
      </c>
      <c r="E23" s="835" t="s">
        <v>1169</v>
      </c>
      <c r="F23" s="835" t="s">
        <v>1174</v>
      </c>
      <c r="G23" s="844">
        <v>2316</v>
      </c>
    </row>
    <row r="24" spans="2:7">
      <c r="B24" s="831">
        <v>2023</v>
      </c>
      <c r="C24" s="835" t="s">
        <v>806</v>
      </c>
      <c r="D24" s="832">
        <v>20</v>
      </c>
      <c r="E24" s="835" t="s">
        <v>1169</v>
      </c>
      <c r="F24" s="835" t="s">
        <v>1174</v>
      </c>
      <c r="G24" s="844">
        <v>2317</v>
      </c>
    </row>
    <row r="25" spans="2:7">
      <c r="B25" s="831">
        <v>2023</v>
      </c>
      <c r="C25" s="835" t="s">
        <v>806</v>
      </c>
      <c r="D25" s="832">
        <v>21</v>
      </c>
      <c r="E25" s="835" t="s">
        <v>1169</v>
      </c>
      <c r="F25" s="835" t="s">
        <v>1174</v>
      </c>
      <c r="G25" s="844">
        <v>2313</v>
      </c>
    </row>
    <row r="26" spans="2:7">
      <c r="B26" s="831">
        <v>2023</v>
      </c>
      <c r="C26" s="835" t="s">
        <v>806</v>
      </c>
      <c r="D26" s="832">
        <v>22</v>
      </c>
      <c r="E26" s="835" t="s">
        <v>1169</v>
      </c>
      <c r="F26" s="835" t="s">
        <v>1174</v>
      </c>
      <c r="G26" s="844">
        <v>2321</v>
      </c>
    </row>
    <row r="27" spans="2:7">
      <c r="B27" s="831">
        <v>2023</v>
      </c>
      <c r="C27" s="835" t="s">
        <v>806</v>
      </c>
      <c r="D27" s="832">
        <v>23</v>
      </c>
      <c r="E27" s="835" t="s">
        <v>1169</v>
      </c>
      <c r="F27" s="835" t="s">
        <v>1174</v>
      </c>
      <c r="G27" s="836">
        <v>2327</v>
      </c>
    </row>
    <row r="28" spans="2:7">
      <c r="B28" s="831">
        <v>2023</v>
      </c>
      <c r="C28" s="835" t="s">
        <v>806</v>
      </c>
      <c r="D28" s="832">
        <v>24</v>
      </c>
      <c r="E28" s="835" t="s">
        <v>1169</v>
      </c>
      <c r="F28" s="835" t="s">
        <v>1174</v>
      </c>
      <c r="G28" s="836">
        <v>2327</v>
      </c>
    </row>
    <row r="29" spans="2:7">
      <c r="B29" s="831">
        <v>2023</v>
      </c>
      <c r="C29" s="835" t="s">
        <v>806</v>
      </c>
      <c r="D29" s="832">
        <v>25</v>
      </c>
      <c r="E29" s="835" t="s">
        <v>1169</v>
      </c>
      <c r="F29" s="835" t="s">
        <v>1174</v>
      </c>
      <c r="G29" s="836">
        <v>2322</v>
      </c>
    </row>
    <row r="30" spans="2:7">
      <c r="B30" s="831">
        <v>2023</v>
      </c>
      <c r="C30" s="835" t="s">
        <v>806</v>
      </c>
      <c r="D30" s="832">
        <v>26</v>
      </c>
      <c r="E30" s="835" t="s">
        <v>1169</v>
      </c>
      <c r="F30" s="835" t="s">
        <v>1174</v>
      </c>
      <c r="G30" s="836">
        <v>2329</v>
      </c>
    </row>
    <row r="31" spans="2:7">
      <c r="B31" s="831">
        <v>2023</v>
      </c>
      <c r="C31" s="835" t="s">
        <v>806</v>
      </c>
      <c r="D31" s="832">
        <v>27</v>
      </c>
      <c r="E31" s="835" t="s">
        <v>1169</v>
      </c>
      <c r="F31" s="835" t="s">
        <v>1174</v>
      </c>
      <c r="G31" s="836">
        <v>2330</v>
      </c>
    </row>
    <row r="32" spans="2:7">
      <c r="B32" s="831">
        <v>2023</v>
      </c>
      <c r="C32" s="835" t="s">
        <v>806</v>
      </c>
      <c r="D32" s="832">
        <v>28</v>
      </c>
      <c r="E32" s="835" t="s">
        <v>1169</v>
      </c>
      <c r="F32" s="835" t="s">
        <v>1174</v>
      </c>
      <c r="G32" s="844">
        <v>2331</v>
      </c>
    </row>
    <row r="33" spans="2:7">
      <c r="B33" s="831">
        <v>2023</v>
      </c>
      <c r="C33" s="835" t="s">
        <v>806</v>
      </c>
      <c r="D33" s="832">
        <v>29</v>
      </c>
      <c r="E33" s="835" t="s">
        <v>1169</v>
      </c>
      <c r="F33" s="835" t="s">
        <v>1174</v>
      </c>
      <c r="G33" s="844">
        <v>2310</v>
      </c>
    </row>
    <row r="34" spans="2:7">
      <c r="B34" s="831">
        <v>2023</v>
      </c>
      <c r="C34" s="835" t="s">
        <v>806</v>
      </c>
      <c r="D34" s="832">
        <v>30</v>
      </c>
      <c r="E34" s="835" t="s">
        <v>1169</v>
      </c>
      <c r="F34" s="835" t="s">
        <v>1174</v>
      </c>
      <c r="G34" s="844">
        <v>2313</v>
      </c>
    </row>
    <row r="35" spans="2:7" ht="13.8" thickBot="1">
      <c r="B35" s="831">
        <v>2023</v>
      </c>
      <c r="C35" s="835" t="s">
        <v>806</v>
      </c>
      <c r="D35" s="832">
        <v>31</v>
      </c>
      <c r="E35" s="837" t="s">
        <v>1169</v>
      </c>
      <c r="F35" s="835" t="s">
        <v>1174</v>
      </c>
      <c r="G35" s="844">
        <v>2306</v>
      </c>
    </row>
    <row r="36" spans="2:7" ht="13.8" thickBot="1">
      <c r="B36" s="1391" t="s">
        <v>1181</v>
      </c>
      <c r="C36" s="1392"/>
      <c r="D36" s="1392"/>
      <c r="E36" s="1392"/>
      <c r="F36" s="1393"/>
      <c r="G36" s="838">
        <f>SUM(G5:G35)</f>
        <v>71532</v>
      </c>
    </row>
    <row r="37" spans="2:7">
      <c r="B37" s="831">
        <v>2023</v>
      </c>
      <c r="C37" s="832" t="s">
        <v>817</v>
      </c>
      <c r="D37" s="832">
        <v>1</v>
      </c>
      <c r="E37" s="833" t="s">
        <v>1169</v>
      </c>
      <c r="F37" s="832" t="s">
        <v>1174</v>
      </c>
      <c r="G37" s="834">
        <v>2310</v>
      </c>
    </row>
    <row r="38" spans="2:7">
      <c r="B38" s="831">
        <v>2023</v>
      </c>
      <c r="C38" s="832" t="s">
        <v>817</v>
      </c>
      <c r="D38" s="832">
        <v>2</v>
      </c>
      <c r="E38" s="835" t="s">
        <v>1169</v>
      </c>
      <c r="F38" s="832" t="s">
        <v>1174</v>
      </c>
      <c r="G38" s="834">
        <v>2308</v>
      </c>
    </row>
    <row r="39" spans="2:7">
      <c r="B39" s="831">
        <v>2023</v>
      </c>
      <c r="C39" s="832" t="s">
        <v>817</v>
      </c>
      <c r="D39" s="832">
        <v>3</v>
      </c>
      <c r="E39" s="835" t="s">
        <v>1169</v>
      </c>
      <c r="F39" s="832" t="s">
        <v>1174</v>
      </c>
      <c r="G39" s="834">
        <v>2320</v>
      </c>
    </row>
    <row r="40" spans="2:7">
      <c r="B40" s="831">
        <v>2023</v>
      </c>
      <c r="C40" s="832" t="s">
        <v>817</v>
      </c>
      <c r="D40" s="832">
        <v>4</v>
      </c>
      <c r="E40" s="835" t="s">
        <v>1169</v>
      </c>
      <c r="F40" s="832" t="s">
        <v>1174</v>
      </c>
      <c r="G40" s="834">
        <v>2313</v>
      </c>
    </row>
    <row r="41" spans="2:7">
      <c r="B41" s="831">
        <v>2023</v>
      </c>
      <c r="C41" s="832" t="s">
        <v>817</v>
      </c>
      <c r="D41" s="832">
        <v>5</v>
      </c>
      <c r="E41" s="835" t="s">
        <v>1169</v>
      </c>
      <c r="F41" s="832" t="s">
        <v>1174</v>
      </c>
      <c r="G41" s="834">
        <v>2313</v>
      </c>
    </row>
    <row r="42" spans="2:7">
      <c r="B42" s="831">
        <v>2023</v>
      </c>
      <c r="C42" s="832" t="s">
        <v>817</v>
      </c>
      <c r="D42" s="832">
        <v>6</v>
      </c>
      <c r="E42" s="835" t="s">
        <v>1169</v>
      </c>
      <c r="F42" s="832" t="s">
        <v>1174</v>
      </c>
      <c r="G42" s="834">
        <v>2316</v>
      </c>
    </row>
    <row r="43" spans="2:7">
      <c r="B43" s="831">
        <v>2023</v>
      </c>
      <c r="C43" s="832" t="s">
        <v>817</v>
      </c>
      <c r="D43" s="832">
        <v>7</v>
      </c>
      <c r="E43" s="835" t="s">
        <v>1169</v>
      </c>
      <c r="F43" s="832" t="s">
        <v>1174</v>
      </c>
      <c r="G43" s="834">
        <v>2317</v>
      </c>
    </row>
    <row r="44" spans="2:7">
      <c r="B44" s="831">
        <v>2023</v>
      </c>
      <c r="C44" s="832" t="s">
        <v>817</v>
      </c>
      <c r="D44" s="832">
        <v>8</v>
      </c>
      <c r="E44" s="835" t="s">
        <v>1169</v>
      </c>
      <c r="F44" s="832" t="s">
        <v>1174</v>
      </c>
      <c r="G44" s="834">
        <v>2313</v>
      </c>
    </row>
    <row r="45" spans="2:7">
      <c r="B45" s="831">
        <v>2023</v>
      </c>
      <c r="C45" s="832" t="s">
        <v>817</v>
      </c>
      <c r="D45" s="832">
        <v>9</v>
      </c>
      <c r="E45" s="835" t="s">
        <v>1169</v>
      </c>
      <c r="F45" s="832" t="s">
        <v>1174</v>
      </c>
      <c r="G45" s="834">
        <v>2315</v>
      </c>
    </row>
    <row r="46" spans="2:7">
      <c r="B46" s="831">
        <v>2023</v>
      </c>
      <c r="C46" s="832" t="s">
        <v>817</v>
      </c>
      <c r="D46" s="832">
        <v>10</v>
      </c>
      <c r="E46" s="835" t="s">
        <v>1169</v>
      </c>
      <c r="F46" s="832" t="s">
        <v>1174</v>
      </c>
      <c r="G46" s="834">
        <v>2316</v>
      </c>
    </row>
    <row r="47" spans="2:7">
      <c r="B47" s="831">
        <v>2023</v>
      </c>
      <c r="C47" s="832" t="s">
        <v>817</v>
      </c>
      <c r="D47" s="832">
        <v>11</v>
      </c>
      <c r="E47" s="835" t="s">
        <v>1169</v>
      </c>
      <c r="F47" s="832" t="s">
        <v>1174</v>
      </c>
      <c r="G47" s="834">
        <v>2316</v>
      </c>
    </row>
    <row r="48" spans="2:7">
      <c r="B48" s="831">
        <v>2023</v>
      </c>
      <c r="C48" s="832" t="s">
        <v>817</v>
      </c>
      <c r="D48" s="832">
        <v>12</v>
      </c>
      <c r="E48" s="835" t="s">
        <v>1169</v>
      </c>
      <c r="F48" s="832" t="s">
        <v>1174</v>
      </c>
      <c r="G48" s="834">
        <v>2319</v>
      </c>
    </row>
    <row r="49" spans="2:7">
      <c r="B49" s="831">
        <v>2023</v>
      </c>
      <c r="C49" s="832" t="s">
        <v>817</v>
      </c>
      <c r="D49" s="832">
        <v>13</v>
      </c>
      <c r="E49" s="835" t="s">
        <v>1169</v>
      </c>
      <c r="F49" s="832" t="s">
        <v>1174</v>
      </c>
      <c r="G49" s="834">
        <v>2328</v>
      </c>
    </row>
    <row r="50" spans="2:7">
      <c r="B50" s="831">
        <v>2023</v>
      </c>
      <c r="C50" s="832" t="s">
        <v>817</v>
      </c>
      <c r="D50" s="832">
        <v>14</v>
      </c>
      <c r="E50" s="835" t="s">
        <v>1169</v>
      </c>
      <c r="F50" s="832" t="s">
        <v>1174</v>
      </c>
      <c r="G50" s="834">
        <v>2332</v>
      </c>
    </row>
    <row r="51" spans="2:7">
      <c r="B51" s="831">
        <v>2023</v>
      </c>
      <c r="C51" s="832" t="s">
        <v>817</v>
      </c>
      <c r="D51" s="832">
        <v>15</v>
      </c>
      <c r="E51" s="835" t="s">
        <v>1169</v>
      </c>
      <c r="F51" s="832" t="s">
        <v>1174</v>
      </c>
      <c r="G51" s="834">
        <v>2323</v>
      </c>
    </row>
    <row r="52" spans="2:7">
      <c r="B52" s="831">
        <v>2023</v>
      </c>
      <c r="C52" s="832" t="s">
        <v>817</v>
      </c>
      <c r="D52" s="832">
        <v>16</v>
      </c>
      <c r="E52" s="835" t="s">
        <v>1169</v>
      </c>
      <c r="F52" s="832" t="s">
        <v>1174</v>
      </c>
      <c r="G52" s="834">
        <v>2327</v>
      </c>
    </row>
    <row r="53" spans="2:7">
      <c r="B53" s="831">
        <v>2023</v>
      </c>
      <c r="C53" s="832" t="s">
        <v>817</v>
      </c>
      <c r="D53" s="832">
        <v>17</v>
      </c>
      <c r="E53" s="835" t="s">
        <v>1169</v>
      </c>
      <c r="F53" s="832" t="s">
        <v>1174</v>
      </c>
      <c r="G53" s="834">
        <v>2316</v>
      </c>
    </row>
    <row r="54" spans="2:7">
      <c r="B54" s="831">
        <v>2023</v>
      </c>
      <c r="C54" s="835" t="s">
        <v>817</v>
      </c>
      <c r="D54" s="832">
        <v>18</v>
      </c>
      <c r="E54" s="835" t="s">
        <v>1169</v>
      </c>
      <c r="F54" s="835" t="s">
        <v>1174</v>
      </c>
      <c r="G54" s="844">
        <v>2299</v>
      </c>
    </row>
    <row r="55" spans="2:7">
      <c r="B55" s="831">
        <v>2023</v>
      </c>
      <c r="C55" s="835" t="s">
        <v>817</v>
      </c>
      <c r="D55" s="832">
        <v>19</v>
      </c>
      <c r="E55" s="835" t="s">
        <v>1169</v>
      </c>
      <c r="F55" s="835" t="s">
        <v>1174</v>
      </c>
      <c r="G55" s="844">
        <v>2296</v>
      </c>
    </row>
    <row r="56" spans="2:7">
      <c r="B56" s="831">
        <v>2023</v>
      </c>
      <c r="C56" s="835" t="s">
        <v>817</v>
      </c>
      <c r="D56" s="832">
        <v>20</v>
      </c>
      <c r="E56" s="835" t="s">
        <v>1169</v>
      </c>
      <c r="F56" s="835" t="s">
        <v>1174</v>
      </c>
      <c r="G56" s="844">
        <v>2296</v>
      </c>
    </row>
    <row r="57" spans="2:7">
      <c r="B57" s="831">
        <v>2023</v>
      </c>
      <c r="C57" s="835" t="s">
        <v>817</v>
      </c>
      <c r="D57" s="832">
        <v>21</v>
      </c>
      <c r="E57" s="835" t="s">
        <v>1169</v>
      </c>
      <c r="F57" s="835" t="s">
        <v>1174</v>
      </c>
      <c r="G57" s="844">
        <v>2300</v>
      </c>
    </row>
    <row r="58" spans="2:7">
      <c r="B58" s="831">
        <v>2023</v>
      </c>
      <c r="C58" s="835" t="s">
        <v>817</v>
      </c>
      <c r="D58" s="832">
        <v>22</v>
      </c>
      <c r="E58" s="835" t="s">
        <v>1169</v>
      </c>
      <c r="F58" s="835" t="s">
        <v>1174</v>
      </c>
      <c r="G58" s="844">
        <v>2294</v>
      </c>
    </row>
    <row r="59" spans="2:7">
      <c r="B59" s="831">
        <v>2023</v>
      </c>
      <c r="C59" s="835" t="s">
        <v>817</v>
      </c>
      <c r="D59" s="832">
        <v>23</v>
      </c>
      <c r="E59" s="835" t="s">
        <v>1169</v>
      </c>
      <c r="F59" s="835" t="s">
        <v>1174</v>
      </c>
      <c r="G59" s="836">
        <v>2294</v>
      </c>
    </row>
    <row r="60" spans="2:7">
      <c r="B60" s="831">
        <v>2023</v>
      </c>
      <c r="C60" s="835" t="s">
        <v>817</v>
      </c>
      <c r="D60" s="832">
        <v>24</v>
      </c>
      <c r="E60" s="835" t="s">
        <v>1169</v>
      </c>
      <c r="F60" s="835" t="s">
        <v>1174</v>
      </c>
      <c r="G60" s="836">
        <v>2298</v>
      </c>
    </row>
    <row r="61" spans="2:7">
      <c r="B61" s="831">
        <v>2023</v>
      </c>
      <c r="C61" s="835" t="s">
        <v>817</v>
      </c>
      <c r="D61" s="832">
        <v>25</v>
      </c>
      <c r="E61" s="835" t="s">
        <v>1169</v>
      </c>
      <c r="F61" s="835" t="s">
        <v>1174</v>
      </c>
      <c r="G61" s="836">
        <v>2298</v>
      </c>
    </row>
    <row r="62" spans="2:7">
      <c r="B62" s="831">
        <v>2023</v>
      </c>
      <c r="C62" s="835" t="s">
        <v>817</v>
      </c>
      <c r="D62" s="832">
        <v>26</v>
      </c>
      <c r="E62" s="835" t="s">
        <v>1169</v>
      </c>
      <c r="F62" s="835" t="s">
        <v>1174</v>
      </c>
      <c r="G62" s="836">
        <v>2304</v>
      </c>
    </row>
    <row r="63" spans="2:7">
      <c r="B63" s="831">
        <v>2023</v>
      </c>
      <c r="C63" s="835" t="s">
        <v>817</v>
      </c>
      <c r="D63" s="832">
        <v>27</v>
      </c>
      <c r="E63" s="835" t="s">
        <v>1182</v>
      </c>
      <c r="F63" s="835" t="s">
        <v>1174</v>
      </c>
      <c r="G63" s="836">
        <v>2309</v>
      </c>
    </row>
    <row r="64" spans="2:7" ht="13.8" thickBot="1">
      <c r="B64" s="831">
        <v>2023</v>
      </c>
      <c r="C64" s="835" t="s">
        <v>817</v>
      </c>
      <c r="D64" s="832">
        <v>28</v>
      </c>
      <c r="E64" s="835" t="s">
        <v>1169</v>
      </c>
      <c r="F64" s="835" t="s">
        <v>1174</v>
      </c>
      <c r="G64" s="836">
        <v>2310</v>
      </c>
    </row>
    <row r="65" spans="2:7" ht="13.8" thickBot="1">
      <c r="B65" s="1391" t="s">
        <v>1181</v>
      </c>
      <c r="C65" s="1392"/>
      <c r="D65" s="1392"/>
      <c r="E65" s="1392"/>
      <c r="F65" s="1393"/>
      <c r="G65" s="838">
        <f>SUM(G37:G64)</f>
        <v>64700</v>
      </c>
    </row>
    <row r="66" spans="2:7">
      <c r="B66" s="831">
        <v>2023</v>
      </c>
      <c r="C66" s="832" t="s">
        <v>1003</v>
      </c>
      <c r="D66" s="832">
        <v>1</v>
      </c>
      <c r="E66" s="833" t="s">
        <v>1169</v>
      </c>
      <c r="F66" s="832" t="s">
        <v>1174</v>
      </c>
      <c r="G66" s="839"/>
    </row>
    <row r="67" spans="2:7">
      <c r="B67" s="831">
        <v>2023</v>
      </c>
      <c r="C67" s="832" t="s">
        <v>1003</v>
      </c>
      <c r="D67" s="832">
        <v>2</v>
      </c>
      <c r="E67" s="835" t="s">
        <v>1169</v>
      </c>
      <c r="F67" s="832" t="s">
        <v>1174</v>
      </c>
      <c r="G67" s="839"/>
    </row>
    <row r="68" spans="2:7">
      <c r="B68" s="831">
        <v>2023</v>
      </c>
      <c r="C68" s="832" t="s">
        <v>1003</v>
      </c>
      <c r="D68" s="832">
        <v>3</v>
      </c>
      <c r="E68" s="835" t="s">
        <v>1169</v>
      </c>
      <c r="F68" s="832" t="s">
        <v>1174</v>
      </c>
      <c r="G68" s="839"/>
    </row>
    <row r="69" spans="2:7">
      <c r="B69" s="831">
        <v>2023</v>
      </c>
      <c r="C69" s="832" t="s">
        <v>1003</v>
      </c>
      <c r="D69" s="832">
        <v>4</v>
      </c>
      <c r="E69" s="835" t="s">
        <v>1169</v>
      </c>
      <c r="F69" s="832" t="s">
        <v>1174</v>
      </c>
      <c r="G69" s="839"/>
    </row>
    <row r="70" spans="2:7">
      <c r="B70" s="831">
        <v>2023</v>
      </c>
      <c r="C70" s="832" t="s">
        <v>1003</v>
      </c>
      <c r="D70" s="832">
        <v>5</v>
      </c>
      <c r="E70" s="835" t="s">
        <v>1169</v>
      </c>
      <c r="F70" s="832" t="s">
        <v>1174</v>
      </c>
      <c r="G70" s="839"/>
    </row>
    <row r="71" spans="2:7">
      <c r="B71" s="831">
        <v>2023</v>
      </c>
      <c r="C71" s="832" t="s">
        <v>1003</v>
      </c>
      <c r="D71" s="832">
        <v>6</v>
      </c>
      <c r="E71" s="835" t="s">
        <v>1169</v>
      </c>
      <c r="F71" s="832" t="s">
        <v>1174</v>
      </c>
      <c r="G71" s="839"/>
    </row>
    <row r="72" spans="2:7">
      <c r="B72" s="831">
        <v>2023</v>
      </c>
      <c r="C72" s="832" t="s">
        <v>1003</v>
      </c>
      <c r="D72" s="832">
        <v>7</v>
      </c>
      <c r="E72" s="835" t="s">
        <v>1169</v>
      </c>
      <c r="F72" s="832" t="s">
        <v>1174</v>
      </c>
      <c r="G72" s="839"/>
    </row>
    <row r="73" spans="2:7">
      <c r="B73" s="831">
        <v>2023</v>
      </c>
      <c r="C73" s="832" t="s">
        <v>1003</v>
      </c>
      <c r="D73" s="832">
        <v>8</v>
      </c>
      <c r="E73" s="835" t="s">
        <v>1169</v>
      </c>
      <c r="F73" s="832" t="s">
        <v>1174</v>
      </c>
      <c r="G73" s="839"/>
    </row>
    <row r="74" spans="2:7">
      <c r="B74" s="831">
        <v>2023</v>
      </c>
      <c r="C74" s="832" t="s">
        <v>1003</v>
      </c>
      <c r="D74" s="832">
        <v>9</v>
      </c>
      <c r="E74" s="835" t="s">
        <v>1169</v>
      </c>
      <c r="F74" s="832" t="s">
        <v>1174</v>
      </c>
      <c r="G74" s="839"/>
    </row>
    <row r="75" spans="2:7">
      <c r="B75" s="831">
        <v>2023</v>
      </c>
      <c r="C75" s="832" t="s">
        <v>1003</v>
      </c>
      <c r="D75" s="832">
        <v>10</v>
      </c>
      <c r="E75" s="835" t="s">
        <v>1169</v>
      </c>
      <c r="F75" s="832" t="s">
        <v>1174</v>
      </c>
      <c r="G75" s="839"/>
    </row>
    <row r="76" spans="2:7">
      <c r="B76" s="831">
        <v>2023</v>
      </c>
      <c r="C76" s="832" t="s">
        <v>1003</v>
      </c>
      <c r="D76" s="832">
        <v>11</v>
      </c>
      <c r="E76" s="835" t="s">
        <v>1169</v>
      </c>
      <c r="F76" s="832" t="s">
        <v>1174</v>
      </c>
      <c r="G76" s="839"/>
    </row>
    <row r="77" spans="2:7">
      <c r="B77" s="831">
        <v>2023</v>
      </c>
      <c r="C77" s="832" t="s">
        <v>1003</v>
      </c>
      <c r="D77" s="832">
        <v>12</v>
      </c>
      <c r="E77" s="835" t="s">
        <v>1169</v>
      </c>
      <c r="F77" s="832" t="s">
        <v>1174</v>
      </c>
      <c r="G77" s="839"/>
    </row>
    <row r="78" spans="2:7">
      <c r="B78" s="831">
        <v>2023</v>
      </c>
      <c r="C78" s="832" t="s">
        <v>1003</v>
      </c>
      <c r="D78" s="832">
        <v>13</v>
      </c>
      <c r="E78" s="835" t="s">
        <v>1169</v>
      </c>
      <c r="F78" s="832" t="s">
        <v>1174</v>
      </c>
      <c r="G78" s="839"/>
    </row>
    <row r="79" spans="2:7">
      <c r="B79" s="831">
        <v>2023</v>
      </c>
      <c r="C79" s="832" t="s">
        <v>1003</v>
      </c>
      <c r="D79" s="832">
        <v>14</v>
      </c>
      <c r="E79" s="835" t="s">
        <v>1169</v>
      </c>
      <c r="F79" s="832" t="s">
        <v>1174</v>
      </c>
      <c r="G79" s="839"/>
    </row>
    <row r="80" spans="2:7">
      <c r="B80" s="831">
        <v>2023</v>
      </c>
      <c r="C80" s="832" t="s">
        <v>1003</v>
      </c>
      <c r="D80" s="832">
        <v>15</v>
      </c>
      <c r="E80" s="835" t="s">
        <v>1169</v>
      </c>
      <c r="F80" s="832" t="s">
        <v>1174</v>
      </c>
      <c r="G80" s="839"/>
    </row>
    <row r="81" spans="2:7">
      <c r="B81" s="831">
        <v>2023</v>
      </c>
      <c r="C81" s="832" t="s">
        <v>1003</v>
      </c>
      <c r="D81" s="832">
        <v>16</v>
      </c>
      <c r="E81" s="835" t="s">
        <v>1169</v>
      </c>
      <c r="F81" s="832" t="s">
        <v>1174</v>
      </c>
      <c r="G81" s="839"/>
    </row>
    <row r="82" spans="2:7">
      <c r="B82" s="831">
        <v>2023</v>
      </c>
      <c r="C82" s="832" t="s">
        <v>1003</v>
      </c>
      <c r="D82" s="832">
        <v>17</v>
      </c>
      <c r="E82" s="835" t="s">
        <v>1169</v>
      </c>
      <c r="F82" s="832" t="s">
        <v>1174</v>
      </c>
      <c r="G82" s="839"/>
    </row>
    <row r="83" spans="2:7">
      <c r="B83" s="831">
        <v>2023</v>
      </c>
      <c r="C83" s="835" t="s">
        <v>1003</v>
      </c>
      <c r="D83" s="832">
        <v>18</v>
      </c>
      <c r="E83" s="835" t="s">
        <v>1169</v>
      </c>
      <c r="F83" s="835" t="s">
        <v>1174</v>
      </c>
      <c r="G83" s="840"/>
    </row>
    <row r="84" spans="2:7">
      <c r="B84" s="831">
        <v>2023</v>
      </c>
      <c r="C84" s="835" t="s">
        <v>1003</v>
      </c>
      <c r="D84" s="832">
        <v>19</v>
      </c>
      <c r="E84" s="835" t="s">
        <v>1169</v>
      </c>
      <c r="F84" s="835" t="s">
        <v>1174</v>
      </c>
      <c r="G84" s="840"/>
    </row>
    <row r="85" spans="2:7">
      <c r="B85" s="831">
        <v>2023</v>
      </c>
      <c r="C85" s="835" t="s">
        <v>1003</v>
      </c>
      <c r="D85" s="832">
        <v>20</v>
      </c>
      <c r="E85" s="835" t="s">
        <v>1169</v>
      </c>
      <c r="F85" s="835" t="s">
        <v>1174</v>
      </c>
      <c r="G85" s="840"/>
    </row>
    <row r="86" spans="2:7">
      <c r="B86" s="831">
        <v>2023</v>
      </c>
      <c r="C86" s="835" t="s">
        <v>1003</v>
      </c>
      <c r="D86" s="832">
        <v>21</v>
      </c>
      <c r="E86" s="835" t="s">
        <v>1169</v>
      </c>
      <c r="F86" s="835" t="s">
        <v>1174</v>
      </c>
      <c r="G86" s="840"/>
    </row>
    <row r="87" spans="2:7">
      <c r="B87" s="831">
        <v>2023</v>
      </c>
      <c r="C87" s="835" t="s">
        <v>1003</v>
      </c>
      <c r="D87" s="832">
        <v>22</v>
      </c>
      <c r="E87" s="835" t="s">
        <v>1169</v>
      </c>
      <c r="F87" s="835" t="s">
        <v>1174</v>
      </c>
      <c r="G87" s="840"/>
    </row>
    <row r="88" spans="2:7">
      <c r="B88" s="831">
        <v>2023</v>
      </c>
      <c r="C88" s="835" t="s">
        <v>1003</v>
      </c>
      <c r="D88" s="832">
        <v>23</v>
      </c>
      <c r="E88" s="835" t="s">
        <v>1169</v>
      </c>
      <c r="F88" s="835" t="s">
        <v>1174</v>
      </c>
      <c r="G88" s="841"/>
    </row>
    <row r="89" spans="2:7">
      <c r="B89" s="831">
        <v>2023</v>
      </c>
      <c r="C89" s="835" t="s">
        <v>1003</v>
      </c>
      <c r="D89" s="832">
        <v>24</v>
      </c>
      <c r="E89" s="835" t="s">
        <v>1169</v>
      </c>
      <c r="F89" s="835" t="s">
        <v>1174</v>
      </c>
      <c r="G89" s="841"/>
    </row>
    <row r="90" spans="2:7">
      <c r="B90" s="831">
        <v>2023</v>
      </c>
      <c r="C90" s="835" t="s">
        <v>1003</v>
      </c>
      <c r="D90" s="832">
        <v>25</v>
      </c>
      <c r="E90" s="835" t="s">
        <v>1169</v>
      </c>
      <c r="F90" s="835" t="s">
        <v>1174</v>
      </c>
      <c r="G90" s="841"/>
    </row>
    <row r="91" spans="2:7">
      <c r="B91" s="831">
        <v>2023</v>
      </c>
      <c r="C91" s="835" t="s">
        <v>1003</v>
      </c>
      <c r="D91" s="832">
        <v>26</v>
      </c>
      <c r="E91" s="835" t="s">
        <v>1169</v>
      </c>
      <c r="F91" s="835" t="s">
        <v>1174</v>
      </c>
      <c r="G91" s="841"/>
    </row>
    <row r="92" spans="2:7">
      <c r="B92" s="831">
        <v>2023</v>
      </c>
      <c r="C92" s="835" t="s">
        <v>1003</v>
      </c>
      <c r="D92" s="832">
        <v>27</v>
      </c>
      <c r="E92" s="835" t="s">
        <v>1169</v>
      </c>
      <c r="F92" s="835" t="s">
        <v>1174</v>
      </c>
      <c r="G92" s="841"/>
    </row>
    <row r="93" spans="2:7">
      <c r="B93" s="831">
        <v>2023</v>
      </c>
      <c r="C93" s="835" t="s">
        <v>1003</v>
      </c>
      <c r="D93" s="832">
        <v>28</v>
      </c>
      <c r="E93" s="835" t="s">
        <v>1169</v>
      </c>
      <c r="F93" s="835" t="s">
        <v>1174</v>
      </c>
      <c r="G93" s="841"/>
    </row>
    <row r="94" spans="2:7">
      <c r="B94" s="831">
        <v>2023</v>
      </c>
      <c r="C94" s="835" t="s">
        <v>1003</v>
      </c>
      <c r="D94" s="832">
        <v>29</v>
      </c>
      <c r="E94" s="835" t="s">
        <v>1169</v>
      </c>
      <c r="F94" s="835" t="s">
        <v>1174</v>
      </c>
      <c r="G94" s="841"/>
    </row>
    <row r="95" spans="2:7">
      <c r="B95" s="831">
        <v>2023</v>
      </c>
      <c r="C95" s="835" t="s">
        <v>1003</v>
      </c>
      <c r="D95" s="832">
        <v>30</v>
      </c>
      <c r="E95" s="835" t="s">
        <v>1169</v>
      </c>
      <c r="F95" s="835" t="s">
        <v>1174</v>
      </c>
      <c r="G95" s="841"/>
    </row>
    <row r="96" spans="2:7" ht="13.8" thickBot="1">
      <c r="B96" s="831">
        <v>2023</v>
      </c>
      <c r="C96" s="835" t="s">
        <v>1003</v>
      </c>
      <c r="D96" s="832">
        <v>31</v>
      </c>
      <c r="E96" s="835" t="s">
        <v>1169</v>
      </c>
      <c r="F96" s="835" t="s">
        <v>1174</v>
      </c>
      <c r="G96" s="841"/>
    </row>
    <row r="97" spans="2:7" ht="13.8" thickBot="1">
      <c r="B97" s="1391" t="s">
        <v>1181</v>
      </c>
      <c r="C97" s="1392"/>
      <c r="D97" s="1392"/>
      <c r="E97" s="1392"/>
      <c r="F97" s="1393"/>
      <c r="G97" s="838">
        <f>SUM(G66:G96)</f>
        <v>0</v>
      </c>
    </row>
    <row r="98" spans="2:7">
      <c r="B98" s="831">
        <v>2023</v>
      </c>
      <c r="C98" s="832" t="s">
        <v>1004</v>
      </c>
      <c r="D98" s="832">
        <v>1</v>
      </c>
      <c r="E98" s="835" t="s">
        <v>1169</v>
      </c>
      <c r="F98" s="835" t="s">
        <v>1174</v>
      </c>
      <c r="G98" s="839"/>
    </row>
    <row r="99" spans="2:7">
      <c r="B99" s="831">
        <v>2023</v>
      </c>
      <c r="C99" s="832" t="s">
        <v>1004</v>
      </c>
      <c r="D99" s="832">
        <v>2</v>
      </c>
      <c r="E99" s="835" t="s">
        <v>1169</v>
      </c>
      <c r="F99" s="835" t="s">
        <v>1174</v>
      </c>
      <c r="G99" s="839"/>
    </row>
    <row r="100" spans="2:7">
      <c r="B100" s="831">
        <v>2023</v>
      </c>
      <c r="C100" s="832" t="s">
        <v>1004</v>
      </c>
      <c r="D100" s="832">
        <v>3</v>
      </c>
      <c r="E100" s="835" t="s">
        <v>1169</v>
      </c>
      <c r="F100" s="835" t="s">
        <v>1174</v>
      </c>
      <c r="G100" s="839"/>
    </row>
    <row r="101" spans="2:7">
      <c r="B101" s="831">
        <v>2023</v>
      </c>
      <c r="C101" s="832" t="s">
        <v>1004</v>
      </c>
      <c r="D101" s="832">
        <v>4</v>
      </c>
      <c r="E101" s="835" t="s">
        <v>1169</v>
      </c>
      <c r="F101" s="835" t="s">
        <v>1174</v>
      </c>
      <c r="G101" s="839"/>
    </row>
    <row r="102" spans="2:7">
      <c r="B102" s="831">
        <v>2023</v>
      </c>
      <c r="C102" s="832" t="s">
        <v>1004</v>
      </c>
      <c r="D102" s="832">
        <v>5</v>
      </c>
      <c r="E102" s="835" t="s">
        <v>1169</v>
      </c>
      <c r="F102" s="835" t="s">
        <v>1174</v>
      </c>
      <c r="G102" s="839"/>
    </row>
    <row r="103" spans="2:7">
      <c r="B103" s="831">
        <v>2023</v>
      </c>
      <c r="C103" s="832" t="s">
        <v>1004</v>
      </c>
      <c r="D103" s="832">
        <v>6</v>
      </c>
      <c r="E103" s="835" t="s">
        <v>1169</v>
      </c>
      <c r="F103" s="835" t="s">
        <v>1174</v>
      </c>
      <c r="G103" s="839"/>
    </row>
    <row r="104" spans="2:7">
      <c r="B104" s="831">
        <v>2023</v>
      </c>
      <c r="C104" s="832" t="s">
        <v>1004</v>
      </c>
      <c r="D104" s="832">
        <v>7</v>
      </c>
      <c r="E104" s="835" t="s">
        <v>1169</v>
      </c>
      <c r="F104" s="835" t="s">
        <v>1174</v>
      </c>
      <c r="G104" s="839"/>
    </row>
    <row r="105" spans="2:7">
      <c r="B105" s="831">
        <v>2023</v>
      </c>
      <c r="C105" s="832" t="s">
        <v>1004</v>
      </c>
      <c r="D105" s="832">
        <v>8</v>
      </c>
      <c r="E105" s="835" t="s">
        <v>1169</v>
      </c>
      <c r="F105" s="835" t="s">
        <v>1174</v>
      </c>
      <c r="G105" s="839"/>
    </row>
    <row r="106" spans="2:7">
      <c r="B106" s="831">
        <v>2023</v>
      </c>
      <c r="C106" s="832" t="s">
        <v>1004</v>
      </c>
      <c r="D106" s="832">
        <v>9</v>
      </c>
      <c r="E106" s="835" t="s">
        <v>1169</v>
      </c>
      <c r="F106" s="835" t="s">
        <v>1174</v>
      </c>
      <c r="G106" s="839"/>
    </row>
    <row r="107" spans="2:7">
      <c r="B107" s="831">
        <v>2023</v>
      </c>
      <c r="C107" s="832" t="s">
        <v>1004</v>
      </c>
      <c r="D107" s="832">
        <v>10</v>
      </c>
      <c r="E107" s="835" t="s">
        <v>1169</v>
      </c>
      <c r="F107" s="835" t="s">
        <v>1174</v>
      </c>
      <c r="G107" s="839"/>
    </row>
    <row r="108" spans="2:7">
      <c r="B108" s="831">
        <v>2023</v>
      </c>
      <c r="C108" s="832" t="s">
        <v>1004</v>
      </c>
      <c r="D108" s="832">
        <v>11</v>
      </c>
      <c r="E108" s="835" t="s">
        <v>1169</v>
      </c>
      <c r="F108" s="835" t="s">
        <v>1174</v>
      </c>
      <c r="G108" s="839"/>
    </row>
    <row r="109" spans="2:7">
      <c r="B109" s="831">
        <v>2023</v>
      </c>
      <c r="C109" s="832" t="s">
        <v>1004</v>
      </c>
      <c r="D109" s="832">
        <v>12</v>
      </c>
      <c r="E109" s="835" t="s">
        <v>1169</v>
      </c>
      <c r="F109" s="835" t="s">
        <v>1174</v>
      </c>
      <c r="G109" s="839"/>
    </row>
    <row r="110" spans="2:7">
      <c r="B110" s="831">
        <v>2023</v>
      </c>
      <c r="C110" s="832" t="s">
        <v>1004</v>
      </c>
      <c r="D110" s="832">
        <v>13</v>
      </c>
      <c r="E110" s="835" t="s">
        <v>1169</v>
      </c>
      <c r="F110" s="835" t="s">
        <v>1174</v>
      </c>
      <c r="G110" s="839"/>
    </row>
    <row r="111" spans="2:7">
      <c r="B111" s="831">
        <v>2023</v>
      </c>
      <c r="C111" s="832" t="s">
        <v>1004</v>
      </c>
      <c r="D111" s="832">
        <v>14</v>
      </c>
      <c r="E111" s="835" t="s">
        <v>1169</v>
      </c>
      <c r="F111" s="835" t="s">
        <v>1174</v>
      </c>
      <c r="G111" s="839"/>
    </row>
    <row r="112" spans="2:7">
      <c r="B112" s="831">
        <v>2023</v>
      </c>
      <c r="C112" s="832" t="s">
        <v>1004</v>
      </c>
      <c r="D112" s="832">
        <v>15</v>
      </c>
      <c r="E112" s="835" t="s">
        <v>1169</v>
      </c>
      <c r="F112" s="835" t="s">
        <v>1174</v>
      </c>
      <c r="G112" s="839"/>
    </row>
    <row r="113" spans="2:7">
      <c r="B113" s="831">
        <v>2023</v>
      </c>
      <c r="C113" s="832" t="s">
        <v>1004</v>
      </c>
      <c r="D113" s="832">
        <v>16</v>
      </c>
      <c r="E113" s="835" t="s">
        <v>1169</v>
      </c>
      <c r="F113" s="835" t="s">
        <v>1174</v>
      </c>
      <c r="G113" s="839"/>
    </row>
    <row r="114" spans="2:7">
      <c r="B114" s="831">
        <v>2023</v>
      </c>
      <c r="C114" s="832" t="s">
        <v>1004</v>
      </c>
      <c r="D114" s="832">
        <v>17</v>
      </c>
      <c r="E114" s="835" t="s">
        <v>1169</v>
      </c>
      <c r="F114" s="835" t="s">
        <v>1174</v>
      </c>
      <c r="G114" s="839"/>
    </row>
    <row r="115" spans="2:7">
      <c r="B115" s="831">
        <v>2023</v>
      </c>
      <c r="C115" s="832" t="s">
        <v>1004</v>
      </c>
      <c r="D115" s="832">
        <v>18</v>
      </c>
      <c r="E115" s="835" t="s">
        <v>1169</v>
      </c>
      <c r="F115" s="835" t="s">
        <v>1174</v>
      </c>
      <c r="G115" s="840"/>
    </row>
    <row r="116" spans="2:7">
      <c r="B116" s="831">
        <v>2023</v>
      </c>
      <c r="C116" s="832" t="s">
        <v>1004</v>
      </c>
      <c r="D116" s="832">
        <v>19</v>
      </c>
      <c r="E116" s="835" t="s">
        <v>1169</v>
      </c>
      <c r="F116" s="835" t="s">
        <v>1174</v>
      </c>
      <c r="G116" s="840"/>
    </row>
    <row r="117" spans="2:7">
      <c r="B117" s="831">
        <v>2023</v>
      </c>
      <c r="C117" s="832" t="s">
        <v>1004</v>
      </c>
      <c r="D117" s="832">
        <v>20</v>
      </c>
      <c r="E117" s="835" t="s">
        <v>1169</v>
      </c>
      <c r="F117" s="835" t="s">
        <v>1174</v>
      </c>
      <c r="G117" s="840"/>
    </row>
    <row r="118" spans="2:7">
      <c r="B118" s="831">
        <v>2023</v>
      </c>
      <c r="C118" s="832" t="s">
        <v>1004</v>
      </c>
      <c r="D118" s="832">
        <v>21</v>
      </c>
      <c r="E118" s="835" t="s">
        <v>1169</v>
      </c>
      <c r="F118" s="835" t="s">
        <v>1174</v>
      </c>
      <c r="G118" s="840"/>
    </row>
    <row r="119" spans="2:7">
      <c r="B119" s="831">
        <v>2023</v>
      </c>
      <c r="C119" s="832" t="s">
        <v>1004</v>
      </c>
      <c r="D119" s="832">
        <v>22</v>
      </c>
      <c r="E119" s="835" t="s">
        <v>1169</v>
      </c>
      <c r="F119" s="835" t="s">
        <v>1174</v>
      </c>
      <c r="G119" s="840"/>
    </row>
    <row r="120" spans="2:7">
      <c r="B120" s="831">
        <v>2023</v>
      </c>
      <c r="C120" s="832" t="s">
        <v>1004</v>
      </c>
      <c r="D120" s="832">
        <v>23</v>
      </c>
      <c r="E120" s="835" t="s">
        <v>1169</v>
      </c>
      <c r="F120" s="835" t="s">
        <v>1174</v>
      </c>
      <c r="G120" s="841"/>
    </row>
    <row r="121" spans="2:7">
      <c r="B121" s="831">
        <v>2023</v>
      </c>
      <c r="C121" s="832" t="s">
        <v>1004</v>
      </c>
      <c r="D121" s="832">
        <v>24</v>
      </c>
      <c r="E121" s="835" t="s">
        <v>1169</v>
      </c>
      <c r="F121" s="835" t="s">
        <v>1174</v>
      </c>
      <c r="G121" s="841"/>
    </row>
    <row r="122" spans="2:7">
      <c r="B122" s="831">
        <v>2023</v>
      </c>
      <c r="C122" s="832" t="s">
        <v>1004</v>
      </c>
      <c r="D122" s="832">
        <v>25</v>
      </c>
      <c r="E122" s="835" t="s">
        <v>1169</v>
      </c>
      <c r="F122" s="835" t="s">
        <v>1174</v>
      </c>
      <c r="G122" s="841"/>
    </row>
    <row r="123" spans="2:7">
      <c r="B123" s="831">
        <v>2023</v>
      </c>
      <c r="C123" s="832" t="s">
        <v>1004</v>
      </c>
      <c r="D123" s="832">
        <v>26</v>
      </c>
      <c r="E123" s="835" t="s">
        <v>1169</v>
      </c>
      <c r="F123" s="835" t="s">
        <v>1174</v>
      </c>
      <c r="G123" s="841"/>
    </row>
    <row r="124" spans="2:7">
      <c r="B124" s="831">
        <v>2023</v>
      </c>
      <c r="C124" s="832" t="s">
        <v>1004</v>
      </c>
      <c r="D124" s="832">
        <v>27</v>
      </c>
      <c r="E124" s="835" t="s">
        <v>1169</v>
      </c>
      <c r="F124" s="835" t="s">
        <v>1174</v>
      </c>
      <c r="G124" s="841"/>
    </row>
    <row r="125" spans="2:7">
      <c r="B125" s="831">
        <v>2023</v>
      </c>
      <c r="C125" s="832" t="s">
        <v>1004</v>
      </c>
      <c r="D125" s="832">
        <v>28</v>
      </c>
      <c r="E125" s="835" t="s">
        <v>1169</v>
      </c>
      <c r="F125" s="835" t="s">
        <v>1174</v>
      </c>
      <c r="G125" s="841"/>
    </row>
    <row r="126" spans="2:7">
      <c r="B126" s="831">
        <v>2023</v>
      </c>
      <c r="C126" s="832" t="s">
        <v>1004</v>
      </c>
      <c r="D126" s="832">
        <v>29</v>
      </c>
      <c r="E126" s="835" t="s">
        <v>1169</v>
      </c>
      <c r="F126" s="835" t="s">
        <v>1174</v>
      </c>
      <c r="G126" s="841"/>
    </row>
    <row r="127" spans="2:7" ht="13.8" thickBot="1">
      <c r="B127" s="831">
        <v>2023</v>
      </c>
      <c r="C127" s="832" t="s">
        <v>1004</v>
      </c>
      <c r="D127" s="832">
        <v>30</v>
      </c>
      <c r="E127" s="835" t="s">
        <v>1169</v>
      </c>
      <c r="F127" s="835" t="s">
        <v>1174</v>
      </c>
      <c r="G127" s="841"/>
    </row>
    <row r="128" spans="2:7" ht="13.8" thickBot="1">
      <c r="B128" s="1391" t="s">
        <v>1181</v>
      </c>
      <c r="C128" s="1392"/>
      <c r="D128" s="1392"/>
      <c r="E128" s="1392"/>
      <c r="F128" s="1393"/>
      <c r="G128" s="838">
        <f>SUM(G98:G127)</f>
        <v>0</v>
      </c>
    </row>
    <row r="129" spans="2:7">
      <c r="B129" s="831">
        <v>2023</v>
      </c>
      <c r="C129" s="832" t="s">
        <v>1005</v>
      </c>
      <c r="D129" s="832">
        <v>1</v>
      </c>
      <c r="E129" s="835" t="s">
        <v>1169</v>
      </c>
      <c r="F129" s="835" t="s">
        <v>1174</v>
      </c>
      <c r="G129" s="839"/>
    </row>
    <row r="130" spans="2:7">
      <c r="B130" s="831">
        <v>2023</v>
      </c>
      <c r="C130" s="832" t="s">
        <v>1005</v>
      </c>
      <c r="D130" s="832">
        <v>2</v>
      </c>
      <c r="E130" s="835" t="s">
        <v>1169</v>
      </c>
      <c r="F130" s="835" t="s">
        <v>1174</v>
      </c>
      <c r="G130" s="839"/>
    </row>
    <row r="131" spans="2:7">
      <c r="B131" s="831">
        <v>2023</v>
      </c>
      <c r="C131" s="832" t="s">
        <v>1005</v>
      </c>
      <c r="D131" s="832">
        <v>3</v>
      </c>
      <c r="E131" s="835" t="s">
        <v>1169</v>
      </c>
      <c r="F131" s="835" t="s">
        <v>1174</v>
      </c>
      <c r="G131" s="839"/>
    </row>
    <row r="132" spans="2:7">
      <c r="B132" s="831">
        <v>2023</v>
      </c>
      <c r="C132" s="832" t="s">
        <v>1005</v>
      </c>
      <c r="D132" s="832">
        <v>4</v>
      </c>
      <c r="E132" s="835" t="s">
        <v>1169</v>
      </c>
      <c r="F132" s="835" t="s">
        <v>1174</v>
      </c>
      <c r="G132" s="839"/>
    </row>
    <row r="133" spans="2:7">
      <c r="B133" s="831">
        <v>2023</v>
      </c>
      <c r="C133" s="832" t="s">
        <v>1005</v>
      </c>
      <c r="D133" s="832">
        <v>5</v>
      </c>
      <c r="E133" s="835" t="s">
        <v>1169</v>
      </c>
      <c r="F133" s="835" t="s">
        <v>1174</v>
      </c>
      <c r="G133" s="839"/>
    </row>
    <row r="134" spans="2:7">
      <c r="B134" s="831">
        <v>2023</v>
      </c>
      <c r="C134" s="832" t="s">
        <v>1005</v>
      </c>
      <c r="D134" s="832">
        <v>6</v>
      </c>
      <c r="E134" s="835" t="s">
        <v>1169</v>
      </c>
      <c r="F134" s="835" t="s">
        <v>1174</v>
      </c>
      <c r="G134" s="839"/>
    </row>
    <row r="135" spans="2:7">
      <c r="B135" s="831">
        <v>2023</v>
      </c>
      <c r="C135" s="832" t="s">
        <v>1005</v>
      </c>
      <c r="D135" s="832">
        <v>7</v>
      </c>
      <c r="E135" s="835" t="s">
        <v>1169</v>
      </c>
      <c r="F135" s="835" t="s">
        <v>1174</v>
      </c>
      <c r="G135" s="839"/>
    </row>
    <row r="136" spans="2:7">
      <c r="B136" s="831">
        <v>2023</v>
      </c>
      <c r="C136" s="832" t="s">
        <v>1005</v>
      </c>
      <c r="D136" s="832">
        <v>8</v>
      </c>
      <c r="E136" s="835" t="s">
        <v>1169</v>
      </c>
      <c r="F136" s="835" t="s">
        <v>1174</v>
      </c>
      <c r="G136" s="839"/>
    </row>
    <row r="137" spans="2:7">
      <c r="B137" s="831">
        <v>2023</v>
      </c>
      <c r="C137" s="832" t="s">
        <v>1005</v>
      </c>
      <c r="D137" s="832">
        <v>9</v>
      </c>
      <c r="E137" s="835" t="s">
        <v>1169</v>
      </c>
      <c r="F137" s="835" t="s">
        <v>1174</v>
      </c>
      <c r="G137" s="839"/>
    </row>
    <row r="138" spans="2:7">
      <c r="B138" s="831">
        <v>2023</v>
      </c>
      <c r="C138" s="832" t="s">
        <v>1005</v>
      </c>
      <c r="D138" s="832">
        <v>10</v>
      </c>
      <c r="E138" s="835" t="s">
        <v>1169</v>
      </c>
      <c r="F138" s="835" t="s">
        <v>1174</v>
      </c>
      <c r="G138" s="839"/>
    </row>
    <row r="139" spans="2:7">
      <c r="B139" s="831">
        <v>2023</v>
      </c>
      <c r="C139" s="832" t="s">
        <v>1005</v>
      </c>
      <c r="D139" s="832">
        <v>11</v>
      </c>
      <c r="E139" s="835" t="s">
        <v>1169</v>
      </c>
      <c r="F139" s="835" t="s">
        <v>1174</v>
      </c>
      <c r="G139" s="839"/>
    </row>
    <row r="140" spans="2:7">
      <c r="B140" s="831">
        <v>2023</v>
      </c>
      <c r="C140" s="832" t="s">
        <v>1005</v>
      </c>
      <c r="D140" s="832">
        <v>12</v>
      </c>
      <c r="E140" s="835" t="s">
        <v>1169</v>
      </c>
      <c r="F140" s="835" t="s">
        <v>1174</v>
      </c>
      <c r="G140" s="839"/>
    </row>
    <row r="141" spans="2:7">
      <c r="B141" s="831">
        <v>2023</v>
      </c>
      <c r="C141" s="832" t="s">
        <v>1005</v>
      </c>
      <c r="D141" s="832">
        <v>13</v>
      </c>
      <c r="E141" s="835" t="s">
        <v>1169</v>
      </c>
      <c r="F141" s="835" t="s">
        <v>1174</v>
      </c>
      <c r="G141" s="839"/>
    </row>
    <row r="142" spans="2:7">
      <c r="B142" s="831">
        <v>2023</v>
      </c>
      <c r="C142" s="832" t="s">
        <v>1005</v>
      </c>
      <c r="D142" s="832">
        <v>14</v>
      </c>
      <c r="E142" s="835" t="s">
        <v>1169</v>
      </c>
      <c r="F142" s="835" t="s">
        <v>1174</v>
      </c>
      <c r="G142" s="839"/>
    </row>
    <row r="143" spans="2:7">
      <c r="B143" s="831">
        <v>2023</v>
      </c>
      <c r="C143" s="832" t="s">
        <v>1005</v>
      </c>
      <c r="D143" s="832">
        <v>15</v>
      </c>
      <c r="E143" s="835" t="s">
        <v>1169</v>
      </c>
      <c r="F143" s="835" t="s">
        <v>1174</v>
      </c>
      <c r="G143" s="839"/>
    </row>
    <row r="144" spans="2:7">
      <c r="B144" s="831">
        <v>2023</v>
      </c>
      <c r="C144" s="832" t="s">
        <v>1005</v>
      </c>
      <c r="D144" s="832">
        <v>16</v>
      </c>
      <c r="E144" s="835" t="s">
        <v>1169</v>
      </c>
      <c r="F144" s="835" t="s">
        <v>1174</v>
      </c>
      <c r="G144" s="839"/>
    </row>
    <row r="145" spans="2:7">
      <c r="B145" s="831">
        <v>2023</v>
      </c>
      <c r="C145" s="832" t="s">
        <v>1005</v>
      </c>
      <c r="D145" s="832">
        <v>17</v>
      </c>
      <c r="E145" s="835" t="s">
        <v>1169</v>
      </c>
      <c r="F145" s="835" t="s">
        <v>1174</v>
      </c>
      <c r="G145" s="839"/>
    </row>
    <row r="146" spans="2:7">
      <c r="B146" s="831">
        <v>2023</v>
      </c>
      <c r="C146" s="832" t="s">
        <v>1005</v>
      </c>
      <c r="D146" s="832">
        <v>18</v>
      </c>
      <c r="E146" s="835" t="s">
        <v>1169</v>
      </c>
      <c r="F146" s="835" t="s">
        <v>1174</v>
      </c>
      <c r="G146" s="840"/>
    </row>
    <row r="147" spans="2:7">
      <c r="B147" s="831">
        <v>2023</v>
      </c>
      <c r="C147" s="832" t="s">
        <v>1005</v>
      </c>
      <c r="D147" s="832">
        <v>19</v>
      </c>
      <c r="E147" s="835" t="s">
        <v>1169</v>
      </c>
      <c r="F147" s="835" t="s">
        <v>1174</v>
      </c>
      <c r="G147" s="840"/>
    </row>
    <row r="148" spans="2:7">
      <c r="B148" s="831">
        <v>2023</v>
      </c>
      <c r="C148" s="832" t="s">
        <v>1005</v>
      </c>
      <c r="D148" s="832">
        <v>20</v>
      </c>
      <c r="E148" s="835" t="s">
        <v>1169</v>
      </c>
      <c r="F148" s="835" t="s">
        <v>1174</v>
      </c>
      <c r="G148" s="840"/>
    </row>
    <row r="149" spans="2:7">
      <c r="B149" s="831">
        <v>2023</v>
      </c>
      <c r="C149" s="832" t="s">
        <v>1005</v>
      </c>
      <c r="D149" s="832">
        <v>21</v>
      </c>
      <c r="E149" s="835" t="s">
        <v>1169</v>
      </c>
      <c r="F149" s="835" t="s">
        <v>1174</v>
      </c>
      <c r="G149" s="840"/>
    </row>
    <row r="150" spans="2:7">
      <c r="B150" s="831">
        <v>2023</v>
      </c>
      <c r="C150" s="832" t="s">
        <v>1005</v>
      </c>
      <c r="D150" s="832">
        <v>22</v>
      </c>
      <c r="E150" s="835" t="s">
        <v>1169</v>
      </c>
      <c r="F150" s="835" t="s">
        <v>1174</v>
      </c>
      <c r="G150" s="840"/>
    </row>
    <row r="151" spans="2:7">
      <c r="B151" s="831">
        <v>2023</v>
      </c>
      <c r="C151" s="832" t="s">
        <v>1005</v>
      </c>
      <c r="D151" s="832">
        <v>23</v>
      </c>
      <c r="E151" s="835" t="s">
        <v>1169</v>
      </c>
      <c r="F151" s="835" t="s">
        <v>1174</v>
      </c>
      <c r="G151" s="841"/>
    </row>
    <row r="152" spans="2:7">
      <c r="B152" s="831">
        <v>2023</v>
      </c>
      <c r="C152" s="832" t="s">
        <v>1005</v>
      </c>
      <c r="D152" s="832">
        <v>24</v>
      </c>
      <c r="E152" s="835" t="s">
        <v>1169</v>
      </c>
      <c r="F152" s="835" t="s">
        <v>1174</v>
      </c>
      <c r="G152" s="841"/>
    </row>
    <row r="153" spans="2:7">
      <c r="B153" s="831">
        <v>2023</v>
      </c>
      <c r="C153" s="832" t="s">
        <v>1005</v>
      </c>
      <c r="D153" s="832">
        <v>25</v>
      </c>
      <c r="E153" s="835" t="s">
        <v>1169</v>
      </c>
      <c r="F153" s="835" t="s">
        <v>1174</v>
      </c>
      <c r="G153" s="841"/>
    </row>
    <row r="154" spans="2:7">
      <c r="B154" s="831">
        <v>2023</v>
      </c>
      <c r="C154" s="832" t="s">
        <v>1005</v>
      </c>
      <c r="D154" s="832">
        <v>26</v>
      </c>
      <c r="E154" s="835" t="s">
        <v>1169</v>
      </c>
      <c r="F154" s="835" t="s">
        <v>1174</v>
      </c>
      <c r="G154" s="841"/>
    </row>
    <row r="155" spans="2:7">
      <c r="B155" s="831">
        <v>2023</v>
      </c>
      <c r="C155" s="832" t="s">
        <v>1005</v>
      </c>
      <c r="D155" s="832">
        <v>27</v>
      </c>
      <c r="E155" s="835" t="s">
        <v>1169</v>
      </c>
      <c r="F155" s="835" t="s">
        <v>1174</v>
      </c>
      <c r="G155" s="841"/>
    </row>
    <row r="156" spans="2:7">
      <c r="B156" s="831">
        <v>2023</v>
      </c>
      <c r="C156" s="832" t="s">
        <v>1005</v>
      </c>
      <c r="D156" s="832">
        <v>28</v>
      </c>
      <c r="E156" s="835" t="s">
        <v>1169</v>
      </c>
      <c r="F156" s="835" t="s">
        <v>1174</v>
      </c>
      <c r="G156" s="841"/>
    </row>
    <row r="157" spans="2:7">
      <c r="B157" s="831">
        <v>2023</v>
      </c>
      <c r="C157" s="832" t="s">
        <v>1005</v>
      </c>
      <c r="D157" s="832">
        <v>29</v>
      </c>
      <c r="E157" s="835" t="s">
        <v>1169</v>
      </c>
      <c r="F157" s="835" t="s">
        <v>1174</v>
      </c>
      <c r="G157" s="841"/>
    </row>
    <row r="158" spans="2:7">
      <c r="B158" s="831">
        <v>2023</v>
      </c>
      <c r="C158" s="832" t="s">
        <v>1005</v>
      </c>
      <c r="D158" s="832">
        <v>30</v>
      </c>
      <c r="E158" s="835" t="s">
        <v>1169</v>
      </c>
      <c r="F158" s="835" t="s">
        <v>1174</v>
      </c>
      <c r="G158" s="841"/>
    </row>
    <row r="159" spans="2:7" ht="13.8" thickBot="1">
      <c r="B159" s="831">
        <v>2023</v>
      </c>
      <c r="C159" s="832" t="s">
        <v>1005</v>
      </c>
      <c r="D159" s="832">
        <v>31</v>
      </c>
      <c r="E159" s="835" t="s">
        <v>1169</v>
      </c>
      <c r="F159" s="835" t="s">
        <v>1174</v>
      </c>
      <c r="G159" s="841"/>
    </row>
    <row r="160" spans="2:7" ht="13.8" thickBot="1">
      <c r="B160" s="1391" t="s">
        <v>1181</v>
      </c>
      <c r="C160" s="1392"/>
      <c r="D160" s="1392"/>
      <c r="E160" s="1392"/>
      <c r="F160" s="1393"/>
      <c r="G160" s="838">
        <f>SUM(G129:G159)</f>
        <v>0</v>
      </c>
    </row>
    <row r="161" spans="2:7">
      <c r="B161" s="831">
        <v>2023</v>
      </c>
      <c r="C161" s="832" t="s">
        <v>1006</v>
      </c>
      <c r="D161" s="832">
        <v>1</v>
      </c>
      <c r="E161" s="835" t="s">
        <v>1169</v>
      </c>
      <c r="F161" s="835" t="s">
        <v>1174</v>
      </c>
      <c r="G161" s="839"/>
    </row>
    <row r="162" spans="2:7">
      <c r="B162" s="831">
        <v>2023</v>
      </c>
      <c r="C162" s="832" t="s">
        <v>1006</v>
      </c>
      <c r="D162" s="832">
        <v>2</v>
      </c>
      <c r="E162" s="835" t="s">
        <v>1169</v>
      </c>
      <c r="F162" s="835" t="s">
        <v>1174</v>
      </c>
      <c r="G162" s="839"/>
    </row>
    <row r="163" spans="2:7">
      <c r="B163" s="831">
        <v>2023</v>
      </c>
      <c r="C163" s="832" t="s">
        <v>1006</v>
      </c>
      <c r="D163" s="832">
        <v>3</v>
      </c>
      <c r="E163" s="835" t="s">
        <v>1169</v>
      </c>
      <c r="F163" s="835" t="s">
        <v>1174</v>
      </c>
      <c r="G163" s="839"/>
    </row>
    <row r="164" spans="2:7">
      <c r="B164" s="831">
        <v>2023</v>
      </c>
      <c r="C164" s="832" t="s">
        <v>1006</v>
      </c>
      <c r="D164" s="832">
        <v>4</v>
      </c>
      <c r="E164" s="835" t="s">
        <v>1169</v>
      </c>
      <c r="F164" s="835" t="s">
        <v>1174</v>
      </c>
      <c r="G164" s="839"/>
    </row>
    <row r="165" spans="2:7">
      <c r="B165" s="831">
        <v>2023</v>
      </c>
      <c r="C165" s="832" t="s">
        <v>1006</v>
      </c>
      <c r="D165" s="832">
        <v>5</v>
      </c>
      <c r="E165" s="835" t="s">
        <v>1169</v>
      </c>
      <c r="F165" s="835" t="s">
        <v>1174</v>
      </c>
      <c r="G165" s="839"/>
    </row>
    <row r="166" spans="2:7">
      <c r="B166" s="831">
        <v>2023</v>
      </c>
      <c r="C166" s="832" t="s">
        <v>1006</v>
      </c>
      <c r="D166" s="832">
        <v>6</v>
      </c>
      <c r="E166" s="835" t="s">
        <v>1169</v>
      </c>
      <c r="F166" s="835" t="s">
        <v>1174</v>
      </c>
      <c r="G166" s="839"/>
    </row>
    <row r="167" spans="2:7">
      <c r="B167" s="831">
        <v>2023</v>
      </c>
      <c r="C167" s="832" t="s">
        <v>1006</v>
      </c>
      <c r="D167" s="832">
        <v>7</v>
      </c>
      <c r="E167" s="835" t="s">
        <v>1169</v>
      </c>
      <c r="F167" s="835" t="s">
        <v>1174</v>
      </c>
      <c r="G167" s="839"/>
    </row>
    <row r="168" spans="2:7">
      <c r="B168" s="831">
        <v>2023</v>
      </c>
      <c r="C168" s="832" t="s">
        <v>1006</v>
      </c>
      <c r="D168" s="832">
        <v>8</v>
      </c>
      <c r="E168" s="835" t="s">
        <v>1169</v>
      </c>
      <c r="F168" s="835" t="s">
        <v>1174</v>
      </c>
      <c r="G168" s="839"/>
    </row>
    <row r="169" spans="2:7">
      <c r="B169" s="831">
        <v>2023</v>
      </c>
      <c r="C169" s="832" t="s">
        <v>1006</v>
      </c>
      <c r="D169" s="832">
        <v>9</v>
      </c>
      <c r="E169" s="835" t="s">
        <v>1169</v>
      </c>
      <c r="F169" s="835" t="s">
        <v>1174</v>
      </c>
      <c r="G169" s="839"/>
    </row>
    <row r="170" spans="2:7">
      <c r="B170" s="831">
        <v>2023</v>
      </c>
      <c r="C170" s="832" t="s">
        <v>1006</v>
      </c>
      <c r="D170" s="832">
        <v>10</v>
      </c>
      <c r="E170" s="835" t="s">
        <v>1169</v>
      </c>
      <c r="F170" s="835" t="s">
        <v>1174</v>
      </c>
      <c r="G170" s="839"/>
    </row>
    <row r="171" spans="2:7">
      <c r="B171" s="831">
        <v>2023</v>
      </c>
      <c r="C171" s="832" t="s">
        <v>1006</v>
      </c>
      <c r="D171" s="832">
        <v>11</v>
      </c>
      <c r="E171" s="835" t="s">
        <v>1169</v>
      </c>
      <c r="F171" s="835" t="s">
        <v>1174</v>
      </c>
      <c r="G171" s="839"/>
    </row>
    <row r="172" spans="2:7">
      <c r="B172" s="831">
        <v>2023</v>
      </c>
      <c r="C172" s="832" t="s">
        <v>1006</v>
      </c>
      <c r="D172" s="832">
        <v>12</v>
      </c>
      <c r="E172" s="835" t="s">
        <v>1169</v>
      </c>
      <c r="F172" s="835" t="s">
        <v>1174</v>
      </c>
      <c r="G172" s="839"/>
    </row>
    <row r="173" spans="2:7">
      <c r="B173" s="831">
        <v>2023</v>
      </c>
      <c r="C173" s="832" t="s">
        <v>1006</v>
      </c>
      <c r="D173" s="832">
        <v>13</v>
      </c>
      <c r="E173" s="835" t="s">
        <v>1169</v>
      </c>
      <c r="F173" s="835" t="s">
        <v>1174</v>
      </c>
      <c r="G173" s="839"/>
    </row>
    <row r="174" spans="2:7">
      <c r="B174" s="831">
        <v>2023</v>
      </c>
      <c r="C174" s="832" t="s">
        <v>1006</v>
      </c>
      <c r="D174" s="832">
        <v>14</v>
      </c>
      <c r="E174" s="835" t="s">
        <v>1169</v>
      </c>
      <c r="F174" s="835" t="s">
        <v>1174</v>
      </c>
      <c r="G174" s="839"/>
    </row>
    <row r="175" spans="2:7">
      <c r="B175" s="831">
        <v>2023</v>
      </c>
      <c r="C175" s="832" t="s">
        <v>1006</v>
      </c>
      <c r="D175" s="832">
        <v>15</v>
      </c>
      <c r="E175" s="835" t="s">
        <v>1169</v>
      </c>
      <c r="F175" s="835" t="s">
        <v>1174</v>
      </c>
      <c r="G175" s="839"/>
    </row>
    <row r="176" spans="2:7">
      <c r="B176" s="831">
        <v>2023</v>
      </c>
      <c r="C176" s="832" t="s">
        <v>1006</v>
      </c>
      <c r="D176" s="832">
        <v>16</v>
      </c>
      <c r="E176" s="835" t="s">
        <v>1169</v>
      </c>
      <c r="F176" s="835" t="s">
        <v>1174</v>
      </c>
      <c r="G176" s="839"/>
    </row>
    <row r="177" spans="2:7">
      <c r="B177" s="831">
        <v>2023</v>
      </c>
      <c r="C177" s="832" t="s">
        <v>1006</v>
      </c>
      <c r="D177" s="832">
        <v>17</v>
      </c>
      <c r="E177" s="835" t="s">
        <v>1169</v>
      </c>
      <c r="F177" s="835" t="s">
        <v>1174</v>
      </c>
      <c r="G177" s="839"/>
    </row>
    <row r="178" spans="2:7">
      <c r="B178" s="831">
        <v>2023</v>
      </c>
      <c r="C178" s="832" t="s">
        <v>1006</v>
      </c>
      <c r="D178" s="832">
        <v>18</v>
      </c>
      <c r="E178" s="835" t="s">
        <v>1169</v>
      </c>
      <c r="F178" s="835" t="s">
        <v>1174</v>
      </c>
      <c r="G178" s="840"/>
    </row>
    <row r="179" spans="2:7">
      <c r="B179" s="831">
        <v>2023</v>
      </c>
      <c r="C179" s="832" t="s">
        <v>1006</v>
      </c>
      <c r="D179" s="832">
        <v>19</v>
      </c>
      <c r="E179" s="835" t="s">
        <v>1169</v>
      </c>
      <c r="F179" s="835" t="s">
        <v>1174</v>
      </c>
      <c r="G179" s="840"/>
    </row>
    <row r="180" spans="2:7">
      <c r="B180" s="831">
        <v>2023</v>
      </c>
      <c r="C180" s="832" t="s">
        <v>1006</v>
      </c>
      <c r="D180" s="832">
        <v>20</v>
      </c>
      <c r="E180" s="835" t="s">
        <v>1169</v>
      </c>
      <c r="F180" s="835" t="s">
        <v>1174</v>
      </c>
      <c r="G180" s="840"/>
    </row>
    <row r="181" spans="2:7">
      <c r="B181" s="831">
        <v>2023</v>
      </c>
      <c r="C181" s="832" t="s">
        <v>1006</v>
      </c>
      <c r="D181" s="832">
        <v>21</v>
      </c>
      <c r="E181" s="835" t="s">
        <v>1169</v>
      </c>
      <c r="F181" s="835" t="s">
        <v>1174</v>
      </c>
      <c r="G181" s="840"/>
    </row>
    <row r="182" spans="2:7">
      <c r="B182" s="831">
        <v>2023</v>
      </c>
      <c r="C182" s="832" t="s">
        <v>1006</v>
      </c>
      <c r="D182" s="832">
        <v>22</v>
      </c>
      <c r="E182" s="835" t="s">
        <v>1169</v>
      </c>
      <c r="F182" s="835" t="s">
        <v>1174</v>
      </c>
      <c r="G182" s="840"/>
    </row>
    <row r="183" spans="2:7">
      <c r="B183" s="831">
        <v>2023</v>
      </c>
      <c r="C183" s="832" t="s">
        <v>1006</v>
      </c>
      <c r="D183" s="832">
        <v>23</v>
      </c>
      <c r="E183" s="835" t="s">
        <v>1169</v>
      </c>
      <c r="F183" s="835" t="s">
        <v>1174</v>
      </c>
      <c r="G183" s="841"/>
    </row>
    <row r="184" spans="2:7">
      <c r="B184" s="831">
        <v>2023</v>
      </c>
      <c r="C184" s="832" t="s">
        <v>1006</v>
      </c>
      <c r="D184" s="832">
        <v>24</v>
      </c>
      <c r="E184" s="835" t="s">
        <v>1169</v>
      </c>
      <c r="F184" s="835" t="s">
        <v>1174</v>
      </c>
      <c r="G184" s="841"/>
    </row>
    <row r="185" spans="2:7">
      <c r="B185" s="831">
        <v>2023</v>
      </c>
      <c r="C185" s="832" t="s">
        <v>1006</v>
      </c>
      <c r="D185" s="832">
        <v>25</v>
      </c>
      <c r="E185" s="835" t="s">
        <v>1169</v>
      </c>
      <c r="F185" s="835" t="s">
        <v>1174</v>
      </c>
      <c r="G185" s="841"/>
    </row>
    <row r="186" spans="2:7">
      <c r="B186" s="831">
        <v>2023</v>
      </c>
      <c r="C186" s="832" t="s">
        <v>1006</v>
      </c>
      <c r="D186" s="832">
        <v>26</v>
      </c>
      <c r="E186" s="835" t="s">
        <v>1169</v>
      </c>
      <c r="F186" s="835" t="s">
        <v>1174</v>
      </c>
      <c r="G186" s="841"/>
    </row>
    <row r="187" spans="2:7">
      <c r="B187" s="831">
        <v>2023</v>
      </c>
      <c r="C187" s="832" t="s">
        <v>1006</v>
      </c>
      <c r="D187" s="832">
        <v>27</v>
      </c>
      <c r="E187" s="835" t="s">
        <v>1169</v>
      </c>
      <c r="F187" s="835" t="s">
        <v>1174</v>
      </c>
      <c r="G187" s="841"/>
    </row>
    <row r="188" spans="2:7">
      <c r="B188" s="831">
        <v>2023</v>
      </c>
      <c r="C188" s="832" t="s">
        <v>1006</v>
      </c>
      <c r="D188" s="832">
        <v>28</v>
      </c>
      <c r="E188" s="835" t="s">
        <v>1169</v>
      </c>
      <c r="F188" s="835" t="s">
        <v>1174</v>
      </c>
      <c r="G188" s="841"/>
    </row>
    <row r="189" spans="2:7">
      <c r="B189" s="831">
        <v>2023</v>
      </c>
      <c r="C189" s="832" t="s">
        <v>1006</v>
      </c>
      <c r="D189" s="832">
        <v>29</v>
      </c>
      <c r="E189" s="835" t="s">
        <v>1169</v>
      </c>
      <c r="F189" s="835" t="s">
        <v>1174</v>
      </c>
      <c r="G189" s="841"/>
    </row>
    <row r="190" spans="2:7" ht="13.8" thickBot="1">
      <c r="B190" s="831">
        <v>2023</v>
      </c>
      <c r="C190" s="832" t="s">
        <v>1006</v>
      </c>
      <c r="D190" s="832">
        <v>30</v>
      </c>
      <c r="E190" s="835" t="s">
        <v>1169</v>
      </c>
      <c r="F190" s="835" t="s">
        <v>1174</v>
      </c>
      <c r="G190" s="841"/>
    </row>
    <row r="191" spans="2:7" ht="13.8" thickBot="1">
      <c r="B191" s="1391" t="s">
        <v>1181</v>
      </c>
      <c r="C191" s="1392"/>
      <c r="D191" s="1392"/>
      <c r="E191" s="1392"/>
      <c r="F191" s="1393"/>
      <c r="G191" s="838">
        <f>SUM(G161:G190)</f>
        <v>0</v>
      </c>
    </row>
    <row r="192" spans="2:7">
      <c r="B192" s="831">
        <v>2023</v>
      </c>
      <c r="C192" s="832" t="s">
        <v>1021</v>
      </c>
      <c r="D192" s="832">
        <v>1</v>
      </c>
      <c r="E192" s="833" t="s">
        <v>1169</v>
      </c>
      <c r="F192" s="832" t="s">
        <v>1174</v>
      </c>
      <c r="G192" s="841"/>
    </row>
    <row r="193" spans="2:7">
      <c r="B193" s="831">
        <v>2023</v>
      </c>
      <c r="C193" s="832" t="s">
        <v>1021</v>
      </c>
      <c r="D193" s="832">
        <v>2</v>
      </c>
      <c r="E193" s="835" t="s">
        <v>1169</v>
      </c>
      <c r="F193" s="832" t="s">
        <v>1174</v>
      </c>
      <c r="G193" s="841"/>
    </row>
    <row r="194" spans="2:7">
      <c r="B194" s="831">
        <v>2023</v>
      </c>
      <c r="C194" s="832" t="s">
        <v>1021</v>
      </c>
      <c r="D194" s="832">
        <v>3</v>
      </c>
      <c r="E194" s="835" t="s">
        <v>1169</v>
      </c>
      <c r="F194" s="832" t="s">
        <v>1174</v>
      </c>
      <c r="G194" s="841"/>
    </row>
    <row r="195" spans="2:7">
      <c r="B195" s="831">
        <v>2023</v>
      </c>
      <c r="C195" s="832" t="s">
        <v>1021</v>
      </c>
      <c r="D195" s="832">
        <v>4</v>
      </c>
      <c r="E195" s="835" t="s">
        <v>1169</v>
      </c>
      <c r="F195" s="832" t="s">
        <v>1174</v>
      </c>
      <c r="G195" s="841"/>
    </row>
    <row r="196" spans="2:7">
      <c r="B196" s="831">
        <v>2023</v>
      </c>
      <c r="C196" s="832" t="s">
        <v>1021</v>
      </c>
      <c r="D196" s="832">
        <v>5</v>
      </c>
      <c r="E196" s="835" t="s">
        <v>1169</v>
      </c>
      <c r="F196" s="832" t="s">
        <v>1174</v>
      </c>
      <c r="G196" s="841"/>
    </row>
    <row r="197" spans="2:7">
      <c r="B197" s="831">
        <v>2023</v>
      </c>
      <c r="C197" s="832" t="s">
        <v>1021</v>
      </c>
      <c r="D197" s="832">
        <v>6</v>
      </c>
      <c r="E197" s="835" t="s">
        <v>1169</v>
      </c>
      <c r="F197" s="832" t="s">
        <v>1174</v>
      </c>
      <c r="G197" s="841"/>
    </row>
    <row r="198" spans="2:7">
      <c r="B198" s="831">
        <v>2023</v>
      </c>
      <c r="C198" s="832" t="s">
        <v>1021</v>
      </c>
      <c r="D198" s="832">
        <v>7</v>
      </c>
      <c r="E198" s="835" t="s">
        <v>1169</v>
      </c>
      <c r="F198" s="832" t="s">
        <v>1174</v>
      </c>
      <c r="G198" s="841"/>
    </row>
    <row r="199" spans="2:7">
      <c r="B199" s="831">
        <v>2023</v>
      </c>
      <c r="C199" s="832" t="s">
        <v>1021</v>
      </c>
      <c r="D199" s="832">
        <v>8</v>
      </c>
      <c r="E199" s="835" t="s">
        <v>1169</v>
      </c>
      <c r="F199" s="832" t="s">
        <v>1174</v>
      </c>
      <c r="G199" s="841"/>
    </row>
    <row r="200" spans="2:7">
      <c r="B200" s="831">
        <v>2023</v>
      </c>
      <c r="C200" s="832" t="s">
        <v>1021</v>
      </c>
      <c r="D200" s="832">
        <v>9</v>
      </c>
      <c r="E200" s="835" t="s">
        <v>1169</v>
      </c>
      <c r="F200" s="832" t="s">
        <v>1174</v>
      </c>
      <c r="G200" s="841"/>
    </row>
    <row r="201" spans="2:7">
      <c r="B201" s="831">
        <v>2023</v>
      </c>
      <c r="C201" s="832" t="s">
        <v>1021</v>
      </c>
      <c r="D201" s="832">
        <v>10</v>
      </c>
      <c r="E201" s="835" t="s">
        <v>1169</v>
      </c>
      <c r="F201" s="832" t="s">
        <v>1174</v>
      </c>
      <c r="G201" s="841"/>
    </row>
    <row r="202" spans="2:7">
      <c r="B202" s="831">
        <v>2023</v>
      </c>
      <c r="C202" s="832" t="s">
        <v>1021</v>
      </c>
      <c r="D202" s="832">
        <v>11</v>
      </c>
      <c r="E202" s="835" t="s">
        <v>1169</v>
      </c>
      <c r="F202" s="832" t="s">
        <v>1174</v>
      </c>
      <c r="G202" s="841"/>
    </row>
    <row r="203" spans="2:7">
      <c r="B203" s="831">
        <v>2023</v>
      </c>
      <c r="C203" s="832" t="s">
        <v>1021</v>
      </c>
      <c r="D203" s="832">
        <v>12</v>
      </c>
      <c r="E203" s="835" t="s">
        <v>1169</v>
      </c>
      <c r="F203" s="832" t="s">
        <v>1174</v>
      </c>
      <c r="G203" s="841"/>
    </row>
    <row r="204" spans="2:7">
      <c r="B204" s="831">
        <v>2023</v>
      </c>
      <c r="C204" s="832" t="s">
        <v>1021</v>
      </c>
      <c r="D204" s="832">
        <v>13</v>
      </c>
      <c r="E204" s="835" t="s">
        <v>1169</v>
      </c>
      <c r="F204" s="832" t="s">
        <v>1174</v>
      </c>
      <c r="G204" s="841"/>
    </row>
    <row r="205" spans="2:7">
      <c r="B205" s="831">
        <v>2023</v>
      </c>
      <c r="C205" s="832" t="s">
        <v>1021</v>
      </c>
      <c r="D205" s="832">
        <v>14</v>
      </c>
      <c r="E205" s="835" t="s">
        <v>1169</v>
      </c>
      <c r="F205" s="832" t="s">
        <v>1174</v>
      </c>
      <c r="G205" s="841"/>
    </row>
    <row r="206" spans="2:7">
      <c r="B206" s="831">
        <v>2023</v>
      </c>
      <c r="C206" s="832" t="s">
        <v>1021</v>
      </c>
      <c r="D206" s="832">
        <v>15</v>
      </c>
      <c r="E206" s="835" t="s">
        <v>1169</v>
      </c>
      <c r="F206" s="832" t="s">
        <v>1174</v>
      </c>
      <c r="G206" s="841"/>
    </row>
    <row r="207" spans="2:7">
      <c r="B207" s="831">
        <v>2023</v>
      </c>
      <c r="C207" s="832" t="s">
        <v>1021</v>
      </c>
      <c r="D207" s="832">
        <v>16</v>
      </c>
      <c r="E207" s="835" t="s">
        <v>1169</v>
      </c>
      <c r="F207" s="832" t="s">
        <v>1174</v>
      </c>
      <c r="G207" s="841"/>
    </row>
    <row r="208" spans="2:7">
      <c r="B208" s="831">
        <v>2023</v>
      </c>
      <c r="C208" s="832" t="s">
        <v>1021</v>
      </c>
      <c r="D208" s="832">
        <v>17</v>
      </c>
      <c r="E208" s="835" t="s">
        <v>1169</v>
      </c>
      <c r="F208" s="832" t="s">
        <v>1174</v>
      </c>
      <c r="G208" s="841"/>
    </row>
    <row r="209" spans="2:7">
      <c r="B209" s="831">
        <v>2023</v>
      </c>
      <c r="C209" s="832" t="s">
        <v>1021</v>
      </c>
      <c r="D209" s="832">
        <v>18</v>
      </c>
      <c r="E209" s="835" t="s">
        <v>1169</v>
      </c>
      <c r="F209" s="835" t="s">
        <v>1174</v>
      </c>
      <c r="G209" s="841"/>
    </row>
    <row r="210" spans="2:7">
      <c r="B210" s="831">
        <v>2023</v>
      </c>
      <c r="C210" s="832" t="s">
        <v>1021</v>
      </c>
      <c r="D210" s="832">
        <v>19</v>
      </c>
      <c r="E210" s="835" t="s">
        <v>1169</v>
      </c>
      <c r="F210" s="835" t="s">
        <v>1174</v>
      </c>
      <c r="G210" s="841"/>
    </row>
    <row r="211" spans="2:7">
      <c r="B211" s="831">
        <v>2023</v>
      </c>
      <c r="C211" s="832" t="s">
        <v>1021</v>
      </c>
      <c r="D211" s="832">
        <v>20</v>
      </c>
      <c r="E211" s="835" t="s">
        <v>1169</v>
      </c>
      <c r="F211" s="835" t="s">
        <v>1174</v>
      </c>
      <c r="G211" s="841"/>
    </row>
    <row r="212" spans="2:7">
      <c r="B212" s="831">
        <v>2023</v>
      </c>
      <c r="C212" s="832" t="s">
        <v>1021</v>
      </c>
      <c r="D212" s="832">
        <v>21</v>
      </c>
      <c r="E212" s="835" t="s">
        <v>1169</v>
      </c>
      <c r="F212" s="835" t="s">
        <v>1174</v>
      </c>
      <c r="G212" s="841"/>
    </row>
    <row r="213" spans="2:7">
      <c r="B213" s="831">
        <v>2023</v>
      </c>
      <c r="C213" s="832" t="s">
        <v>1021</v>
      </c>
      <c r="D213" s="832">
        <v>22</v>
      </c>
      <c r="E213" s="835" t="s">
        <v>1169</v>
      </c>
      <c r="F213" s="835" t="s">
        <v>1174</v>
      </c>
      <c r="G213" s="841"/>
    </row>
    <row r="214" spans="2:7">
      <c r="B214" s="831">
        <v>2023</v>
      </c>
      <c r="C214" s="832" t="s">
        <v>1021</v>
      </c>
      <c r="D214" s="832">
        <v>23</v>
      </c>
      <c r="E214" s="835" t="s">
        <v>1169</v>
      </c>
      <c r="F214" s="835" t="s">
        <v>1174</v>
      </c>
      <c r="G214" s="841"/>
    </row>
    <row r="215" spans="2:7">
      <c r="B215" s="831">
        <v>2023</v>
      </c>
      <c r="C215" s="832" t="s">
        <v>1021</v>
      </c>
      <c r="D215" s="832">
        <v>24</v>
      </c>
      <c r="E215" s="835" t="s">
        <v>1169</v>
      </c>
      <c r="F215" s="835" t="s">
        <v>1174</v>
      </c>
      <c r="G215" s="841"/>
    </row>
    <row r="216" spans="2:7">
      <c r="B216" s="831">
        <v>2023</v>
      </c>
      <c r="C216" s="832" t="s">
        <v>1021</v>
      </c>
      <c r="D216" s="832">
        <v>25</v>
      </c>
      <c r="E216" s="835" t="s">
        <v>1169</v>
      </c>
      <c r="F216" s="835" t="s">
        <v>1174</v>
      </c>
      <c r="G216" s="841"/>
    </row>
    <row r="217" spans="2:7">
      <c r="B217" s="831">
        <v>2023</v>
      </c>
      <c r="C217" s="832" t="s">
        <v>1021</v>
      </c>
      <c r="D217" s="832">
        <v>26</v>
      </c>
      <c r="E217" s="835" t="s">
        <v>1169</v>
      </c>
      <c r="F217" s="835" t="s">
        <v>1174</v>
      </c>
      <c r="G217" s="841"/>
    </row>
    <row r="218" spans="2:7">
      <c r="B218" s="831">
        <v>2023</v>
      </c>
      <c r="C218" s="832" t="s">
        <v>1021</v>
      </c>
      <c r="D218" s="832">
        <v>27</v>
      </c>
      <c r="E218" s="835" t="s">
        <v>1169</v>
      </c>
      <c r="F218" s="835" t="s">
        <v>1174</v>
      </c>
      <c r="G218" s="841"/>
    </row>
    <row r="219" spans="2:7">
      <c r="B219" s="831">
        <v>2023</v>
      </c>
      <c r="C219" s="832" t="s">
        <v>1021</v>
      </c>
      <c r="D219" s="832">
        <v>28</v>
      </c>
      <c r="E219" s="835" t="s">
        <v>1169</v>
      </c>
      <c r="F219" s="835" t="s">
        <v>1174</v>
      </c>
      <c r="G219" s="841"/>
    </row>
    <row r="220" spans="2:7">
      <c r="B220" s="831">
        <v>2023</v>
      </c>
      <c r="C220" s="832" t="s">
        <v>1021</v>
      </c>
      <c r="D220" s="832">
        <v>29</v>
      </c>
      <c r="E220" s="835" t="s">
        <v>1169</v>
      </c>
      <c r="F220" s="835" t="s">
        <v>1174</v>
      </c>
      <c r="G220" s="841"/>
    </row>
    <row r="221" spans="2:7">
      <c r="B221" s="831">
        <v>2023</v>
      </c>
      <c r="C221" s="832" t="s">
        <v>1021</v>
      </c>
      <c r="D221" s="832">
        <v>30</v>
      </c>
      <c r="E221" s="835" t="s">
        <v>1169</v>
      </c>
      <c r="F221" s="835" t="s">
        <v>1174</v>
      </c>
      <c r="G221" s="841"/>
    </row>
    <row r="222" spans="2:7" ht="13.8" thickBot="1">
      <c r="B222" s="831">
        <v>2023</v>
      </c>
      <c r="C222" s="832" t="s">
        <v>1021</v>
      </c>
      <c r="D222" s="832">
        <v>31</v>
      </c>
      <c r="E222" s="835" t="s">
        <v>1169</v>
      </c>
      <c r="F222" s="835" t="s">
        <v>1174</v>
      </c>
      <c r="G222" s="841"/>
    </row>
    <row r="223" spans="2:7" ht="13.8" thickBot="1">
      <c r="B223" s="1391" t="s">
        <v>1181</v>
      </c>
      <c r="C223" s="1392"/>
      <c r="D223" s="1392"/>
      <c r="E223" s="1392"/>
      <c r="F223" s="1393"/>
      <c r="G223" s="838">
        <f>SUM(G192:G222)</f>
        <v>0</v>
      </c>
    </row>
    <row r="224" spans="2:7">
      <c r="B224" s="831">
        <v>2023</v>
      </c>
      <c r="C224" s="832" t="s">
        <v>1009</v>
      </c>
      <c r="D224" s="832">
        <v>1</v>
      </c>
      <c r="E224" s="833" t="s">
        <v>1169</v>
      </c>
      <c r="F224" s="832" t="s">
        <v>1174</v>
      </c>
      <c r="G224" s="839"/>
    </row>
    <row r="225" spans="2:7">
      <c r="B225" s="831">
        <v>2023</v>
      </c>
      <c r="C225" s="832" t="s">
        <v>1009</v>
      </c>
      <c r="D225" s="832">
        <v>2</v>
      </c>
      <c r="E225" s="835" t="s">
        <v>1169</v>
      </c>
      <c r="F225" s="832" t="s">
        <v>1174</v>
      </c>
      <c r="G225" s="839"/>
    </row>
    <row r="226" spans="2:7">
      <c r="B226" s="831">
        <v>2023</v>
      </c>
      <c r="C226" s="832" t="s">
        <v>1009</v>
      </c>
      <c r="D226" s="832">
        <v>3</v>
      </c>
      <c r="E226" s="835" t="s">
        <v>1169</v>
      </c>
      <c r="F226" s="832" t="s">
        <v>1174</v>
      </c>
      <c r="G226" s="839"/>
    </row>
    <row r="227" spans="2:7">
      <c r="B227" s="831">
        <v>2023</v>
      </c>
      <c r="C227" s="832" t="s">
        <v>1009</v>
      </c>
      <c r="D227" s="832">
        <v>4</v>
      </c>
      <c r="E227" s="835" t="s">
        <v>1169</v>
      </c>
      <c r="F227" s="832" t="s">
        <v>1174</v>
      </c>
      <c r="G227" s="839"/>
    </row>
    <row r="228" spans="2:7">
      <c r="B228" s="831">
        <v>2023</v>
      </c>
      <c r="C228" s="832" t="s">
        <v>1009</v>
      </c>
      <c r="D228" s="832">
        <v>5</v>
      </c>
      <c r="E228" s="835" t="s">
        <v>1169</v>
      </c>
      <c r="F228" s="832" t="s">
        <v>1174</v>
      </c>
      <c r="G228" s="839"/>
    </row>
    <row r="229" spans="2:7">
      <c r="B229" s="831">
        <v>2023</v>
      </c>
      <c r="C229" s="832" t="s">
        <v>1009</v>
      </c>
      <c r="D229" s="832">
        <v>6</v>
      </c>
      <c r="E229" s="835" t="s">
        <v>1169</v>
      </c>
      <c r="F229" s="832" t="s">
        <v>1174</v>
      </c>
      <c r="G229" s="839"/>
    </row>
    <row r="230" spans="2:7">
      <c r="B230" s="831">
        <v>2023</v>
      </c>
      <c r="C230" s="832" t="s">
        <v>1009</v>
      </c>
      <c r="D230" s="832">
        <v>7</v>
      </c>
      <c r="E230" s="835" t="s">
        <v>1169</v>
      </c>
      <c r="F230" s="832" t="s">
        <v>1174</v>
      </c>
      <c r="G230" s="839"/>
    </row>
    <row r="231" spans="2:7">
      <c r="B231" s="831">
        <v>2023</v>
      </c>
      <c r="C231" s="832" t="s">
        <v>1009</v>
      </c>
      <c r="D231" s="832">
        <v>8</v>
      </c>
      <c r="E231" s="835" t="s">
        <v>1169</v>
      </c>
      <c r="F231" s="832" t="s">
        <v>1174</v>
      </c>
      <c r="G231" s="839"/>
    </row>
    <row r="232" spans="2:7">
      <c r="B232" s="831">
        <v>2023</v>
      </c>
      <c r="C232" s="832" t="s">
        <v>1009</v>
      </c>
      <c r="D232" s="832">
        <v>9</v>
      </c>
      <c r="E232" s="835" t="s">
        <v>1169</v>
      </c>
      <c r="F232" s="832" t="s">
        <v>1174</v>
      </c>
      <c r="G232" s="839"/>
    </row>
    <row r="233" spans="2:7">
      <c r="B233" s="831">
        <v>2023</v>
      </c>
      <c r="C233" s="832" t="s">
        <v>1009</v>
      </c>
      <c r="D233" s="832">
        <v>10</v>
      </c>
      <c r="E233" s="835" t="s">
        <v>1169</v>
      </c>
      <c r="F233" s="832" t="s">
        <v>1174</v>
      </c>
      <c r="G233" s="839"/>
    </row>
    <row r="234" spans="2:7">
      <c r="B234" s="831">
        <v>2023</v>
      </c>
      <c r="C234" s="832" t="s">
        <v>1009</v>
      </c>
      <c r="D234" s="832">
        <v>11</v>
      </c>
      <c r="E234" s="835" t="s">
        <v>1169</v>
      </c>
      <c r="F234" s="832" t="s">
        <v>1174</v>
      </c>
      <c r="G234" s="839"/>
    </row>
    <row r="235" spans="2:7">
      <c r="B235" s="831">
        <v>2023</v>
      </c>
      <c r="C235" s="832" t="s">
        <v>1009</v>
      </c>
      <c r="D235" s="832">
        <v>12</v>
      </c>
      <c r="E235" s="835" t="s">
        <v>1169</v>
      </c>
      <c r="F235" s="832" t="s">
        <v>1174</v>
      </c>
      <c r="G235" s="839"/>
    </row>
    <row r="236" spans="2:7">
      <c r="B236" s="831">
        <v>2023</v>
      </c>
      <c r="C236" s="832" t="s">
        <v>1009</v>
      </c>
      <c r="D236" s="832">
        <v>13</v>
      </c>
      <c r="E236" s="835" t="s">
        <v>1169</v>
      </c>
      <c r="F236" s="832" t="s">
        <v>1174</v>
      </c>
      <c r="G236" s="839"/>
    </row>
    <row r="237" spans="2:7">
      <c r="B237" s="831">
        <v>2023</v>
      </c>
      <c r="C237" s="832" t="s">
        <v>1009</v>
      </c>
      <c r="D237" s="832">
        <v>14</v>
      </c>
      <c r="E237" s="835" t="s">
        <v>1169</v>
      </c>
      <c r="F237" s="832" t="s">
        <v>1174</v>
      </c>
      <c r="G237" s="839"/>
    </row>
    <row r="238" spans="2:7">
      <c r="B238" s="831">
        <v>2023</v>
      </c>
      <c r="C238" s="832" t="s">
        <v>1009</v>
      </c>
      <c r="D238" s="832">
        <v>15</v>
      </c>
      <c r="E238" s="835" t="s">
        <v>1169</v>
      </c>
      <c r="F238" s="832" t="s">
        <v>1174</v>
      </c>
      <c r="G238" s="839"/>
    </row>
    <row r="239" spans="2:7">
      <c r="B239" s="831">
        <v>2023</v>
      </c>
      <c r="C239" s="832" t="s">
        <v>1009</v>
      </c>
      <c r="D239" s="832">
        <v>16</v>
      </c>
      <c r="E239" s="835" t="s">
        <v>1169</v>
      </c>
      <c r="F239" s="832" t="s">
        <v>1174</v>
      </c>
      <c r="G239" s="839"/>
    </row>
    <row r="240" spans="2:7">
      <c r="B240" s="831">
        <v>2023</v>
      </c>
      <c r="C240" s="832" t="s">
        <v>1009</v>
      </c>
      <c r="D240" s="832">
        <v>17</v>
      </c>
      <c r="E240" s="835" t="s">
        <v>1169</v>
      </c>
      <c r="F240" s="832" t="s">
        <v>1174</v>
      </c>
      <c r="G240" s="839"/>
    </row>
    <row r="241" spans="2:7">
      <c r="B241" s="831">
        <v>2023</v>
      </c>
      <c r="C241" s="832" t="s">
        <v>1009</v>
      </c>
      <c r="D241" s="832">
        <v>18</v>
      </c>
      <c r="E241" s="835" t="s">
        <v>1169</v>
      </c>
      <c r="F241" s="835" t="s">
        <v>1174</v>
      </c>
      <c r="G241" s="840"/>
    </row>
    <row r="242" spans="2:7">
      <c r="B242" s="831">
        <v>2023</v>
      </c>
      <c r="C242" s="832" t="s">
        <v>1009</v>
      </c>
      <c r="D242" s="832">
        <v>19</v>
      </c>
      <c r="E242" s="835" t="s">
        <v>1169</v>
      </c>
      <c r="F242" s="835" t="s">
        <v>1174</v>
      </c>
      <c r="G242" s="840"/>
    </row>
    <row r="243" spans="2:7">
      <c r="B243" s="831">
        <v>2023</v>
      </c>
      <c r="C243" s="832" t="s">
        <v>1009</v>
      </c>
      <c r="D243" s="832">
        <v>20</v>
      </c>
      <c r="E243" s="835" t="s">
        <v>1169</v>
      </c>
      <c r="F243" s="835" t="s">
        <v>1174</v>
      </c>
      <c r="G243" s="840"/>
    </row>
    <row r="244" spans="2:7">
      <c r="B244" s="831">
        <v>2023</v>
      </c>
      <c r="C244" s="832" t="s">
        <v>1009</v>
      </c>
      <c r="D244" s="832">
        <v>21</v>
      </c>
      <c r="E244" s="835" t="s">
        <v>1169</v>
      </c>
      <c r="F244" s="835" t="s">
        <v>1174</v>
      </c>
      <c r="G244" s="840"/>
    </row>
    <row r="245" spans="2:7">
      <c r="B245" s="831">
        <v>2023</v>
      </c>
      <c r="C245" s="832" t="s">
        <v>1009</v>
      </c>
      <c r="D245" s="832">
        <v>22</v>
      </c>
      <c r="E245" s="835" t="s">
        <v>1169</v>
      </c>
      <c r="F245" s="835" t="s">
        <v>1174</v>
      </c>
      <c r="G245" s="840"/>
    </row>
    <row r="246" spans="2:7">
      <c r="B246" s="831">
        <v>2023</v>
      </c>
      <c r="C246" s="832" t="s">
        <v>1009</v>
      </c>
      <c r="D246" s="832">
        <v>23</v>
      </c>
      <c r="E246" s="835" t="s">
        <v>1169</v>
      </c>
      <c r="F246" s="835" t="s">
        <v>1174</v>
      </c>
      <c r="G246" s="841"/>
    </row>
    <row r="247" spans="2:7">
      <c r="B247" s="831">
        <v>2023</v>
      </c>
      <c r="C247" s="832" t="s">
        <v>1009</v>
      </c>
      <c r="D247" s="832">
        <v>24</v>
      </c>
      <c r="E247" s="835" t="s">
        <v>1169</v>
      </c>
      <c r="F247" s="835" t="s">
        <v>1174</v>
      </c>
      <c r="G247" s="841"/>
    </row>
    <row r="248" spans="2:7">
      <c r="B248" s="831">
        <v>2023</v>
      </c>
      <c r="C248" s="832" t="s">
        <v>1009</v>
      </c>
      <c r="D248" s="832">
        <v>25</v>
      </c>
      <c r="E248" s="835" t="s">
        <v>1169</v>
      </c>
      <c r="F248" s="835" t="s">
        <v>1174</v>
      </c>
      <c r="G248" s="841"/>
    </row>
    <row r="249" spans="2:7">
      <c r="B249" s="831">
        <v>2023</v>
      </c>
      <c r="C249" s="832" t="s">
        <v>1009</v>
      </c>
      <c r="D249" s="832">
        <v>26</v>
      </c>
      <c r="E249" s="835" t="s">
        <v>1169</v>
      </c>
      <c r="F249" s="835" t="s">
        <v>1174</v>
      </c>
      <c r="G249" s="841"/>
    </row>
    <row r="250" spans="2:7">
      <c r="B250" s="831">
        <v>2023</v>
      </c>
      <c r="C250" s="832" t="s">
        <v>1009</v>
      </c>
      <c r="D250" s="832">
        <v>27</v>
      </c>
      <c r="E250" s="835" t="s">
        <v>1169</v>
      </c>
      <c r="F250" s="835" t="s">
        <v>1174</v>
      </c>
      <c r="G250" s="841"/>
    </row>
    <row r="251" spans="2:7">
      <c r="B251" s="831">
        <v>2023</v>
      </c>
      <c r="C251" s="832" t="s">
        <v>1009</v>
      </c>
      <c r="D251" s="832">
        <v>28</v>
      </c>
      <c r="E251" s="835" t="s">
        <v>1169</v>
      </c>
      <c r="F251" s="835" t="s">
        <v>1174</v>
      </c>
      <c r="G251" s="841"/>
    </row>
    <row r="252" spans="2:7">
      <c r="B252" s="831">
        <v>2023</v>
      </c>
      <c r="C252" s="832" t="s">
        <v>1009</v>
      </c>
      <c r="D252" s="832">
        <v>29</v>
      </c>
      <c r="E252" s="835" t="s">
        <v>1169</v>
      </c>
      <c r="F252" s="835" t="s">
        <v>1174</v>
      </c>
      <c r="G252" s="841"/>
    </row>
    <row r="253" spans="2:7">
      <c r="B253" s="831">
        <v>2023</v>
      </c>
      <c r="C253" s="832" t="s">
        <v>1009</v>
      </c>
      <c r="D253" s="832">
        <v>30</v>
      </c>
      <c r="E253" s="835" t="s">
        <v>1169</v>
      </c>
      <c r="F253" s="835" t="s">
        <v>1174</v>
      </c>
      <c r="G253" s="841"/>
    </row>
    <row r="254" spans="2:7" ht="13.8" thickBot="1">
      <c r="B254" s="831">
        <v>2023</v>
      </c>
      <c r="C254" s="832" t="s">
        <v>1009</v>
      </c>
      <c r="D254" s="832">
        <v>31</v>
      </c>
      <c r="E254" s="835" t="s">
        <v>1169</v>
      </c>
      <c r="F254" s="835" t="s">
        <v>1174</v>
      </c>
      <c r="G254" s="841"/>
    </row>
    <row r="255" spans="2:7" ht="13.8" thickBot="1">
      <c r="B255" s="1391" t="s">
        <v>1181</v>
      </c>
      <c r="C255" s="1392"/>
      <c r="D255" s="1392"/>
      <c r="E255" s="1392"/>
      <c r="F255" s="1393"/>
      <c r="G255" s="838">
        <f>SUM(G224:G254)</f>
        <v>0</v>
      </c>
    </row>
    <row r="256" spans="2:7">
      <c r="B256" s="831">
        <v>2023</v>
      </c>
      <c r="C256" s="832" t="s">
        <v>1010</v>
      </c>
      <c r="D256" s="832">
        <v>1</v>
      </c>
      <c r="E256" s="833" t="s">
        <v>1169</v>
      </c>
      <c r="F256" s="832" t="s">
        <v>1174</v>
      </c>
      <c r="G256" s="841"/>
    </row>
    <row r="257" spans="2:7">
      <c r="B257" s="831">
        <v>2023</v>
      </c>
      <c r="C257" s="832" t="s">
        <v>1010</v>
      </c>
      <c r="D257" s="832">
        <v>2</v>
      </c>
      <c r="E257" s="835" t="s">
        <v>1169</v>
      </c>
      <c r="F257" s="832" t="s">
        <v>1174</v>
      </c>
      <c r="G257" s="841"/>
    </row>
    <row r="258" spans="2:7">
      <c r="B258" s="831">
        <v>2023</v>
      </c>
      <c r="C258" s="832" t="s">
        <v>1010</v>
      </c>
      <c r="D258" s="832">
        <v>3</v>
      </c>
      <c r="E258" s="835" t="s">
        <v>1169</v>
      </c>
      <c r="F258" s="832" t="s">
        <v>1174</v>
      </c>
      <c r="G258" s="841"/>
    </row>
    <row r="259" spans="2:7">
      <c r="B259" s="831">
        <v>2023</v>
      </c>
      <c r="C259" s="832" t="s">
        <v>1010</v>
      </c>
      <c r="D259" s="832">
        <v>4</v>
      </c>
      <c r="E259" s="835" t="s">
        <v>1169</v>
      </c>
      <c r="F259" s="832" t="s">
        <v>1174</v>
      </c>
      <c r="G259" s="841"/>
    </row>
    <row r="260" spans="2:7">
      <c r="B260" s="831">
        <v>2023</v>
      </c>
      <c r="C260" s="832" t="s">
        <v>1010</v>
      </c>
      <c r="D260" s="832">
        <v>5</v>
      </c>
      <c r="E260" s="835" t="s">
        <v>1169</v>
      </c>
      <c r="F260" s="832" t="s">
        <v>1174</v>
      </c>
      <c r="G260" s="841"/>
    </row>
    <row r="261" spans="2:7">
      <c r="B261" s="831">
        <v>2023</v>
      </c>
      <c r="C261" s="832" t="s">
        <v>1010</v>
      </c>
      <c r="D261" s="832">
        <v>6</v>
      </c>
      <c r="E261" s="835" t="s">
        <v>1169</v>
      </c>
      <c r="F261" s="832" t="s">
        <v>1174</v>
      </c>
      <c r="G261" s="841"/>
    </row>
    <row r="262" spans="2:7">
      <c r="B262" s="831">
        <v>2023</v>
      </c>
      <c r="C262" s="832" t="s">
        <v>1010</v>
      </c>
      <c r="D262" s="832">
        <v>7</v>
      </c>
      <c r="E262" s="835" t="s">
        <v>1169</v>
      </c>
      <c r="F262" s="832" t="s">
        <v>1174</v>
      </c>
      <c r="G262" s="841"/>
    </row>
    <row r="263" spans="2:7">
      <c r="B263" s="831">
        <v>2023</v>
      </c>
      <c r="C263" s="832" t="s">
        <v>1010</v>
      </c>
      <c r="D263" s="832">
        <v>8</v>
      </c>
      <c r="E263" s="835" t="s">
        <v>1169</v>
      </c>
      <c r="F263" s="832" t="s">
        <v>1174</v>
      </c>
      <c r="G263" s="841"/>
    </row>
    <row r="264" spans="2:7">
      <c r="B264" s="831">
        <v>2023</v>
      </c>
      <c r="C264" s="832" t="s">
        <v>1010</v>
      </c>
      <c r="D264" s="832">
        <v>9</v>
      </c>
      <c r="E264" s="835" t="s">
        <v>1169</v>
      </c>
      <c r="F264" s="832" t="s">
        <v>1174</v>
      </c>
      <c r="G264" s="841"/>
    </row>
    <row r="265" spans="2:7">
      <c r="B265" s="831">
        <v>2023</v>
      </c>
      <c r="C265" s="832" t="s">
        <v>1010</v>
      </c>
      <c r="D265" s="832">
        <v>10</v>
      </c>
      <c r="E265" s="835" t="s">
        <v>1169</v>
      </c>
      <c r="F265" s="832" t="s">
        <v>1174</v>
      </c>
      <c r="G265" s="841"/>
    </row>
    <row r="266" spans="2:7">
      <c r="B266" s="831">
        <v>2023</v>
      </c>
      <c r="C266" s="832" t="s">
        <v>1010</v>
      </c>
      <c r="D266" s="832">
        <v>11</v>
      </c>
      <c r="E266" s="835" t="s">
        <v>1169</v>
      </c>
      <c r="F266" s="832" t="s">
        <v>1174</v>
      </c>
      <c r="G266" s="841"/>
    </row>
    <row r="267" spans="2:7">
      <c r="B267" s="831">
        <v>2023</v>
      </c>
      <c r="C267" s="832" t="s">
        <v>1010</v>
      </c>
      <c r="D267" s="832">
        <v>12</v>
      </c>
      <c r="E267" s="835" t="s">
        <v>1169</v>
      </c>
      <c r="F267" s="832" t="s">
        <v>1174</v>
      </c>
      <c r="G267" s="841"/>
    </row>
    <row r="268" spans="2:7">
      <c r="B268" s="831">
        <v>2023</v>
      </c>
      <c r="C268" s="832" t="s">
        <v>1010</v>
      </c>
      <c r="D268" s="832">
        <v>13</v>
      </c>
      <c r="E268" s="835" t="s">
        <v>1169</v>
      </c>
      <c r="F268" s="832" t="s">
        <v>1174</v>
      </c>
      <c r="G268" s="841"/>
    </row>
    <row r="269" spans="2:7">
      <c r="B269" s="831">
        <v>2023</v>
      </c>
      <c r="C269" s="832" t="s">
        <v>1010</v>
      </c>
      <c r="D269" s="832">
        <v>14</v>
      </c>
      <c r="E269" s="835" t="s">
        <v>1169</v>
      </c>
      <c r="F269" s="832" t="s">
        <v>1174</v>
      </c>
      <c r="G269" s="841"/>
    </row>
    <row r="270" spans="2:7">
      <c r="B270" s="831">
        <v>2023</v>
      </c>
      <c r="C270" s="832" t="s">
        <v>1010</v>
      </c>
      <c r="D270" s="832">
        <v>15</v>
      </c>
      <c r="E270" s="835" t="s">
        <v>1169</v>
      </c>
      <c r="F270" s="832" t="s">
        <v>1174</v>
      </c>
      <c r="G270" s="841"/>
    </row>
    <row r="271" spans="2:7">
      <c r="B271" s="831">
        <v>2023</v>
      </c>
      <c r="C271" s="832" t="s">
        <v>1010</v>
      </c>
      <c r="D271" s="832">
        <v>16</v>
      </c>
      <c r="E271" s="835" t="s">
        <v>1169</v>
      </c>
      <c r="F271" s="832" t="s">
        <v>1174</v>
      </c>
      <c r="G271" s="841"/>
    </row>
    <row r="272" spans="2:7">
      <c r="B272" s="831">
        <v>2023</v>
      </c>
      <c r="C272" s="832" t="s">
        <v>1010</v>
      </c>
      <c r="D272" s="832">
        <v>17</v>
      </c>
      <c r="E272" s="835" t="s">
        <v>1169</v>
      </c>
      <c r="F272" s="832" t="s">
        <v>1174</v>
      </c>
      <c r="G272" s="841"/>
    </row>
    <row r="273" spans="2:7">
      <c r="B273" s="831">
        <v>2023</v>
      </c>
      <c r="C273" s="832" t="s">
        <v>1010</v>
      </c>
      <c r="D273" s="832">
        <v>18</v>
      </c>
      <c r="E273" s="835" t="s">
        <v>1169</v>
      </c>
      <c r="F273" s="835" t="s">
        <v>1174</v>
      </c>
      <c r="G273" s="841"/>
    </row>
    <row r="274" spans="2:7">
      <c r="B274" s="831">
        <v>2023</v>
      </c>
      <c r="C274" s="832" t="s">
        <v>1010</v>
      </c>
      <c r="D274" s="832">
        <v>19</v>
      </c>
      <c r="E274" s="835" t="s">
        <v>1169</v>
      </c>
      <c r="F274" s="835" t="s">
        <v>1174</v>
      </c>
      <c r="G274" s="841"/>
    </row>
    <row r="275" spans="2:7">
      <c r="B275" s="831">
        <v>2023</v>
      </c>
      <c r="C275" s="832" t="s">
        <v>1010</v>
      </c>
      <c r="D275" s="832">
        <v>20</v>
      </c>
      <c r="E275" s="835" t="s">
        <v>1169</v>
      </c>
      <c r="F275" s="835" t="s">
        <v>1174</v>
      </c>
      <c r="G275" s="841"/>
    </row>
    <row r="276" spans="2:7">
      <c r="B276" s="831">
        <v>2023</v>
      </c>
      <c r="C276" s="832" t="s">
        <v>1010</v>
      </c>
      <c r="D276" s="832">
        <v>21</v>
      </c>
      <c r="E276" s="835" t="s">
        <v>1169</v>
      </c>
      <c r="F276" s="835" t="s">
        <v>1174</v>
      </c>
      <c r="G276" s="841"/>
    </row>
    <row r="277" spans="2:7">
      <c r="B277" s="831">
        <v>2023</v>
      </c>
      <c r="C277" s="832" t="s">
        <v>1010</v>
      </c>
      <c r="D277" s="832">
        <v>22</v>
      </c>
      <c r="E277" s="835" t="s">
        <v>1169</v>
      </c>
      <c r="F277" s="835" t="s">
        <v>1174</v>
      </c>
      <c r="G277" s="841"/>
    </row>
    <row r="278" spans="2:7">
      <c r="B278" s="831">
        <v>2023</v>
      </c>
      <c r="C278" s="832" t="s">
        <v>1010</v>
      </c>
      <c r="D278" s="832">
        <v>23</v>
      </c>
      <c r="E278" s="835" t="s">
        <v>1169</v>
      </c>
      <c r="F278" s="835" t="s">
        <v>1174</v>
      </c>
      <c r="G278" s="841"/>
    </row>
    <row r="279" spans="2:7">
      <c r="B279" s="831">
        <v>2023</v>
      </c>
      <c r="C279" s="832" t="s">
        <v>1010</v>
      </c>
      <c r="D279" s="832">
        <v>24</v>
      </c>
      <c r="E279" s="835" t="s">
        <v>1169</v>
      </c>
      <c r="F279" s="835" t="s">
        <v>1174</v>
      </c>
      <c r="G279" s="841"/>
    </row>
    <row r="280" spans="2:7">
      <c r="B280" s="831">
        <v>2023</v>
      </c>
      <c r="C280" s="832" t="s">
        <v>1010</v>
      </c>
      <c r="D280" s="832">
        <v>25</v>
      </c>
      <c r="E280" s="835" t="s">
        <v>1169</v>
      </c>
      <c r="F280" s="835" t="s">
        <v>1174</v>
      </c>
      <c r="G280" s="841"/>
    </row>
    <row r="281" spans="2:7">
      <c r="B281" s="831">
        <v>2023</v>
      </c>
      <c r="C281" s="832" t="s">
        <v>1010</v>
      </c>
      <c r="D281" s="832">
        <v>26</v>
      </c>
      <c r="E281" s="835" t="s">
        <v>1169</v>
      </c>
      <c r="F281" s="835" t="s">
        <v>1174</v>
      </c>
      <c r="G281" s="841"/>
    </row>
    <row r="282" spans="2:7">
      <c r="B282" s="831">
        <v>2023</v>
      </c>
      <c r="C282" s="832" t="s">
        <v>1010</v>
      </c>
      <c r="D282" s="832">
        <v>27</v>
      </c>
      <c r="E282" s="835" t="s">
        <v>1169</v>
      </c>
      <c r="F282" s="835" t="s">
        <v>1174</v>
      </c>
      <c r="G282" s="841"/>
    </row>
    <row r="283" spans="2:7">
      <c r="B283" s="831">
        <v>2023</v>
      </c>
      <c r="C283" s="832" t="s">
        <v>1010</v>
      </c>
      <c r="D283" s="832">
        <v>28</v>
      </c>
      <c r="E283" s="835" t="s">
        <v>1169</v>
      </c>
      <c r="F283" s="835" t="s">
        <v>1174</v>
      </c>
      <c r="G283" s="841"/>
    </row>
    <row r="284" spans="2:7">
      <c r="B284" s="831">
        <v>2023</v>
      </c>
      <c r="C284" s="832" t="s">
        <v>1010</v>
      </c>
      <c r="D284" s="832">
        <v>29</v>
      </c>
      <c r="E284" s="835" t="s">
        <v>1169</v>
      </c>
      <c r="F284" s="835" t="s">
        <v>1174</v>
      </c>
      <c r="G284" s="841"/>
    </row>
    <row r="285" spans="2:7" ht="13.8" thickBot="1">
      <c r="B285" s="831">
        <v>2023</v>
      </c>
      <c r="C285" s="832" t="s">
        <v>1010</v>
      </c>
      <c r="D285" s="832">
        <v>30</v>
      </c>
      <c r="E285" s="835" t="s">
        <v>1169</v>
      </c>
      <c r="F285" s="835" t="s">
        <v>1174</v>
      </c>
      <c r="G285" s="841"/>
    </row>
    <row r="286" spans="2:7" ht="13.8" thickBot="1">
      <c r="B286" s="1391" t="s">
        <v>1186</v>
      </c>
      <c r="C286" s="1392"/>
      <c r="D286" s="1392"/>
      <c r="E286" s="1392"/>
      <c r="F286" s="1393"/>
      <c r="G286" s="838">
        <f>SUM(G256:G285)</f>
        <v>0</v>
      </c>
    </row>
    <row r="287" spans="2:7">
      <c r="B287" s="831">
        <v>2023</v>
      </c>
      <c r="C287" s="832" t="s">
        <v>1011</v>
      </c>
      <c r="D287" s="842">
        <v>1</v>
      </c>
      <c r="E287" s="835" t="s">
        <v>1169</v>
      </c>
      <c r="F287" s="835" t="s">
        <v>1174</v>
      </c>
      <c r="G287" s="839"/>
    </row>
    <row r="288" spans="2:7">
      <c r="B288" s="831">
        <v>2023</v>
      </c>
      <c r="C288" s="832" t="s">
        <v>1011</v>
      </c>
      <c r="D288" s="842">
        <v>2</v>
      </c>
      <c r="E288" s="835" t="s">
        <v>1169</v>
      </c>
      <c r="F288" s="835" t="s">
        <v>1174</v>
      </c>
      <c r="G288" s="839"/>
    </row>
    <row r="289" spans="2:7">
      <c r="B289" s="831">
        <v>2023</v>
      </c>
      <c r="C289" s="832" t="s">
        <v>1011</v>
      </c>
      <c r="D289" s="842">
        <v>3</v>
      </c>
      <c r="E289" s="835" t="s">
        <v>1169</v>
      </c>
      <c r="F289" s="835" t="s">
        <v>1174</v>
      </c>
      <c r="G289" s="839"/>
    </row>
    <row r="290" spans="2:7">
      <c r="B290" s="831">
        <v>2023</v>
      </c>
      <c r="C290" s="832" t="s">
        <v>1011</v>
      </c>
      <c r="D290" s="842">
        <v>4</v>
      </c>
      <c r="E290" s="835" t="s">
        <v>1169</v>
      </c>
      <c r="F290" s="835" t="s">
        <v>1174</v>
      </c>
      <c r="G290" s="839"/>
    </row>
    <row r="291" spans="2:7">
      <c r="B291" s="831">
        <v>2023</v>
      </c>
      <c r="C291" s="832" t="s">
        <v>1011</v>
      </c>
      <c r="D291" s="842">
        <v>5</v>
      </c>
      <c r="E291" s="835" t="s">
        <v>1169</v>
      </c>
      <c r="F291" s="835" t="s">
        <v>1174</v>
      </c>
      <c r="G291" s="839"/>
    </row>
    <row r="292" spans="2:7">
      <c r="B292" s="831">
        <v>2023</v>
      </c>
      <c r="C292" s="832" t="s">
        <v>1011</v>
      </c>
      <c r="D292" s="842">
        <v>6</v>
      </c>
      <c r="E292" s="835" t="s">
        <v>1169</v>
      </c>
      <c r="F292" s="835" t="s">
        <v>1174</v>
      </c>
      <c r="G292" s="839"/>
    </row>
    <row r="293" spans="2:7">
      <c r="B293" s="831">
        <v>2023</v>
      </c>
      <c r="C293" s="832" t="s">
        <v>1011</v>
      </c>
      <c r="D293" s="842">
        <v>7</v>
      </c>
      <c r="E293" s="835" t="s">
        <v>1169</v>
      </c>
      <c r="F293" s="835" t="s">
        <v>1174</v>
      </c>
      <c r="G293" s="839"/>
    </row>
    <row r="294" spans="2:7">
      <c r="B294" s="831">
        <v>2023</v>
      </c>
      <c r="C294" s="832" t="s">
        <v>1011</v>
      </c>
      <c r="D294" s="842">
        <v>8</v>
      </c>
      <c r="E294" s="835" t="s">
        <v>1169</v>
      </c>
      <c r="F294" s="835" t="s">
        <v>1174</v>
      </c>
      <c r="G294" s="839"/>
    </row>
    <row r="295" spans="2:7">
      <c r="B295" s="831">
        <v>2023</v>
      </c>
      <c r="C295" s="832" t="s">
        <v>1011</v>
      </c>
      <c r="D295" s="842">
        <v>9</v>
      </c>
      <c r="E295" s="835" t="s">
        <v>1169</v>
      </c>
      <c r="F295" s="835" t="s">
        <v>1174</v>
      </c>
      <c r="G295" s="839"/>
    </row>
    <row r="296" spans="2:7">
      <c r="B296" s="831">
        <v>2023</v>
      </c>
      <c r="C296" s="832" t="s">
        <v>1011</v>
      </c>
      <c r="D296" s="842">
        <v>10</v>
      </c>
      <c r="E296" s="835" t="s">
        <v>1169</v>
      </c>
      <c r="F296" s="835" t="s">
        <v>1174</v>
      </c>
      <c r="G296" s="839"/>
    </row>
    <row r="297" spans="2:7">
      <c r="B297" s="831">
        <v>2023</v>
      </c>
      <c r="C297" s="832" t="s">
        <v>1011</v>
      </c>
      <c r="D297" s="842">
        <v>11</v>
      </c>
      <c r="E297" s="835" t="s">
        <v>1169</v>
      </c>
      <c r="F297" s="835" t="s">
        <v>1174</v>
      </c>
      <c r="G297" s="839"/>
    </row>
    <row r="298" spans="2:7">
      <c r="B298" s="831">
        <v>2023</v>
      </c>
      <c r="C298" s="832" t="s">
        <v>1011</v>
      </c>
      <c r="D298" s="842">
        <v>12</v>
      </c>
      <c r="E298" s="835" t="s">
        <v>1169</v>
      </c>
      <c r="F298" s="835" t="s">
        <v>1174</v>
      </c>
      <c r="G298" s="839"/>
    </row>
    <row r="299" spans="2:7">
      <c r="B299" s="831">
        <v>2023</v>
      </c>
      <c r="C299" s="832" t="s">
        <v>1011</v>
      </c>
      <c r="D299" s="842">
        <v>13</v>
      </c>
      <c r="E299" s="835" t="s">
        <v>1169</v>
      </c>
      <c r="F299" s="835" t="s">
        <v>1174</v>
      </c>
      <c r="G299" s="839"/>
    </row>
    <row r="300" spans="2:7">
      <c r="B300" s="831">
        <v>2023</v>
      </c>
      <c r="C300" s="832" t="s">
        <v>1011</v>
      </c>
      <c r="D300" s="842">
        <v>14</v>
      </c>
      <c r="E300" s="835" t="s">
        <v>1169</v>
      </c>
      <c r="F300" s="835" t="s">
        <v>1174</v>
      </c>
      <c r="G300" s="839"/>
    </row>
    <row r="301" spans="2:7">
      <c r="B301" s="831">
        <v>2023</v>
      </c>
      <c r="C301" s="832" t="s">
        <v>1011</v>
      </c>
      <c r="D301" s="842">
        <v>15</v>
      </c>
      <c r="E301" s="835" t="s">
        <v>1169</v>
      </c>
      <c r="F301" s="835" t="s">
        <v>1174</v>
      </c>
      <c r="G301" s="839"/>
    </row>
    <row r="302" spans="2:7">
      <c r="B302" s="831">
        <v>2023</v>
      </c>
      <c r="C302" s="832" t="s">
        <v>1011</v>
      </c>
      <c r="D302" s="842">
        <v>16</v>
      </c>
      <c r="E302" s="835" t="s">
        <v>1169</v>
      </c>
      <c r="F302" s="835" t="s">
        <v>1174</v>
      </c>
      <c r="G302" s="839"/>
    </row>
    <row r="303" spans="2:7">
      <c r="B303" s="831">
        <v>2023</v>
      </c>
      <c r="C303" s="832" t="s">
        <v>1011</v>
      </c>
      <c r="D303" s="842">
        <v>17</v>
      </c>
      <c r="E303" s="835" t="s">
        <v>1169</v>
      </c>
      <c r="F303" s="835" t="s">
        <v>1174</v>
      </c>
      <c r="G303" s="839"/>
    </row>
    <row r="304" spans="2:7">
      <c r="B304" s="831">
        <v>2023</v>
      </c>
      <c r="C304" s="832" t="s">
        <v>1011</v>
      </c>
      <c r="D304" s="842">
        <v>18</v>
      </c>
      <c r="E304" s="835" t="s">
        <v>1169</v>
      </c>
      <c r="F304" s="835" t="s">
        <v>1174</v>
      </c>
      <c r="G304" s="840"/>
    </row>
    <row r="305" spans="2:7">
      <c r="B305" s="831">
        <v>2023</v>
      </c>
      <c r="C305" s="832" t="s">
        <v>1011</v>
      </c>
      <c r="D305" s="842">
        <v>19</v>
      </c>
      <c r="E305" s="835" t="s">
        <v>1169</v>
      </c>
      <c r="F305" s="835" t="s">
        <v>1174</v>
      </c>
      <c r="G305" s="840"/>
    </row>
    <row r="306" spans="2:7">
      <c r="B306" s="831">
        <v>2023</v>
      </c>
      <c r="C306" s="832" t="s">
        <v>1011</v>
      </c>
      <c r="D306" s="842">
        <v>20</v>
      </c>
      <c r="E306" s="835" t="s">
        <v>1169</v>
      </c>
      <c r="F306" s="835" t="s">
        <v>1174</v>
      </c>
      <c r="G306" s="840"/>
    </row>
    <row r="307" spans="2:7">
      <c r="B307" s="831">
        <v>2023</v>
      </c>
      <c r="C307" s="832" t="s">
        <v>1011</v>
      </c>
      <c r="D307" s="842">
        <v>21</v>
      </c>
      <c r="E307" s="835" t="s">
        <v>1169</v>
      </c>
      <c r="F307" s="835" t="s">
        <v>1174</v>
      </c>
      <c r="G307" s="840"/>
    </row>
    <row r="308" spans="2:7">
      <c r="B308" s="831">
        <v>2023</v>
      </c>
      <c r="C308" s="832" t="s">
        <v>1011</v>
      </c>
      <c r="D308" s="842">
        <v>22</v>
      </c>
      <c r="E308" s="835" t="s">
        <v>1169</v>
      </c>
      <c r="F308" s="835" t="s">
        <v>1174</v>
      </c>
      <c r="G308" s="840"/>
    </row>
    <row r="309" spans="2:7">
      <c r="B309" s="831">
        <v>2023</v>
      </c>
      <c r="C309" s="832" t="s">
        <v>1011</v>
      </c>
      <c r="D309" s="842">
        <v>23</v>
      </c>
      <c r="E309" s="835" t="s">
        <v>1169</v>
      </c>
      <c r="F309" s="835" t="s">
        <v>1174</v>
      </c>
      <c r="G309" s="841"/>
    </row>
    <row r="310" spans="2:7">
      <c r="B310" s="831">
        <v>2023</v>
      </c>
      <c r="C310" s="832" t="s">
        <v>1011</v>
      </c>
      <c r="D310" s="842">
        <v>24</v>
      </c>
      <c r="E310" s="835" t="s">
        <v>1169</v>
      </c>
      <c r="F310" s="835" t="s">
        <v>1174</v>
      </c>
      <c r="G310" s="841"/>
    </row>
    <row r="311" spans="2:7">
      <c r="B311" s="831">
        <v>2023</v>
      </c>
      <c r="C311" s="832" t="s">
        <v>1011</v>
      </c>
      <c r="D311" s="842">
        <v>25</v>
      </c>
      <c r="E311" s="835" t="s">
        <v>1169</v>
      </c>
      <c r="F311" s="835" t="s">
        <v>1174</v>
      </c>
      <c r="G311" s="841"/>
    </row>
    <row r="312" spans="2:7">
      <c r="B312" s="831">
        <v>2023</v>
      </c>
      <c r="C312" s="832" t="s">
        <v>1011</v>
      </c>
      <c r="D312" s="842">
        <v>26</v>
      </c>
      <c r="E312" s="835" t="s">
        <v>1169</v>
      </c>
      <c r="F312" s="835" t="s">
        <v>1174</v>
      </c>
      <c r="G312" s="841"/>
    </row>
    <row r="313" spans="2:7">
      <c r="B313" s="831">
        <v>2023</v>
      </c>
      <c r="C313" s="832" t="s">
        <v>1011</v>
      </c>
      <c r="D313" s="842">
        <v>27</v>
      </c>
      <c r="E313" s="835" t="s">
        <v>1169</v>
      </c>
      <c r="F313" s="835" t="s">
        <v>1174</v>
      </c>
      <c r="G313" s="841"/>
    </row>
    <row r="314" spans="2:7">
      <c r="B314" s="831">
        <v>2023</v>
      </c>
      <c r="C314" s="832" t="s">
        <v>1011</v>
      </c>
      <c r="D314" s="842">
        <v>28</v>
      </c>
      <c r="E314" s="835" t="s">
        <v>1169</v>
      </c>
      <c r="F314" s="835" t="s">
        <v>1174</v>
      </c>
      <c r="G314" s="841"/>
    </row>
    <row r="315" spans="2:7">
      <c r="B315" s="831">
        <v>2023</v>
      </c>
      <c r="C315" s="832" t="s">
        <v>1011</v>
      </c>
      <c r="D315" s="842">
        <v>29</v>
      </c>
      <c r="E315" s="835" t="s">
        <v>1169</v>
      </c>
      <c r="F315" s="835" t="s">
        <v>1174</v>
      </c>
      <c r="G315" s="841"/>
    </row>
    <row r="316" spans="2:7">
      <c r="B316" s="831">
        <v>2023</v>
      </c>
      <c r="C316" s="832" t="s">
        <v>1011</v>
      </c>
      <c r="D316" s="842">
        <v>30</v>
      </c>
      <c r="E316" s="835" t="s">
        <v>1169</v>
      </c>
      <c r="F316" s="835" t="s">
        <v>1174</v>
      </c>
      <c r="G316" s="841"/>
    </row>
    <row r="317" spans="2:7" ht="13.8" thickBot="1">
      <c r="B317" s="831">
        <v>2023</v>
      </c>
      <c r="C317" s="832" t="s">
        <v>1011</v>
      </c>
      <c r="D317" s="842">
        <v>31</v>
      </c>
      <c r="E317" s="835" t="s">
        <v>1169</v>
      </c>
      <c r="F317" s="835" t="s">
        <v>1174</v>
      </c>
      <c r="G317" s="841"/>
    </row>
    <row r="318" spans="2:7" ht="13.8" thickBot="1">
      <c r="B318" s="1391" t="s">
        <v>1181</v>
      </c>
      <c r="C318" s="1392"/>
      <c r="D318" s="1392"/>
      <c r="E318" s="1392"/>
      <c r="F318" s="1393"/>
      <c r="G318" s="838">
        <f>SUM(G287:G317)</f>
        <v>0</v>
      </c>
    </row>
    <row r="319" spans="2:7">
      <c r="B319" s="831">
        <v>2023</v>
      </c>
      <c r="C319" s="832" t="s">
        <v>1012</v>
      </c>
      <c r="D319" s="842">
        <v>1</v>
      </c>
      <c r="E319" s="835" t="s">
        <v>1169</v>
      </c>
      <c r="F319" s="835" t="s">
        <v>1174</v>
      </c>
      <c r="G319" s="839"/>
    </row>
    <row r="320" spans="2:7">
      <c r="B320" s="831">
        <v>2023</v>
      </c>
      <c r="C320" s="832" t="s">
        <v>1012</v>
      </c>
      <c r="D320" s="842">
        <v>2</v>
      </c>
      <c r="E320" s="835" t="s">
        <v>1169</v>
      </c>
      <c r="F320" s="835" t="s">
        <v>1174</v>
      </c>
      <c r="G320" s="839"/>
    </row>
    <row r="321" spans="2:7">
      <c r="B321" s="831">
        <v>2023</v>
      </c>
      <c r="C321" s="832" t="s">
        <v>1012</v>
      </c>
      <c r="D321" s="842">
        <v>3</v>
      </c>
      <c r="E321" s="835" t="s">
        <v>1169</v>
      </c>
      <c r="F321" s="835" t="s">
        <v>1174</v>
      </c>
      <c r="G321" s="839"/>
    </row>
    <row r="322" spans="2:7">
      <c r="B322" s="831">
        <v>2023</v>
      </c>
      <c r="C322" s="832" t="s">
        <v>1012</v>
      </c>
      <c r="D322" s="842">
        <v>4</v>
      </c>
      <c r="E322" s="835" t="s">
        <v>1169</v>
      </c>
      <c r="F322" s="835" t="s">
        <v>1174</v>
      </c>
      <c r="G322" s="839"/>
    </row>
    <row r="323" spans="2:7">
      <c r="B323" s="831">
        <v>2023</v>
      </c>
      <c r="C323" s="832" t="s">
        <v>1012</v>
      </c>
      <c r="D323" s="842">
        <v>5</v>
      </c>
      <c r="E323" s="835" t="s">
        <v>1169</v>
      </c>
      <c r="F323" s="835" t="s">
        <v>1174</v>
      </c>
      <c r="G323" s="839"/>
    </row>
    <row r="324" spans="2:7">
      <c r="B324" s="831">
        <v>2023</v>
      </c>
      <c r="C324" s="832" t="s">
        <v>1012</v>
      </c>
      <c r="D324" s="842">
        <v>6</v>
      </c>
      <c r="E324" s="835" t="s">
        <v>1169</v>
      </c>
      <c r="F324" s="835" t="s">
        <v>1174</v>
      </c>
      <c r="G324" s="839"/>
    </row>
    <row r="325" spans="2:7">
      <c r="B325" s="831">
        <v>2023</v>
      </c>
      <c r="C325" s="832" t="s">
        <v>1012</v>
      </c>
      <c r="D325" s="842">
        <v>7</v>
      </c>
      <c r="E325" s="835" t="s">
        <v>1169</v>
      </c>
      <c r="F325" s="835" t="s">
        <v>1174</v>
      </c>
      <c r="G325" s="839"/>
    </row>
    <row r="326" spans="2:7">
      <c r="B326" s="831">
        <v>2023</v>
      </c>
      <c r="C326" s="832" t="s">
        <v>1012</v>
      </c>
      <c r="D326" s="842">
        <v>8</v>
      </c>
      <c r="E326" s="835" t="s">
        <v>1169</v>
      </c>
      <c r="F326" s="835" t="s">
        <v>1174</v>
      </c>
      <c r="G326" s="839"/>
    </row>
    <row r="327" spans="2:7">
      <c r="B327" s="831">
        <v>2023</v>
      </c>
      <c r="C327" s="832" t="s">
        <v>1012</v>
      </c>
      <c r="D327" s="842">
        <v>9</v>
      </c>
      <c r="E327" s="835" t="s">
        <v>1169</v>
      </c>
      <c r="F327" s="835" t="s">
        <v>1174</v>
      </c>
      <c r="G327" s="839"/>
    </row>
    <row r="328" spans="2:7">
      <c r="B328" s="831">
        <v>2023</v>
      </c>
      <c r="C328" s="832" t="s">
        <v>1012</v>
      </c>
      <c r="D328" s="842">
        <v>10</v>
      </c>
      <c r="E328" s="835" t="s">
        <v>1169</v>
      </c>
      <c r="F328" s="835" t="s">
        <v>1174</v>
      </c>
      <c r="G328" s="839"/>
    </row>
    <row r="329" spans="2:7">
      <c r="B329" s="831">
        <v>2023</v>
      </c>
      <c r="C329" s="832" t="s">
        <v>1012</v>
      </c>
      <c r="D329" s="842">
        <v>11</v>
      </c>
      <c r="E329" s="835" t="s">
        <v>1169</v>
      </c>
      <c r="F329" s="835" t="s">
        <v>1174</v>
      </c>
      <c r="G329" s="839"/>
    </row>
    <row r="330" spans="2:7">
      <c r="B330" s="831">
        <v>2023</v>
      </c>
      <c r="C330" s="832" t="s">
        <v>1012</v>
      </c>
      <c r="D330" s="842">
        <v>12</v>
      </c>
      <c r="E330" s="835" t="s">
        <v>1169</v>
      </c>
      <c r="F330" s="835" t="s">
        <v>1174</v>
      </c>
      <c r="G330" s="839"/>
    </row>
    <row r="331" spans="2:7">
      <c r="B331" s="831">
        <v>2023</v>
      </c>
      <c r="C331" s="832" t="s">
        <v>1012</v>
      </c>
      <c r="D331" s="842">
        <v>13</v>
      </c>
      <c r="E331" s="835" t="s">
        <v>1169</v>
      </c>
      <c r="F331" s="835" t="s">
        <v>1174</v>
      </c>
      <c r="G331" s="839"/>
    </row>
    <row r="332" spans="2:7">
      <c r="B332" s="831">
        <v>2023</v>
      </c>
      <c r="C332" s="832" t="s">
        <v>1012</v>
      </c>
      <c r="D332" s="842">
        <v>14</v>
      </c>
      <c r="E332" s="835" t="s">
        <v>1169</v>
      </c>
      <c r="F332" s="835" t="s">
        <v>1174</v>
      </c>
      <c r="G332" s="839"/>
    </row>
    <row r="333" spans="2:7">
      <c r="B333" s="831">
        <v>2023</v>
      </c>
      <c r="C333" s="832" t="s">
        <v>1012</v>
      </c>
      <c r="D333" s="842">
        <v>15</v>
      </c>
      <c r="E333" s="835" t="s">
        <v>1169</v>
      </c>
      <c r="F333" s="835" t="s">
        <v>1174</v>
      </c>
      <c r="G333" s="839"/>
    </row>
    <row r="334" spans="2:7">
      <c r="B334" s="831">
        <v>2023</v>
      </c>
      <c r="C334" s="832" t="s">
        <v>1012</v>
      </c>
      <c r="D334" s="842">
        <v>16</v>
      </c>
      <c r="E334" s="835" t="s">
        <v>1169</v>
      </c>
      <c r="F334" s="835" t="s">
        <v>1174</v>
      </c>
      <c r="G334" s="839"/>
    </row>
    <row r="335" spans="2:7">
      <c r="B335" s="831">
        <v>2023</v>
      </c>
      <c r="C335" s="832" t="s">
        <v>1012</v>
      </c>
      <c r="D335" s="842">
        <v>17</v>
      </c>
      <c r="E335" s="835" t="s">
        <v>1169</v>
      </c>
      <c r="F335" s="835" t="s">
        <v>1174</v>
      </c>
      <c r="G335" s="839"/>
    </row>
    <row r="336" spans="2:7">
      <c r="B336" s="831">
        <v>2023</v>
      </c>
      <c r="C336" s="832" t="s">
        <v>1012</v>
      </c>
      <c r="D336" s="842">
        <v>18</v>
      </c>
      <c r="E336" s="835" t="s">
        <v>1169</v>
      </c>
      <c r="F336" s="835" t="s">
        <v>1174</v>
      </c>
      <c r="G336" s="840"/>
    </row>
    <row r="337" spans="2:7">
      <c r="B337" s="831">
        <v>2023</v>
      </c>
      <c r="C337" s="832" t="s">
        <v>1012</v>
      </c>
      <c r="D337" s="842">
        <v>19</v>
      </c>
      <c r="E337" s="835" t="s">
        <v>1169</v>
      </c>
      <c r="F337" s="835" t="s">
        <v>1174</v>
      </c>
      <c r="G337" s="840"/>
    </row>
    <row r="338" spans="2:7">
      <c r="B338" s="831">
        <v>2023</v>
      </c>
      <c r="C338" s="832" t="s">
        <v>1012</v>
      </c>
      <c r="D338" s="842">
        <v>20</v>
      </c>
      <c r="E338" s="835" t="s">
        <v>1169</v>
      </c>
      <c r="F338" s="835" t="s">
        <v>1174</v>
      </c>
      <c r="G338" s="840"/>
    </row>
    <row r="339" spans="2:7">
      <c r="B339" s="831">
        <v>2023</v>
      </c>
      <c r="C339" s="832" t="s">
        <v>1012</v>
      </c>
      <c r="D339" s="842">
        <v>21</v>
      </c>
      <c r="E339" s="835" t="s">
        <v>1169</v>
      </c>
      <c r="F339" s="835" t="s">
        <v>1174</v>
      </c>
      <c r="G339" s="840"/>
    </row>
    <row r="340" spans="2:7">
      <c r="B340" s="831">
        <v>2023</v>
      </c>
      <c r="C340" s="832" t="s">
        <v>1012</v>
      </c>
      <c r="D340" s="842">
        <v>22</v>
      </c>
      <c r="E340" s="835" t="s">
        <v>1169</v>
      </c>
      <c r="F340" s="835" t="s">
        <v>1174</v>
      </c>
      <c r="G340" s="840"/>
    </row>
    <row r="341" spans="2:7">
      <c r="B341" s="831">
        <v>2023</v>
      </c>
      <c r="C341" s="832" t="s">
        <v>1012</v>
      </c>
      <c r="D341" s="842">
        <v>23</v>
      </c>
      <c r="E341" s="835" t="s">
        <v>1169</v>
      </c>
      <c r="F341" s="835" t="s">
        <v>1174</v>
      </c>
      <c r="G341" s="841"/>
    </row>
    <row r="342" spans="2:7">
      <c r="B342" s="831">
        <v>2023</v>
      </c>
      <c r="C342" s="832" t="s">
        <v>1012</v>
      </c>
      <c r="D342" s="842">
        <v>24</v>
      </c>
      <c r="E342" s="835" t="s">
        <v>1169</v>
      </c>
      <c r="F342" s="835" t="s">
        <v>1174</v>
      </c>
      <c r="G342" s="841"/>
    </row>
    <row r="343" spans="2:7">
      <c r="B343" s="831">
        <v>2023</v>
      </c>
      <c r="C343" s="832" t="s">
        <v>1012</v>
      </c>
      <c r="D343" s="842">
        <v>25</v>
      </c>
      <c r="E343" s="835" t="s">
        <v>1169</v>
      </c>
      <c r="F343" s="835" t="s">
        <v>1174</v>
      </c>
      <c r="G343" s="841"/>
    </row>
    <row r="344" spans="2:7">
      <c r="B344" s="831">
        <v>2023</v>
      </c>
      <c r="C344" s="832" t="s">
        <v>1012</v>
      </c>
      <c r="D344" s="842">
        <v>26</v>
      </c>
      <c r="E344" s="835" t="s">
        <v>1169</v>
      </c>
      <c r="F344" s="835" t="s">
        <v>1174</v>
      </c>
      <c r="G344" s="841"/>
    </row>
    <row r="345" spans="2:7">
      <c r="B345" s="831">
        <v>2023</v>
      </c>
      <c r="C345" s="832" t="s">
        <v>1012</v>
      </c>
      <c r="D345" s="842">
        <v>27</v>
      </c>
      <c r="E345" s="835" t="s">
        <v>1169</v>
      </c>
      <c r="F345" s="835" t="s">
        <v>1174</v>
      </c>
      <c r="G345" s="841"/>
    </row>
    <row r="346" spans="2:7">
      <c r="B346" s="831">
        <v>2023</v>
      </c>
      <c r="C346" s="832" t="s">
        <v>1012</v>
      </c>
      <c r="D346" s="842">
        <v>28</v>
      </c>
      <c r="E346" s="835" t="s">
        <v>1169</v>
      </c>
      <c r="F346" s="835" t="s">
        <v>1174</v>
      </c>
      <c r="G346" s="841"/>
    </row>
    <row r="347" spans="2:7">
      <c r="B347" s="831">
        <v>2023</v>
      </c>
      <c r="C347" s="832" t="s">
        <v>1012</v>
      </c>
      <c r="D347" s="842">
        <v>29</v>
      </c>
      <c r="E347" s="835" t="s">
        <v>1169</v>
      </c>
      <c r="F347" s="835" t="s">
        <v>1174</v>
      </c>
      <c r="G347" s="841"/>
    </row>
    <row r="348" spans="2:7" ht="13.8" thickBot="1">
      <c r="B348" s="831">
        <v>2023</v>
      </c>
      <c r="C348" s="832" t="s">
        <v>1012</v>
      </c>
      <c r="D348" s="842">
        <v>30</v>
      </c>
      <c r="E348" s="835" t="s">
        <v>1169</v>
      </c>
      <c r="F348" s="835" t="s">
        <v>1174</v>
      </c>
      <c r="G348" s="841"/>
    </row>
    <row r="349" spans="2:7" ht="13.8" thickBot="1">
      <c r="B349" s="1391" t="s">
        <v>1186</v>
      </c>
      <c r="C349" s="1392"/>
      <c r="D349" s="1392"/>
      <c r="E349" s="1392"/>
      <c r="F349" s="1393"/>
      <c r="G349" s="838">
        <f>SUM(G319:G348)</f>
        <v>0</v>
      </c>
    </row>
    <row r="350" spans="2:7">
      <c r="B350" s="831">
        <v>2023</v>
      </c>
      <c r="C350" s="832" t="s">
        <v>1013</v>
      </c>
      <c r="D350" s="842">
        <v>1</v>
      </c>
      <c r="E350" s="835" t="s">
        <v>1169</v>
      </c>
      <c r="F350" s="835" t="s">
        <v>1174</v>
      </c>
      <c r="G350" s="839"/>
    </row>
    <row r="351" spans="2:7">
      <c r="B351" s="831">
        <v>2023</v>
      </c>
      <c r="C351" s="832" t="s">
        <v>1013</v>
      </c>
      <c r="D351" s="842">
        <v>2</v>
      </c>
      <c r="E351" s="835" t="s">
        <v>1169</v>
      </c>
      <c r="F351" s="835" t="s">
        <v>1174</v>
      </c>
      <c r="G351" s="839"/>
    </row>
    <row r="352" spans="2:7">
      <c r="B352" s="831">
        <v>2023</v>
      </c>
      <c r="C352" s="832" t="s">
        <v>1013</v>
      </c>
      <c r="D352" s="842">
        <v>3</v>
      </c>
      <c r="E352" s="835" t="s">
        <v>1169</v>
      </c>
      <c r="F352" s="835" t="s">
        <v>1174</v>
      </c>
      <c r="G352" s="839"/>
    </row>
    <row r="353" spans="2:7">
      <c r="B353" s="831">
        <v>2023</v>
      </c>
      <c r="C353" s="832" t="s">
        <v>1013</v>
      </c>
      <c r="D353" s="842">
        <v>4</v>
      </c>
      <c r="E353" s="835" t="s">
        <v>1169</v>
      </c>
      <c r="F353" s="835" t="s">
        <v>1174</v>
      </c>
      <c r="G353" s="839"/>
    </row>
    <row r="354" spans="2:7">
      <c r="B354" s="831">
        <v>2023</v>
      </c>
      <c r="C354" s="832" t="s">
        <v>1013</v>
      </c>
      <c r="D354" s="842">
        <v>5</v>
      </c>
      <c r="E354" s="835" t="s">
        <v>1169</v>
      </c>
      <c r="F354" s="835" t="s">
        <v>1174</v>
      </c>
      <c r="G354" s="839"/>
    </row>
    <row r="355" spans="2:7">
      <c r="B355" s="831">
        <v>2023</v>
      </c>
      <c r="C355" s="832" t="s">
        <v>1013</v>
      </c>
      <c r="D355" s="842">
        <v>6</v>
      </c>
      <c r="E355" s="835" t="s">
        <v>1169</v>
      </c>
      <c r="F355" s="835" t="s">
        <v>1174</v>
      </c>
      <c r="G355" s="839"/>
    </row>
    <row r="356" spans="2:7">
      <c r="B356" s="831">
        <v>2023</v>
      </c>
      <c r="C356" s="832" t="s">
        <v>1013</v>
      </c>
      <c r="D356" s="842">
        <v>7</v>
      </c>
      <c r="E356" s="835" t="s">
        <v>1169</v>
      </c>
      <c r="F356" s="835" t="s">
        <v>1174</v>
      </c>
      <c r="G356" s="839"/>
    </row>
    <row r="357" spans="2:7">
      <c r="B357" s="831">
        <v>2023</v>
      </c>
      <c r="C357" s="832" t="s">
        <v>1013</v>
      </c>
      <c r="D357" s="842">
        <v>8</v>
      </c>
      <c r="E357" s="835" t="s">
        <v>1169</v>
      </c>
      <c r="F357" s="835" t="s">
        <v>1174</v>
      </c>
      <c r="G357" s="839"/>
    </row>
    <row r="358" spans="2:7">
      <c r="B358" s="831">
        <v>2023</v>
      </c>
      <c r="C358" s="832" t="s">
        <v>1013</v>
      </c>
      <c r="D358" s="842">
        <v>9</v>
      </c>
      <c r="E358" s="835" t="s">
        <v>1169</v>
      </c>
      <c r="F358" s="835" t="s">
        <v>1174</v>
      </c>
      <c r="G358" s="839"/>
    </row>
    <row r="359" spans="2:7">
      <c r="B359" s="831">
        <v>2023</v>
      </c>
      <c r="C359" s="832" t="s">
        <v>1013</v>
      </c>
      <c r="D359" s="842">
        <v>10</v>
      </c>
      <c r="E359" s="835" t="s">
        <v>1169</v>
      </c>
      <c r="F359" s="835" t="s">
        <v>1174</v>
      </c>
      <c r="G359" s="839"/>
    </row>
    <row r="360" spans="2:7">
      <c r="B360" s="831">
        <v>2023</v>
      </c>
      <c r="C360" s="832" t="s">
        <v>1013</v>
      </c>
      <c r="D360" s="842">
        <v>11</v>
      </c>
      <c r="E360" s="835" t="s">
        <v>1169</v>
      </c>
      <c r="F360" s="835" t="s">
        <v>1174</v>
      </c>
      <c r="G360" s="839"/>
    </row>
    <row r="361" spans="2:7">
      <c r="B361" s="831">
        <v>2023</v>
      </c>
      <c r="C361" s="832" t="s">
        <v>1013</v>
      </c>
      <c r="D361" s="842">
        <v>12</v>
      </c>
      <c r="E361" s="835" t="s">
        <v>1169</v>
      </c>
      <c r="F361" s="835" t="s">
        <v>1174</v>
      </c>
      <c r="G361" s="839"/>
    </row>
    <row r="362" spans="2:7">
      <c r="B362" s="831">
        <v>2023</v>
      </c>
      <c r="C362" s="832" t="s">
        <v>1013</v>
      </c>
      <c r="D362" s="842">
        <v>13</v>
      </c>
      <c r="E362" s="835" t="s">
        <v>1169</v>
      </c>
      <c r="F362" s="835" t="s">
        <v>1174</v>
      </c>
      <c r="G362" s="839"/>
    </row>
    <row r="363" spans="2:7">
      <c r="B363" s="831">
        <v>2023</v>
      </c>
      <c r="C363" s="832" t="s">
        <v>1013</v>
      </c>
      <c r="D363" s="842">
        <v>14</v>
      </c>
      <c r="E363" s="835" t="s">
        <v>1169</v>
      </c>
      <c r="F363" s="835" t="s">
        <v>1174</v>
      </c>
      <c r="G363" s="839"/>
    </row>
    <row r="364" spans="2:7">
      <c r="B364" s="831">
        <v>2023</v>
      </c>
      <c r="C364" s="832" t="s">
        <v>1013</v>
      </c>
      <c r="D364" s="842">
        <v>15</v>
      </c>
      <c r="E364" s="835" t="s">
        <v>1169</v>
      </c>
      <c r="F364" s="835" t="s">
        <v>1174</v>
      </c>
      <c r="G364" s="839"/>
    </row>
    <row r="365" spans="2:7">
      <c r="B365" s="831">
        <v>2023</v>
      </c>
      <c r="C365" s="832" t="s">
        <v>1013</v>
      </c>
      <c r="D365" s="842">
        <v>16</v>
      </c>
      <c r="E365" s="835" t="s">
        <v>1169</v>
      </c>
      <c r="F365" s="835" t="s">
        <v>1174</v>
      </c>
      <c r="G365" s="839"/>
    </row>
    <row r="366" spans="2:7">
      <c r="B366" s="831">
        <v>2023</v>
      </c>
      <c r="C366" s="832" t="s">
        <v>1013</v>
      </c>
      <c r="D366" s="842">
        <v>17</v>
      </c>
      <c r="E366" s="835" t="s">
        <v>1169</v>
      </c>
      <c r="F366" s="835" t="s">
        <v>1174</v>
      </c>
      <c r="G366" s="839"/>
    </row>
    <row r="367" spans="2:7">
      <c r="B367" s="831">
        <v>2023</v>
      </c>
      <c r="C367" s="832" t="s">
        <v>1013</v>
      </c>
      <c r="D367" s="842">
        <v>18</v>
      </c>
      <c r="E367" s="835" t="s">
        <v>1169</v>
      </c>
      <c r="F367" s="835" t="s">
        <v>1174</v>
      </c>
      <c r="G367" s="840"/>
    </row>
    <row r="368" spans="2:7">
      <c r="B368" s="831">
        <v>2023</v>
      </c>
      <c r="C368" s="832" t="s">
        <v>1013</v>
      </c>
      <c r="D368" s="842">
        <v>19</v>
      </c>
      <c r="E368" s="835" t="s">
        <v>1169</v>
      </c>
      <c r="F368" s="835" t="s">
        <v>1174</v>
      </c>
      <c r="G368" s="840"/>
    </row>
    <row r="369" spans="2:7">
      <c r="B369" s="831">
        <v>2023</v>
      </c>
      <c r="C369" s="832" t="s">
        <v>1013</v>
      </c>
      <c r="D369" s="842">
        <v>20</v>
      </c>
      <c r="E369" s="835" t="s">
        <v>1169</v>
      </c>
      <c r="F369" s="835" t="s">
        <v>1174</v>
      </c>
      <c r="G369" s="840"/>
    </row>
    <row r="370" spans="2:7">
      <c r="B370" s="831">
        <v>2023</v>
      </c>
      <c r="C370" s="832" t="s">
        <v>1013</v>
      </c>
      <c r="D370" s="842">
        <v>21</v>
      </c>
      <c r="E370" s="835" t="s">
        <v>1169</v>
      </c>
      <c r="F370" s="835" t="s">
        <v>1174</v>
      </c>
      <c r="G370" s="840"/>
    </row>
    <row r="371" spans="2:7">
      <c r="B371" s="831">
        <v>2023</v>
      </c>
      <c r="C371" s="832" t="s">
        <v>1013</v>
      </c>
      <c r="D371" s="842">
        <v>22</v>
      </c>
      <c r="E371" s="835" t="s">
        <v>1169</v>
      </c>
      <c r="F371" s="835" t="s">
        <v>1174</v>
      </c>
      <c r="G371" s="840"/>
    </row>
    <row r="372" spans="2:7">
      <c r="B372" s="831">
        <v>2023</v>
      </c>
      <c r="C372" s="832" t="s">
        <v>1013</v>
      </c>
      <c r="D372" s="842">
        <v>23</v>
      </c>
      <c r="E372" s="835" t="s">
        <v>1169</v>
      </c>
      <c r="F372" s="835" t="s">
        <v>1174</v>
      </c>
      <c r="G372" s="841"/>
    </row>
    <row r="373" spans="2:7">
      <c r="B373" s="831">
        <v>2023</v>
      </c>
      <c r="C373" s="832" t="s">
        <v>1013</v>
      </c>
      <c r="D373" s="842">
        <v>24</v>
      </c>
      <c r="E373" s="835" t="s">
        <v>1169</v>
      </c>
      <c r="F373" s="835" t="s">
        <v>1174</v>
      </c>
      <c r="G373" s="841"/>
    </row>
    <row r="374" spans="2:7">
      <c r="B374" s="831">
        <v>2023</v>
      </c>
      <c r="C374" s="832" t="s">
        <v>1013</v>
      </c>
      <c r="D374" s="842">
        <v>25</v>
      </c>
      <c r="E374" s="835" t="s">
        <v>1169</v>
      </c>
      <c r="F374" s="835" t="s">
        <v>1174</v>
      </c>
      <c r="G374" s="841"/>
    </row>
    <row r="375" spans="2:7">
      <c r="B375" s="831">
        <v>2023</v>
      </c>
      <c r="C375" s="832" t="s">
        <v>1013</v>
      </c>
      <c r="D375" s="842">
        <v>26</v>
      </c>
      <c r="E375" s="835" t="s">
        <v>1169</v>
      </c>
      <c r="F375" s="835" t="s">
        <v>1174</v>
      </c>
      <c r="G375" s="841"/>
    </row>
    <row r="376" spans="2:7">
      <c r="B376" s="831">
        <v>2023</v>
      </c>
      <c r="C376" s="832" t="s">
        <v>1013</v>
      </c>
      <c r="D376" s="842">
        <v>27</v>
      </c>
      <c r="E376" s="835" t="s">
        <v>1169</v>
      </c>
      <c r="F376" s="835" t="s">
        <v>1174</v>
      </c>
      <c r="G376" s="841"/>
    </row>
    <row r="377" spans="2:7">
      <c r="B377" s="831">
        <v>2023</v>
      </c>
      <c r="C377" s="832" t="s">
        <v>1013</v>
      </c>
      <c r="D377" s="842">
        <v>28</v>
      </c>
      <c r="E377" s="835" t="s">
        <v>1169</v>
      </c>
      <c r="F377" s="835" t="s">
        <v>1174</v>
      </c>
      <c r="G377" s="841"/>
    </row>
    <row r="378" spans="2:7">
      <c r="B378" s="831">
        <v>2023</v>
      </c>
      <c r="C378" s="832" t="s">
        <v>1013</v>
      </c>
      <c r="D378" s="842">
        <v>29</v>
      </c>
      <c r="E378" s="835" t="s">
        <v>1169</v>
      </c>
      <c r="F378" s="835" t="s">
        <v>1174</v>
      </c>
      <c r="G378" s="841"/>
    </row>
    <row r="379" spans="2:7">
      <c r="B379" s="831">
        <v>2023</v>
      </c>
      <c r="C379" s="832" t="s">
        <v>1013</v>
      </c>
      <c r="D379" s="842">
        <v>30</v>
      </c>
      <c r="E379" s="835" t="s">
        <v>1169</v>
      </c>
      <c r="F379" s="835" t="s">
        <v>1174</v>
      </c>
      <c r="G379" s="841"/>
    </row>
    <row r="380" spans="2:7" ht="13.8" thickBot="1">
      <c r="B380" s="831">
        <v>2023</v>
      </c>
      <c r="C380" s="832" t="s">
        <v>1013</v>
      </c>
      <c r="D380" s="842">
        <v>31</v>
      </c>
      <c r="E380" s="835" t="s">
        <v>1169</v>
      </c>
      <c r="F380" s="835" t="s">
        <v>1174</v>
      </c>
      <c r="G380" s="841"/>
    </row>
    <row r="381" spans="2:7" ht="13.8" thickBot="1">
      <c r="B381" s="1391" t="s">
        <v>1181</v>
      </c>
      <c r="C381" s="1392"/>
      <c r="D381" s="1392"/>
      <c r="E381" s="1392"/>
      <c r="F381" s="1393"/>
      <c r="G381" s="838">
        <f>SUM(G350:G380)</f>
        <v>0</v>
      </c>
    </row>
    <row r="382" spans="2:7" ht="13.8" thickBot="1">
      <c r="B382" s="1386" t="s">
        <v>1183</v>
      </c>
      <c r="C382" s="1387"/>
      <c r="D382" s="1387"/>
      <c r="E382" s="1387"/>
      <c r="F382" s="1388"/>
      <c r="G382" s="843">
        <f>G381+G349+G318+G286+G255+G223+G191+G160+G128+G97+G65+G36</f>
        <v>136232</v>
      </c>
    </row>
  </sheetData>
  <mergeCells count="14">
    <mergeCell ref="B381:F381"/>
    <mergeCell ref="B382:F382"/>
    <mergeCell ref="B191:F191"/>
    <mergeCell ref="B223:F223"/>
    <mergeCell ref="B255:F255"/>
    <mergeCell ref="B286:F286"/>
    <mergeCell ref="B318:F318"/>
    <mergeCell ref="B349:F349"/>
    <mergeCell ref="B160:F160"/>
    <mergeCell ref="B2:G2"/>
    <mergeCell ref="B36:F36"/>
    <mergeCell ref="B65:F65"/>
    <mergeCell ref="B97:F97"/>
    <mergeCell ref="B128:F12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70C0"/>
  </sheetPr>
  <dimension ref="A1:J35"/>
  <sheetViews>
    <sheetView workbookViewId="0">
      <pane ySplit="4" topLeftCell="A44" activePane="bottomLeft" state="frozen"/>
      <selection activeCell="B80" sqref="B80"/>
      <selection pane="bottomLeft" activeCell="B80" sqref="B80"/>
    </sheetView>
  </sheetViews>
  <sheetFormatPr baseColWidth="10" defaultColWidth="11.44140625" defaultRowHeight="13.2"/>
  <cols>
    <col min="1" max="1" width="8.6640625" style="846" customWidth="1"/>
    <col min="2" max="2" width="12.6640625" style="846" customWidth="1"/>
    <col min="3" max="3" width="35.6640625" style="846" customWidth="1"/>
    <col min="4" max="4" width="18.109375" style="846" customWidth="1"/>
    <col min="5" max="5" width="12.6640625" style="846" customWidth="1"/>
    <col min="6" max="6" width="3" style="846" customWidth="1"/>
    <col min="7" max="16384" width="11.44140625" style="846"/>
  </cols>
  <sheetData>
    <row r="1" spans="1:10">
      <c r="A1" s="845"/>
      <c r="B1" s="845"/>
      <c r="C1" s="845"/>
      <c r="D1" s="845"/>
      <c r="E1" s="845"/>
    </row>
    <row r="2" spans="1:10" ht="18" customHeight="1">
      <c r="A2" s="1398" t="s">
        <v>1187</v>
      </c>
      <c r="B2" s="1398"/>
      <c r="C2" s="1398"/>
      <c r="D2" s="1398"/>
      <c r="E2" s="1398"/>
    </row>
    <row r="3" spans="1:10" ht="13.8" thickBot="1">
      <c r="A3" s="845"/>
      <c r="B3" s="845"/>
      <c r="C3" s="845"/>
      <c r="D3" s="845"/>
      <c r="E3" s="845"/>
    </row>
    <row r="4" spans="1:10" ht="53.25" customHeight="1" thickBot="1">
      <c r="A4" s="847" t="s">
        <v>790</v>
      </c>
      <c r="B4" s="848" t="s">
        <v>791</v>
      </c>
      <c r="C4" s="848" t="s">
        <v>1053</v>
      </c>
      <c r="D4" s="848" t="s">
        <v>1167</v>
      </c>
      <c r="E4" s="849" t="s">
        <v>1188</v>
      </c>
      <c r="I4" s="850"/>
      <c r="J4" s="850"/>
    </row>
    <row r="5" spans="1:10" ht="12.9" customHeight="1">
      <c r="A5" s="1399">
        <v>2023</v>
      </c>
      <c r="B5" s="814" t="s">
        <v>806</v>
      </c>
      <c r="C5" s="815" t="s">
        <v>1182</v>
      </c>
      <c r="D5" s="815" t="s">
        <v>1189</v>
      </c>
      <c r="E5" s="817">
        <f>G2EP_An!G36</f>
        <v>42111</v>
      </c>
      <c r="G5" s="851"/>
      <c r="I5" s="852"/>
      <c r="J5" s="850"/>
    </row>
    <row r="6" spans="1:10" ht="12.9" customHeight="1">
      <c r="A6" s="1400"/>
      <c r="B6" s="818" t="s">
        <v>817</v>
      </c>
      <c r="C6" s="835" t="s">
        <v>1182</v>
      </c>
      <c r="D6" s="835" t="s">
        <v>1189</v>
      </c>
      <c r="E6" s="853">
        <f>G2EP_An!G65</f>
        <v>38007</v>
      </c>
      <c r="G6" s="851"/>
      <c r="I6" s="854"/>
      <c r="J6" s="850"/>
    </row>
    <row r="7" spans="1:10" ht="12.9" customHeight="1">
      <c r="A7" s="1400"/>
      <c r="B7" s="818" t="s">
        <v>1003</v>
      </c>
      <c r="C7" s="835" t="s">
        <v>1182</v>
      </c>
      <c r="D7" s="835" t="s">
        <v>1189</v>
      </c>
      <c r="E7" s="853"/>
      <c r="G7" s="851"/>
      <c r="I7" s="854"/>
      <c r="J7" s="850"/>
    </row>
    <row r="8" spans="1:10" ht="12.9" customHeight="1">
      <c r="A8" s="1400"/>
      <c r="B8" s="818" t="s">
        <v>1004</v>
      </c>
      <c r="C8" s="835" t="s">
        <v>1182</v>
      </c>
      <c r="D8" s="835" t="s">
        <v>1189</v>
      </c>
      <c r="E8" s="853"/>
      <c r="G8" s="851"/>
      <c r="I8" s="850"/>
      <c r="J8" s="850"/>
    </row>
    <row r="9" spans="1:10" ht="12.9" customHeight="1">
      <c r="A9" s="1400"/>
      <c r="B9" s="818" t="s">
        <v>1005</v>
      </c>
      <c r="C9" s="835" t="s">
        <v>1182</v>
      </c>
      <c r="D9" s="835" t="s">
        <v>1189</v>
      </c>
      <c r="E9" s="853"/>
      <c r="G9" s="851"/>
      <c r="I9" s="850"/>
      <c r="J9" s="850"/>
    </row>
    <row r="10" spans="1:10" ht="12.9" customHeight="1">
      <c r="A10" s="1400"/>
      <c r="B10" s="818" t="s">
        <v>1006</v>
      </c>
      <c r="C10" s="835" t="s">
        <v>1182</v>
      </c>
      <c r="D10" s="835" t="s">
        <v>1189</v>
      </c>
      <c r="E10" s="820"/>
      <c r="G10" s="851"/>
      <c r="I10" s="850"/>
      <c r="J10" s="850"/>
    </row>
    <row r="11" spans="1:10" ht="12.9" customHeight="1">
      <c r="A11" s="1400"/>
      <c r="B11" s="818" t="s">
        <v>1021</v>
      </c>
      <c r="C11" s="835" t="s">
        <v>1182</v>
      </c>
      <c r="D11" s="835" t="s">
        <v>1189</v>
      </c>
      <c r="E11" s="820"/>
      <c r="G11" s="851"/>
      <c r="I11" s="850"/>
      <c r="J11" s="850"/>
    </row>
    <row r="12" spans="1:10" ht="12.9" customHeight="1">
      <c r="A12" s="1400"/>
      <c r="B12" s="818" t="s">
        <v>1009</v>
      </c>
      <c r="C12" s="835" t="s">
        <v>1182</v>
      </c>
      <c r="D12" s="835" t="s">
        <v>1189</v>
      </c>
      <c r="E12" s="820"/>
      <c r="G12" s="851"/>
      <c r="I12" s="850"/>
      <c r="J12" s="850"/>
    </row>
    <row r="13" spans="1:10" ht="12.9" customHeight="1">
      <c r="A13" s="1400"/>
      <c r="B13" s="818" t="s">
        <v>1010</v>
      </c>
      <c r="C13" s="835" t="s">
        <v>1182</v>
      </c>
      <c r="D13" s="835" t="s">
        <v>1189</v>
      </c>
      <c r="E13" s="820"/>
      <c r="G13" s="851"/>
    </row>
    <row r="14" spans="1:10" ht="12.9" customHeight="1">
      <c r="A14" s="1400"/>
      <c r="B14" s="818" t="s">
        <v>1011</v>
      </c>
      <c r="C14" s="835" t="s">
        <v>1182</v>
      </c>
      <c r="D14" s="835" t="s">
        <v>1189</v>
      </c>
      <c r="E14" s="820"/>
      <c r="G14" s="851"/>
    </row>
    <row r="15" spans="1:10" ht="12.9" customHeight="1">
      <c r="A15" s="1400"/>
      <c r="B15" s="818" t="s">
        <v>1012</v>
      </c>
      <c r="C15" s="835" t="s">
        <v>1182</v>
      </c>
      <c r="D15" s="835" t="s">
        <v>1189</v>
      </c>
      <c r="E15" s="820"/>
      <c r="G15" s="851"/>
    </row>
    <row r="16" spans="1:10" ht="12.9" customHeight="1" thickBot="1">
      <c r="A16" s="1401"/>
      <c r="B16" s="818" t="s">
        <v>1013</v>
      </c>
      <c r="C16" s="835" t="s">
        <v>1182</v>
      </c>
      <c r="D16" s="835" t="s">
        <v>1189</v>
      </c>
      <c r="E16" s="820"/>
      <c r="G16" s="851"/>
    </row>
    <row r="17" spans="1:7" ht="18" customHeight="1" thickBot="1">
      <c r="A17" s="1383" t="s">
        <v>1190</v>
      </c>
      <c r="B17" s="1384"/>
      <c r="C17" s="1384"/>
      <c r="D17" s="1385"/>
      <c r="E17" s="824">
        <f>SUM(E5:E16)/59</f>
        <v>1357.9322033898304</v>
      </c>
      <c r="F17" s="851"/>
      <c r="G17" s="851"/>
    </row>
    <row r="18" spans="1:7" ht="12.9" customHeight="1">
      <c r="A18" s="1399">
        <v>2023</v>
      </c>
      <c r="B18" s="814" t="s">
        <v>806</v>
      </c>
      <c r="C18" s="815" t="s">
        <v>1182</v>
      </c>
      <c r="D18" s="815" t="s">
        <v>1191</v>
      </c>
      <c r="E18" s="817">
        <f>G2EP_Co!G36</f>
        <v>42153</v>
      </c>
      <c r="G18" s="851"/>
    </row>
    <row r="19" spans="1:7" ht="12.9" customHeight="1">
      <c r="A19" s="1400"/>
      <c r="B19" s="818" t="s">
        <v>817</v>
      </c>
      <c r="C19" s="835" t="s">
        <v>1182</v>
      </c>
      <c r="D19" s="835" t="s">
        <v>1191</v>
      </c>
      <c r="E19" s="820">
        <f>G2EP_Co!G65</f>
        <v>37988</v>
      </c>
      <c r="G19" s="851"/>
    </row>
    <row r="20" spans="1:7" ht="12.9" customHeight="1">
      <c r="A20" s="1400"/>
      <c r="B20" s="818" t="s">
        <v>1003</v>
      </c>
      <c r="C20" s="835" t="s">
        <v>1182</v>
      </c>
      <c r="D20" s="835" t="s">
        <v>1191</v>
      </c>
      <c r="E20" s="820"/>
      <c r="G20" s="851"/>
    </row>
    <row r="21" spans="1:7" ht="12.9" customHeight="1">
      <c r="A21" s="1400"/>
      <c r="B21" s="818" t="s">
        <v>1004</v>
      </c>
      <c r="C21" s="835" t="s">
        <v>1182</v>
      </c>
      <c r="D21" s="835" t="s">
        <v>1191</v>
      </c>
      <c r="E21" s="820"/>
      <c r="G21" s="851"/>
    </row>
    <row r="22" spans="1:7" ht="12.9" customHeight="1">
      <c r="A22" s="1400"/>
      <c r="B22" s="818" t="s">
        <v>1005</v>
      </c>
      <c r="C22" s="835" t="s">
        <v>1182</v>
      </c>
      <c r="D22" s="835" t="s">
        <v>1191</v>
      </c>
      <c r="E22" s="820"/>
      <c r="G22" s="851"/>
    </row>
    <row r="23" spans="1:7" ht="12.9" customHeight="1">
      <c r="A23" s="1400"/>
      <c r="B23" s="818" t="s">
        <v>1006</v>
      </c>
      <c r="C23" s="835" t="s">
        <v>1182</v>
      </c>
      <c r="D23" s="835" t="s">
        <v>1191</v>
      </c>
      <c r="E23" s="820"/>
      <c r="G23" s="851"/>
    </row>
    <row r="24" spans="1:7" ht="12.9" customHeight="1">
      <c r="A24" s="1400"/>
      <c r="B24" s="818" t="s">
        <v>1021</v>
      </c>
      <c r="C24" s="835" t="s">
        <v>1182</v>
      </c>
      <c r="D24" s="835" t="s">
        <v>1191</v>
      </c>
      <c r="E24" s="855"/>
      <c r="G24" s="851"/>
    </row>
    <row r="25" spans="1:7" ht="12.9" customHeight="1">
      <c r="A25" s="1400"/>
      <c r="B25" s="818" t="s">
        <v>1009</v>
      </c>
      <c r="C25" s="835" t="s">
        <v>1182</v>
      </c>
      <c r="D25" s="835" t="s">
        <v>1191</v>
      </c>
      <c r="E25" s="822"/>
      <c r="G25" s="851"/>
    </row>
    <row r="26" spans="1:7" ht="12.9" customHeight="1">
      <c r="A26" s="1400"/>
      <c r="B26" s="818" t="s">
        <v>1010</v>
      </c>
      <c r="C26" s="835" t="s">
        <v>1182</v>
      </c>
      <c r="D26" s="835" t="s">
        <v>1191</v>
      </c>
      <c r="E26" s="822"/>
      <c r="G26" s="851"/>
    </row>
    <row r="27" spans="1:7" ht="12.9" customHeight="1">
      <c r="A27" s="1400"/>
      <c r="B27" s="818" t="s">
        <v>1011</v>
      </c>
      <c r="C27" s="835" t="s">
        <v>1182</v>
      </c>
      <c r="D27" s="835" t="s">
        <v>1191</v>
      </c>
      <c r="E27" s="822"/>
      <c r="G27" s="851"/>
    </row>
    <row r="28" spans="1:7" ht="12.9" customHeight="1">
      <c r="A28" s="1400"/>
      <c r="B28" s="818" t="s">
        <v>1012</v>
      </c>
      <c r="C28" s="835" t="s">
        <v>1182</v>
      </c>
      <c r="D28" s="835" t="s">
        <v>1191</v>
      </c>
      <c r="E28" s="822"/>
    </row>
    <row r="29" spans="1:7" ht="12.9" customHeight="1" thickBot="1">
      <c r="A29" s="1401"/>
      <c r="B29" s="818" t="s">
        <v>1013</v>
      </c>
      <c r="C29" s="835" t="s">
        <v>1182</v>
      </c>
      <c r="D29" s="835" t="s">
        <v>1191</v>
      </c>
      <c r="E29" s="822"/>
    </row>
    <row r="30" spans="1:7" ht="18" customHeight="1" thickBot="1">
      <c r="A30" s="1383" t="s">
        <v>1190</v>
      </c>
      <c r="B30" s="1384"/>
      <c r="C30" s="1384"/>
      <c r="D30" s="1385"/>
      <c r="E30" s="824">
        <f>SUM(E18:E29)/59</f>
        <v>1358.3220338983051</v>
      </c>
      <c r="F30" s="851"/>
    </row>
    <row r="31" spans="1:7" ht="18" customHeight="1" thickBot="1">
      <c r="A31" s="1386" t="s">
        <v>1192</v>
      </c>
      <c r="B31" s="1387"/>
      <c r="C31" s="1387"/>
      <c r="D31" s="1388"/>
      <c r="E31" s="828">
        <f>E30+E17</f>
        <v>2716.2542372881353</v>
      </c>
      <c r="G31" s="851"/>
    </row>
    <row r="32" spans="1:7" ht="13.8" thickBot="1">
      <c r="A32" s="845"/>
      <c r="B32" s="845"/>
      <c r="C32" s="845"/>
      <c r="D32" s="845"/>
      <c r="E32" s="845"/>
    </row>
    <row r="33" spans="1:6" ht="39" customHeight="1">
      <c r="A33" s="1395" t="s">
        <v>1193</v>
      </c>
      <c r="B33" s="1396"/>
      <c r="C33" s="1396"/>
      <c r="D33" s="1396"/>
      <c r="E33" s="1396"/>
      <c r="F33" s="1397"/>
    </row>
    <row r="34" spans="1:6" ht="18" customHeight="1" thickBot="1">
      <c r="A34" s="856" t="s">
        <v>1194</v>
      </c>
      <c r="B34" s="857"/>
      <c r="C34" s="857"/>
      <c r="D34" s="857"/>
      <c r="E34" s="857"/>
      <c r="F34" s="858"/>
    </row>
    <row r="35" spans="1:6">
      <c r="A35" s="859"/>
      <c r="B35" s="845"/>
      <c r="C35" s="845"/>
      <c r="D35" s="845"/>
      <c r="E35" s="845"/>
    </row>
  </sheetData>
  <mergeCells count="7">
    <mergeCell ref="A33:F33"/>
    <mergeCell ref="A2:E2"/>
    <mergeCell ref="A5:A16"/>
    <mergeCell ref="A17:D17"/>
    <mergeCell ref="A18:A29"/>
    <mergeCell ref="A30:D30"/>
    <mergeCell ref="A31:D3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70C0"/>
  </sheetPr>
  <dimension ref="B2:AM395"/>
  <sheetViews>
    <sheetView workbookViewId="0">
      <selection activeCell="B80" sqref="B80"/>
    </sheetView>
  </sheetViews>
  <sheetFormatPr baseColWidth="10" defaultColWidth="11.44140625" defaultRowHeight="13.2"/>
  <cols>
    <col min="1" max="1" width="2" style="846" customWidth="1"/>
    <col min="2" max="2" width="11.44140625" style="846"/>
    <col min="3" max="3" width="14.33203125" style="846" customWidth="1"/>
    <col min="4" max="4" width="11.44140625" style="846"/>
    <col min="5" max="5" width="31.6640625" style="846" customWidth="1"/>
    <col min="6" max="6" width="19.88671875" style="846" customWidth="1"/>
    <col min="7" max="7" width="11.44140625" style="860"/>
    <col min="8" max="16384" width="11.44140625" style="846"/>
  </cols>
  <sheetData>
    <row r="2" spans="2:7">
      <c r="B2" s="1402" t="s">
        <v>1195</v>
      </c>
      <c r="C2" s="1402"/>
      <c r="D2" s="1402"/>
      <c r="E2" s="1402"/>
      <c r="F2" s="1402"/>
      <c r="G2" s="1402"/>
    </row>
    <row r="3" spans="2:7" ht="13.8" thickBot="1"/>
    <row r="4" spans="2:7" ht="45.75" customHeight="1" thickBot="1">
      <c r="B4" s="847" t="s">
        <v>790</v>
      </c>
      <c r="C4" s="848" t="s">
        <v>791</v>
      </c>
      <c r="D4" s="848" t="s">
        <v>1196</v>
      </c>
      <c r="E4" s="848" t="s">
        <v>1053</v>
      </c>
      <c r="F4" s="848" t="s">
        <v>1167</v>
      </c>
      <c r="G4" s="849" t="s">
        <v>1168</v>
      </c>
    </row>
    <row r="5" spans="2:7" ht="14.25" customHeight="1">
      <c r="B5" s="861">
        <v>2023</v>
      </c>
      <c r="C5" s="862" t="str">
        <f>'[1]INFORME HACIENDA EPAN '!C5</f>
        <v>ENERO</v>
      </c>
      <c r="D5" s="862">
        <v>1</v>
      </c>
      <c r="E5" s="863" t="s">
        <v>1182</v>
      </c>
      <c r="F5" s="864" t="s">
        <v>1189</v>
      </c>
      <c r="G5" s="865">
        <v>1363</v>
      </c>
    </row>
    <row r="6" spans="2:7" ht="14.4">
      <c r="B6" s="861">
        <v>2023</v>
      </c>
      <c r="C6" s="862" t="str">
        <f>'[1]INFORME HACIENDA EPAN '!C6</f>
        <v>ENERO</v>
      </c>
      <c r="D6" s="862">
        <v>2</v>
      </c>
      <c r="E6" s="866" t="s">
        <v>1182</v>
      </c>
      <c r="F6" s="864" t="s">
        <v>1189</v>
      </c>
      <c r="G6" s="865">
        <v>1363</v>
      </c>
    </row>
    <row r="7" spans="2:7" ht="14.4">
      <c r="B7" s="861">
        <v>2023</v>
      </c>
      <c r="C7" s="862" t="str">
        <f>'[1]INFORME HACIENDA EPAN '!C7</f>
        <v>ENERO</v>
      </c>
      <c r="D7" s="862">
        <v>3</v>
      </c>
      <c r="E7" s="866" t="s">
        <v>1182</v>
      </c>
      <c r="F7" s="864" t="s">
        <v>1189</v>
      </c>
      <c r="G7" s="865">
        <v>1367</v>
      </c>
    </row>
    <row r="8" spans="2:7" ht="14.4">
      <c r="B8" s="861">
        <v>2023</v>
      </c>
      <c r="C8" s="862" t="str">
        <f>'[1]INFORME HACIENDA EPAN '!C8</f>
        <v>ENERO</v>
      </c>
      <c r="D8" s="862">
        <v>4</v>
      </c>
      <c r="E8" s="866" t="s">
        <v>1182</v>
      </c>
      <c r="F8" s="864" t="s">
        <v>1189</v>
      </c>
      <c r="G8" s="865">
        <v>1370</v>
      </c>
    </row>
    <row r="9" spans="2:7" ht="14.4">
      <c r="B9" s="861">
        <v>2023</v>
      </c>
      <c r="C9" s="862" t="str">
        <f>'[1]INFORME HACIENDA EPAN '!C9</f>
        <v>ENERO</v>
      </c>
      <c r="D9" s="862">
        <v>5</v>
      </c>
      <c r="E9" s="866" t="s">
        <v>1182</v>
      </c>
      <c r="F9" s="864" t="s">
        <v>1189</v>
      </c>
      <c r="G9" s="865">
        <v>1372</v>
      </c>
    </row>
    <row r="10" spans="2:7" ht="14.4">
      <c r="B10" s="861">
        <v>2023</v>
      </c>
      <c r="C10" s="862" t="str">
        <f>'[1]INFORME HACIENDA EPAN '!C10</f>
        <v>ENERO</v>
      </c>
      <c r="D10" s="862">
        <v>6</v>
      </c>
      <c r="E10" s="866" t="s">
        <v>1182</v>
      </c>
      <c r="F10" s="864" t="s">
        <v>1189</v>
      </c>
      <c r="G10" s="865">
        <v>1372</v>
      </c>
    </row>
    <row r="11" spans="2:7" ht="14.4">
      <c r="B11" s="861">
        <v>2023</v>
      </c>
      <c r="C11" s="862" t="str">
        <f>'[1]INFORME HACIENDA EPAN '!C11</f>
        <v>ENERO</v>
      </c>
      <c r="D11" s="862">
        <v>7</v>
      </c>
      <c r="E11" s="866" t="s">
        <v>1182</v>
      </c>
      <c r="F11" s="864" t="s">
        <v>1189</v>
      </c>
      <c r="G11" s="865">
        <v>1365</v>
      </c>
    </row>
    <row r="12" spans="2:7" ht="14.4">
      <c r="B12" s="861">
        <v>2023</v>
      </c>
      <c r="C12" s="862" t="str">
        <f>'[1]INFORME HACIENDA EPAN '!C12</f>
        <v>ENERO</v>
      </c>
      <c r="D12" s="862">
        <v>8</v>
      </c>
      <c r="E12" s="866" t="s">
        <v>1182</v>
      </c>
      <c r="F12" s="864" t="s">
        <v>1189</v>
      </c>
      <c r="G12" s="865">
        <v>1371</v>
      </c>
    </row>
    <row r="13" spans="2:7" ht="14.4">
      <c r="B13" s="861">
        <v>2023</v>
      </c>
      <c r="C13" s="862" t="str">
        <f>'[1]INFORME HACIENDA EPAN '!C13</f>
        <v>ENERO</v>
      </c>
      <c r="D13" s="862">
        <v>9</v>
      </c>
      <c r="E13" s="866" t="s">
        <v>1182</v>
      </c>
      <c r="F13" s="864" t="s">
        <v>1189</v>
      </c>
      <c r="G13" s="865">
        <v>1358</v>
      </c>
    </row>
    <row r="14" spans="2:7" ht="14.4">
      <c r="B14" s="861">
        <v>2023</v>
      </c>
      <c r="C14" s="862" t="str">
        <f>'[1]INFORME HACIENDA EPAN '!C14</f>
        <v>ENERO</v>
      </c>
      <c r="D14" s="862">
        <v>10</v>
      </c>
      <c r="E14" s="866" t="s">
        <v>1182</v>
      </c>
      <c r="F14" s="864" t="s">
        <v>1189</v>
      </c>
      <c r="G14" s="865">
        <v>1356</v>
      </c>
    </row>
    <row r="15" spans="2:7" ht="14.4">
      <c r="B15" s="861">
        <v>2023</v>
      </c>
      <c r="C15" s="862" t="str">
        <f>'[1]INFORME HACIENDA EPAN '!C15</f>
        <v>ENERO</v>
      </c>
      <c r="D15" s="862">
        <v>11</v>
      </c>
      <c r="E15" s="866" t="s">
        <v>1182</v>
      </c>
      <c r="F15" s="864" t="s">
        <v>1189</v>
      </c>
      <c r="G15" s="865">
        <v>1361</v>
      </c>
    </row>
    <row r="16" spans="2:7" ht="14.4">
      <c r="B16" s="861">
        <v>2023</v>
      </c>
      <c r="C16" s="862" t="str">
        <f>'[1]INFORME HACIENDA EPAN '!C16</f>
        <v>ENERO</v>
      </c>
      <c r="D16" s="862">
        <v>12</v>
      </c>
      <c r="E16" s="866" t="s">
        <v>1182</v>
      </c>
      <c r="F16" s="864" t="s">
        <v>1189</v>
      </c>
      <c r="G16" s="865">
        <v>1356</v>
      </c>
    </row>
    <row r="17" spans="2:7" ht="14.4">
      <c r="B17" s="861">
        <v>2023</v>
      </c>
      <c r="C17" s="862" t="str">
        <f>'[1]INFORME HACIENDA EPAN '!C17</f>
        <v>ENERO</v>
      </c>
      <c r="D17" s="862">
        <v>13</v>
      </c>
      <c r="E17" s="866" t="s">
        <v>1182</v>
      </c>
      <c r="F17" s="864" t="s">
        <v>1189</v>
      </c>
      <c r="G17" s="865">
        <v>1358</v>
      </c>
    </row>
    <row r="18" spans="2:7" ht="14.4">
      <c r="B18" s="861">
        <v>2023</v>
      </c>
      <c r="C18" s="862" t="str">
        <f>'[1]INFORME HACIENDA EPAN '!C18</f>
        <v>ENERO</v>
      </c>
      <c r="D18" s="862">
        <v>14</v>
      </c>
      <c r="E18" s="866" t="s">
        <v>1182</v>
      </c>
      <c r="F18" s="864" t="s">
        <v>1189</v>
      </c>
      <c r="G18" s="865">
        <v>1360</v>
      </c>
    </row>
    <row r="19" spans="2:7" ht="14.4">
      <c r="B19" s="861">
        <v>2023</v>
      </c>
      <c r="C19" s="862" t="str">
        <f>'[1]INFORME HACIENDA EPAN '!C19</f>
        <v>ENERO</v>
      </c>
      <c r="D19" s="862">
        <v>15</v>
      </c>
      <c r="E19" s="866" t="s">
        <v>1182</v>
      </c>
      <c r="F19" s="864" t="s">
        <v>1189</v>
      </c>
      <c r="G19" s="865">
        <v>1358</v>
      </c>
    </row>
    <row r="20" spans="2:7" ht="14.4">
      <c r="B20" s="861">
        <v>2023</v>
      </c>
      <c r="C20" s="862" t="str">
        <f>'[1]INFORME HACIENDA EPAN '!C20</f>
        <v>ENERO</v>
      </c>
      <c r="D20" s="862">
        <v>16</v>
      </c>
      <c r="E20" s="866" t="s">
        <v>1182</v>
      </c>
      <c r="F20" s="864" t="s">
        <v>1189</v>
      </c>
      <c r="G20" s="865">
        <v>1362</v>
      </c>
    </row>
    <row r="21" spans="2:7" ht="14.4">
      <c r="B21" s="861">
        <v>2023</v>
      </c>
      <c r="C21" s="862" t="str">
        <f>'[1]INFORME HACIENDA EPAN '!C21</f>
        <v>ENERO</v>
      </c>
      <c r="D21" s="862">
        <v>17</v>
      </c>
      <c r="E21" s="866" t="s">
        <v>1182</v>
      </c>
      <c r="F21" s="864" t="s">
        <v>1189</v>
      </c>
      <c r="G21" s="865">
        <v>1358</v>
      </c>
    </row>
    <row r="22" spans="2:7" ht="14.4">
      <c r="B22" s="861">
        <v>2023</v>
      </c>
      <c r="C22" s="862" t="str">
        <f>'[1]INFORME HACIENDA EPAN '!C22</f>
        <v>ENERO</v>
      </c>
      <c r="D22" s="862">
        <v>18</v>
      </c>
      <c r="E22" s="866" t="s">
        <v>1182</v>
      </c>
      <c r="F22" s="864" t="s">
        <v>1189</v>
      </c>
      <c r="G22" s="865">
        <v>1366</v>
      </c>
    </row>
    <row r="23" spans="2:7" ht="14.4">
      <c r="B23" s="861">
        <v>2023</v>
      </c>
      <c r="C23" s="862" t="str">
        <f>'[1]INFORME HACIENDA EPAN '!C23</f>
        <v>ENERO</v>
      </c>
      <c r="D23" s="862">
        <v>19</v>
      </c>
      <c r="E23" s="866" t="s">
        <v>1182</v>
      </c>
      <c r="F23" s="864" t="s">
        <v>1189</v>
      </c>
      <c r="G23" s="865">
        <v>1360</v>
      </c>
    </row>
    <row r="24" spans="2:7" ht="14.4">
      <c r="B24" s="861">
        <v>2023</v>
      </c>
      <c r="C24" s="862" t="str">
        <f>'[1]INFORME HACIENDA EPAN '!C24</f>
        <v>ENERO</v>
      </c>
      <c r="D24" s="862">
        <v>20</v>
      </c>
      <c r="E24" s="866" t="s">
        <v>1182</v>
      </c>
      <c r="F24" s="864" t="s">
        <v>1189</v>
      </c>
      <c r="G24" s="865">
        <v>1360</v>
      </c>
    </row>
    <row r="25" spans="2:7" ht="14.4">
      <c r="B25" s="861">
        <v>2023</v>
      </c>
      <c r="C25" s="862" t="str">
        <f>'[1]INFORME HACIENDA EPAN '!C25</f>
        <v>ENERO</v>
      </c>
      <c r="D25" s="862">
        <v>21</v>
      </c>
      <c r="E25" s="866" t="s">
        <v>1182</v>
      </c>
      <c r="F25" s="864" t="s">
        <v>1189</v>
      </c>
      <c r="G25" s="865">
        <v>1359</v>
      </c>
    </row>
    <row r="26" spans="2:7" ht="14.4">
      <c r="B26" s="861">
        <v>2023</v>
      </c>
      <c r="C26" s="862" t="str">
        <f>'[1]INFORME HACIENDA EPAN '!C26</f>
        <v>ENERO</v>
      </c>
      <c r="D26" s="862">
        <v>22</v>
      </c>
      <c r="E26" s="866" t="s">
        <v>1182</v>
      </c>
      <c r="F26" s="864" t="s">
        <v>1189</v>
      </c>
      <c r="G26" s="865">
        <v>1360</v>
      </c>
    </row>
    <row r="27" spans="2:7" ht="14.4">
      <c r="B27" s="861">
        <v>2023</v>
      </c>
      <c r="C27" s="862" t="str">
        <f>'[1]INFORME HACIENDA EPAN '!C27</f>
        <v>ENERO</v>
      </c>
      <c r="D27" s="862">
        <v>23</v>
      </c>
      <c r="E27" s="866" t="s">
        <v>1182</v>
      </c>
      <c r="F27" s="864" t="s">
        <v>1189</v>
      </c>
      <c r="G27" s="865">
        <v>1363</v>
      </c>
    </row>
    <row r="28" spans="2:7" ht="14.4">
      <c r="B28" s="861">
        <v>2023</v>
      </c>
      <c r="C28" s="862" t="str">
        <f>'[1]INFORME HACIENDA EPAN '!C28</f>
        <v>ENERO</v>
      </c>
      <c r="D28" s="862">
        <v>24</v>
      </c>
      <c r="E28" s="866" t="s">
        <v>1182</v>
      </c>
      <c r="F28" s="864" t="s">
        <v>1189</v>
      </c>
      <c r="G28" s="865">
        <v>1355</v>
      </c>
    </row>
    <row r="29" spans="2:7" ht="14.4">
      <c r="B29" s="861">
        <v>2023</v>
      </c>
      <c r="C29" s="862" t="str">
        <f>'[1]INFORME HACIENDA EPAN '!C29</f>
        <v>ENERO</v>
      </c>
      <c r="D29" s="862">
        <v>25</v>
      </c>
      <c r="E29" s="866" t="s">
        <v>1182</v>
      </c>
      <c r="F29" s="864" t="s">
        <v>1189</v>
      </c>
      <c r="G29" s="865">
        <v>1345</v>
      </c>
    </row>
    <row r="30" spans="2:7" ht="14.4">
      <c r="B30" s="861">
        <v>2023</v>
      </c>
      <c r="C30" s="862" t="str">
        <f>'[1]INFORME HACIENDA EPAN '!C30</f>
        <v>ENERO</v>
      </c>
      <c r="D30" s="862">
        <v>26</v>
      </c>
      <c r="E30" s="866" t="s">
        <v>1182</v>
      </c>
      <c r="F30" s="864" t="s">
        <v>1189</v>
      </c>
      <c r="G30" s="865">
        <v>1347</v>
      </c>
    </row>
    <row r="31" spans="2:7" ht="14.4">
      <c r="B31" s="861">
        <v>2023</v>
      </c>
      <c r="C31" s="862" t="str">
        <f>'[1]INFORME HACIENDA EPAN '!C31</f>
        <v>ENERO</v>
      </c>
      <c r="D31" s="862">
        <v>27</v>
      </c>
      <c r="E31" s="866" t="s">
        <v>1182</v>
      </c>
      <c r="F31" s="864" t="s">
        <v>1189</v>
      </c>
      <c r="G31" s="865">
        <v>1342</v>
      </c>
    </row>
    <row r="32" spans="2:7" ht="14.4">
      <c r="B32" s="861">
        <v>2023</v>
      </c>
      <c r="C32" s="862" t="str">
        <f>'[1]INFORME HACIENDA EPAN '!C32</f>
        <v>ENERO</v>
      </c>
      <c r="D32" s="862">
        <v>28</v>
      </c>
      <c r="E32" s="866" t="s">
        <v>1182</v>
      </c>
      <c r="F32" s="864" t="s">
        <v>1189</v>
      </c>
      <c r="G32" s="865">
        <v>1344</v>
      </c>
    </row>
    <row r="33" spans="2:7" ht="14.4">
      <c r="B33" s="861">
        <v>2023</v>
      </c>
      <c r="C33" s="862" t="str">
        <f>'[1]INFORME HACIENDA EPAN '!C33</f>
        <v>ENERO</v>
      </c>
      <c r="D33" s="862">
        <v>29</v>
      </c>
      <c r="E33" s="866" t="s">
        <v>1182</v>
      </c>
      <c r="F33" s="864" t="s">
        <v>1189</v>
      </c>
      <c r="G33" s="865">
        <v>1345</v>
      </c>
    </row>
    <row r="34" spans="2:7" ht="14.4">
      <c r="B34" s="861">
        <v>2023</v>
      </c>
      <c r="C34" s="862" t="str">
        <f>'[1]INFORME HACIENDA EPAN '!C34</f>
        <v>ENERO</v>
      </c>
      <c r="D34" s="862">
        <v>30</v>
      </c>
      <c r="E34" s="866" t="s">
        <v>1182</v>
      </c>
      <c r="F34" s="864" t="s">
        <v>1189</v>
      </c>
      <c r="G34" s="865">
        <v>1348</v>
      </c>
    </row>
    <row r="35" spans="2:7" ht="15" thickBot="1">
      <c r="B35" s="867">
        <v>2023</v>
      </c>
      <c r="C35" s="868" t="str">
        <f>'[1]INFORME HACIENDA EPAN '!C35</f>
        <v>ENERO</v>
      </c>
      <c r="D35" s="868">
        <v>31</v>
      </c>
      <c r="E35" s="869" t="s">
        <v>1182</v>
      </c>
      <c r="F35" s="870" t="s">
        <v>1189</v>
      </c>
      <c r="G35" s="865">
        <v>1347</v>
      </c>
    </row>
    <row r="36" spans="2:7" ht="13.8" thickBot="1">
      <c r="B36" s="1403" t="s">
        <v>1181</v>
      </c>
      <c r="C36" s="1404"/>
      <c r="D36" s="1404"/>
      <c r="E36" s="1404"/>
      <c r="F36" s="1405"/>
      <c r="G36" s="871">
        <f>SUM(G5:G35)</f>
        <v>42111</v>
      </c>
    </row>
    <row r="37" spans="2:7" ht="14.25" customHeight="1">
      <c r="B37" s="872">
        <v>2023</v>
      </c>
      <c r="C37" s="873" t="str">
        <f>'[1]INFORME HACIENDA EPAN '!C37</f>
        <v>FEBRERO</v>
      </c>
      <c r="D37" s="873">
        <v>1</v>
      </c>
      <c r="E37" s="874" t="s">
        <v>1182</v>
      </c>
      <c r="F37" s="875" t="s">
        <v>1189</v>
      </c>
      <c r="G37" s="865">
        <v>1348</v>
      </c>
    </row>
    <row r="38" spans="2:7" ht="14.4">
      <c r="B38" s="861">
        <v>2023</v>
      </c>
      <c r="C38" s="862" t="str">
        <f>'[1]INFORME HACIENDA EPAN '!C38</f>
        <v>FEBRERO</v>
      </c>
      <c r="D38" s="862">
        <v>2</v>
      </c>
      <c r="E38" s="866" t="s">
        <v>1182</v>
      </c>
      <c r="F38" s="864" t="s">
        <v>1189</v>
      </c>
      <c r="G38" s="865">
        <v>1353</v>
      </c>
    </row>
    <row r="39" spans="2:7" ht="14.4">
      <c r="B39" s="861">
        <v>2023</v>
      </c>
      <c r="C39" s="862" t="str">
        <f>'[1]INFORME HACIENDA EPAN '!C39</f>
        <v>FEBRERO</v>
      </c>
      <c r="D39" s="862">
        <v>3</v>
      </c>
      <c r="E39" s="866" t="s">
        <v>1182</v>
      </c>
      <c r="F39" s="864" t="s">
        <v>1189</v>
      </c>
      <c r="G39" s="865">
        <v>1360</v>
      </c>
    </row>
    <row r="40" spans="2:7" ht="14.4">
      <c r="B40" s="861">
        <v>2023</v>
      </c>
      <c r="C40" s="862" t="str">
        <f>'[1]INFORME HACIENDA EPAN '!C40</f>
        <v>FEBRERO</v>
      </c>
      <c r="D40" s="862">
        <v>4</v>
      </c>
      <c r="E40" s="866" t="s">
        <v>1182</v>
      </c>
      <c r="F40" s="864" t="s">
        <v>1189</v>
      </c>
      <c r="G40" s="865">
        <v>1366</v>
      </c>
    </row>
    <row r="41" spans="2:7" ht="14.4">
      <c r="B41" s="861">
        <v>2023</v>
      </c>
      <c r="C41" s="862" t="str">
        <f>'[1]INFORME HACIENDA EPAN '!C41</f>
        <v>FEBRERO</v>
      </c>
      <c r="D41" s="862">
        <v>5</v>
      </c>
      <c r="E41" s="866" t="s">
        <v>1182</v>
      </c>
      <c r="F41" s="864" t="s">
        <v>1189</v>
      </c>
      <c r="G41" s="865">
        <v>1366</v>
      </c>
    </row>
    <row r="42" spans="2:7" ht="14.4">
      <c r="B42" s="861">
        <v>2023</v>
      </c>
      <c r="C42" s="862" t="str">
        <f>'[1]INFORME HACIENDA EPAN '!C42</f>
        <v>FEBRERO</v>
      </c>
      <c r="D42" s="862">
        <v>6</v>
      </c>
      <c r="E42" s="866" t="s">
        <v>1182</v>
      </c>
      <c r="F42" s="864" t="s">
        <v>1189</v>
      </c>
      <c r="G42" s="865">
        <v>1366</v>
      </c>
    </row>
    <row r="43" spans="2:7" ht="14.4">
      <c r="B43" s="861">
        <v>2023</v>
      </c>
      <c r="C43" s="862" t="str">
        <f>'[1]INFORME HACIENDA EPAN '!C43</f>
        <v>FEBRERO</v>
      </c>
      <c r="D43" s="862">
        <v>7</v>
      </c>
      <c r="E43" s="866" t="s">
        <v>1182</v>
      </c>
      <c r="F43" s="864" t="s">
        <v>1189</v>
      </c>
      <c r="G43" s="865">
        <v>1362</v>
      </c>
    </row>
    <row r="44" spans="2:7" ht="14.4">
      <c r="B44" s="861">
        <v>2023</v>
      </c>
      <c r="C44" s="862" t="str">
        <f>'[1]INFORME HACIENDA EPAN '!C44</f>
        <v>FEBRERO</v>
      </c>
      <c r="D44" s="862">
        <v>8</v>
      </c>
      <c r="E44" s="866" t="s">
        <v>1182</v>
      </c>
      <c r="F44" s="864" t="s">
        <v>1189</v>
      </c>
      <c r="G44" s="865">
        <v>1351</v>
      </c>
    </row>
    <row r="45" spans="2:7" ht="14.4">
      <c r="B45" s="861">
        <v>2023</v>
      </c>
      <c r="C45" s="862" t="str">
        <f>'[1]INFORME HACIENDA EPAN '!C45</f>
        <v>FEBRERO</v>
      </c>
      <c r="D45" s="862">
        <v>9</v>
      </c>
      <c r="E45" s="866" t="s">
        <v>1182</v>
      </c>
      <c r="F45" s="864" t="s">
        <v>1189</v>
      </c>
      <c r="G45" s="865">
        <v>1348</v>
      </c>
    </row>
    <row r="46" spans="2:7" ht="14.4">
      <c r="B46" s="861">
        <v>2023</v>
      </c>
      <c r="C46" s="862" t="str">
        <f>'[1]INFORME HACIENDA EPAN '!C46</f>
        <v>FEBRERO</v>
      </c>
      <c r="D46" s="862">
        <v>10</v>
      </c>
      <c r="E46" s="866" t="s">
        <v>1182</v>
      </c>
      <c r="F46" s="864" t="s">
        <v>1189</v>
      </c>
      <c r="G46" s="865">
        <v>1352</v>
      </c>
    </row>
    <row r="47" spans="2:7" ht="14.4">
      <c r="B47" s="861">
        <v>2023</v>
      </c>
      <c r="C47" s="862" t="str">
        <f>'[1]INFORME HACIENDA EPAN '!C47</f>
        <v>FEBRERO</v>
      </c>
      <c r="D47" s="862">
        <v>11</v>
      </c>
      <c r="E47" s="866" t="s">
        <v>1182</v>
      </c>
      <c r="F47" s="864" t="s">
        <v>1189</v>
      </c>
      <c r="G47" s="865">
        <v>1359</v>
      </c>
    </row>
    <row r="48" spans="2:7" ht="14.4">
      <c r="B48" s="861">
        <v>2023</v>
      </c>
      <c r="C48" s="862" t="str">
        <f>'[1]INFORME HACIENDA EPAN '!C48</f>
        <v>FEBRERO</v>
      </c>
      <c r="D48" s="862">
        <v>12</v>
      </c>
      <c r="E48" s="866" t="s">
        <v>1182</v>
      </c>
      <c r="F48" s="864" t="s">
        <v>1189</v>
      </c>
      <c r="G48" s="865">
        <v>1349</v>
      </c>
    </row>
    <row r="49" spans="2:7" ht="14.4">
      <c r="B49" s="861">
        <v>2023</v>
      </c>
      <c r="C49" s="862" t="str">
        <f>'[1]INFORME HACIENDA EPAN '!C49</f>
        <v>FEBRERO</v>
      </c>
      <c r="D49" s="862">
        <v>13</v>
      </c>
      <c r="E49" s="866" t="s">
        <v>1182</v>
      </c>
      <c r="F49" s="864" t="s">
        <v>1189</v>
      </c>
      <c r="G49" s="865">
        <v>1350</v>
      </c>
    </row>
    <row r="50" spans="2:7" ht="14.4">
      <c r="B50" s="861">
        <v>2023</v>
      </c>
      <c r="C50" s="862" t="str">
        <f>'[1]INFORME HACIENDA EPAN '!C50</f>
        <v>FEBRERO</v>
      </c>
      <c r="D50" s="862">
        <v>14</v>
      </c>
      <c r="E50" s="866" t="s">
        <v>1182</v>
      </c>
      <c r="F50" s="864" t="s">
        <v>1189</v>
      </c>
      <c r="G50" s="865">
        <v>1353</v>
      </c>
    </row>
    <row r="51" spans="2:7" ht="14.4">
      <c r="B51" s="861">
        <v>2023</v>
      </c>
      <c r="C51" s="862" t="str">
        <f>'[1]INFORME HACIENDA EPAN '!C51</f>
        <v>FEBRERO</v>
      </c>
      <c r="D51" s="862">
        <v>15</v>
      </c>
      <c r="E51" s="866" t="s">
        <v>1182</v>
      </c>
      <c r="F51" s="864" t="s">
        <v>1189</v>
      </c>
      <c r="G51" s="865">
        <v>1354</v>
      </c>
    </row>
    <row r="52" spans="2:7" ht="14.4">
      <c r="B52" s="861">
        <v>2023</v>
      </c>
      <c r="C52" s="862" t="str">
        <f>'[1]INFORME HACIENDA EPAN '!C52</f>
        <v>FEBRERO</v>
      </c>
      <c r="D52" s="862">
        <v>16</v>
      </c>
      <c r="E52" s="866" t="s">
        <v>1182</v>
      </c>
      <c r="F52" s="864" t="s">
        <v>1189</v>
      </c>
      <c r="G52" s="865">
        <v>1361</v>
      </c>
    </row>
    <row r="53" spans="2:7" ht="14.4">
      <c r="B53" s="861">
        <v>2023</v>
      </c>
      <c r="C53" s="862" t="str">
        <f>'[1]INFORME HACIENDA EPAN '!C53</f>
        <v>FEBRERO</v>
      </c>
      <c r="D53" s="862">
        <v>17</v>
      </c>
      <c r="E53" s="866" t="s">
        <v>1182</v>
      </c>
      <c r="F53" s="864" t="s">
        <v>1189</v>
      </c>
      <c r="G53" s="865">
        <v>1365</v>
      </c>
    </row>
    <row r="54" spans="2:7" ht="14.4">
      <c r="B54" s="861">
        <v>2023</v>
      </c>
      <c r="C54" s="862" t="str">
        <f>'[1]INFORME HACIENDA EPAN '!C54</f>
        <v>FEBRERO</v>
      </c>
      <c r="D54" s="862">
        <v>18</v>
      </c>
      <c r="E54" s="866" t="s">
        <v>1182</v>
      </c>
      <c r="F54" s="864" t="s">
        <v>1189</v>
      </c>
      <c r="G54" s="865">
        <v>1365</v>
      </c>
    </row>
    <row r="55" spans="2:7" ht="14.4">
      <c r="B55" s="861">
        <v>2023</v>
      </c>
      <c r="C55" s="862" t="str">
        <f>'[1]INFORME HACIENDA EPAN '!C55</f>
        <v>FEBRERO</v>
      </c>
      <c r="D55" s="862">
        <v>19</v>
      </c>
      <c r="E55" s="866" t="s">
        <v>1182</v>
      </c>
      <c r="F55" s="864" t="s">
        <v>1189</v>
      </c>
      <c r="G55" s="865">
        <v>1364</v>
      </c>
    </row>
    <row r="56" spans="2:7" ht="14.4">
      <c r="B56" s="861">
        <v>2023</v>
      </c>
      <c r="C56" s="862" t="str">
        <f>'[1]INFORME HACIENDA EPAN '!C56</f>
        <v>FEBRERO</v>
      </c>
      <c r="D56" s="862">
        <v>20</v>
      </c>
      <c r="E56" s="866" t="s">
        <v>1182</v>
      </c>
      <c r="F56" s="864" t="s">
        <v>1189</v>
      </c>
      <c r="G56" s="865">
        <v>1368</v>
      </c>
    </row>
    <row r="57" spans="2:7" ht="14.4">
      <c r="B57" s="861">
        <v>2023</v>
      </c>
      <c r="C57" s="862" t="str">
        <f>'[1]INFORME HACIENDA EPAN '!C57</f>
        <v>FEBRERO</v>
      </c>
      <c r="D57" s="862">
        <v>21</v>
      </c>
      <c r="E57" s="866" t="s">
        <v>1182</v>
      </c>
      <c r="F57" s="864" t="s">
        <v>1189</v>
      </c>
      <c r="G57" s="865">
        <v>1368</v>
      </c>
    </row>
    <row r="58" spans="2:7" ht="14.4">
      <c r="B58" s="861">
        <v>2023</v>
      </c>
      <c r="C58" s="862" t="str">
        <f>'[1]INFORME HACIENDA EPAN '!C58</f>
        <v>FEBRERO</v>
      </c>
      <c r="D58" s="862">
        <v>22</v>
      </c>
      <c r="E58" s="866" t="s">
        <v>1182</v>
      </c>
      <c r="F58" s="864" t="s">
        <v>1189</v>
      </c>
      <c r="G58" s="865">
        <v>1356</v>
      </c>
    </row>
    <row r="59" spans="2:7" ht="14.4">
      <c r="B59" s="861">
        <v>2023</v>
      </c>
      <c r="C59" s="862" t="str">
        <f>'[1]INFORME HACIENDA EPAN '!C59</f>
        <v>FEBRERO</v>
      </c>
      <c r="D59" s="862">
        <v>23</v>
      </c>
      <c r="E59" s="866" t="s">
        <v>1182</v>
      </c>
      <c r="F59" s="864" t="s">
        <v>1189</v>
      </c>
      <c r="G59" s="865">
        <v>1352</v>
      </c>
    </row>
    <row r="60" spans="2:7" ht="14.4">
      <c r="B60" s="861">
        <v>2023</v>
      </c>
      <c r="C60" s="862" t="str">
        <f>'[1]INFORME HACIENDA EPAN '!C60</f>
        <v>FEBRERO</v>
      </c>
      <c r="D60" s="862">
        <v>24</v>
      </c>
      <c r="E60" s="866" t="s">
        <v>1182</v>
      </c>
      <c r="F60" s="864" t="s">
        <v>1189</v>
      </c>
      <c r="G60" s="865">
        <v>1348</v>
      </c>
    </row>
    <row r="61" spans="2:7" ht="14.4">
      <c r="B61" s="861">
        <v>2023</v>
      </c>
      <c r="C61" s="862" t="str">
        <f>'[1]INFORME HACIENDA EPAN '!C61</f>
        <v>FEBRERO</v>
      </c>
      <c r="D61" s="862">
        <v>25</v>
      </c>
      <c r="E61" s="866" t="s">
        <v>1182</v>
      </c>
      <c r="F61" s="864" t="s">
        <v>1189</v>
      </c>
      <c r="G61" s="865">
        <v>1351</v>
      </c>
    </row>
    <row r="62" spans="2:7" ht="14.4">
      <c r="B62" s="861">
        <v>2023</v>
      </c>
      <c r="C62" s="862" t="str">
        <f>'[1]INFORME HACIENDA EPAN '!C62</f>
        <v>FEBRERO</v>
      </c>
      <c r="D62" s="862">
        <v>26</v>
      </c>
      <c r="E62" s="866" t="s">
        <v>1182</v>
      </c>
      <c r="F62" s="864" t="s">
        <v>1189</v>
      </c>
      <c r="G62" s="865">
        <v>1357</v>
      </c>
    </row>
    <row r="63" spans="2:7" ht="14.4">
      <c r="B63" s="861">
        <v>2023</v>
      </c>
      <c r="C63" s="862" t="str">
        <f>'[1]INFORME HACIENDA EPAN '!C63</f>
        <v>FEBRERO</v>
      </c>
      <c r="D63" s="862">
        <v>27</v>
      </c>
      <c r="E63" s="866" t="s">
        <v>1182</v>
      </c>
      <c r="F63" s="864" t="s">
        <v>1189</v>
      </c>
      <c r="G63" s="865">
        <v>1358</v>
      </c>
    </row>
    <row r="64" spans="2:7" ht="15" thickBot="1">
      <c r="B64" s="861">
        <v>2023</v>
      </c>
      <c r="C64" s="862" t="str">
        <f>'[1]INFORME HACIENDA EPAN '!C64</f>
        <v>FEBRERO</v>
      </c>
      <c r="D64" s="862">
        <v>28</v>
      </c>
      <c r="E64" s="866" t="s">
        <v>1197</v>
      </c>
      <c r="F64" s="864" t="s">
        <v>1189</v>
      </c>
      <c r="G64" s="865">
        <v>1357</v>
      </c>
    </row>
    <row r="65" spans="2:39" ht="13.8" thickBot="1">
      <c r="B65" s="1403" t="s">
        <v>1181</v>
      </c>
      <c r="C65" s="1404"/>
      <c r="D65" s="1404"/>
      <c r="E65" s="1404"/>
      <c r="F65" s="1405"/>
      <c r="G65" s="871">
        <f>SUM(G37:G64)</f>
        <v>38007</v>
      </c>
    </row>
    <row r="66" spans="2:39" ht="14.4">
      <c r="B66" s="861">
        <v>2023</v>
      </c>
      <c r="C66" s="862" t="str">
        <f>'[1]INFORME HACIENDA EPAN '!C69</f>
        <v>MARZO</v>
      </c>
      <c r="D66" s="862">
        <v>1</v>
      </c>
      <c r="E66" s="874" t="s">
        <v>1182</v>
      </c>
      <c r="F66" s="864" t="s">
        <v>1189</v>
      </c>
      <c r="G66" s="876"/>
      <c r="I66" s="877"/>
      <c r="J66" s="877"/>
      <c r="K66" s="877"/>
      <c r="L66" s="877"/>
      <c r="M66" s="877"/>
      <c r="N66" s="877"/>
      <c r="O66" s="878"/>
      <c r="P66" s="878"/>
      <c r="Q66" s="877"/>
      <c r="R66" s="877"/>
      <c r="S66" s="877"/>
      <c r="T66" s="877"/>
      <c r="U66" s="877"/>
      <c r="V66" s="878"/>
      <c r="W66" s="878"/>
      <c r="X66" s="877"/>
      <c r="Y66" s="877"/>
      <c r="Z66" s="877"/>
      <c r="AA66" s="877"/>
      <c r="AB66" s="877"/>
      <c r="AC66" s="878"/>
      <c r="AD66" s="878"/>
      <c r="AE66" s="877"/>
      <c r="AF66" s="877"/>
      <c r="AG66" s="877"/>
      <c r="AH66" s="877"/>
      <c r="AI66" s="877"/>
      <c r="AJ66" s="877"/>
      <c r="AK66" s="877"/>
      <c r="AL66" s="877"/>
      <c r="AM66" s="877"/>
    </row>
    <row r="67" spans="2:39" ht="14.4">
      <c r="B67" s="861">
        <v>2023</v>
      </c>
      <c r="C67" s="862" t="str">
        <f>'[1]INFORME HACIENDA EPAN '!C70</f>
        <v>MARZO</v>
      </c>
      <c r="D67" s="862">
        <v>2</v>
      </c>
      <c r="E67" s="866" t="s">
        <v>1182</v>
      </c>
      <c r="F67" s="864" t="s">
        <v>1189</v>
      </c>
      <c r="G67" s="879"/>
    </row>
    <row r="68" spans="2:39" ht="12.75" customHeight="1">
      <c r="B68" s="861">
        <v>2023</v>
      </c>
      <c r="C68" s="862" t="str">
        <f>'[1]INFORME HACIENDA EPAN '!C71</f>
        <v>MARZO</v>
      </c>
      <c r="D68" s="862">
        <v>3</v>
      </c>
      <c r="E68" s="866" t="s">
        <v>1182</v>
      </c>
      <c r="F68" s="864" t="s">
        <v>1189</v>
      </c>
      <c r="G68" s="879"/>
    </row>
    <row r="69" spans="2:39" ht="14.4">
      <c r="B69" s="861">
        <v>2023</v>
      </c>
      <c r="C69" s="862" t="str">
        <f>'[1]INFORME HACIENDA EPAN '!C72</f>
        <v>MARZO</v>
      </c>
      <c r="D69" s="862">
        <v>4</v>
      </c>
      <c r="E69" s="866" t="s">
        <v>1182</v>
      </c>
      <c r="F69" s="864" t="s">
        <v>1189</v>
      </c>
      <c r="G69" s="879"/>
    </row>
    <row r="70" spans="2:39" ht="14.4">
      <c r="B70" s="861">
        <v>2023</v>
      </c>
      <c r="C70" s="862" t="str">
        <f>'[1]INFORME HACIENDA EPAN '!C73</f>
        <v>MARZO</v>
      </c>
      <c r="D70" s="862">
        <v>5</v>
      </c>
      <c r="E70" s="866" t="s">
        <v>1182</v>
      </c>
      <c r="F70" s="864" t="s">
        <v>1189</v>
      </c>
      <c r="G70" s="879"/>
    </row>
    <row r="71" spans="2:39" ht="14.4">
      <c r="B71" s="861">
        <v>2023</v>
      </c>
      <c r="C71" s="862" t="str">
        <f>'[1]INFORME HACIENDA EPAN '!C74</f>
        <v>MARZO</v>
      </c>
      <c r="D71" s="862">
        <v>6</v>
      </c>
      <c r="E71" s="866" t="s">
        <v>1182</v>
      </c>
      <c r="F71" s="864" t="s">
        <v>1189</v>
      </c>
      <c r="G71" s="879"/>
    </row>
    <row r="72" spans="2:39" ht="14.4">
      <c r="B72" s="861">
        <v>2023</v>
      </c>
      <c r="C72" s="862" t="str">
        <f>'[1]INFORME HACIENDA EPAN '!C75</f>
        <v>MARZO</v>
      </c>
      <c r="D72" s="862">
        <v>7</v>
      </c>
      <c r="E72" s="866" t="s">
        <v>1182</v>
      </c>
      <c r="F72" s="864" t="s">
        <v>1189</v>
      </c>
      <c r="G72" s="879"/>
    </row>
    <row r="73" spans="2:39" ht="14.4">
      <c r="B73" s="861">
        <v>2023</v>
      </c>
      <c r="C73" s="862" t="str">
        <f>'[1]INFORME HACIENDA EPAN '!C76</f>
        <v>MARZO</v>
      </c>
      <c r="D73" s="862">
        <v>8</v>
      </c>
      <c r="E73" s="866" t="s">
        <v>1182</v>
      </c>
      <c r="F73" s="864" t="s">
        <v>1189</v>
      </c>
      <c r="G73" s="879"/>
    </row>
    <row r="74" spans="2:39" ht="14.4">
      <c r="B74" s="861">
        <v>2023</v>
      </c>
      <c r="C74" s="862" t="str">
        <f>'[1]INFORME HACIENDA EPAN '!C77</f>
        <v>MARZO</v>
      </c>
      <c r="D74" s="862">
        <v>9</v>
      </c>
      <c r="E74" s="866" t="s">
        <v>1182</v>
      </c>
      <c r="F74" s="864" t="s">
        <v>1189</v>
      </c>
      <c r="G74" s="879"/>
    </row>
    <row r="75" spans="2:39" ht="14.4">
      <c r="B75" s="861">
        <v>2023</v>
      </c>
      <c r="C75" s="862" t="str">
        <f>'[1]INFORME HACIENDA EPAN '!C78</f>
        <v>MARZO</v>
      </c>
      <c r="D75" s="862">
        <v>10</v>
      </c>
      <c r="E75" s="866" t="s">
        <v>1182</v>
      </c>
      <c r="F75" s="864" t="s">
        <v>1189</v>
      </c>
      <c r="G75" s="879"/>
    </row>
    <row r="76" spans="2:39" ht="14.4">
      <c r="B76" s="861">
        <v>2023</v>
      </c>
      <c r="C76" s="862" t="str">
        <f>'[1]INFORME HACIENDA EPAN '!C79</f>
        <v>MARZO</v>
      </c>
      <c r="D76" s="862">
        <v>11</v>
      </c>
      <c r="E76" s="866" t="s">
        <v>1182</v>
      </c>
      <c r="F76" s="864" t="s">
        <v>1189</v>
      </c>
      <c r="G76" s="879"/>
    </row>
    <row r="77" spans="2:39" ht="14.4">
      <c r="B77" s="861">
        <v>2023</v>
      </c>
      <c r="C77" s="862" t="str">
        <f>'[1]INFORME HACIENDA EPAN '!C80</f>
        <v>MARZO</v>
      </c>
      <c r="D77" s="862">
        <v>12</v>
      </c>
      <c r="E77" s="866" t="s">
        <v>1182</v>
      </c>
      <c r="F77" s="864" t="s">
        <v>1189</v>
      </c>
      <c r="G77" s="879"/>
    </row>
    <row r="78" spans="2:39" ht="14.4">
      <c r="B78" s="861">
        <v>2023</v>
      </c>
      <c r="C78" s="862" t="str">
        <f>'[1]INFORME HACIENDA EPAN '!C81</f>
        <v>MARZO</v>
      </c>
      <c r="D78" s="862">
        <v>13</v>
      </c>
      <c r="E78" s="866" t="s">
        <v>1182</v>
      </c>
      <c r="F78" s="864" t="s">
        <v>1189</v>
      </c>
      <c r="G78" s="879"/>
    </row>
    <row r="79" spans="2:39" ht="14.4">
      <c r="B79" s="861">
        <v>2023</v>
      </c>
      <c r="C79" s="862" t="str">
        <f>'[1]INFORME HACIENDA EPAN '!C82</f>
        <v>MARZO</v>
      </c>
      <c r="D79" s="862">
        <v>14</v>
      </c>
      <c r="E79" s="866" t="s">
        <v>1182</v>
      </c>
      <c r="F79" s="864" t="s">
        <v>1189</v>
      </c>
      <c r="G79" s="879"/>
    </row>
    <row r="80" spans="2:39" ht="14.4">
      <c r="B80" s="861">
        <v>2023</v>
      </c>
      <c r="C80" s="862" t="str">
        <f>'[1]INFORME HACIENDA EPAN '!C83</f>
        <v>MARZO</v>
      </c>
      <c r="D80" s="862">
        <v>15</v>
      </c>
      <c r="E80" s="866" t="s">
        <v>1182</v>
      </c>
      <c r="F80" s="864" t="s">
        <v>1189</v>
      </c>
      <c r="G80" s="879"/>
    </row>
    <row r="81" spans="2:7" ht="14.4">
      <c r="B81" s="861">
        <v>2023</v>
      </c>
      <c r="C81" s="862" t="str">
        <f>'[1]INFORME HACIENDA EPAN '!C84</f>
        <v>MARZO</v>
      </c>
      <c r="D81" s="862">
        <v>16</v>
      </c>
      <c r="E81" s="866" t="s">
        <v>1182</v>
      </c>
      <c r="F81" s="864" t="s">
        <v>1189</v>
      </c>
      <c r="G81" s="879"/>
    </row>
    <row r="82" spans="2:7" ht="14.4">
      <c r="B82" s="861">
        <v>2023</v>
      </c>
      <c r="C82" s="862" t="str">
        <f>'[1]INFORME HACIENDA EPAN '!C85</f>
        <v>MARZO</v>
      </c>
      <c r="D82" s="862">
        <v>17</v>
      </c>
      <c r="E82" s="866" t="s">
        <v>1182</v>
      </c>
      <c r="F82" s="864" t="s">
        <v>1189</v>
      </c>
      <c r="G82" s="879"/>
    </row>
    <row r="83" spans="2:7" ht="14.4">
      <c r="B83" s="861">
        <v>2023</v>
      </c>
      <c r="C83" s="862" t="str">
        <f>'[1]INFORME HACIENDA EPAN '!C86</f>
        <v>MARZO</v>
      </c>
      <c r="D83" s="862">
        <v>18</v>
      </c>
      <c r="E83" s="866" t="s">
        <v>1182</v>
      </c>
      <c r="F83" s="864" t="s">
        <v>1189</v>
      </c>
      <c r="G83" s="879"/>
    </row>
    <row r="84" spans="2:7" ht="14.4">
      <c r="B84" s="861">
        <v>2023</v>
      </c>
      <c r="C84" s="862" t="str">
        <f>'[1]INFORME HACIENDA EPAN '!C87</f>
        <v>MARZO</v>
      </c>
      <c r="D84" s="862">
        <v>19</v>
      </c>
      <c r="E84" s="866" t="s">
        <v>1182</v>
      </c>
      <c r="F84" s="864" t="s">
        <v>1189</v>
      </c>
      <c r="G84" s="879"/>
    </row>
    <row r="85" spans="2:7" ht="14.4">
      <c r="B85" s="861">
        <v>2023</v>
      </c>
      <c r="C85" s="862" t="str">
        <f>'[1]INFORME HACIENDA EPAN '!C88</f>
        <v>MARZO</v>
      </c>
      <c r="D85" s="862">
        <v>20</v>
      </c>
      <c r="E85" s="866" t="s">
        <v>1182</v>
      </c>
      <c r="F85" s="864" t="s">
        <v>1189</v>
      </c>
      <c r="G85" s="879"/>
    </row>
    <row r="86" spans="2:7" ht="14.4">
      <c r="B86" s="861">
        <v>2023</v>
      </c>
      <c r="C86" s="862" t="str">
        <f>'[1]INFORME HACIENDA EPAN '!C89</f>
        <v>MARZO</v>
      </c>
      <c r="D86" s="862">
        <v>21</v>
      </c>
      <c r="E86" s="866" t="s">
        <v>1182</v>
      </c>
      <c r="F86" s="864" t="s">
        <v>1189</v>
      </c>
      <c r="G86" s="879"/>
    </row>
    <row r="87" spans="2:7" ht="14.4">
      <c r="B87" s="861">
        <v>2023</v>
      </c>
      <c r="C87" s="862" t="str">
        <f>'[1]INFORME HACIENDA EPAN '!C90</f>
        <v>MARZO</v>
      </c>
      <c r="D87" s="862">
        <v>22</v>
      </c>
      <c r="E87" s="866" t="s">
        <v>1182</v>
      </c>
      <c r="F87" s="864" t="s">
        <v>1189</v>
      </c>
      <c r="G87" s="879"/>
    </row>
    <row r="88" spans="2:7" ht="14.4">
      <c r="B88" s="861">
        <v>2023</v>
      </c>
      <c r="C88" s="862" t="str">
        <f>'[1]INFORME HACIENDA EPAN '!C91</f>
        <v>MARZO</v>
      </c>
      <c r="D88" s="862">
        <v>23</v>
      </c>
      <c r="E88" s="866" t="s">
        <v>1182</v>
      </c>
      <c r="F88" s="864" t="s">
        <v>1189</v>
      </c>
      <c r="G88" s="879"/>
    </row>
    <row r="89" spans="2:7" ht="14.4">
      <c r="B89" s="861">
        <v>2023</v>
      </c>
      <c r="C89" s="862" t="str">
        <f>'[1]INFORME HACIENDA EPAN '!C92</f>
        <v>MARZO</v>
      </c>
      <c r="D89" s="862">
        <v>24</v>
      </c>
      <c r="E89" s="866" t="s">
        <v>1182</v>
      </c>
      <c r="F89" s="864" t="s">
        <v>1189</v>
      </c>
      <c r="G89" s="879"/>
    </row>
    <row r="90" spans="2:7" ht="14.4">
      <c r="B90" s="861">
        <v>2023</v>
      </c>
      <c r="C90" s="862" t="str">
        <f>'[1]INFORME HACIENDA EPAN '!C93</f>
        <v>MARZO</v>
      </c>
      <c r="D90" s="862">
        <v>25</v>
      </c>
      <c r="E90" s="866" t="s">
        <v>1182</v>
      </c>
      <c r="F90" s="864" t="s">
        <v>1189</v>
      </c>
      <c r="G90" s="879"/>
    </row>
    <row r="91" spans="2:7" ht="14.4">
      <c r="B91" s="861">
        <v>2023</v>
      </c>
      <c r="C91" s="862" t="str">
        <f>'[1]INFORME HACIENDA EPAN '!C94</f>
        <v>MARZO</v>
      </c>
      <c r="D91" s="862">
        <v>26</v>
      </c>
      <c r="E91" s="866" t="s">
        <v>1182</v>
      </c>
      <c r="F91" s="864" t="s">
        <v>1189</v>
      </c>
      <c r="G91" s="879"/>
    </row>
    <row r="92" spans="2:7" ht="14.4">
      <c r="B92" s="861">
        <v>2023</v>
      </c>
      <c r="C92" s="862" t="str">
        <f>'[1]INFORME HACIENDA EPAN '!C95</f>
        <v>MARZO</v>
      </c>
      <c r="D92" s="862">
        <v>27</v>
      </c>
      <c r="E92" s="866" t="s">
        <v>1182</v>
      </c>
      <c r="F92" s="864" t="s">
        <v>1189</v>
      </c>
      <c r="G92" s="879"/>
    </row>
    <row r="93" spans="2:7" ht="14.4">
      <c r="B93" s="861">
        <v>2023</v>
      </c>
      <c r="C93" s="862" t="str">
        <f>'[1]INFORME HACIENDA EPAN '!C96</f>
        <v>MARZO</v>
      </c>
      <c r="D93" s="862">
        <v>28</v>
      </c>
      <c r="E93" s="866" t="s">
        <v>1182</v>
      </c>
      <c r="F93" s="864" t="s">
        <v>1189</v>
      </c>
      <c r="G93" s="879"/>
    </row>
    <row r="94" spans="2:7" ht="14.4">
      <c r="B94" s="861">
        <v>2023</v>
      </c>
      <c r="C94" s="862" t="str">
        <f>'[1]INFORME HACIENDA EPAN '!C97</f>
        <v>MARZO</v>
      </c>
      <c r="D94" s="862">
        <v>29</v>
      </c>
      <c r="E94" s="866" t="s">
        <v>1182</v>
      </c>
      <c r="F94" s="864" t="s">
        <v>1189</v>
      </c>
      <c r="G94" s="879"/>
    </row>
    <row r="95" spans="2:7" ht="14.4">
      <c r="B95" s="861">
        <v>2023</v>
      </c>
      <c r="C95" s="862" t="str">
        <f>'[1]INFORME HACIENDA EPAN '!C98</f>
        <v>MARZO</v>
      </c>
      <c r="D95" s="862">
        <v>30</v>
      </c>
      <c r="E95" s="866" t="s">
        <v>1182</v>
      </c>
      <c r="F95" s="864" t="s">
        <v>1189</v>
      </c>
      <c r="G95" s="879"/>
    </row>
    <row r="96" spans="2:7" ht="15" thickBot="1">
      <c r="B96" s="861">
        <v>2023</v>
      </c>
      <c r="C96" s="868" t="str">
        <f>'[1]INFORME HACIENDA EPAN '!C99</f>
        <v>MARZO</v>
      </c>
      <c r="D96" s="880">
        <v>31</v>
      </c>
      <c r="E96" s="869" t="s">
        <v>1182</v>
      </c>
      <c r="F96" s="870" t="s">
        <v>1189</v>
      </c>
      <c r="G96" s="881"/>
    </row>
    <row r="97" spans="2:38" ht="13.8" thickBot="1">
      <c r="B97" s="1403" t="s">
        <v>1181</v>
      </c>
      <c r="C97" s="1404"/>
      <c r="D97" s="1404"/>
      <c r="E97" s="1404"/>
      <c r="F97" s="1405"/>
      <c r="G97" s="871">
        <f>SUM(G66:G96)</f>
        <v>0</v>
      </c>
    </row>
    <row r="98" spans="2:38" ht="13.8" thickBot="1">
      <c r="B98" s="1406" t="s">
        <v>1198</v>
      </c>
      <c r="C98" s="1407"/>
      <c r="D98" s="1407"/>
      <c r="E98" s="1407"/>
      <c r="F98" s="1408"/>
      <c r="G98" s="882">
        <f>G97+G65+G36</f>
        <v>80118</v>
      </c>
    </row>
    <row r="99" spans="2:38" ht="37.5" customHeight="1">
      <c r="B99" s="1409" t="s">
        <v>1199</v>
      </c>
      <c r="C99" s="1410"/>
      <c r="D99" s="1410"/>
      <c r="E99" s="1410"/>
      <c r="F99" s="1410"/>
      <c r="G99" s="1411"/>
    </row>
    <row r="100" spans="2:38">
      <c r="B100" s="883" t="s">
        <v>1200</v>
      </c>
      <c r="C100" s="884"/>
      <c r="D100" s="884"/>
      <c r="E100" s="884"/>
      <c r="F100" s="884"/>
      <c r="G100" s="885"/>
    </row>
    <row r="101" spans="2:38" ht="13.8" thickBot="1">
      <c r="B101" s="886" t="s">
        <v>1201</v>
      </c>
      <c r="C101" s="887"/>
      <c r="D101" s="888"/>
      <c r="E101" s="888"/>
      <c r="F101" s="888"/>
      <c r="G101" s="889"/>
    </row>
    <row r="102" spans="2:38" s="860" customFormat="1" ht="14.4">
      <c r="B102" s="890">
        <v>2023</v>
      </c>
      <c r="C102" s="815" t="s">
        <v>1202</v>
      </c>
      <c r="D102" s="815">
        <v>1</v>
      </c>
      <c r="E102" s="891" t="s">
        <v>1182</v>
      </c>
      <c r="F102" s="892" t="s">
        <v>1189</v>
      </c>
      <c r="G102" s="817"/>
      <c r="H102" s="846"/>
      <c r="I102" s="846"/>
      <c r="J102" s="846"/>
      <c r="K102" s="846"/>
      <c r="L102" s="846"/>
      <c r="M102" s="846"/>
      <c r="N102" s="846"/>
      <c r="O102" s="846"/>
      <c r="P102" s="846"/>
      <c r="Q102" s="846"/>
      <c r="R102" s="846"/>
      <c r="S102" s="846"/>
      <c r="T102" s="846"/>
      <c r="U102" s="846"/>
      <c r="V102" s="846"/>
      <c r="W102" s="846"/>
      <c r="X102" s="846"/>
      <c r="Y102" s="846"/>
      <c r="Z102" s="846"/>
      <c r="AA102" s="846"/>
      <c r="AB102" s="846"/>
      <c r="AC102" s="846"/>
      <c r="AD102" s="846"/>
      <c r="AE102" s="846"/>
      <c r="AF102" s="846"/>
      <c r="AG102" s="846"/>
      <c r="AH102" s="846"/>
      <c r="AI102" s="846"/>
      <c r="AJ102" s="846"/>
      <c r="AK102" s="846"/>
      <c r="AL102" s="846"/>
    </row>
    <row r="103" spans="2:38" s="860" customFormat="1" ht="14.4">
      <c r="B103" s="831">
        <v>2023</v>
      </c>
      <c r="C103" s="832" t="s">
        <v>1202</v>
      </c>
      <c r="D103" s="832">
        <v>2</v>
      </c>
      <c r="E103" s="893" t="s">
        <v>1182</v>
      </c>
      <c r="F103" s="894" t="s">
        <v>1189</v>
      </c>
      <c r="G103" s="820"/>
      <c r="H103" s="846"/>
      <c r="I103" s="846"/>
      <c r="J103" s="846"/>
      <c r="K103" s="846"/>
      <c r="L103" s="846"/>
      <c r="M103" s="846"/>
      <c r="N103" s="846"/>
      <c r="O103" s="846"/>
      <c r="P103" s="846"/>
      <c r="Q103" s="846"/>
      <c r="R103" s="846"/>
      <c r="S103" s="846"/>
      <c r="T103" s="846"/>
      <c r="U103" s="846"/>
      <c r="V103" s="846"/>
      <c r="W103" s="846"/>
      <c r="X103" s="846"/>
      <c r="Y103" s="846"/>
      <c r="Z103" s="846"/>
      <c r="AA103" s="846"/>
      <c r="AB103" s="846"/>
      <c r="AC103" s="846"/>
      <c r="AD103" s="846"/>
      <c r="AE103" s="846"/>
      <c r="AF103" s="846"/>
      <c r="AG103" s="846"/>
      <c r="AH103" s="846"/>
      <c r="AI103" s="846"/>
      <c r="AJ103" s="846"/>
      <c r="AK103" s="846"/>
      <c r="AL103" s="846"/>
    </row>
    <row r="104" spans="2:38" s="860" customFormat="1" ht="14.4">
      <c r="B104" s="831">
        <v>2023</v>
      </c>
      <c r="C104" s="832" t="s">
        <v>1202</v>
      </c>
      <c r="D104" s="832">
        <v>3</v>
      </c>
      <c r="E104" s="893" t="s">
        <v>1182</v>
      </c>
      <c r="F104" s="894" t="s">
        <v>1189</v>
      </c>
      <c r="G104" s="820"/>
      <c r="H104" s="846"/>
    </row>
    <row r="105" spans="2:38" ht="14.4">
      <c r="B105" s="831">
        <v>2023</v>
      </c>
      <c r="C105" s="832" t="s">
        <v>1202</v>
      </c>
      <c r="D105" s="832">
        <v>4</v>
      </c>
      <c r="E105" s="893" t="s">
        <v>1182</v>
      </c>
      <c r="F105" s="894" t="s">
        <v>1189</v>
      </c>
      <c r="G105" s="820"/>
    </row>
    <row r="106" spans="2:38" ht="14.4">
      <c r="B106" s="831">
        <v>2023</v>
      </c>
      <c r="C106" s="832" t="s">
        <v>1202</v>
      </c>
      <c r="D106" s="832">
        <v>5</v>
      </c>
      <c r="E106" s="893" t="s">
        <v>1182</v>
      </c>
      <c r="F106" s="894" t="s">
        <v>1189</v>
      </c>
      <c r="G106" s="820"/>
    </row>
    <row r="107" spans="2:38" ht="14.4">
      <c r="B107" s="831">
        <v>2023</v>
      </c>
      <c r="C107" s="832" t="s">
        <v>1202</v>
      </c>
      <c r="D107" s="832">
        <v>6</v>
      </c>
      <c r="E107" s="893" t="s">
        <v>1182</v>
      </c>
      <c r="F107" s="894" t="s">
        <v>1189</v>
      </c>
      <c r="G107" s="820"/>
    </row>
    <row r="108" spans="2:38" ht="14.4">
      <c r="B108" s="831">
        <v>2023</v>
      </c>
      <c r="C108" s="832" t="s">
        <v>1202</v>
      </c>
      <c r="D108" s="832">
        <v>7</v>
      </c>
      <c r="E108" s="893" t="s">
        <v>1182</v>
      </c>
      <c r="F108" s="894" t="s">
        <v>1189</v>
      </c>
      <c r="G108" s="820"/>
    </row>
    <row r="109" spans="2:38" ht="14.4">
      <c r="B109" s="831">
        <v>2023</v>
      </c>
      <c r="C109" s="832" t="s">
        <v>1202</v>
      </c>
      <c r="D109" s="832">
        <v>8</v>
      </c>
      <c r="E109" s="893" t="s">
        <v>1182</v>
      </c>
      <c r="F109" s="894" t="s">
        <v>1189</v>
      </c>
      <c r="G109" s="820"/>
    </row>
    <row r="110" spans="2:38" ht="14.4">
      <c r="B110" s="831">
        <v>2023</v>
      </c>
      <c r="C110" s="832" t="s">
        <v>1202</v>
      </c>
      <c r="D110" s="832">
        <v>9</v>
      </c>
      <c r="E110" s="893" t="s">
        <v>1182</v>
      </c>
      <c r="F110" s="894" t="s">
        <v>1189</v>
      </c>
      <c r="G110" s="820"/>
    </row>
    <row r="111" spans="2:38" ht="14.4">
      <c r="B111" s="831">
        <v>2023</v>
      </c>
      <c r="C111" s="832" t="s">
        <v>1202</v>
      </c>
      <c r="D111" s="832">
        <v>10</v>
      </c>
      <c r="E111" s="893" t="s">
        <v>1182</v>
      </c>
      <c r="F111" s="894" t="s">
        <v>1189</v>
      </c>
      <c r="G111" s="820"/>
    </row>
    <row r="112" spans="2:38" ht="14.4">
      <c r="B112" s="831">
        <v>2023</v>
      </c>
      <c r="C112" s="832" t="s">
        <v>1202</v>
      </c>
      <c r="D112" s="832">
        <v>11</v>
      </c>
      <c r="E112" s="893" t="s">
        <v>1182</v>
      </c>
      <c r="F112" s="894" t="s">
        <v>1189</v>
      </c>
      <c r="G112" s="820"/>
    </row>
    <row r="113" spans="2:7" ht="14.4">
      <c r="B113" s="831">
        <v>2023</v>
      </c>
      <c r="C113" s="832" t="s">
        <v>1202</v>
      </c>
      <c r="D113" s="832">
        <v>12</v>
      </c>
      <c r="E113" s="893" t="s">
        <v>1182</v>
      </c>
      <c r="F113" s="894" t="s">
        <v>1189</v>
      </c>
      <c r="G113" s="820"/>
    </row>
    <row r="114" spans="2:7" ht="14.4">
      <c r="B114" s="831">
        <v>2023</v>
      </c>
      <c r="C114" s="832" t="s">
        <v>1202</v>
      </c>
      <c r="D114" s="832">
        <v>13</v>
      </c>
      <c r="E114" s="893" t="s">
        <v>1182</v>
      </c>
      <c r="F114" s="894" t="s">
        <v>1189</v>
      </c>
      <c r="G114" s="820"/>
    </row>
    <row r="115" spans="2:7" ht="14.4">
      <c r="B115" s="831">
        <v>2023</v>
      </c>
      <c r="C115" s="832" t="s">
        <v>1202</v>
      </c>
      <c r="D115" s="832">
        <v>14</v>
      </c>
      <c r="E115" s="893" t="s">
        <v>1182</v>
      </c>
      <c r="F115" s="894" t="s">
        <v>1189</v>
      </c>
      <c r="G115" s="820"/>
    </row>
    <row r="116" spans="2:7" ht="14.4">
      <c r="B116" s="831">
        <v>2023</v>
      </c>
      <c r="C116" s="832" t="s">
        <v>1202</v>
      </c>
      <c r="D116" s="832">
        <v>15</v>
      </c>
      <c r="E116" s="893" t="s">
        <v>1182</v>
      </c>
      <c r="F116" s="894" t="s">
        <v>1189</v>
      </c>
      <c r="G116" s="820"/>
    </row>
    <row r="117" spans="2:7" ht="14.4">
      <c r="B117" s="831">
        <v>2023</v>
      </c>
      <c r="C117" s="832" t="s">
        <v>1202</v>
      </c>
      <c r="D117" s="832">
        <v>16</v>
      </c>
      <c r="E117" s="893" t="s">
        <v>1182</v>
      </c>
      <c r="F117" s="894" t="s">
        <v>1189</v>
      </c>
      <c r="G117" s="820"/>
    </row>
    <row r="118" spans="2:7" ht="14.4">
      <c r="B118" s="831">
        <v>2023</v>
      </c>
      <c r="C118" s="832" t="s">
        <v>1202</v>
      </c>
      <c r="D118" s="832">
        <v>17</v>
      </c>
      <c r="E118" s="893" t="s">
        <v>1182</v>
      </c>
      <c r="F118" s="894" t="s">
        <v>1189</v>
      </c>
      <c r="G118" s="820"/>
    </row>
    <row r="119" spans="2:7" ht="14.4">
      <c r="B119" s="831">
        <v>2023</v>
      </c>
      <c r="C119" s="832" t="s">
        <v>1202</v>
      </c>
      <c r="D119" s="832">
        <v>18</v>
      </c>
      <c r="E119" s="893" t="s">
        <v>1182</v>
      </c>
      <c r="F119" s="894" t="s">
        <v>1189</v>
      </c>
      <c r="G119" s="820"/>
    </row>
    <row r="120" spans="2:7" ht="14.4">
      <c r="B120" s="831">
        <v>2023</v>
      </c>
      <c r="C120" s="832" t="s">
        <v>1202</v>
      </c>
      <c r="D120" s="832">
        <v>19</v>
      </c>
      <c r="E120" s="893" t="s">
        <v>1182</v>
      </c>
      <c r="F120" s="894" t="s">
        <v>1189</v>
      </c>
      <c r="G120" s="820"/>
    </row>
    <row r="121" spans="2:7" ht="14.4">
      <c r="B121" s="831">
        <v>2023</v>
      </c>
      <c r="C121" s="832" t="s">
        <v>1202</v>
      </c>
      <c r="D121" s="832">
        <v>20</v>
      </c>
      <c r="E121" s="893" t="s">
        <v>1182</v>
      </c>
      <c r="F121" s="894" t="s">
        <v>1189</v>
      </c>
      <c r="G121" s="820"/>
    </row>
    <row r="122" spans="2:7" ht="14.4">
      <c r="B122" s="831">
        <v>2023</v>
      </c>
      <c r="C122" s="832" t="s">
        <v>1202</v>
      </c>
      <c r="D122" s="832">
        <v>21</v>
      </c>
      <c r="E122" s="893" t="s">
        <v>1182</v>
      </c>
      <c r="F122" s="894" t="s">
        <v>1189</v>
      </c>
      <c r="G122" s="820"/>
    </row>
    <row r="123" spans="2:7" ht="14.4">
      <c r="B123" s="831">
        <v>2023</v>
      </c>
      <c r="C123" s="832" t="s">
        <v>1202</v>
      </c>
      <c r="D123" s="832">
        <v>22</v>
      </c>
      <c r="E123" s="893" t="s">
        <v>1182</v>
      </c>
      <c r="F123" s="894" t="s">
        <v>1189</v>
      </c>
      <c r="G123" s="820"/>
    </row>
    <row r="124" spans="2:7" ht="14.4">
      <c r="B124" s="831">
        <v>2023</v>
      </c>
      <c r="C124" s="832" t="s">
        <v>1202</v>
      </c>
      <c r="D124" s="832">
        <v>23</v>
      </c>
      <c r="E124" s="893" t="s">
        <v>1182</v>
      </c>
      <c r="F124" s="894" t="s">
        <v>1189</v>
      </c>
      <c r="G124" s="820"/>
    </row>
    <row r="125" spans="2:7" ht="14.4">
      <c r="B125" s="831">
        <v>2023</v>
      </c>
      <c r="C125" s="832" t="s">
        <v>1202</v>
      </c>
      <c r="D125" s="832">
        <v>24</v>
      </c>
      <c r="E125" s="893" t="s">
        <v>1182</v>
      </c>
      <c r="F125" s="894" t="s">
        <v>1189</v>
      </c>
      <c r="G125" s="820"/>
    </row>
    <row r="126" spans="2:7" ht="14.4">
      <c r="B126" s="831">
        <v>2023</v>
      </c>
      <c r="C126" s="832" t="s">
        <v>1202</v>
      </c>
      <c r="D126" s="832">
        <v>25</v>
      </c>
      <c r="E126" s="893" t="s">
        <v>1182</v>
      </c>
      <c r="F126" s="894" t="s">
        <v>1189</v>
      </c>
      <c r="G126" s="820"/>
    </row>
    <row r="127" spans="2:7" ht="14.4">
      <c r="B127" s="831">
        <v>2023</v>
      </c>
      <c r="C127" s="832" t="s">
        <v>1202</v>
      </c>
      <c r="D127" s="832">
        <v>26</v>
      </c>
      <c r="E127" s="893" t="s">
        <v>1182</v>
      </c>
      <c r="F127" s="894" t="s">
        <v>1189</v>
      </c>
      <c r="G127" s="820"/>
    </row>
    <row r="128" spans="2:7" ht="14.4">
      <c r="B128" s="831">
        <v>2023</v>
      </c>
      <c r="C128" s="832" t="s">
        <v>1202</v>
      </c>
      <c r="D128" s="832">
        <v>27</v>
      </c>
      <c r="E128" s="893" t="s">
        <v>1182</v>
      </c>
      <c r="F128" s="894" t="s">
        <v>1189</v>
      </c>
      <c r="G128" s="820"/>
    </row>
    <row r="129" spans="2:7" ht="14.4">
      <c r="B129" s="831">
        <v>2023</v>
      </c>
      <c r="C129" s="832" t="s">
        <v>1202</v>
      </c>
      <c r="D129" s="832">
        <v>28</v>
      </c>
      <c r="E129" s="893" t="s">
        <v>1182</v>
      </c>
      <c r="F129" s="894" t="s">
        <v>1189</v>
      </c>
      <c r="G129" s="820"/>
    </row>
    <row r="130" spans="2:7" ht="14.4">
      <c r="B130" s="831">
        <v>2023</v>
      </c>
      <c r="C130" s="832" t="s">
        <v>1202</v>
      </c>
      <c r="D130" s="832">
        <v>29</v>
      </c>
      <c r="E130" s="893" t="s">
        <v>1182</v>
      </c>
      <c r="F130" s="894" t="s">
        <v>1189</v>
      </c>
      <c r="G130" s="820"/>
    </row>
    <row r="131" spans="2:7" ht="15" thickBot="1">
      <c r="B131" s="831">
        <v>2023</v>
      </c>
      <c r="C131" s="895" t="s">
        <v>1202</v>
      </c>
      <c r="D131" s="895">
        <v>30</v>
      </c>
      <c r="E131" s="896" t="s">
        <v>1182</v>
      </c>
      <c r="F131" s="897" t="s">
        <v>1189</v>
      </c>
      <c r="G131" s="898"/>
    </row>
    <row r="132" spans="2:7" ht="13.8" thickBot="1">
      <c r="B132" s="1391" t="s">
        <v>1181</v>
      </c>
      <c r="C132" s="1392"/>
      <c r="D132" s="1392"/>
      <c r="E132" s="1392"/>
      <c r="F132" s="1392"/>
      <c r="G132" s="899">
        <f>SUM(G102:G131)</f>
        <v>0</v>
      </c>
    </row>
    <row r="133" spans="2:7" ht="14.4">
      <c r="B133" s="890">
        <v>2023</v>
      </c>
      <c r="C133" s="815" t="s">
        <v>1203</v>
      </c>
      <c r="D133" s="815">
        <v>1</v>
      </c>
      <c r="E133" s="900" t="s">
        <v>1182</v>
      </c>
      <c r="F133" s="892" t="s">
        <v>1189</v>
      </c>
      <c r="G133" s="817"/>
    </row>
    <row r="134" spans="2:7" ht="14.4">
      <c r="B134" s="831">
        <v>2023</v>
      </c>
      <c r="C134" s="832" t="s">
        <v>1203</v>
      </c>
      <c r="D134" s="832">
        <v>2</v>
      </c>
      <c r="E134" s="835" t="s">
        <v>1182</v>
      </c>
      <c r="F134" s="894" t="s">
        <v>1189</v>
      </c>
      <c r="G134" s="820"/>
    </row>
    <row r="135" spans="2:7" ht="14.4">
      <c r="B135" s="831">
        <v>2023</v>
      </c>
      <c r="C135" s="832" t="s">
        <v>1203</v>
      </c>
      <c r="D135" s="832">
        <v>3</v>
      </c>
      <c r="E135" s="835" t="s">
        <v>1182</v>
      </c>
      <c r="F135" s="894" t="s">
        <v>1189</v>
      </c>
      <c r="G135" s="820"/>
    </row>
    <row r="136" spans="2:7" ht="14.4">
      <c r="B136" s="831">
        <v>2023</v>
      </c>
      <c r="C136" s="832" t="s">
        <v>1203</v>
      </c>
      <c r="D136" s="832">
        <v>4</v>
      </c>
      <c r="E136" s="835" t="s">
        <v>1182</v>
      </c>
      <c r="F136" s="894" t="s">
        <v>1189</v>
      </c>
      <c r="G136" s="820"/>
    </row>
    <row r="137" spans="2:7" ht="14.4">
      <c r="B137" s="831">
        <v>2023</v>
      </c>
      <c r="C137" s="832" t="s">
        <v>1203</v>
      </c>
      <c r="D137" s="832">
        <v>5</v>
      </c>
      <c r="E137" s="835" t="s">
        <v>1182</v>
      </c>
      <c r="F137" s="894" t="s">
        <v>1189</v>
      </c>
      <c r="G137" s="820"/>
    </row>
    <row r="138" spans="2:7" ht="14.4">
      <c r="B138" s="831">
        <v>2023</v>
      </c>
      <c r="C138" s="832" t="s">
        <v>1203</v>
      </c>
      <c r="D138" s="832">
        <v>6</v>
      </c>
      <c r="E138" s="835" t="s">
        <v>1182</v>
      </c>
      <c r="F138" s="894" t="s">
        <v>1189</v>
      </c>
      <c r="G138" s="820"/>
    </row>
    <row r="139" spans="2:7" ht="14.4">
      <c r="B139" s="831">
        <v>2023</v>
      </c>
      <c r="C139" s="832" t="s">
        <v>1203</v>
      </c>
      <c r="D139" s="832">
        <v>7</v>
      </c>
      <c r="E139" s="835" t="s">
        <v>1182</v>
      </c>
      <c r="F139" s="894" t="s">
        <v>1189</v>
      </c>
      <c r="G139" s="820"/>
    </row>
    <row r="140" spans="2:7" ht="14.4">
      <c r="B140" s="831">
        <v>2023</v>
      </c>
      <c r="C140" s="832" t="s">
        <v>1203</v>
      </c>
      <c r="D140" s="832">
        <v>8</v>
      </c>
      <c r="E140" s="835" t="s">
        <v>1182</v>
      </c>
      <c r="F140" s="894" t="s">
        <v>1189</v>
      </c>
      <c r="G140" s="820"/>
    </row>
    <row r="141" spans="2:7" ht="14.4">
      <c r="B141" s="831">
        <v>2023</v>
      </c>
      <c r="C141" s="832" t="s">
        <v>1203</v>
      </c>
      <c r="D141" s="832">
        <v>9</v>
      </c>
      <c r="E141" s="835" t="s">
        <v>1182</v>
      </c>
      <c r="F141" s="894" t="s">
        <v>1189</v>
      </c>
      <c r="G141" s="820"/>
    </row>
    <row r="142" spans="2:7" ht="14.4">
      <c r="B142" s="831">
        <v>2023</v>
      </c>
      <c r="C142" s="832" t="s">
        <v>1203</v>
      </c>
      <c r="D142" s="832">
        <v>10</v>
      </c>
      <c r="E142" s="835" t="s">
        <v>1182</v>
      </c>
      <c r="F142" s="894" t="s">
        <v>1189</v>
      </c>
      <c r="G142" s="820"/>
    </row>
    <row r="143" spans="2:7" ht="14.4">
      <c r="B143" s="831">
        <v>2023</v>
      </c>
      <c r="C143" s="832" t="s">
        <v>1203</v>
      </c>
      <c r="D143" s="832">
        <v>11</v>
      </c>
      <c r="E143" s="835" t="s">
        <v>1182</v>
      </c>
      <c r="F143" s="894" t="s">
        <v>1189</v>
      </c>
      <c r="G143" s="820"/>
    </row>
    <row r="144" spans="2:7" ht="14.4">
      <c r="B144" s="831">
        <v>2023</v>
      </c>
      <c r="C144" s="832" t="s">
        <v>1203</v>
      </c>
      <c r="D144" s="832">
        <v>12</v>
      </c>
      <c r="E144" s="835" t="s">
        <v>1182</v>
      </c>
      <c r="F144" s="894" t="s">
        <v>1189</v>
      </c>
      <c r="G144" s="820"/>
    </row>
    <row r="145" spans="2:7" ht="14.4">
      <c r="B145" s="831">
        <v>2023</v>
      </c>
      <c r="C145" s="832" t="s">
        <v>1203</v>
      </c>
      <c r="D145" s="832">
        <v>13</v>
      </c>
      <c r="E145" s="835" t="s">
        <v>1182</v>
      </c>
      <c r="F145" s="894" t="s">
        <v>1189</v>
      </c>
      <c r="G145" s="820"/>
    </row>
    <row r="146" spans="2:7" ht="14.4">
      <c r="B146" s="831">
        <v>2023</v>
      </c>
      <c r="C146" s="832" t="s">
        <v>1203</v>
      </c>
      <c r="D146" s="832">
        <v>14</v>
      </c>
      <c r="E146" s="835" t="s">
        <v>1182</v>
      </c>
      <c r="F146" s="894" t="s">
        <v>1189</v>
      </c>
      <c r="G146" s="820"/>
    </row>
    <row r="147" spans="2:7" ht="14.4">
      <c r="B147" s="831">
        <v>2023</v>
      </c>
      <c r="C147" s="832" t="s">
        <v>1203</v>
      </c>
      <c r="D147" s="832">
        <v>15</v>
      </c>
      <c r="E147" s="835" t="s">
        <v>1182</v>
      </c>
      <c r="F147" s="894" t="s">
        <v>1189</v>
      </c>
      <c r="G147" s="820"/>
    </row>
    <row r="148" spans="2:7" ht="14.4">
      <c r="B148" s="831">
        <v>2023</v>
      </c>
      <c r="C148" s="832" t="s">
        <v>1203</v>
      </c>
      <c r="D148" s="832">
        <v>16</v>
      </c>
      <c r="E148" s="835" t="s">
        <v>1182</v>
      </c>
      <c r="F148" s="894" t="s">
        <v>1189</v>
      </c>
      <c r="G148" s="820"/>
    </row>
    <row r="149" spans="2:7" ht="14.4">
      <c r="B149" s="831">
        <v>2023</v>
      </c>
      <c r="C149" s="832" t="s">
        <v>1203</v>
      </c>
      <c r="D149" s="832">
        <v>17</v>
      </c>
      <c r="E149" s="835" t="s">
        <v>1182</v>
      </c>
      <c r="F149" s="894" t="s">
        <v>1189</v>
      </c>
      <c r="G149" s="820"/>
    </row>
    <row r="150" spans="2:7" ht="14.4">
      <c r="B150" s="831">
        <v>2023</v>
      </c>
      <c r="C150" s="832" t="s">
        <v>1203</v>
      </c>
      <c r="D150" s="832">
        <v>18</v>
      </c>
      <c r="E150" s="835" t="s">
        <v>1182</v>
      </c>
      <c r="F150" s="894" t="s">
        <v>1189</v>
      </c>
      <c r="G150" s="820"/>
    </row>
    <row r="151" spans="2:7" ht="14.4">
      <c r="B151" s="831">
        <v>2023</v>
      </c>
      <c r="C151" s="832" t="s">
        <v>1203</v>
      </c>
      <c r="D151" s="832">
        <v>19</v>
      </c>
      <c r="E151" s="835" t="s">
        <v>1182</v>
      </c>
      <c r="F151" s="894" t="s">
        <v>1189</v>
      </c>
      <c r="G151" s="820"/>
    </row>
    <row r="152" spans="2:7" ht="14.4">
      <c r="B152" s="831">
        <v>2023</v>
      </c>
      <c r="C152" s="832" t="s">
        <v>1203</v>
      </c>
      <c r="D152" s="832">
        <v>20</v>
      </c>
      <c r="E152" s="835" t="s">
        <v>1182</v>
      </c>
      <c r="F152" s="894" t="s">
        <v>1189</v>
      </c>
      <c r="G152" s="820"/>
    </row>
    <row r="153" spans="2:7" ht="14.4">
      <c r="B153" s="831">
        <v>2023</v>
      </c>
      <c r="C153" s="832" t="s">
        <v>1203</v>
      </c>
      <c r="D153" s="832">
        <v>21</v>
      </c>
      <c r="E153" s="835" t="s">
        <v>1182</v>
      </c>
      <c r="F153" s="894" t="s">
        <v>1189</v>
      </c>
      <c r="G153" s="820"/>
    </row>
    <row r="154" spans="2:7" ht="14.4">
      <c r="B154" s="831">
        <v>2023</v>
      </c>
      <c r="C154" s="832" t="s">
        <v>1203</v>
      </c>
      <c r="D154" s="832">
        <v>22</v>
      </c>
      <c r="E154" s="835" t="s">
        <v>1182</v>
      </c>
      <c r="F154" s="894" t="s">
        <v>1189</v>
      </c>
      <c r="G154" s="820"/>
    </row>
    <row r="155" spans="2:7" ht="14.4">
      <c r="B155" s="831">
        <v>2023</v>
      </c>
      <c r="C155" s="832" t="s">
        <v>1203</v>
      </c>
      <c r="D155" s="832">
        <v>23</v>
      </c>
      <c r="E155" s="835" t="s">
        <v>1182</v>
      </c>
      <c r="F155" s="894" t="s">
        <v>1189</v>
      </c>
      <c r="G155" s="820"/>
    </row>
    <row r="156" spans="2:7" ht="14.4">
      <c r="B156" s="831">
        <v>2023</v>
      </c>
      <c r="C156" s="832" t="s">
        <v>1203</v>
      </c>
      <c r="D156" s="832">
        <v>24</v>
      </c>
      <c r="E156" s="835" t="s">
        <v>1182</v>
      </c>
      <c r="F156" s="894" t="s">
        <v>1189</v>
      </c>
      <c r="G156" s="820"/>
    </row>
    <row r="157" spans="2:7" ht="14.4">
      <c r="B157" s="831">
        <v>2023</v>
      </c>
      <c r="C157" s="832" t="s">
        <v>1203</v>
      </c>
      <c r="D157" s="832">
        <v>25</v>
      </c>
      <c r="E157" s="835" t="s">
        <v>1182</v>
      </c>
      <c r="F157" s="894" t="s">
        <v>1189</v>
      </c>
      <c r="G157" s="820"/>
    </row>
    <row r="158" spans="2:7" ht="14.4">
      <c r="B158" s="831">
        <v>2023</v>
      </c>
      <c r="C158" s="832" t="s">
        <v>1203</v>
      </c>
      <c r="D158" s="832">
        <v>26</v>
      </c>
      <c r="E158" s="835" t="s">
        <v>1182</v>
      </c>
      <c r="F158" s="894" t="s">
        <v>1189</v>
      </c>
      <c r="G158" s="820"/>
    </row>
    <row r="159" spans="2:7" ht="14.4">
      <c r="B159" s="831">
        <v>2023</v>
      </c>
      <c r="C159" s="832" t="s">
        <v>1203</v>
      </c>
      <c r="D159" s="832">
        <v>27</v>
      </c>
      <c r="E159" s="835" t="s">
        <v>1182</v>
      </c>
      <c r="F159" s="894" t="s">
        <v>1189</v>
      </c>
      <c r="G159" s="820"/>
    </row>
    <row r="160" spans="2:7" ht="14.4">
      <c r="B160" s="831">
        <v>2023</v>
      </c>
      <c r="C160" s="832" t="s">
        <v>1203</v>
      </c>
      <c r="D160" s="832">
        <v>28</v>
      </c>
      <c r="E160" s="835" t="s">
        <v>1182</v>
      </c>
      <c r="F160" s="894" t="s">
        <v>1189</v>
      </c>
      <c r="G160" s="820"/>
    </row>
    <row r="161" spans="2:7" ht="14.4">
      <c r="B161" s="831">
        <v>2023</v>
      </c>
      <c r="C161" s="832" t="s">
        <v>1203</v>
      </c>
      <c r="D161" s="832">
        <v>29</v>
      </c>
      <c r="E161" s="835" t="s">
        <v>1182</v>
      </c>
      <c r="F161" s="894" t="s">
        <v>1189</v>
      </c>
      <c r="G161" s="820"/>
    </row>
    <row r="162" spans="2:7" ht="14.4">
      <c r="B162" s="831">
        <v>2023</v>
      </c>
      <c r="C162" s="832" t="s">
        <v>1203</v>
      </c>
      <c r="D162" s="832">
        <v>30</v>
      </c>
      <c r="E162" s="835" t="s">
        <v>1182</v>
      </c>
      <c r="F162" s="894" t="s">
        <v>1189</v>
      </c>
      <c r="G162" s="820"/>
    </row>
    <row r="163" spans="2:7" ht="15" thickBot="1">
      <c r="B163" s="831">
        <v>2023</v>
      </c>
      <c r="C163" s="901" t="s">
        <v>1203</v>
      </c>
      <c r="D163" s="901">
        <v>31</v>
      </c>
      <c r="E163" s="837" t="s">
        <v>1182</v>
      </c>
      <c r="F163" s="902" t="s">
        <v>1189</v>
      </c>
      <c r="G163" s="898"/>
    </row>
    <row r="164" spans="2:7" ht="13.8" thickBot="1">
      <c r="B164" s="1391" t="s">
        <v>1181</v>
      </c>
      <c r="C164" s="1392"/>
      <c r="D164" s="1392"/>
      <c r="E164" s="1392"/>
      <c r="F164" s="1393"/>
      <c r="G164" s="899">
        <f>SUM(G133:G163)</f>
        <v>0</v>
      </c>
    </row>
    <row r="165" spans="2:7" ht="14.4">
      <c r="B165" s="831">
        <v>2023</v>
      </c>
      <c r="C165" s="832" t="s">
        <v>1204</v>
      </c>
      <c r="D165" s="832">
        <v>1</v>
      </c>
      <c r="E165" s="900" t="s">
        <v>1182</v>
      </c>
      <c r="F165" s="894" t="s">
        <v>1189</v>
      </c>
      <c r="G165" s="817"/>
    </row>
    <row r="166" spans="2:7" ht="14.4">
      <c r="B166" s="831">
        <v>2023</v>
      </c>
      <c r="C166" s="832" t="s">
        <v>1204</v>
      </c>
      <c r="D166" s="832">
        <v>2</v>
      </c>
      <c r="E166" s="835" t="s">
        <v>1182</v>
      </c>
      <c r="F166" s="894" t="s">
        <v>1189</v>
      </c>
      <c r="G166" s="820"/>
    </row>
    <row r="167" spans="2:7" ht="14.4">
      <c r="B167" s="831">
        <v>2023</v>
      </c>
      <c r="C167" s="832" t="s">
        <v>1204</v>
      </c>
      <c r="D167" s="832">
        <v>3</v>
      </c>
      <c r="E167" s="835" t="s">
        <v>1182</v>
      </c>
      <c r="F167" s="894" t="s">
        <v>1189</v>
      </c>
      <c r="G167" s="820"/>
    </row>
    <row r="168" spans="2:7" ht="14.4">
      <c r="B168" s="831">
        <v>2023</v>
      </c>
      <c r="C168" s="832" t="s">
        <v>1204</v>
      </c>
      <c r="D168" s="832">
        <v>4</v>
      </c>
      <c r="E168" s="835" t="s">
        <v>1182</v>
      </c>
      <c r="F168" s="894" t="s">
        <v>1189</v>
      </c>
      <c r="G168" s="820"/>
    </row>
    <row r="169" spans="2:7" ht="14.4">
      <c r="B169" s="831">
        <v>2023</v>
      </c>
      <c r="C169" s="832" t="s">
        <v>1204</v>
      </c>
      <c r="D169" s="832">
        <v>5</v>
      </c>
      <c r="E169" s="835" t="s">
        <v>1182</v>
      </c>
      <c r="F169" s="894" t="s">
        <v>1189</v>
      </c>
      <c r="G169" s="820"/>
    </row>
    <row r="170" spans="2:7" ht="14.4">
      <c r="B170" s="831">
        <v>2023</v>
      </c>
      <c r="C170" s="832" t="s">
        <v>1204</v>
      </c>
      <c r="D170" s="832">
        <v>6</v>
      </c>
      <c r="E170" s="835" t="s">
        <v>1182</v>
      </c>
      <c r="F170" s="894" t="s">
        <v>1189</v>
      </c>
      <c r="G170" s="820"/>
    </row>
    <row r="171" spans="2:7" ht="14.4">
      <c r="B171" s="831">
        <v>2023</v>
      </c>
      <c r="C171" s="832" t="s">
        <v>1204</v>
      </c>
      <c r="D171" s="832">
        <v>7</v>
      </c>
      <c r="E171" s="835" t="s">
        <v>1182</v>
      </c>
      <c r="F171" s="894" t="s">
        <v>1189</v>
      </c>
      <c r="G171" s="820"/>
    </row>
    <row r="172" spans="2:7" ht="14.4">
      <c r="B172" s="831">
        <v>2023</v>
      </c>
      <c r="C172" s="832" t="s">
        <v>1204</v>
      </c>
      <c r="D172" s="832">
        <v>8</v>
      </c>
      <c r="E172" s="835" t="s">
        <v>1182</v>
      </c>
      <c r="F172" s="894" t="s">
        <v>1189</v>
      </c>
      <c r="G172" s="820"/>
    </row>
    <row r="173" spans="2:7" ht="14.4">
      <c r="B173" s="831">
        <v>2023</v>
      </c>
      <c r="C173" s="832" t="s">
        <v>1204</v>
      </c>
      <c r="D173" s="832">
        <v>9</v>
      </c>
      <c r="E173" s="835" t="s">
        <v>1182</v>
      </c>
      <c r="F173" s="894" t="s">
        <v>1189</v>
      </c>
      <c r="G173" s="820"/>
    </row>
    <row r="174" spans="2:7" ht="14.4">
      <c r="B174" s="831">
        <v>2023</v>
      </c>
      <c r="C174" s="832" t="s">
        <v>1204</v>
      </c>
      <c r="D174" s="832">
        <v>10</v>
      </c>
      <c r="E174" s="835" t="s">
        <v>1182</v>
      </c>
      <c r="F174" s="894" t="s">
        <v>1189</v>
      </c>
      <c r="G174" s="820"/>
    </row>
    <row r="175" spans="2:7" ht="14.4">
      <c r="B175" s="831">
        <v>2023</v>
      </c>
      <c r="C175" s="832" t="s">
        <v>1204</v>
      </c>
      <c r="D175" s="832">
        <v>11</v>
      </c>
      <c r="E175" s="835" t="s">
        <v>1182</v>
      </c>
      <c r="F175" s="894" t="s">
        <v>1189</v>
      </c>
      <c r="G175" s="820"/>
    </row>
    <row r="176" spans="2:7" ht="14.4">
      <c r="B176" s="831">
        <v>2023</v>
      </c>
      <c r="C176" s="832" t="s">
        <v>1204</v>
      </c>
      <c r="D176" s="832">
        <v>12</v>
      </c>
      <c r="E176" s="835" t="s">
        <v>1182</v>
      </c>
      <c r="F176" s="894" t="s">
        <v>1189</v>
      </c>
      <c r="G176" s="820"/>
    </row>
    <row r="177" spans="2:7" ht="14.4">
      <c r="B177" s="831">
        <v>2023</v>
      </c>
      <c r="C177" s="832" t="s">
        <v>1204</v>
      </c>
      <c r="D177" s="832">
        <v>13</v>
      </c>
      <c r="E177" s="835" t="s">
        <v>1182</v>
      </c>
      <c r="F177" s="894" t="s">
        <v>1189</v>
      </c>
      <c r="G177" s="820"/>
    </row>
    <row r="178" spans="2:7" ht="14.4">
      <c r="B178" s="831">
        <v>2023</v>
      </c>
      <c r="C178" s="832" t="s">
        <v>1204</v>
      </c>
      <c r="D178" s="832">
        <v>14</v>
      </c>
      <c r="E178" s="835" t="s">
        <v>1182</v>
      </c>
      <c r="F178" s="894" t="s">
        <v>1189</v>
      </c>
      <c r="G178" s="820"/>
    </row>
    <row r="179" spans="2:7" ht="14.4">
      <c r="B179" s="831">
        <v>2023</v>
      </c>
      <c r="C179" s="832" t="s">
        <v>1204</v>
      </c>
      <c r="D179" s="832">
        <v>15</v>
      </c>
      <c r="E179" s="835" t="s">
        <v>1182</v>
      </c>
      <c r="F179" s="894" t="s">
        <v>1189</v>
      </c>
      <c r="G179" s="820"/>
    </row>
    <row r="180" spans="2:7" ht="14.4">
      <c r="B180" s="831">
        <v>2023</v>
      </c>
      <c r="C180" s="832" t="s">
        <v>1204</v>
      </c>
      <c r="D180" s="832">
        <v>16</v>
      </c>
      <c r="E180" s="835" t="s">
        <v>1182</v>
      </c>
      <c r="F180" s="894" t="s">
        <v>1189</v>
      </c>
      <c r="G180" s="820"/>
    </row>
    <row r="181" spans="2:7" ht="14.4">
      <c r="B181" s="831">
        <v>2023</v>
      </c>
      <c r="C181" s="832" t="s">
        <v>1204</v>
      </c>
      <c r="D181" s="832">
        <v>17</v>
      </c>
      <c r="E181" s="835" t="s">
        <v>1182</v>
      </c>
      <c r="F181" s="894" t="s">
        <v>1189</v>
      </c>
      <c r="G181" s="820"/>
    </row>
    <row r="182" spans="2:7" ht="14.4">
      <c r="B182" s="831">
        <v>2023</v>
      </c>
      <c r="C182" s="832" t="s">
        <v>1204</v>
      </c>
      <c r="D182" s="832">
        <v>18</v>
      </c>
      <c r="E182" s="835" t="s">
        <v>1182</v>
      </c>
      <c r="F182" s="894" t="s">
        <v>1189</v>
      </c>
      <c r="G182" s="820"/>
    </row>
    <row r="183" spans="2:7" ht="14.4">
      <c r="B183" s="831">
        <v>2023</v>
      </c>
      <c r="C183" s="832" t="s">
        <v>1204</v>
      </c>
      <c r="D183" s="832">
        <v>19</v>
      </c>
      <c r="E183" s="835" t="s">
        <v>1182</v>
      </c>
      <c r="F183" s="894" t="s">
        <v>1189</v>
      </c>
      <c r="G183" s="820"/>
    </row>
    <row r="184" spans="2:7" ht="14.4">
      <c r="B184" s="831">
        <v>2023</v>
      </c>
      <c r="C184" s="832" t="s">
        <v>1204</v>
      </c>
      <c r="D184" s="832">
        <v>20</v>
      </c>
      <c r="E184" s="835" t="s">
        <v>1182</v>
      </c>
      <c r="F184" s="894" t="s">
        <v>1189</v>
      </c>
      <c r="G184" s="820"/>
    </row>
    <row r="185" spans="2:7" ht="14.4">
      <c r="B185" s="831">
        <v>2023</v>
      </c>
      <c r="C185" s="832" t="s">
        <v>1204</v>
      </c>
      <c r="D185" s="832">
        <v>21</v>
      </c>
      <c r="E185" s="835" t="s">
        <v>1182</v>
      </c>
      <c r="F185" s="894" t="s">
        <v>1189</v>
      </c>
      <c r="G185" s="820"/>
    </row>
    <row r="186" spans="2:7" ht="14.4">
      <c r="B186" s="831">
        <v>2023</v>
      </c>
      <c r="C186" s="832" t="s">
        <v>1204</v>
      </c>
      <c r="D186" s="832">
        <v>22</v>
      </c>
      <c r="E186" s="835" t="s">
        <v>1182</v>
      </c>
      <c r="F186" s="894" t="s">
        <v>1189</v>
      </c>
      <c r="G186" s="820"/>
    </row>
    <row r="187" spans="2:7" ht="14.4">
      <c r="B187" s="831">
        <v>2023</v>
      </c>
      <c r="C187" s="832" t="s">
        <v>1204</v>
      </c>
      <c r="D187" s="832">
        <v>23</v>
      </c>
      <c r="E187" s="835" t="s">
        <v>1182</v>
      </c>
      <c r="F187" s="894" t="s">
        <v>1189</v>
      </c>
      <c r="G187" s="820"/>
    </row>
    <row r="188" spans="2:7" ht="14.4">
      <c r="B188" s="831">
        <v>2023</v>
      </c>
      <c r="C188" s="832" t="s">
        <v>1204</v>
      </c>
      <c r="D188" s="832">
        <v>24</v>
      </c>
      <c r="E188" s="835" t="s">
        <v>1182</v>
      </c>
      <c r="F188" s="894" t="s">
        <v>1189</v>
      </c>
      <c r="G188" s="820"/>
    </row>
    <row r="189" spans="2:7" ht="14.4">
      <c r="B189" s="831">
        <v>2023</v>
      </c>
      <c r="C189" s="832" t="s">
        <v>1204</v>
      </c>
      <c r="D189" s="832">
        <v>25</v>
      </c>
      <c r="E189" s="835" t="s">
        <v>1182</v>
      </c>
      <c r="F189" s="894" t="s">
        <v>1189</v>
      </c>
      <c r="G189" s="820"/>
    </row>
    <row r="190" spans="2:7" ht="14.4">
      <c r="B190" s="831">
        <v>2023</v>
      </c>
      <c r="C190" s="832" t="s">
        <v>1204</v>
      </c>
      <c r="D190" s="832">
        <v>26</v>
      </c>
      <c r="E190" s="835" t="s">
        <v>1182</v>
      </c>
      <c r="F190" s="894" t="s">
        <v>1189</v>
      </c>
      <c r="G190" s="820"/>
    </row>
    <row r="191" spans="2:7" ht="14.4">
      <c r="B191" s="831">
        <v>2023</v>
      </c>
      <c r="C191" s="832" t="s">
        <v>1204</v>
      </c>
      <c r="D191" s="832">
        <v>27</v>
      </c>
      <c r="E191" s="835" t="s">
        <v>1182</v>
      </c>
      <c r="F191" s="894" t="s">
        <v>1189</v>
      </c>
      <c r="G191" s="820"/>
    </row>
    <row r="192" spans="2:7" ht="14.4">
      <c r="B192" s="831">
        <v>2023</v>
      </c>
      <c r="C192" s="832" t="s">
        <v>1204</v>
      </c>
      <c r="D192" s="832">
        <v>28</v>
      </c>
      <c r="E192" s="835" t="s">
        <v>1182</v>
      </c>
      <c r="F192" s="894" t="s">
        <v>1189</v>
      </c>
      <c r="G192" s="820"/>
    </row>
    <row r="193" spans="2:11" ht="14.4">
      <c r="B193" s="831">
        <v>2023</v>
      </c>
      <c r="C193" s="832" t="s">
        <v>1204</v>
      </c>
      <c r="D193" s="832">
        <v>29</v>
      </c>
      <c r="E193" s="835" t="s">
        <v>1182</v>
      </c>
      <c r="F193" s="894" t="s">
        <v>1189</v>
      </c>
      <c r="G193" s="820"/>
    </row>
    <row r="194" spans="2:11" ht="15" thickBot="1">
      <c r="B194" s="831">
        <v>2023</v>
      </c>
      <c r="C194" s="832" t="s">
        <v>1204</v>
      </c>
      <c r="D194" s="832">
        <v>30</v>
      </c>
      <c r="E194" s="835" t="s">
        <v>1182</v>
      </c>
      <c r="F194" s="894" t="s">
        <v>1189</v>
      </c>
      <c r="G194" s="898"/>
    </row>
    <row r="195" spans="2:11" ht="13.8" thickBot="1">
      <c r="B195" s="1391" t="s">
        <v>1181</v>
      </c>
      <c r="C195" s="1392"/>
      <c r="D195" s="1392"/>
      <c r="E195" s="1392"/>
      <c r="F195" s="1393"/>
      <c r="G195" s="899">
        <f>SUM(G165:G194)</f>
        <v>0</v>
      </c>
    </row>
    <row r="196" spans="2:11" ht="13.8" thickBot="1">
      <c r="B196" s="1386" t="s">
        <v>1205</v>
      </c>
      <c r="C196" s="1387"/>
      <c r="D196" s="1387"/>
      <c r="E196" s="1387"/>
      <c r="F196" s="1388"/>
      <c r="G196" s="828">
        <f>G195+G164+G132</f>
        <v>0</v>
      </c>
    </row>
    <row r="197" spans="2:11" ht="37.5" customHeight="1">
      <c r="B197" s="1412" t="s">
        <v>1199</v>
      </c>
      <c r="C197" s="1413"/>
      <c r="D197" s="1413"/>
      <c r="E197" s="1413"/>
      <c r="F197" s="1413"/>
      <c r="G197" s="1414"/>
    </row>
    <row r="198" spans="2:11">
      <c r="B198" s="903" t="s">
        <v>1200</v>
      </c>
      <c r="C198" s="904"/>
      <c r="D198" s="904"/>
      <c r="E198" s="904"/>
      <c r="F198" s="904"/>
      <c r="G198" s="905"/>
    </row>
    <row r="199" spans="2:11" ht="13.8" thickBot="1">
      <c r="B199" s="906" t="s">
        <v>1201</v>
      </c>
      <c r="C199" s="299"/>
      <c r="D199" s="907"/>
      <c r="E199" s="907"/>
      <c r="F199" s="907"/>
      <c r="G199" s="908"/>
    </row>
    <row r="200" spans="2:11">
      <c r="B200" s="831">
        <v>2023</v>
      </c>
      <c r="C200" s="832" t="s">
        <v>1206</v>
      </c>
      <c r="D200" s="832">
        <v>1</v>
      </c>
      <c r="E200" s="900" t="s">
        <v>1182</v>
      </c>
      <c r="F200" s="909" t="s">
        <v>1189</v>
      </c>
      <c r="G200" s="865"/>
      <c r="H200" s="297"/>
      <c r="I200" s="297"/>
      <c r="J200" s="910"/>
      <c r="K200" s="910"/>
    </row>
    <row r="201" spans="2:11">
      <c r="B201" s="831">
        <v>2023</v>
      </c>
      <c r="C201" s="832" t="s">
        <v>1206</v>
      </c>
      <c r="D201" s="832">
        <v>2</v>
      </c>
      <c r="E201" s="835" t="s">
        <v>1182</v>
      </c>
      <c r="F201" s="909" t="s">
        <v>1189</v>
      </c>
      <c r="G201" s="865"/>
      <c r="H201" s="297"/>
      <c r="I201" s="297"/>
      <c r="J201" s="297"/>
      <c r="K201" s="297"/>
    </row>
    <row r="202" spans="2:11" s="860" customFormat="1">
      <c r="B202" s="831">
        <v>2023</v>
      </c>
      <c r="C202" s="832" t="s">
        <v>1206</v>
      </c>
      <c r="D202" s="832">
        <v>3</v>
      </c>
      <c r="E202" s="835" t="s">
        <v>1182</v>
      </c>
      <c r="F202" s="909" t="s">
        <v>1189</v>
      </c>
      <c r="G202" s="865"/>
      <c r="H202" s="827"/>
      <c r="I202" s="911"/>
      <c r="J202" s="911"/>
      <c r="K202" s="911"/>
    </row>
    <row r="203" spans="2:11" s="860" customFormat="1">
      <c r="B203" s="831">
        <v>2023</v>
      </c>
      <c r="C203" s="832" t="s">
        <v>1206</v>
      </c>
      <c r="D203" s="832">
        <v>4</v>
      </c>
      <c r="E203" s="835" t="s">
        <v>1182</v>
      </c>
      <c r="F203" s="909" t="s">
        <v>1189</v>
      </c>
      <c r="G203" s="865"/>
      <c r="H203" s="827"/>
      <c r="I203" s="911"/>
      <c r="J203" s="911"/>
      <c r="K203" s="911"/>
    </row>
    <row r="204" spans="2:11">
      <c r="B204" s="831">
        <v>2023</v>
      </c>
      <c r="C204" s="832" t="s">
        <v>1206</v>
      </c>
      <c r="D204" s="832">
        <v>5</v>
      </c>
      <c r="E204" s="835" t="s">
        <v>1182</v>
      </c>
      <c r="F204" s="909" t="s">
        <v>1189</v>
      </c>
      <c r="G204" s="865"/>
      <c r="H204" s="297"/>
      <c r="I204" s="297"/>
      <c r="J204" s="297"/>
      <c r="K204" s="297"/>
    </row>
    <row r="205" spans="2:11">
      <c r="B205" s="831">
        <v>2023</v>
      </c>
      <c r="C205" s="832" t="s">
        <v>1206</v>
      </c>
      <c r="D205" s="832">
        <v>6</v>
      </c>
      <c r="E205" s="835" t="s">
        <v>1182</v>
      </c>
      <c r="F205" s="909" t="s">
        <v>1189</v>
      </c>
      <c r="G205" s="865"/>
      <c r="H205" s="297"/>
      <c r="I205" s="297"/>
      <c r="J205" s="297"/>
      <c r="K205" s="297"/>
    </row>
    <row r="206" spans="2:11">
      <c r="B206" s="831">
        <v>2023</v>
      </c>
      <c r="C206" s="832" t="s">
        <v>1206</v>
      </c>
      <c r="D206" s="832">
        <v>7</v>
      </c>
      <c r="E206" s="835" t="s">
        <v>1182</v>
      </c>
      <c r="F206" s="909" t="s">
        <v>1189</v>
      </c>
      <c r="G206" s="865"/>
      <c r="H206" s="297"/>
      <c r="I206" s="297"/>
      <c r="J206" s="297"/>
      <c r="K206" s="297"/>
    </row>
    <row r="207" spans="2:11">
      <c r="B207" s="831">
        <v>2023</v>
      </c>
      <c r="C207" s="832" t="s">
        <v>1206</v>
      </c>
      <c r="D207" s="832">
        <v>8</v>
      </c>
      <c r="E207" s="835" t="s">
        <v>1182</v>
      </c>
      <c r="F207" s="909" t="s">
        <v>1189</v>
      </c>
      <c r="G207" s="865"/>
      <c r="H207" s="297"/>
      <c r="I207" s="297"/>
      <c r="J207" s="297"/>
      <c r="K207" s="297"/>
    </row>
    <row r="208" spans="2:11">
      <c r="B208" s="831">
        <v>2023</v>
      </c>
      <c r="C208" s="832" t="s">
        <v>1206</v>
      </c>
      <c r="D208" s="832">
        <v>9</v>
      </c>
      <c r="E208" s="835" t="s">
        <v>1182</v>
      </c>
      <c r="F208" s="909" t="s">
        <v>1189</v>
      </c>
      <c r="G208" s="865"/>
      <c r="H208" s="297"/>
      <c r="I208" s="297"/>
      <c r="J208" s="297"/>
      <c r="K208" s="297"/>
    </row>
    <row r="209" spans="2:7">
      <c r="B209" s="831">
        <v>2023</v>
      </c>
      <c r="C209" s="832" t="s">
        <v>1206</v>
      </c>
      <c r="D209" s="832">
        <v>10</v>
      </c>
      <c r="E209" s="835" t="s">
        <v>1182</v>
      </c>
      <c r="F209" s="909" t="s">
        <v>1189</v>
      </c>
      <c r="G209" s="865"/>
    </row>
    <row r="210" spans="2:7">
      <c r="B210" s="831">
        <v>2023</v>
      </c>
      <c r="C210" s="832" t="s">
        <v>1206</v>
      </c>
      <c r="D210" s="832">
        <v>11</v>
      </c>
      <c r="E210" s="835" t="s">
        <v>1182</v>
      </c>
      <c r="F210" s="909" t="s">
        <v>1189</v>
      </c>
      <c r="G210" s="865"/>
    </row>
    <row r="211" spans="2:7">
      <c r="B211" s="831">
        <v>2023</v>
      </c>
      <c r="C211" s="832" t="s">
        <v>1206</v>
      </c>
      <c r="D211" s="832">
        <v>12</v>
      </c>
      <c r="E211" s="835" t="s">
        <v>1182</v>
      </c>
      <c r="F211" s="909" t="s">
        <v>1189</v>
      </c>
      <c r="G211" s="865"/>
    </row>
    <row r="212" spans="2:7">
      <c r="B212" s="831">
        <v>2023</v>
      </c>
      <c r="C212" s="832" t="s">
        <v>1206</v>
      </c>
      <c r="D212" s="832">
        <v>13</v>
      </c>
      <c r="E212" s="835" t="s">
        <v>1182</v>
      </c>
      <c r="F212" s="909" t="s">
        <v>1189</v>
      </c>
      <c r="G212" s="865"/>
    </row>
    <row r="213" spans="2:7">
      <c r="B213" s="831">
        <v>2023</v>
      </c>
      <c r="C213" s="832" t="s">
        <v>1206</v>
      </c>
      <c r="D213" s="832">
        <v>14</v>
      </c>
      <c r="E213" s="835" t="s">
        <v>1182</v>
      </c>
      <c r="F213" s="909" t="s">
        <v>1189</v>
      </c>
      <c r="G213" s="865"/>
    </row>
    <row r="214" spans="2:7">
      <c r="B214" s="831">
        <v>2023</v>
      </c>
      <c r="C214" s="832" t="s">
        <v>1206</v>
      </c>
      <c r="D214" s="832">
        <v>15</v>
      </c>
      <c r="E214" s="835" t="s">
        <v>1182</v>
      </c>
      <c r="F214" s="909" t="s">
        <v>1189</v>
      </c>
      <c r="G214" s="865"/>
    </row>
    <row r="215" spans="2:7">
      <c r="B215" s="831">
        <v>2023</v>
      </c>
      <c r="C215" s="832" t="s">
        <v>1206</v>
      </c>
      <c r="D215" s="832">
        <v>16</v>
      </c>
      <c r="E215" s="835" t="s">
        <v>1182</v>
      </c>
      <c r="F215" s="909" t="s">
        <v>1189</v>
      </c>
      <c r="G215" s="865"/>
    </row>
    <row r="216" spans="2:7">
      <c r="B216" s="831">
        <v>2023</v>
      </c>
      <c r="C216" s="832" t="s">
        <v>1206</v>
      </c>
      <c r="D216" s="832">
        <v>17</v>
      </c>
      <c r="E216" s="835" t="s">
        <v>1182</v>
      </c>
      <c r="F216" s="909" t="s">
        <v>1189</v>
      </c>
      <c r="G216" s="865"/>
    </row>
    <row r="217" spans="2:7">
      <c r="B217" s="831">
        <v>2023</v>
      </c>
      <c r="C217" s="832" t="s">
        <v>1206</v>
      </c>
      <c r="D217" s="832">
        <v>18</v>
      </c>
      <c r="E217" s="835" t="s">
        <v>1182</v>
      </c>
      <c r="F217" s="909" t="s">
        <v>1189</v>
      </c>
      <c r="G217" s="865"/>
    </row>
    <row r="218" spans="2:7">
      <c r="B218" s="831">
        <v>2023</v>
      </c>
      <c r="C218" s="832" t="s">
        <v>1206</v>
      </c>
      <c r="D218" s="832">
        <v>19</v>
      </c>
      <c r="E218" s="835" t="s">
        <v>1182</v>
      </c>
      <c r="F218" s="909" t="s">
        <v>1189</v>
      </c>
      <c r="G218" s="865"/>
    </row>
    <row r="219" spans="2:7">
      <c r="B219" s="831">
        <v>2023</v>
      </c>
      <c r="C219" s="832" t="s">
        <v>1206</v>
      </c>
      <c r="D219" s="832">
        <v>20</v>
      </c>
      <c r="E219" s="835" t="s">
        <v>1182</v>
      </c>
      <c r="F219" s="909" t="s">
        <v>1189</v>
      </c>
      <c r="G219" s="865"/>
    </row>
    <row r="220" spans="2:7">
      <c r="B220" s="831">
        <v>2023</v>
      </c>
      <c r="C220" s="832" t="s">
        <v>1206</v>
      </c>
      <c r="D220" s="832">
        <v>21</v>
      </c>
      <c r="E220" s="835" t="s">
        <v>1182</v>
      </c>
      <c r="F220" s="909" t="s">
        <v>1189</v>
      </c>
      <c r="G220" s="865"/>
    </row>
    <row r="221" spans="2:7">
      <c r="B221" s="831">
        <v>2023</v>
      </c>
      <c r="C221" s="832" t="s">
        <v>1206</v>
      </c>
      <c r="D221" s="832">
        <v>22</v>
      </c>
      <c r="E221" s="835" t="s">
        <v>1182</v>
      </c>
      <c r="F221" s="909" t="s">
        <v>1189</v>
      </c>
      <c r="G221" s="865"/>
    </row>
    <row r="222" spans="2:7">
      <c r="B222" s="831">
        <v>2023</v>
      </c>
      <c r="C222" s="832" t="s">
        <v>1206</v>
      </c>
      <c r="D222" s="832">
        <v>23</v>
      </c>
      <c r="E222" s="835" t="s">
        <v>1182</v>
      </c>
      <c r="F222" s="909" t="s">
        <v>1189</v>
      </c>
      <c r="G222" s="865"/>
    </row>
    <row r="223" spans="2:7">
      <c r="B223" s="831">
        <v>2023</v>
      </c>
      <c r="C223" s="832" t="s">
        <v>1206</v>
      </c>
      <c r="D223" s="832">
        <v>24</v>
      </c>
      <c r="E223" s="835" t="s">
        <v>1182</v>
      </c>
      <c r="F223" s="909" t="s">
        <v>1189</v>
      </c>
      <c r="G223" s="865"/>
    </row>
    <row r="224" spans="2:7">
      <c r="B224" s="831">
        <v>2023</v>
      </c>
      <c r="C224" s="832" t="s">
        <v>1206</v>
      </c>
      <c r="D224" s="832">
        <v>25</v>
      </c>
      <c r="E224" s="835" t="s">
        <v>1182</v>
      </c>
      <c r="F224" s="909" t="s">
        <v>1189</v>
      </c>
      <c r="G224" s="865"/>
    </row>
    <row r="225" spans="2:7">
      <c r="B225" s="831">
        <v>2023</v>
      </c>
      <c r="C225" s="832" t="s">
        <v>1206</v>
      </c>
      <c r="D225" s="832">
        <v>26</v>
      </c>
      <c r="E225" s="835" t="s">
        <v>1182</v>
      </c>
      <c r="F225" s="909" t="s">
        <v>1189</v>
      </c>
      <c r="G225" s="865"/>
    </row>
    <row r="226" spans="2:7">
      <c r="B226" s="831">
        <v>2023</v>
      </c>
      <c r="C226" s="832" t="s">
        <v>1206</v>
      </c>
      <c r="D226" s="832">
        <v>27</v>
      </c>
      <c r="E226" s="835" t="s">
        <v>1182</v>
      </c>
      <c r="F226" s="909" t="s">
        <v>1189</v>
      </c>
      <c r="G226" s="865"/>
    </row>
    <row r="227" spans="2:7">
      <c r="B227" s="831">
        <v>2023</v>
      </c>
      <c r="C227" s="832" t="s">
        <v>1206</v>
      </c>
      <c r="D227" s="832">
        <v>28</v>
      </c>
      <c r="E227" s="835" t="s">
        <v>1182</v>
      </c>
      <c r="F227" s="909" t="s">
        <v>1189</v>
      </c>
      <c r="G227" s="865"/>
    </row>
    <row r="228" spans="2:7">
      <c r="B228" s="831">
        <v>2023</v>
      </c>
      <c r="C228" s="832" t="s">
        <v>1206</v>
      </c>
      <c r="D228" s="832">
        <v>29</v>
      </c>
      <c r="E228" s="835" t="s">
        <v>1182</v>
      </c>
      <c r="F228" s="909" t="s">
        <v>1189</v>
      </c>
      <c r="G228" s="865"/>
    </row>
    <row r="229" spans="2:7">
      <c r="B229" s="831">
        <v>2023</v>
      </c>
      <c r="C229" s="832" t="s">
        <v>1206</v>
      </c>
      <c r="D229" s="832">
        <v>30</v>
      </c>
      <c r="E229" s="835" t="s">
        <v>1182</v>
      </c>
      <c r="F229" s="909" t="s">
        <v>1189</v>
      </c>
      <c r="G229" s="865"/>
    </row>
    <row r="230" spans="2:7" ht="13.8" thickBot="1">
      <c r="B230" s="831">
        <v>2023</v>
      </c>
      <c r="C230" s="832" t="s">
        <v>1206</v>
      </c>
      <c r="D230" s="832">
        <v>31</v>
      </c>
      <c r="E230" s="835" t="s">
        <v>1182</v>
      </c>
      <c r="F230" s="909" t="s">
        <v>1189</v>
      </c>
      <c r="G230" s="865"/>
    </row>
    <row r="231" spans="2:7" ht="13.8" thickBot="1">
      <c r="B231" s="1391" t="s">
        <v>1181</v>
      </c>
      <c r="C231" s="1392"/>
      <c r="D231" s="1392"/>
      <c r="E231" s="1392"/>
      <c r="F231" s="1393"/>
      <c r="G231" s="899">
        <f>SUM(G200:G230)</f>
        <v>0</v>
      </c>
    </row>
    <row r="232" spans="2:7">
      <c r="B232" s="831">
        <v>2023</v>
      </c>
      <c r="C232" s="832" t="s">
        <v>1207</v>
      </c>
      <c r="D232" s="832">
        <v>1</v>
      </c>
      <c r="E232" s="900" t="s">
        <v>1182</v>
      </c>
      <c r="F232" s="909" t="s">
        <v>1189</v>
      </c>
      <c r="G232" s="865"/>
    </row>
    <row r="233" spans="2:7">
      <c r="B233" s="831">
        <v>2023</v>
      </c>
      <c r="C233" s="832" t="s">
        <v>1207</v>
      </c>
      <c r="D233" s="832">
        <v>2</v>
      </c>
      <c r="E233" s="835" t="s">
        <v>1182</v>
      </c>
      <c r="F233" s="909" t="s">
        <v>1189</v>
      </c>
      <c r="G233" s="865"/>
    </row>
    <row r="234" spans="2:7">
      <c r="B234" s="831">
        <v>2023</v>
      </c>
      <c r="C234" s="832" t="s">
        <v>1207</v>
      </c>
      <c r="D234" s="832">
        <v>3</v>
      </c>
      <c r="E234" s="835" t="s">
        <v>1182</v>
      </c>
      <c r="F234" s="909" t="s">
        <v>1189</v>
      </c>
      <c r="G234" s="865"/>
    </row>
    <row r="235" spans="2:7">
      <c r="B235" s="831">
        <v>2023</v>
      </c>
      <c r="C235" s="832" t="s">
        <v>1207</v>
      </c>
      <c r="D235" s="832">
        <v>4</v>
      </c>
      <c r="E235" s="835" t="s">
        <v>1182</v>
      </c>
      <c r="F235" s="909" t="s">
        <v>1189</v>
      </c>
      <c r="G235" s="865"/>
    </row>
    <row r="236" spans="2:7">
      <c r="B236" s="831">
        <v>2023</v>
      </c>
      <c r="C236" s="832" t="s">
        <v>1207</v>
      </c>
      <c r="D236" s="832">
        <v>5</v>
      </c>
      <c r="E236" s="835" t="s">
        <v>1182</v>
      </c>
      <c r="F236" s="909" t="s">
        <v>1189</v>
      </c>
      <c r="G236" s="865"/>
    </row>
    <row r="237" spans="2:7">
      <c r="B237" s="831">
        <v>2023</v>
      </c>
      <c r="C237" s="832" t="s">
        <v>1207</v>
      </c>
      <c r="D237" s="832">
        <v>6</v>
      </c>
      <c r="E237" s="835" t="s">
        <v>1182</v>
      </c>
      <c r="F237" s="909" t="s">
        <v>1189</v>
      </c>
      <c r="G237" s="865"/>
    </row>
    <row r="238" spans="2:7">
      <c r="B238" s="831">
        <v>2023</v>
      </c>
      <c r="C238" s="832" t="s">
        <v>1207</v>
      </c>
      <c r="D238" s="832">
        <v>7</v>
      </c>
      <c r="E238" s="835" t="s">
        <v>1182</v>
      </c>
      <c r="F238" s="909" t="s">
        <v>1189</v>
      </c>
      <c r="G238" s="865"/>
    </row>
    <row r="239" spans="2:7">
      <c r="B239" s="831">
        <v>2023</v>
      </c>
      <c r="C239" s="832" t="s">
        <v>1207</v>
      </c>
      <c r="D239" s="832">
        <v>8</v>
      </c>
      <c r="E239" s="835" t="s">
        <v>1182</v>
      </c>
      <c r="F239" s="909" t="s">
        <v>1189</v>
      </c>
      <c r="G239" s="865"/>
    </row>
    <row r="240" spans="2:7">
      <c r="B240" s="831">
        <v>2023</v>
      </c>
      <c r="C240" s="832" t="s">
        <v>1207</v>
      </c>
      <c r="D240" s="832">
        <v>9</v>
      </c>
      <c r="E240" s="835" t="s">
        <v>1182</v>
      </c>
      <c r="F240" s="909" t="s">
        <v>1189</v>
      </c>
      <c r="G240" s="865"/>
    </row>
    <row r="241" spans="2:7">
      <c r="B241" s="831">
        <v>2023</v>
      </c>
      <c r="C241" s="832" t="s">
        <v>1207</v>
      </c>
      <c r="D241" s="832">
        <v>10</v>
      </c>
      <c r="E241" s="835" t="s">
        <v>1182</v>
      </c>
      <c r="F241" s="909" t="s">
        <v>1189</v>
      </c>
      <c r="G241" s="865"/>
    </row>
    <row r="242" spans="2:7">
      <c r="B242" s="831">
        <v>2023</v>
      </c>
      <c r="C242" s="832" t="s">
        <v>1207</v>
      </c>
      <c r="D242" s="832">
        <v>11</v>
      </c>
      <c r="E242" s="835" t="s">
        <v>1182</v>
      </c>
      <c r="F242" s="909" t="s">
        <v>1189</v>
      </c>
      <c r="G242" s="865"/>
    </row>
    <row r="243" spans="2:7">
      <c r="B243" s="831">
        <v>2023</v>
      </c>
      <c r="C243" s="832" t="s">
        <v>1207</v>
      </c>
      <c r="D243" s="832">
        <v>12</v>
      </c>
      <c r="E243" s="835" t="s">
        <v>1182</v>
      </c>
      <c r="F243" s="909" t="s">
        <v>1189</v>
      </c>
      <c r="G243" s="865"/>
    </row>
    <row r="244" spans="2:7">
      <c r="B244" s="831">
        <v>2023</v>
      </c>
      <c r="C244" s="832" t="s">
        <v>1207</v>
      </c>
      <c r="D244" s="832">
        <v>13</v>
      </c>
      <c r="E244" s="835" t="s">
        <v>1182</v>
      </c>
      <c r="F244" s="909" t="s">
        <v>1189</v>
      </c>
      <c r="G244" s="865"/>
    </row>
    <row r="245" spans="2:7">
      <c r="B245" s="831">
        <v>2023</v>
      </c>
      <c r="C245" s="832" t="s">
        <v>1207</v>
      </c>
      <c r="D245" s="832">
        <v>14</v>
      </c>
      <c r="E245" s="835" t="s">
        <v>1182</v>
      </c>
      <c r="F245" s="909" t="s">
        <v>1189</v>
      </c>
      <c r="G245" s="865"/>
    </row>
    <row r="246" spans="2:7">
      <c r="B246" s="831">
        <v>2023</v>
      </c>
      <c r="C246" s="832" t="s">
        <v>1207</v>
      </c>
      <c r="D246" s="832">
        <v>15</v>
      </c>
      <c r="E246" s="835" t="s">
        <v>1182</v>
      </c>
      <c r="F246" s="909" t="s">
        <v>1189</v>
      </c>
      <c r="G246" s="865"/>
    </row>
    <row r="247" spans="2:7">
      <c r="B247" s="831">
        <v>2023</v>
      </c>
      <c r="C247" s="832" t="s">
        <v>1207</v>
      </c>
      <c r="D247" s="832">
        <v>16</v>
      </c>
      <c r="E247" s="835" t="s">
        <v>1182</v>
      </c>
      <c r="F247" s="909" t="s">
        <v>1189</v>
      </c>
      <c r="G247" s="865"/>
    </row>
    <row r="248" spans="2:7">
      <c r="B248" s="831">
        <v>2023</v>
      </c>
      <c r="C248" s="832" t="s">
        <v>1207</v>
      </c>
      <c r="D248" s="832">
        <v>17</v>
      </c>
      <c r="E248" s="835" t="s">
        <v>1182</v>
      </c>
      <c r="F248" s="909" t="s">
        <v>1189</v>
      </c>
      <c r="G248" s="865"/>
    </row>
    <row r="249" spans="2:7">
      <c r="B249" s="831">
        <v>2023</v>
      </c>
      <c r="C249" s="832" t="s">
        <v>1207</v>
      </c>
      <c r="D249" s="832">
        <v>18</v>
      </c>
      <c r="E249" s="835" t="s">
        <v>1182</v>
      </c>
      <c r="F249" s="909" t="s">
        <v>1189</v>
      </c>
      <c r="G249" s="865"/>
    </row>
    <row r="250" spans="2:7">
      <c r="B250" s="831">
        <v>2023</v>
      </c>
      <c r="C250" s="832" t="s">
        <v>1207</v>
      </c>
      <c r="D250" s="832">
        <v>19</v>
      </c>
      <c r="E250" s="835" t="s">
        <v>1182</v>
      </c>
      <c r="F250" s="909" t="s">
        <v>1189</v>
      </c>
      <c r="G250" s="865"/>
    </row>
    <row r="251" spans="2:7">
      <c r="B251" s="831">
        <v>2023</v>
      </c>
      <c r="C251" s="832" t="s">
        <v>1207</v>
      </c>
      <c r="D251" s="832">
        <v>20</v>
      </c>
      <c r="E251" s="835" t="s">
        <v>1182</v>
      </c>
      <c r="F251" s="909" t="s">
        <v>1189</v>
      </c>
      <c r="G251" s="865"/>
    </row>
    <row r="252" spans="2:7">
      <c r="B252" s="831">
        <v>2023</v>
      </c>
      <c r="C252" s="832" t="s">
        <v>1207</v>
      </c>
      <c r="D252" s="832">
        <v>21</v>
      </c>
      <c r="E252" s="835" t="s">
        <v>1182</v>
      </c>
      <c r="F252" s="909" t="s">
        <v>1189</v>
      </c>
      <c r="G252" s="865"/>
    </row>
    <row r="253" spans="2:7">
      <c r="B253" s="831">
        <v>2023</v>
      </c>
      <c r="C253" s="832" t="s">
        <v>1207</v>
      </c>
      <c r="D253" s="832">
        <v>22</v>
      </c>
      <c r="E253" s="835" t="s">
        <v>1182</v>
      </c>
      <c r="F253" s="909" t="s">
        <v>1189</v>
      </c>
      <c r="G253" s="865"/>
    </row>
    <row r="254" spans="2:7">
      <c r="B254" s="831">
        <v>2023</v>
      </c>
      <c r="C254" s="832" t="s">
        <v>1207</v>
      </c>
      <c r="D254" s="832">
        <v>23</v>
      </c>
      <c r="E254" s="835" t="s">
        <v>1182</v>
      </c>
      <c r="F254" s="909" t="s">
        <v>1189</v>
      </c>
      <c r="G254" s="865"/>
    </row>
    <row r="255" spans="2:7">
      <c r="B255" s="831">
        <v>2023</v>
      </c>
      <c r="C255" s="832" t="s">
        <v>1207</v>
      </c>
      <c r="D255" s="832">
        <v>24</v>
      </c>
      <c r="E255" s="835" t="s">
        <v>1182</v>
      </c>
      <c r="F255" s="909" t="s">
        <v>1189</v>
      </c>
      <c r="G255" s="865"/>
    </row>
    <row r="256" spans="2:7">
      <c r="B256" s="831">
        <v>2023</v>
      </c>
      <c r="C256" s="832" t="s">
        <v>1207</v>
      </c>
      <c r="D256" s="832">
        <v>25</v>
      </c>
      <c r="E256" s="835" t="s">
        <v>1182</v>
      </c>
      <c r="F256" s="909" t="s">
        <v>1189</v>
      </c>
      <c r="G256" s="865"/>
    </row>
    <row r="257" spans="2:7">
      <c r="B257" s="831">
        <v>2023</v>
      </c>
      <c r="C257" s="832" t="s">
        <v>1207</v>
      </c>
      <c r="D257" s="832">
        <v>26</v>
      </c>
      <c r="E257" s="835" t="s">
        <v>1182</v>
      </c>
      <c r="F257" s="909" t="s">
        <v>1189</v>
      </c>
      <c r="G257" s="865"/>
    </row>
    <row r="258" spans="2:7">
      <c r="B258" s="831">
        <v>2023</v>
      </c>
      <c r="C258" s="832" t="s">
        <v>1207</v>
      </c>
      <c r="D258" s="832">
        <v>27</v>
      </c>
      <c r="E258" s="835" t="s">
        <v>1182</v>
      </c>
      <c r="F258" s="909" t="s">
        <v>1189</v>
      </c>
      <c r="G258" s="865"/>
    </row>
    <row r="259" spans="2:7">
      <c r="B259" s="831">
        <v>2023</v>
      </c>
      <c r="C259" s="832" t="s">
        <v>1207</v>
      </c>
      <c r="D259" s="832">
        <v>28</v>
      </c>
      <c r="E259" s="835" t="s">
        <v>1182</v>
      </c>
      <c r="F259" s="909" t="s">
        <v>1189</v>
      </c>
      <c r="G259" s="865"/>
    </row>
    <row r="260" spans="2:7">
      <c r="B260" s="831">
        <v>2023</v>
      </c>
      <c r="C260" s="832" t="s">
        <v>1207</v>
      </c>
      <c r="D260" s="832">
        <v>29</v>
      </c>
      <c r="E260" s="835" t="s">
        <v>1182</v>
      </c>
      <c r="F260" s="909" t="s">
        <v>1189</v>
      </c>
      <c r="G260" s="865"/>
    </row>
    <row r="261" spans="2:7">
      <c r="B261" s="831">
        <v>2023</v>
      </c>
      <c r="C261" s="832" t="s">
        <v>1207</v>
      </c>
      <c r="D261" s="832">
        <v>30</v>
      </c>
      <c r="E261" s="835" t="s">
        <v>1182</v>
      </c>
      <c r="F261" s="909" t="s">
        <v>1189</v>
      </c>
      <c r="G261" s="865"/>
    </row>
    <row r="262" spans="2:7" ht="13.8" thickBot="1">
      <c r="B262" s="831">
        <v>2023</v>
      </c>
      <c r="C262" s="832" t="s">
        <v>1207</v>
      </c>
      <c r="D262" s="832">
        <v>31</v>
      </c>
      <c r="E262" s="835" t="s">
        <v>1182</v>
      </c>
      <c r="F262" s="909" t="s">
        <v>1189</v>
      </c>
      <c r="G262" s="865"/>
    </row>
    <row r="263" spans="2:7" ht="13.8" thickBot="1">
      <c r="B263" s="1391" t="s">
        <v>1181</v>
      </c>
      <c r="C263" s="1392"/>
      <c r="D263" s="1392"/>
      <c r="E263" s="1392"/>
      <c r="F263" s="1393"/>
      <c r="G263" s="899">
        <f>SUM(G232:G262)</f>
        <v>0</v>
      </c>
    </row>
    <row r="264" spans="2:7">
      <c r="B264" s="831">
        <v>2023</v>
      </c>
      <c r="C264" s="832" t="s">
        <v>1208</v>
      </c>
      <c r="D264" s="832">
        <v>1</v>
      </c>
      <c r="E264" s="900" t="s">
        <v>1182</v>
      </c>
      <c r="F264" s="909" t="s">
        <v>1189</v>
      </c>
      <c r="G264" s="865"/>
    </row>
    <row r="265" spans="2:7">
      <c r="B265" s="831">
        <v>2023</v>
      </c>
      <c r="C265" s="832" t="s">
        <v>1208</v>
      </c>
      <c r="D265" s="832">
        <v>2</v>
      </c>
      <c r="E265" s="835" t="s">
        <v>1182</v>
      </c>
      <c r="F265" s="909" t="s">
        <v>1189</v>
      </c>
      <c r="G265" s="865"/>
    </row>
    <row r="266" spans="2:7">
      <c r="B266" s="831">
        <v>2023</v>
      </c>
      <c r="C266" s="832" t="s">
        <v>1208</v>
      </c>
      <c r="D266" s="832">
        <v>3</v>
      </c>
      <c r="E266" s="835" t="s">
        <v>1182</v>
      </c>
      <c r="F266" s="909" t="s">
        <v>1189</v>
      </c>
      <c r="G266" s="865"/>
    </row>
    <row r="267" spans="2:7">
      <c r="B267" s="831">
        <v>2023</v>
      </c>
      <c r="C267" s="832" t="s">
        <v>1208</v>
      </c>
      <c r="D267" s="832">
        <v>4</v>
      </c>
      <c r="E267" s="835" t="s">
        <v>1182</v>
      </c>
      <c r="F267" s="909" t="s">
        <v>1189</v>
      </c>
      <c r="G267" s="865"/>
    </row>
    <row r="268" spans="2:7">
      <c r="B268" s="831">
        <v>2023</v>
      </c>
      <c r="C268" s="832" t="s">
        <v>1208</v>
      </c>
      <c r="D268" s="832">
        <v>5</v>
      </c>
      <c r="E268" s="835" t="s">
        <v>1182</v>
      </c>
      <c r="F268" s="909" t="s">
        <v>1189</v>
      </c>
      <c r="G268" s="865"/>
    </row>
    <row r="269" spans="2:7">
      <c r="B269" s="831">
        <v>2023</v>
      </c>
      <c r="C269" s="832" t="s">
        <v>1208</v>
      </c>
      <c r="D269" s="832">
        <v>6</v>
      </c>
      <c r="E269" s="835" t="s">
        <v>1182</v>
      </c>
      <c r="F269" s="909" t="s">
        <v>1189</v>
      </c>
      <c r="G269" s="865"/>
    </row>
    <row r="270" spans="2:7">
      <c r="B270" s="831">
        <v>2023</v>
      </c>
      <c r="C270" s="832" t="s">
        <v>1208</v>
      </c>
      <c r="D270" s="832">
        <v>7</v>
      </c>
      <c r="E270" s="835" t="s">
        <v>1182</v>
      </c>
      <c r="F270" s="909" t="s">
        <v>1189</v>
      </c>
      <c r="G270" s="865"/>
    </row>
    <row r="271" spans="2:7">
      <c r="B271" s="831">
        <v>2023</v>
      </c>
      <c r="C271" s="832" t="s">
        <v>1208</v>
      </c>
      <c r="D271" s="832">
        <v>8</v>
      </c>
      <c r="E271" s="835" t="s">
        <v>1182</v>
      </c>
      <c r="F271" s="909" t="s">
        <v>1189</v>
      </c>
      <c r="G271" s="865"/>
    </row>
    <row r="272" spans="2:7">
      <c r="B272" s="831">
        <v>2023</v>
      </c>
      <c r="C272" s="832" t="s">
        <v>1208</v>
      </c>
      <c r="D272" s="832">
        <v>9</v>
      </c>
      <c r="E272" s="835" t="s">
        <v>1182</v>
      </c>
      <c r="F272" s="909" t="s">
        <v>1189</v>
      </c>
      <c r="G272" s="865"/>
    </row>
    <row r="273" spans="2:7">
      <c r="B273" s="831">
        <v>2023</v>
      </c>
      <c r="C273" s="832" t="s">
        <v>1208</v>
      </c>
      <c r="D273" s="832">
        <v>10</v>
      </c>
      <c r="E273" s="835" t="s">
        <v>1182</v>
      </c>
      <c r="F273" s="909" t="s">
        <v>1189</v>
      </c>
      <c r="G273" s="865"/>
    </row>
    <row r="274" spans="2:7">
      <c r="B274" s="831">
        <v>2023</v>
      </c>
      <c r="C274" s="832" t="s">
        <v>1208</v>
      </c>
      <c r="D274" s="832">
        <v>11</v>
      </c>
      <c r="E274" s="835" t="s">
        <v>1182</v>
      </c>
      <c r="F274" s="909" t="s">
        <v>1189</v>
      </c>
      <c r="G274" s="865"/>
    </row>
    <row r="275" spans="2:7">
      <c r="B275" s="831">
        <v>2023</v>
      </c>
      <c r="C275" s="832" t="s">
        <v>1208</v>
      </c>
      <c r="D275" s="832">
        <v>12</v>
      </c>
      <c r="E275" s="835" t="s">
        <v>1182</v>
      </c>
      <c r="F275" s="909" t="s">
        <v>1189</v>
      </c>
      <c r="G275" s="865"/>
    </row>
    <row r="276" spans="2:7">
      <c r="B276" s="831">
        <v>2023</v>
      </c>
      <c r="C276" s="832" t="s">
        <v>1208</v>
      </c>
      <c r="D276" s="832">
        <v>13</v>
      </c>
      <c r="E276" s="835" t="s">
        <v>1182</v>
      </c>
      <c r="F276" s="909" t="s">
        <v>1189</v>
      </c>
      <c r="G276" s="865"/>
    </row>
    <row r="277" spans="2:7">
      <c r="B277" s="831">
        <v>2023</v>
      </c>
      <c r="C277" s="832" t="s">
        <v>1208</v>
      </c>
      <c r="D277" s="832">
        <v>14</v>
      </c>
      <c r="E277" s="835" t="s">
        <v>1182</v>
      </c>
      <c r="F277" s="909" t="s">
        <v>1189</v>
      </c>
      <c r="G277" s="865"/>
    </row>
    <row r="278" spans="2:7">
      <c r="B278" s="831">
        <v>2023</v>
      </c>
      <c r="C278" s="832" t="s">
        <v>1208</v>
      </c>
      <c r="D278" s="832">
        <v>15</v>
      </c>
      <c r="E278" s="835" t="s">
        <v>1182</v>
      </c>
      <c r="F278" s="909" t="s">
        <v>1189</v>
      </c>
      <c r="G278" s="865"/>
    </row>
    <row r="279" spans="2:7">
      <c r="B279" s="831">
        <v>2023</v>
      </c>
      <c r="C279" s="832" t="s">
        <v>1208</v>
      </c>
      <c r="D279" s="832">
        <v>16</v>
      </c>
      <c r="E279" s="835" t="s">
        <v>1182</v>
      </c>
      <c r="F279" s="909" t="s">
        <v>1189</v>
      </c>
      <c r="G279" s="865"/>
    </row>
    <row r="280" spans="2:7">
      <c r="B280" s="831">
        <v>2023</v>
      </c>
      <c r="C280" s="832" t="s">
        <v>1208</v>
      </c>
      <c r="D280" s="832">
        <v>17</v>
      </c>
      <c r="E280" s="835" t="s">
        <v>1182</v>
      </c>
      <c r="F280" s="909" t="s">
        <v>1189</v>
      </c>
      <c r="G280" s="865"/>
    </row>
    <row r="281" spans="2:7">
      <c r="B281" s="831">
        <v>2023</v>
      </c>
      <c r="C281" s="832" t="s">
        <v>1208</v>
      </c>
      <c r="D281" s="832">
        <v>18</v>
      </c>
      <c r="E281" s="835" t="s">
        <v>1182</v>
      </c>
      <c r="F281" s="909" t="s">
        <v>1189</v>
      </c>
      <c r="G281" s="865"/>
    </row>
    <row r="282" spans="2:7">
      <c r="B282" s="831">
        <v>2023</v>
      </c>
      <c r="C282" s="832" t="s">
        <v>1208</v>
      </c>
      <c r="D282" s="832">
        <v>19</v>
      </c>
      <c r="E282" s="835" t="s">
        <v>1182</v>
      </c>
      <c r="F282" s="909" t="s">
        <v>1189</v>
      </c>
      <c r="G282" s="865"/>
    </row>
    <row r="283" spans="2:7">
      <c r="B283" s="831">
        <v>2023</v>
      </c>
      <c r="C283" s="832" t="s">
        <v>1208</v>
      </c>
      <c r="D283" s="832">
        <v>20</v>
      </c>
      <c r="E283" s="835" t="s">
        <v>1182</v>
      </c>
      <c r="F283" s="909" t="s">
        <v>1189</v>
      </c>
      <c r="G283" s="865"/>
    </row>
    <row r="284" spans="2:7">
      <c r="B284" s="831">
        <v>2023</v>
      </c>
      <c r="C284" s="832" t="s">
        <v>1208</v>
      </c>
      <c r="D284" s="832">
        <v>21</v>
      </c>
      <c r="E284" s="835" t="s">
        <v>1182</v>
      </c>
      <c r="F284" s="909" t="s">
        <v>1189</v>
      </c>
      <c r="G284" s="865"/>
    </row>
    <row r="285" spans="2:7">
      <c r="B285" s="831">
        <v>2023</v>
      </c>
      <c r="C285" s="832" t="s">
        <v>1208</v>
      </c>
      <c r="D285" s="832">
        <v>22</v>
      </c>
      <c r="E285" s="835" t="s">
        <v>1182</v>
      </c>
      <c r="F285" s="909" t="s">
        <v>1189</v>
      </c>
      <c r="G285" s="865"/>
    </row>
    <row r="286" spans="2:7">
      <c r="B286" s="831">
        <v>2023</v>
      </c>
      <c r="C286" s="832" t="s">
        <v>1208</v>
      </c>
      <c r="D286" s="832">
        <v>23</v>
      </c>
      <c r="E286" s="835" t="s">
        <v>1182</v>
      </c>
      <c r="F286" s="909" t="s">
        <v>1189</v>
      </c>
      <c r="G286" s="865"/>
    </row>
    <row r="287" spans="2:7">
      <c r="B287" s="831">
        <v>2023</v>
      </c>
      <c r="C287" s="832" t="s">
        <v>1208</v>
      </c>
      <c r="D287" s="832">
        <v>24</v>
      </c>
      <c r="E287" s="835" t="s">
        <v>1182</v>
      </c>
      <c r="F287" s="909" t="s">
        <v>1189</v>
      </c>
      <c r="G287" s="865"/>
    </row>
    <row r="288" spans="2:7">
      <c r="B288" s="831">
        <v>2023</v>
      </c>
      <c r="C288" s="832" t="s">
        <v>1208</v>
      </c>
      <c r="D288" s="832">
        <v>25</v>
      </c>
      <c r="E288" s="835" t="s">
        <v>1182</v>
      </c>
      <c r="F288" s="909" t="s">
        <v>1189</v>
      </c>
      <c r="G288" s="865"/>
    </row>
    <row r="289" spans="2:7">
      <c r="B289" s="831">
        <v>2023</v>
      </c>
      <c r="C289" s="832" t="s">
        <v>1208</v>
      </c>
      <c r="D289" s="832">
        <v>26</v>
      </c>
      <c r="E289" s="835" t="s">
        <v>1182</v>
      </c>
      <c r="F289" s="909" t="s">
        <v>1189</v>
      </c>
      <c r="G289" s="865"/>
    </row>
    <row r="290" spans="2:7">
      <c r="B290" s="831">
        <v>2023</v>
      </c>
      <c r="C290" s="832" t="s">
        <v>1208</v>
      </c>
      <c r="D290" s="832">
        <v>27</v>
      </c>
      <c r="E290" s="835" t="s">
        <v>1182</v>
      </c>
      <c r="F290" s="909" t="s">
        <v>1189</v>
      </c>
      <c r="G290" s="865"/>
    </row>
    <row r="291" spans="2:7">
      <c r="B291" s="831">
        <v>2023</v>
      </c>
      <c r="C291" s="832" t="s">
        <v>1208</v>
      </c>
      <c r="D291" s="832">
        <v>28</v>
      </c>
      <c r="E291" s="835" t="s">
        <v>1182</v>
      </c>
      <c r="F291" s="909" t="s">
        <v>1189</v>
      </c>
      <c r="G291" s="865"/>
    </row>
    <row r="292" spans="2:7">
      <c r="B292" s="831">
        <v>2023</v>
      </c>
      <c r="C292" s="832" t="s">
        <v>1208</v>
      </c>
      <c r="D292" s="832">
        <v>29</v>
      </c>
      <c r="E292" s="835" t="s">
        <v>1182</v>
      </c>
      <c r="F292" s="909" t="s">
        <v>1189</v>
      </c>
      <c r="G292" s="865"/>
    </row>
    <row r="293" spans="2:7" ht="13.8" thickBot="1">
      <c r="B293" s="831">
        <v>2023</v>
      </c>
      <c r="C293" s="832" t="s">
        <v>1208</v>
      </c>
      <c r="D293" s="832">
        <v>30</v>
      </c>
      <c r="E293" s="835" t="s">
        <v>1182</v>
      </c>
      <c r="F293" s="909" t="s">
        <v>1189</v>
      </c>
      <c r="G293" s="865"/>
    </row>
    <row r="294" spans="2:7" ht="13.8" thickBot="1">
      <c r="B294" s="1391" t="s">
        <v>1181</v>
      </c>
      <c r="C294" s="1392"/>
      <c r="D294" s="1392"/>
      <c r="E294" s="1392"/>
      <c r="F294" s="1393"/>
      <c r="G294" s="899">
        <f>SUM(G264:G293)</f>
        <v>0</v>
      </c>
    </row>
    <row r="295" spans="2:7" ht="13.8" thickBot="1">
      <c r="B295" s="1386" t="s">
        <v>1209</v>
      </c>
      <c r="C295" s="1387"/>
      <c r="D295" s="1387"/>
      <c r="E295" s="1387"/>
      <c r="F295" s="1388"/>
      <c r="G295" s="828">
        <f>+G294+G263+G231</f>
        <v>0</v>
      </c>
    </row>
    <row r="296" spans="2:7">
      <c r="B296" s="831">
        <v>2023</v>
      </c>
      <c r="C296" s="832" t="s">
        <v>1210</v>
      </c>
      <c r="D296" s="832">
        <v>1</v>
      </c>
      <c r="E296" s="833" t="s">
        <v>1182</v>
      </c>
      <c r="F296" s="912" t="s">
        <v>1189</v>
      </c>
      <c r="G296" s="865"/>
    </row>
    <row r="297" spans="2:7">
      <c r="B297" s="831">
        <v>2023</v>
      </c>
      <c r="C297" s="832" t="s">
        <v>1210</v>
      </c>
      <c r="D297" s="832">
        <v>2</v>
      </c>
      <c r="E297" s="835" t="s">
        <v>1182</v>
      </c>
      <c r="F297" s="912" t="s">
        <v>1189</v>
      </c>
      <c r="G297" s="865"/>
    </row>
    <row r="298" spans="2:7">
      <c r="B298" s="831">
        <v>2023</v>
      </c>
      <c r="C298" s="832" t="s">
        <v>1210</v>
      </c>
      <c r="D298" s="832">
        <v>3</v>
      </c>
      <c r="E298" s="835" t="s">
        <v>1182</v>
      </c>
      <c r="F298" s="912" t="s">
        <v>1189</v>
      </c>
      <c r="G298" s="865"/>
    </row>
    <row r="299" spans="2:7" ht="12.75" customHeight="1">
      <c r="B299" s="831">
        <v>2023</v>
      </c>
      <c r="C299" s="832" t="s">
        <v>1210</v>
      </c>
      <c r="D299" s="832">
        <v>4</v>
      </c>
      <c r="E299" s="835" t="s">
        <v>1182</v>
      </c>
      <c r="F299" s="912" t="s">
        <v>1189</v>
      </c>
      <c r="G299" s="865"/>
    </row>
    <row r="300" spans="2:7" ht="12.75" customHeight="1">
      <c r="B300" s="831">
        <v>2023</v>
      </c>
      <c r="C300" s="832" t="s">
        <v>1210</v>
      </c>
      <c r="D300" s="832">
        <v>5</v>
      </c>
      <c r="E300" s="835" t="s">
        <v>1182</v>
      </c>
      <c r="F300" s="912" t="s">
        <v>1189</v>
      </c>
      <c r="G300" s="865"/>
    </row>
    <row r="301" spans="2:7" ht="12.75" customHeight="1">
      <c r="B301" s="831">
        <v>2023</v>
      </c>
      <c r="C301" s="832" t="s">
        <v>1210</v>
      </c>
      <c r="D301" s="832">
        <v>6</v>
      </c>
      <c r="E301" s="835" t="s">
        <v>1182</v>
      </c>
      <c r="F301" s="912" t="s">
        <v>1189</v>
      </c>
      <c r="G301" s="865"/>
    </row>
    <row r="302" spans="2:7" ht="12.75" customHeight="1">
      <c r="B302" s="831">
        <v>2023</v>
      </c>
      <c r="C302" s="832" t="s">
        <v>1210</v>
      </c>
      <c r="D302" s="832">
        <v>7</v>
      </c>
      <c r="E302" s="835" t="s">
        <v>1182</v>
      </c>
      <c r="F302" s="912" t="s">
        <v>1189</v>
      </c>
      <c r="G302" s="865"/>
    </row>
    <row r="303" spans="2:7" ht="12.75" customHeight="1">
      <c r="B303" s="831">
        <v>2023</v>
      </c>
      <c r="C303" s="832" t="s">
        <v>1210</v>
      </c>
      <c r="D303" s="832">
        <v>8</v>
      </c>
      <c r="E303" s="835" t="s">
        <v>1182</v>
      </c>
      <c r="F303" s="912" t="s">
        <v>1189</v>
      </c>
      <c r="G303" s="865"/>
    </row>
    <row r="304" spans="2:7" ht="12.75" customHeight="1">
      <c r="B304" s="831">
        <v>2023</v>
      </c>
      <c r="C304" s="832" t="s">
        <v>1210</v>
      </c>
      <c r="D304" s="832">
        <v>9</v>
      </c>
      <c r="E304" s="835" t="s">
        <v>1182</v>
      </c>
      <c r="F304" s="912" t="s">
        <v>1189</v>
      </c>
      <c r="G304" s="865"/>
    </row>
    <row r="305" spans="2:7" ht="12.75" customHeight="1">
      <c r="B305" s="831">
        <v>2023</v>
      </c>
      <c r="C305" s="832" t="s">
        <v>1210</v>
      </c>
      <c r="D305" s="832">
        <v>10</v>
      </c>
      <c r="E305" s="835" t="s">
        <v>1182</v>
      </c>
      <c r="F305" s="912" t="s">
        <v>1189</v>
      </c>
      <c r="G305" s="865"/>
    </row>
    <row r="306" spans="2:7" ht="12.75" customHeight="1">
      <c r="B306" s="831">
        <v>2023</v>
      </c>
      <c r="C306" s="832" t="s">
        <v>1210</v>
      </c>
      <c r="D306" s="832">
        <v>11</v>
      </c>
      <c r="E306" s="835" t="s">
        <v>1182</v>
      </c>
      <c r="F306" s="912" t="s">
        <v>1189</v>
      </c>
      <c r="G306" s="865"/>
    </row>
    <row r="307" spans="2:7" ht="12.75" customHeight="1">
      <c r="B307" s="831">
        <v>2023</v>
      </c>
      <c r="C307" s="832" t="s">
        <v>1210</v>
      </c>
      <c r="D307" s="832">
        <v>12</v>
      </c>
      <c r="E307" s="835" t="s">
        <v>1182</v>
      </c>
      <c r="F307" s="912" t="s">
        <v>1189</v>
      </c>
      <c r="G307" s="865"/>
    </row>
    <row r="308" spans="2:7" ht="12.75" customHeight="1">
      <c r="B308" s="831">
        <v>2023</v>
      </c>
      <c r="C308" s="832" t="s">
        <v>1210</v>
      </c>
      <c r="D308" s="832">
        <v>13</v>
      </c>
      <c r="E308" s="835" t="s">
        <v>1182</v>
      </c>
      <c r="F308" s="912" t="s">
        <v>1189</v>
      </c>
      <c r="G308" s="865"/>
    </row>
    <row r="309" spans="2:7" ht="12.75" customHeight="1">
      <c r="B309" s="831">
        <v>2023</v>
      </c>
      <c r="C309" s="832" t="s">
        <v>1210</v>
      </c>
      <c r="D309" s="832">
        <v>14</v>
      </c>
      <c r="E309" s="835" t="s">
        <v>1182</v>
      </c>
      <c r="F309" s="912" t="s">
        <v>1189</v>
      </c>
      <c r="G309" s="865"/>
    </row>
    <row r="310" spans="2:7" ht="12.75" customHeight="1">
      <c r="B310" s="831">
        <v>2023</v>
      </c>
      <c r="C310" s="832" t="s">
        <v>1210</v>
      </c>
      <c r="D310" s="832">
        <v>15</v>
      </c>
      <c r="E310" s="835" t="s">
        <v>1182</v>
      </c>
      <c r="F310" s="912" t="s">
        <v>1189</v>
      </c>
      <c r="G310" s="865"/>
    </row>
    <row r="311" spans="2:7" ht="12.75" customHeight="1">
      <c r="B311" s="831">
        <v>2023</v>
      </c>
      <c r="C311" s="832" t="s">
        <v>1210</v>
      </c>
      <c r="D311" s="832">
        <v>16</v>
      </c>
      <c r="E311" s="835" t="s">
        <v>1182</v>
      </c>
      <c r="F311" s="912" t="s">
        <v>1189</v>
      </c>
      <c r="G311" s="865"/>
    </row>
    <row r="312" spans="2:7" ht="12.75" customHeight="1">
      <c r="B312" s="831">
        <v>2023</v>
      </c>
      <c r="C312" s="832" t="s">
        <v>1210</v>
      </c>
      <c r="D312" s="832">
        <v>17</v>
      </c>
      <c r="E312" s="835" t="s">
        <v>1182</v>
      </c>
      <c r="F312" s="912" t="s">
        <v>1189</v>
      </c>
      <c r="G312" s="865"/>
    </row>
    <row r="313" spans="2:7" ht="12.75" customHeight="1">
      <c r="B313" s="831">
        <v>2023</v>
      </c>
      <c r="C313" s="832" t="s">
        <v>1210</v>
      </c>
      <c r="D313" s="832">
        <v>18</v>
      </c>
      <c r="E313" s="835" t="s">
        <v>1182</v>
      </c>
      <c r="F313" s="912" t="s">
        <v>1189</v>
      </c>
      <c r="G313" s="865"/>
    </row>
    <row r="314" spans="2:7" ht="12.75" customHeight="1">
      <c r="B314" s="831">
        <v>2023</v>
      </c>
      <c r="C314" s="832" t="s">
        <v>1210</v>
      </c>
      <c r="D314" s="832">
        <v>19</v>
      </c>
      <c r="E314" s="835" t="s">
        <v>1182</v>
      </c>
      <c r="F314" s="912" t="s">
        <v>1189</v>
      </c>
      <c r="G314" s="865"/>
    </row>
    <row r="315" spans="2:7" ht="12.75" customHeight="1">
      <c r="B315" s="831">
        <v>2023</v>
      </c>
      <c r="C315" s="832" t="s">
        <v>1210</v>
      </c>
      <c r="D315" s="832">
        <v>20</v>
      </c>
      <c r="E315" s="835" t="s">
        <v>1182</v>
      </c>
      <c r="F315" s="912" t="s">
        <v>1189</v>
      </c>
      <c r="G315" s="865"/>
    </row>
    <row r="316" spans="2:7" ht="12.75" customHeight="1">
      <c r="B316" s="831">
        <v>2023</v>
      </c>
      <c r="C316" s="832" t="s">
        <v>1210</v>
      </c>
      <c r="D316" s="832">
        <v>21</v>
      </c>
      <c r="E316" s="835" t="s">
        <v>1182</v>
      </c>
      <c r="F316" s="912" t="s">
        <v>1189</v>
      </c>
      <c r="G316" s="865"/>
    </row>
    <row r="317" spans="2:7" ht="12.75" customHeight="1">
      <c r="B317" s="831">
        <v>2023</v>
      </c>
      <c r="C317" s="832" t="s">
        <v>1210</v>
      </c>
      <c r="D317" s="832">
        <v>22</v>
      </c>
      <c r="E317" s="835" t="s">
        <v>1182</v>
      </c>
      <c r="F317" s="912" t="s">
        <v>1189</v>
      </c>
      <c r="G317" s="865"/>
    </row>
    <row r="318" spans="2:7" ht="12.75" customHeight="1">
      <c r="B318" s="831">
        <v>2023</v>
      </c>
      <c r="C318" s="832" t="s">
        <v>1210</v>
      </c>
      <c r="D318" s="832">
        <v>23</v>
      </c>
      <c r="E318" s="835" t="s">
        <v>1182</v>
      </c>
      <c r="F318" s="912" t="s">
        <v>1189</v>
      </c>
      <c r="G318" s="865"/>
    </row>
    <row r="319" spans="2:7" ht="12.75" customHeight="1">
      <c r="B319" s="831">
        <v>2023</v>
      </c>
      <c r="C319" s="832" t="s">
        <v>1210</v>
      </c>
      <c r="D319" s="832">
        <v>24</v>
      </c>
      <c r="E319" s="835" t="s">
        <v>1182</v>
      </c>
      <c r="F319" s="912" t="s">
        <v>1189</v>
      </c>
      <c r="G319" s="865"/>
    </row>
    <row r="320" spans="2:7" ht="12.75" customHeight="1">
      <c r="B320" s="831">
        <v>2023</v>
      </c>
      <c r="C320" s="832" t="s">
        <v>1210</v>
      </c>
      <c r="D320" s="832">
        <v>25</v>
      </c>
      <c r="E320" s="835" t="s">
        <v>1182</v>
      </c>
      <c r="F320" s="912" t="s">
        <v>1189</v>
      </c>
      <c r="G320" s="865"/>
    </row>
    <row r="321" spans="2:7" ht="12.75" customHeight="1">
      <c r="B321" s="831">
        <v>2023</v>
      </c>
      <c r="C321" s="832" t="s">
        <v>1210</v>
      </c>
      <c r="D321" s="832">
        <v>26</v>
      </c>
      <c r="E321" s="835" t="s">
        <v>1182</v>
      </c>
      <c r="F321" s="912" t="s">
        <v>1189</v>
      </c>
      <c r="G321" s="865"/>
    </row>
    <row r="322" spans="2:7" ht="12.75" customHeight="1">
      <c r="B322" s="831">
        <v>2023</v>
      </c>
      <c r="C322" s="832" t="s">
        <v>1210</v>
      </c>
      <c r="D322" s="832">
        <v>27</v>
      </c>
      <c r="E322" s="835" t="s">
        <v>1182</v>
      </c>
      <c r="F322" s="912" t="s">
        <v>1189</v>
      </c>
      <c r="G322" s="865"/>
    </row>
    <row r="323" spans="2:7" ht="12.75" customHeight="1">
      <c r="B323" s="831">
        <v>2023</v>
      </c>
      <c r="C323" s="832" t="s">
        <v>1210</v>
      </c>
      <c r="D323" s="832">
        <v>28</v>
      </c>
      <c r="E323" s="835" t="s">
        <v>1182</v>
      </c>
      <c r="F323" s="912" t="s">
        <v>1189</v>
      </c>
      <c r="G323" s="865"/>
    </row>
    <row r="324" spans="2:7" ht="12.75" customHeight="1">
      <c r="B324" s="831">
        <v>2023</v>
      </c>
      <c r="C324" s="832" t="s">
        <v>1210</v>
      </c>
      <c r="D324" s="832">
        <v>29</v>
      </c>
      <c r="E324" s="835" t="s">
        <v>1182</v>
      </c>
      <c r="F324" s="912" t="s">
        <v>1189</v>
      </c>
      <c r="G324" s="865"/>
    </row>
    <row r="325" spans="2:7" ht="12.75" customHeight="1">
      <c r="B325" s="831">
        <v>2023</v>
      </c>
      <c r="C325" s="832" t="s">
        <v>1210</v>
      </c>
      <c r="D325" s="832">
        <v>30</v>
      </c>
      <c r="E325" s="835" t="s">
        <v>1182</v>
      </c>
      <c r="F325" s="912" t="s">
        <v>1189</v>
      </c>
      <c r="G325" s="865"/>
    </row>
    <row r="326" spans="2:7" ht="12.75" customHeight="1" thickBot="1">
      <c r="B326" s="831">
        <v>2023</v>
      </c>
      <c r="C326" s="832" t="s">
        <v>1210</v>
      </c>
      <c r="D326" s="832">
        <v>31</v>
      </c>
      <c r="E326" s="835" t="s">
        <v>1182</v>
      </c>
      <c r="F326" s="912" t="s">
        <v>1189</v>
      </c>
      <c r="G326" s="865"/>
    </row>
    <row r="327" spans="2:7" ht="12.75" customHeight="1" thickBot="1">
      <c r="B327" s="1391" t="s">
        <v>1181</v>
      </c>
      <c r="C327" s="1392"/>
      <c r="D327" s="1392"/>
      <c r="E327" s="1392"/>
      <c r="F327" s="1393"/>
      <c r="G327" s="899">
        <f>SUM(G296:G326)</f>
        <v>0</v>
      </c>
    </row>
    <row r="328" spans="2:7" ht="12.75" customHeight="1">
      <c r="B328" s="831">
        <v>2023</v>
      </c>
      <c r="C328" s="832" t="s">
        <v>1211</v>
      </c>
      <c r="D328" s="832">
        <v>1</v>
      </c>
      <c r="E328" s="833" t="s">
        <v>1182</v>
      </c>
      <c r="F328" s="912" t="s">
        <v>1189</v>
      </c>
      <c r="G328" s="865"/>
    </row>
    <row r="329" spans="2:7" ht="13.5" customHeight="1">
      <c r="B329" s="831">
        <v>2023</v>
      </c>
      <c r="C329" s="832" t="s">
        <v>1211</v>
      </c>
      <c r="D329" s="832">
        <v>2</v>
      </c>
      <c r="E329" s="835" t="s">
        <v>1182</v>
      </c>
      <c r="F329" s="912" t="s">
        <v>1189</v>
      </c>
      <c r="G329" s="865"/>
    </row>
    <row r="330" spans="2:7" ht="13.5" customHeight="1">
      <c r="B330" s="831">
        <v>2023</v>
      </c>
      <c r="C330" s="832" t="s">
        <v>1211</v>
      </c>
      <c r="D330" s="832">
        <v>3</v>
      </c>
      <c r="E330" s="835" t="s">
        <v>1182</v>
      </c>
      <c r="F330" s="912" t="s">
        <v>1189</v>
      </c>
      <c r="G330" s="865"/>
    </row>
    <row r="331" spans="2:7" ht="12.75" customHeight="1">
      <c r="B331" s="831">
        <v>2023</v>
      </c>
      <c r="C331" s="832" t="s">
        <v>1211</v>
      </c>
      <c r="D331" s="832">
        <v>4</v>
      </c>
      <c r="E331" s="835" t="s">
        <v>1182</v>
      </c>
      <c r="F331" s="912" t="s">
        <v>1189</v>
      </c>
      <c r="G331" s="865"/>
    </row>
    <row r="332" spans="2:7" ht="12.75" customHeight="1">
      <c r="B332" s="831">
        <v>2023</v>
      </c>
      <c r="C332" s="832" t="s">
        <v>1211</v>
      </c>
      <c r="D332" s="832">
        <v>5</v>
      </c>
      <c r="E332" s="835" t="s">
        <v>1182</v>
      </c>
      <c r="F332" s="912" t="s">
        <v>1189</v>
      </c>
      <c r="G332" s="865"/>
    </row>
    <row r="333" spans="2:7" ht="12.75" customHeight="1">
      <c r="B333" s="831">
        <v>2023</v>
      </c>
      <c r="C333" s="832" t="s">
        <v>1211</v>
      </c>
      <c r="D333" s="832">
        <v>6</v>
      </c>
      <c r="E333" s="835" t="s">
        <v>1182</v>
      </c>
      <c r="F333" s="912" t="s">
        <v>1189</v>
      </c>
      <c r="G333" s="865"/>
    </row>
    <row r="334" spans="2:7" ht="12.75" customHeight="1">
      <c r="B334" s="831">
        <v>2023</v>
      </c>
      <c r="C334" s="832" t="s">
        <v>1211</v>
      </c>
      <c r="D334" s="832">
        <v>7</v>
      </c>
      <c r="E334" s="835" t="s">
        <v>1182</v>
      </c>
      <c r="F334" s="912" t="s">
        <v>1189</v>
      </c>
      <c r="G334" s="865"/>
    </row>
    <row r="335" spans="2:7" ht="12.75" customHeight="1">
      <c r="B335" s="831">
        <v>2023</v>
      </c>
      <c r="C335" s="832" t="s">
        <v>1211</v>
      </c>
      <c r="D335" s="832">
        <v>8</v>
      </c>
      <c r="E335" s="835" t="s">
        <v>1182</v>
      </c>
      <c r="F335" s="912" t="s">
        <v>1189</v>
      </c>
      <c r="G335" s="865"/>
    </row>
    <row r="336" spans="2:7" ht="12.75" customHeight="1">
      <c r="B336" s="831">
        <v>2023</v>
      </c>
      <c r="C336" s="832" t="s">
        <v>1211</v>
      </c>
      <c r="D336" s="832">
        <v>9</v>
      </c>
      <c r="E336" s="835" t="s">
        <v>1182</v>
      </c>
      <c r="F336" s="912" t="s">
        <v>1189</v>
      </c>
      <c r="G336" s="865"/>
    </row>
    <row r="337" spans="2:7" ht="12.75" customHeight="1">
      <c r="B337" s="831">
        <v>2023</v>
      </c>
      <c r="C337" s="832" t="s">
        <v>1211</v>
      </c>
      <c r="D337" s="832">
        <v>10</v>
      </c>
      <c r="E337" s="835" t="s">
        <v>1182</v>
      </c>
      <c r="F337" s="912" t="s">
        <v>1189</v>
      </c>
      <c r="G337" s="865"/>
    </row>
    <row r="338" spans="2:7" ht="12.75" customHeight="1">
      <c r="B338" s="831">
        <v>2023</v>
      </c>
      <c r="C338" s="832" t="s">
        <v>1211</v>
      </c>
      <c r="D338" s="832">
        <v>11</v>
      </c>
      <c r="E338" s="835" t="s">
        <v>1182</v>
      </c>
      <c r="F338" s="912" t="s">
        <v>1189</v>
      </c>
      <c r="G338" s="865"/>
    </row>
    <row r="339" spans="2:7" ht="12.75" customHeight="1">
      <c r="B339" s="831">
        <v>2023</v>
      </c>
      <c r="C339" s="832" t="s">
        <v>1211</v>
      </c>
      <c r="D339" s="832">
        <v>12</v>
      </c>
      <c r="E339" s="835" t="s">
        <v>1182</v>
      </c>
      <c r="F339" s="912" t="s">
        <v>1189</v>
      </c>
      <c r="G339" s="865"/>
    </row>
    <row r="340" spans="2:7" ht="12.75" customHeight="1">
      <c r="B340" s="831">
        <v>2023</v>
      </c>
      <c r="C340" s="832" t="s">
        <v>1211</v>
      </c>
      <c r="D340" s="832">
        <v>13</v>
      </c>
      <c r="E340" s="835" t="s">
        <v>1182</v>
      </c>
      <c r="F340" s="912" t="s">
        <v>1189</v>
      </c>
      <c r="G340" s="865"/>
    </row>
    <row r="341" spans="2:7" ht="12.75" customHeight="1">
      <c r="B341" s="831">
        <v>2023</v>
      </c>
      <c r="C341" s="832" t="s">
        <v>1211</v>
      </c>
      <c r="D341" s="832">
        <v>14</v>
      </c>
      <c r="E341" s="835" t="s">
        <v>1182</v>
      </c>
      <c r="F341" s="912" t="s">
        <v>1189</v>
      </c>
      <c r="G341" s="865"/>
    </row>
    <row r="342" spans="2:7" ht="12.75" customHeight="1">
      <c r="B342" s="831">
        <v>2023</v>
      </c>
      <c r="C342" s="832" t="s">
        <v>1211</v>
      </c>
      <c r="D342" s="832">
        <v>15</v>
      </c>
      <c r="E342" s="835" t="s">
        <v>1182</v>
      </c>
      <c r="F342" s="912" t="s">
        <v>1189</v>
      </c>
      <c r="G342" s="865"/>
    </row>
    <row r="343" spans="2:7" ht="12.75" customHeight="1">
      <c r="B343" s="831">
        <v>2023</v>
      </c>
      <c r="C343" s="832" t="s">
        <v>1211</v>
      </c>
      <c r="D343" s="832">
        <v>16</v>
      </c>
      <c r="E343" s="835" t="s">
        <v>1182</v>
      </c>
      <c r="F343" s="912" t="s">
        <v>1189</v>
      </c>
      <c r="G343" s="865"/>
    </row>
    <row r="344" spans="2:7" ht="12.75" customHeight="1">
      <c r="B344" s="831">
        <v>2023</v>
      </c>
      <c r="C344" s="832" t="s">
        <v>1211</v>
      </c>
      <c r="D344" s="832">
        <v>17</v>
      </c>
      <c r="E344" s="835" t="s">
        <v>1182</v>
      </c>
      <c r="F344" s="912" t="s">
        <v>1189</v>
      </c>
      <c r="G344" s="865"/>
    </row>
    <row r="345" spans="2:7" ht="12.75" customHeight="1">
      <c r="B345" s="831">
        <v>2023</v>
      </c>
      <c r="C345" s="832" t="s">
        <v>1211</v>
      </c>
      <c r="D345" s="832">
        <v>18</v>
      </c>
      <c r="E345" s="835" t="s">
        <v>1182</v>
      </c>
      <c r="F345" s="912" t="s">
        <v>1189</v>
      </c>
      <c r="G345" s="865"/>
    </row>
    <row r="346" spans="2:7" ht="12.75" customHeight="1">
      <c r="B346" s="831">
        <v>2023</v>
      </c>
      <c r="C346" s="832" t="s">
        <v>1211</v>
      </c>
      <c r="D346" s="832">
        <v>19</v>
      </c>
      <c r="E346" s="835" t="s">
        <v>1182</v>
      </c>
      <c r="F346" s="912" t="s">
        <v>1189</v>
      </c>
      <c r="G346" s="865"/>
    </row>
    <row r="347" spans="2:7" ht="12.75" customHeight="1">
      <c r="B347" s="831">
        <v>2023</v>
      </c>
      <c r="C347" s="832" t="s">
        <v>1211</v>
      </c>
      <c r="D347" s="832">
        <v>20</v>
      </c>
      <c r="E347" s="835" t="s">
        <v>1182</v>
      </c>
      <c r="F347" s="912" t="s">
        <v>1189</v>
      </c>
      <c r="G347" s="865"/>
    </row>
    <row r="348" spans="2:7" ht="12.75" customHeight="1">
      <c r="B348" s="831">
        <v>2023</v>
      </c>
      <c r="C348" s="832" t="s">
        <v>1211</v>
      </c>
      <c r="D348" s="832">
        <v>21</v>
      </c>
      <c r="E348" s="835" t="s">
        <v>1182</v>
      </c>
      <c r="F348" s="912" t="s">
        <v>1189</v>
      </c>
      <c r="G348" s="865"/>
    </row>
    <row r="349" spans="2:7" ht="12.75" customHeight="1">
      <c r="B349" s="831">
        <v>2023</v>
      </c>
      <c r="C349" s="832" t="s">
        <v>1211</v>
      </c>
      <c r="D349" s="832">
        <v>22</v>
      </c>
      <c r="E349" s="835" t="s">
        <v>1182</v>
      </c>
      <c r="F349" s="912" t="s">
        <v>1189</v>
      </c>
      <c r="G349" s="865"/>
    </row>
    <row r="350" spans="2:7" ht="12.75" customHeight="1">
      <c r="B350" s="831">
        <v>2023</v>
      </c>
      <c r="C350" s="832" t="s">
        <v>1211</v>
      </c>
      <c r="D350" s="832">
        <v>23</v>
      </c>
      <c r="E350" s="835" t="s">
        <v>1182</v>
      </c>
      <c r="F350" s="912" t="s">
        <v>1189</v>
      </c>
      <c r="G350" s="865"/>
    </row>
    <row r="351" spans="2:7" ht="12.75" customHeight="1">
      <c r="B351" s="831">
        <v>2023</v>
      </c>
      <c r="C351" s="832" t="s">
        <v>1211</v>
      </c>
      <c r="D351" s="832">
        <v>24</v>
      </c>
      <c r="E351" s="835" t="s">
        <v>1182</v>
      </c>
      <c r="F351" s="912" t="s">
        <v>1189</v>
      </c>
      <c r="G351" s="865"/>
    </row>
    <row r="352" spans="2:7" ht="12.75" customHeight="1">
      <c r="B352" s="831">
        <v>2023</v>
      </c>
      <c r="C352" s="832" t="s">
        <v>1211</v>
      </c>
      <c r="D352" s="832">
        <v>25</v>
      </c>
      <c r="E352" s="835" t="s">
        <v>1182</v>
      </c>
      <c r="F352" s="912" t="s">
        <v>1189</v>
      </c>
      <c r="G352" s="865"/>
    </row>
    <row r="353" spans="2:7" ht="12.75" customHeight="1">
      <c r="B353" s="831">
        <v>2023</v>
      </c>
      <c r="C353" s="832" t="s">
        <v>1211</v>
      </c>
      <c r="D353" s="832">
        <v>26</v>
      </c>
      <c r="E353" s="835" t="s">
        <v>1182</v>
      </c>
      <c r="F353" s="912" t="s">
        <v>1189</v>
      </c>
      <c r="G353" s="865"/>
    </row>
    <row r="354" spans="2:7" ht="12.75" customHeight="1">
      <c r="B354" s="831">
        <v>2023</v>
      </c>
      <c r="C354" s="832" t="s">
        <v>1211</v>
      </c>
      <c r="D354" s="832">
        <v>27</v>
      </c>
      <c r="E354" s="835" t="s">
        <v>1182</v>
      </c>
      <c r="F354" s="912" t="s">
        <v>1189</v>
      </c>
      <c r="G354" s="865"/>
    </row>
    <row r="355" spans="2:7" ht="12.75" customHeight="1">
      <c r="B355" s="831">
        <v>2023</v>
      </c>
      <c r="C355" s="832" t="s">
        <v>1211</v>
      </c>
      <c r="D355" s="832">
        <v>28</v>
      </c>
      <c r="E355" s="835" t="s">
        <v>1182</v>
      </c>
      <c r="F355" s="912" t="s">
        <v>1189</v>
      </c>
      <c r="G355" s="865"/>
    </row>
    <row r="356" spans="2:7" ht="12.75" customHeight="1">
      <c r="B356" s="831">
        <v>2023</v>
      </c>
      <c r="C356" s="832" t="s">
        <v>1211</v>
      </c>
      <c r="D356" s="832">
        <v>29</v>
      </c>
      <c r="E356" s="835" t="s">
        <v>1182</v>
      </c>
      <c r="F356" s="912" t="s">
        <v>1189</v>
      </c>
      <c r="G356" s="865"/>
    </row>
    <row r="357" spans="2:7" ht="12.75" customHeight="1" thickBot="1">
      <c r="B357" s="831">
        <v>2023</v>
      </c>
      <c r="C357" s="832" t="s">
        <v>1211</v>
      </c>
      <c r="D357" s="832">
        <v>30</v>
      </c>
      <c r="E357" s="835" t="s">
        <v>1182</v>
      </c>
      <c r="F357" s="912" t="s">
        <v>1189</v>
      </c>
      <c r="G357" s="865"/>
    </row>
    <row r="358" spans="2:7" ht="12.75" customHeight="1" thickBot="1">
      <c r="B358" s="1391" t="s">
        <v>1181</v>
      </c>
      <c r="C358" s="1392"/>
      <c r="D358" s="1392"/>
      <c r="E358" s="1392"/>
      <c r="F358" s="1393"/>
      <c r="G358" s="899">
        <f>SUM(G328:G357)</f>
        <v>0</v>
      </c>
    </row>
    <row r="359" spans="2:7" ht="12.75" customHeight="1">
      <c r="B359" s="831">
        <v>2023</v>
      </c>
      <c r="C359" s="832" t="s">
        <v>1212</v>
      </c>
      <c r="D359" s="832">
        <v>1</v>
      </c>
      <c r="E359" s="833" t="s">
        <v>1182</v>
      </c>
      <c r="F359" s="912" t="s">
        <v>1189</v>
      </c>
      <c r="G359" s="865"/>
    </row>
    <row r="360" spans="2:7" ht="13.5" customHeight="1">
      <c r="B360" s="831">
        <v>2023</v>
      </c>
      <c r="C360" s="832" t="s">
        <v>1212</v>
      </c>
      <c r="D360" s="832">
        <v>2</v>
      </c>
      <c r="E360" s="835" t="s">
        <v>1182</v>
      </c>
      <c r="F360" s="912" t="s">
        <v>1189</v>
      </c>
      <c r="G360" s="865"/>
    </row>
    <row r="361" spans="2:7" ht="13.5" customHeight="1">
      <c r="B361" s="831">
        <v>2023</v>
      </c>
      <c r="C361" s="832" t="s">
        <v>1212</v>
      </c>
      <c r="D361" s="832">
        <v>3</v>
      </c>
      <c r="E361" s="835" t="s">
        <v>1182</v>
      </c>
      <c r="F361" s="912" t="s">
        <v>1189</v>
      </c>
      <c r="G361" s="865"/>
    </row>
    <row r="362" spans="2:7" ht="12.75" customHeight="1">
      <c r="B362" s="831">
        <v>2023</v>
      </c>
      <c r="C362" s="832" t="s">
        <v>1212</v>
      </c>
      <c r="D362" s="832">
        <v>4</v>
      </c>
      <c r="E362" s="835" t="s">
        <v>1182</v>
      </c>
      <c r="F362" s="912" t="s">
        <v>1189</v>
      </c>
      <c r="G362" s="865"/>
    </row>
    <row r="363" spans="2:7" ht="12.75" customHeight="1">
      <c r="B363" s="831">
        <v>2023</v>
      </c>
      <c r="C363" s="832" t="s">
        <v>1212</v>
      </c>
      <c r="D363" s="832">
        <v>5</v>
      </c>
      <c r="E363" s="835" t="s">
        <v>1182</v>
      </c>
      <c r="F363" s="912" t="s">
        <v>1189</v>
      </c>
      <c r="G363" s="865"/>
    </row>
    <row r="364" spans="2:7" ht="12.75" customHeight="1">
      <c r="B364" s="831">
        <v>2023</v>
      </c>
      <c r="C364" s="832" t="s">
        <v>1212</v>
      </c>
      <c r="D364" s="832">
        <v>6</v>
      </c>
      <c r="E364" s="835" t="s">
        <v>1182</v>
      </c>
      <c r="F364" s="912" t="s">
        <v>1189</v>
      </c>
      <c r="G364" s="865"/>
    </row>
    <row r="365" spans="2:7" ht="12.75" customHeight="1">
      <c r="B365" s="831">
        <v>2023</v>
      </c>
      <c r="C365" s="832" t="s">
        <v>1212</v>
      </c>
      <c r="D365" s="832">
        <v>7</v>
      </c>
      <c r="E365" s="835" t="s">
        <v>1182</v>
      </c>
      <c r="F365" s="912" t="s">
        <v>1189</v>
      </c>
      <c r="G365" s="865"/>
    </row>
    <row r="366" spans="2:7" ht="12.75" customHeight="1">
      <c r="B366" s="831">
        <v>2023</v>
      </c>
      <c r="C366" s="832" t="s">
        <v>1212</v>
      </c>
      <c r="D366" s="832">
        <v>8</v>
      </c>
      <c r="E366" s="835" t="s">
        <v>1182</v>
      </c>
      <c r="F366" s="912" t="s">
        <v>1189</v>
      </c>
      <c r="G366" s="865"/>
    </row>
    <row r="367" spans="2:7" ht="12.75" customHeight="1">
      <c r="B367" s="831">
        <v>2023</v>
      </c>
      <c r="C367" s="832" t="s">
        <v>1212</v>
      </c>
      <c r="D367" s="832">
        <v>9</v>
      </c>
      <c r="E367" s="835" t="s">
        <v>1182</v>
      </c>
      <c r="F367" s="912" t="s">
        <v>1189</v>
      </c>
      <c r="G367" s="865"/>
    </row>
    <row r="368" spans="2:7" ht="12.75" customHeight="1">
      <c r="B368" s="831">
        <v>2023</v>
      </c>
      <c r="C368" s="832" t="s">
        <v>1212</v>
      </c>
      <c r="D368" s="832">
        <v>10</v>
      </c>
      <c r="E368" s="835" t="s">
        <v>1182</v>
      </c>
      <c r="F368" s="912" t="s">
        <v>1189</v>
      </c>
      <c r="G368" s="865"/>
    </row>
    <row r="369" spans="2:7" ht="12.75" customHeight="1">
      <c r="B369" s="831">
        <v>2023</v>
      </c>
      <c r="C369" s="832" t="s">
        <v>1212</v>
      </c>
      <c r="D369" s="832">
        <v>11</v>
      </c>
      <c r="E369" s="835" t="s">
        <v>1182</v>
      </c>
      <c r="F369" s="912" t="s">
        <v>1189</v>
      </c>
      <c r="G369" s="865"/>
    </row>
    <row r="370" spans="2:7" ht="12.75" customHeight="1">
      <c r="B370" s="831">
        <v>2023</v>
      </c>
      <c r="C370" s="832" t="s">
        <v>1212</v>
      </c>
      <c r="D370" s="832">
        <v>12</v>
      </c>
      <c r="E370" s="835" t="s">
        <v>1182</v>
      </c>
      <c r="F370" s="912" t="s">
        <v>1189</v>
      </c>
      <c r="G370" s="865"/>
    </row>
    <row r="371" spans="2:7" ht="12.75" customHeight="1">
      <c r="B371" s="831">
        <v>2023</v>
      </c>
      <c r="C371" s="832" t="s">
        <v>1212</v>
      </c>
      <c r="D371" s="832">
        <v>13</v>
      </c>
      <c r="E371" s="835" t="s">
        <v>1182</v>
      </c>
      <c r="F371" s="912" t="s">
        <v>1189</v>
      </c>
      <c r="G371" s="865"/>
    </row>
    <row r="372" spans="2:7" ht="12.75" customHeight="1">
      <c r="B372" s="831">
        <v>2023</v>
      </c>
      <c r="C372" s="832" t="s">
        <v>1212</v>
      </c>
      <c r="D372" s="832">
        <v>14</v>
      </c>
      <c r="E372" s="835" t="s">
        <v>1182</v>
      </c>
      <c r="F372" s="912" t="s">
        <v>1189</v>
      </c>
      <c r="G372" s="865"/>
    </row>
    <row r="373" spans="2:7" ht="12.75" customHeight="1">
      <c r="B373" s="831">
        <v>2023</v>
      </c>
      <c r="C373" s="832" t="s">
        <v>1212</v>
      </c>
      <c r="D373" s="832">
        <v>15</v>
      </c>
      <c r="E373" s="835" t="s">
        <v>1182</v>
      </c>
      <c r="F373" s="912" t="s">
        <v>1189</v>
      </c>
      <c r="G373" s="865"/>
    </row>
    <row r="374" spans="2:7" ht="12.75" customHeight="1">
      <c r="B374" s="831">
        <v>2023</v>
      </c>
      <c r="C374" s="832" t="s">
        <v>1212</v>
      </c>
      <c r="D374" s="832">
        <v>16</v>
      </c>
      <c r="E374" s="835" t="s">
        <v>1182</v>
      </c>
      <c r="F374" s="912" t="s">
        <v>1189</v>
      </c>
      <c r="G374" s="865"/>
    </row>
    <row r="375" spans="2:7" ht="12.75" customHeight="1">
      <c r="B375" s="831">
        <v>2023</v>
      </c>
      <c r="C375" s="832" t="s">
        <v>1212</v>
      </c>
      <c r="D375" s="832">
        <v>17</v>
      </c>
      <c r="E375" s="835" t="s">
        <v>1182</v>
      </c>
      <c r="F375" s="912" t="s">
        <v>1189</v>
      </c>
      <c r="G375" s="865"/>
    </row>
    <row r="376" spans="2:7" ht="12.75" customHeight="1">
      <c r="B376" s="831">
        <v>2023</v>
      </c>
      <c r="C376" s="832" t="s">
        <v>1212</v>
      </c>
      <c r="D376" s="832">
        <v>18</v>
      </c>
      <c r="E376" s="835" t="s">
        <v>1182</v>
      </c>
      <c r="F376" s="912" t="s">
        <v>1189</v>
      </c>
      <c r="G376" s="865"/>
    </row>
    <row r="377" spans="2:7" ht="12.75" customHeight="1">
      <c r="B377" s="831">
        <v>2023</v>
      </c>
      <c r="C377" s="832" t="s">
        <v>1212</v>
      </c>
      <c r="D377" s="832">
        <v>19</v>
      </c>
      <c r="E377" s="835" t="s">
        <v>1182</v>
      </c>
      <c r="F377" s="912" t="s">
        <v>1189</v>
      </c>
      <c r="G377" s="865"/>
    </row>
    <row r="378" spans="2:7" ht="12.75" customHeight="1">
      <c r="B378" s="831">
        <v>2023</v>
      </c>
      <c r="C378" s="832" t="s">
        <v>1212</v>
      </c>
      <c r="D378" s="832">
        <v>20</v>
      </c>
      <c r="E378" s="835" t="s">
        <v>1182</v>
      </c>
      <c r="F378" s="912" t="s">
        <v>1189</v>
      </c>
      <c r="G378" s="865"/>
    </row>
    <row r="379" spans="2:7" ht="12.75" customHeight="1">
      <c r="B379" s="831">
        <v>2023</v>
      </c>
      <c r="C379" s="832" t="s">
        <v>1212</v>
      </c>
      <c r="D379" s="832">
        <v>21</v>
      </c>
      <c r="E379" s="835" t="s">
        <v>1182</v>
      </c>
      <c r="F379" s="912" t="s">
        <v>1189</v>
      </c>
      <c r="G379" s="865"/>
    </row>
    <row r="380" spans="2:7" ht="12.75" customHeight="1">
      <c r="B380" s="831">
        <v>2023</v>
      </c>
      <c r="C380" s="832" t="s">
        <v>1212</v>
      </c>
      <c r="D380" s="832">
        <v>22</v>
      </c>
      <c r="E380" s="835" t="s">
        <v>1182</v>
      </c>
      <c r="F380" s="912" t="s">
        <v>1189</v>
      </c>
      <c r="G380" s="865"/>
    </row>
    <row r="381" spans="2:7" ht="12.75" customHeight="1">
      <c r="B381" s="831">
        <v>2023</v>
      </c>
      <c r="C381" s="832" t="s">
        <v>1212</v>
      </c>
      <c r="D381" s="832">
        <v>23</v>
      </c>
      <c r="E381" s="835" t="s">
        <v>1182</v>
      </c>
      <c r="F381" s="912" t="s">
        <v>1189</v>
      </c>
      <c r="G381" s="865"/>
    </row>
    <row r="382" spans="2:7" ht="12.75" customHeight="1">
      <c r="B382" s="831">
        <v>2023</v>
      </c>
      <c r="C382" s="832" t="s">
        <v>1212</v>
      </c>
      <c r="D382" s="832">
        <v>24</v>
      </c>
      <c r="E382" s="835" t="s">
        <v>1182</v>
      </c>
      <c r="F382" s="912" t="s">
        <v>1189</v>
      </c>
      <c r="G382" s="865"/>
    </row>
    <row r="383" spans="2:7" ht="12.75" customHeight="1">
      <c r="B383" s="831">
        <v>2023</v>
      </c>
      <c r="C383" s="832" t="s">
        <v>1212</v>
      </c>
      <c r="D383" s="832">
        <v>25</v>
      </c>
      <c r="E383" s="835" t="s">
        <v>1182</v>
      </c>
      <c r="F383" s="912" t="s">
        <v>1189</v>
      </c>
      <c r="G383" s="865"/>
    </row>
    <row r="384" spans="2:7" ht="12.75" customHeight="1">
      <c r="B384" s="831">
        <v>2023</v>
      </c>
      <c r="C384" s="832" t="s">
        <v>1212</v>
      </c>
      <c r="D384" s="832">
        <v>26</v>
      </c>
      <c r="E384" s="835" t="s">
        <v>1182</v>
      </c>
      <c r="F384" s="912" t="s">
        <v>1189</v>
      </c>
      <c r="G384" s="865"/>
    </row>
    <row r="385" spans="2:7" ht="12.75" customHeight="1">
      <c r="B385" s="831">
        <v>2023</v>
      </c>
      <c r="C385" s="832" t="s">
        <v>1212</v>
      </c>
      <c r="D385" s="832">
        <v>27</v>
      </c>
      <c r="E385" s="835" t="s">
        <v>1182</v>
      </c>
      <c r="F385" s="912" t="s">
        <v>1189</v>
      </c>
      <c r="G385" s="865"/>
    </row>
    <row r="386" spans="2:7" ht="12.75" customHeight="1">
      <c r="B386" s="831">
        <v>2023</v>
      </c>
      <c r="C386" s="832" t="s">
        <v>1212</v>
      </c>
      <c r="D386" s="832">
        <v>28</v>
      </c>
      <c r="E386" s="835" t="s">
        <v>1182</v>
      </c>
      <c r="F386" s="912" t="s">
        <v>1189</v>
      </c>
      <c r="G386" s="865"/>
    </row>
    <row r="387" spans="2:7" ht="12.75" customHeight="1">
      <c r="B387" s="831">
        <v>2023</v>
      </c>
      <c r="C387" s="832" t="s">
        <v>1212</v>
      </c>
      <c r="D387" s="832">
        <v>29</v>
      </c>
      <c r="E387" s="835" t="s">
        <v>1182</v>
      </c>
      <c r="F387" s="912" t="s">
        <v>1189</v>
      </c>
      <c r="G387" s="865"/>
    </row>
    <row r="388" spans="2:7" ht="12.75" customHeight="1">
      <c r="B388" s="831">
        <v>2023</v>
      </c>
      <c r="C388" s="832" t="s">
        <v>1212</v>
      </c>
      <c r="D388" s="832">
        <v>30</v>
      </c>
      <c r="E388" s="835" t="s">
        <v>1182</v>
      </c>
      <c r="F388" s="912" t="s">
        <v>1189</v>
      </c>
      <c r="G388" s="865"/>
    </row>
    <row r="389" spans="2:7" ht="12.75" customHeight="1" thickBot="1">
      <c r="B389" s="831">
        <v>2023</v>
      </c>
      <c r="C389" s="832" t="s">
        <v>1212</v>
      </c>
      <c r="D389" s="832">
        <v>31</v>
      </c>
      <c r="E389" s="835" t="s">
        <v>1182</v>
      </c>
      <c r="F389" s="912" t="s">
        <v>1189</v>
      </c>
      <c r="G389" s="865"/>
    </row>
    <row r="390" spans="2:7" ht="12.75" customHeight="1" thickBot="1">
      <c r="B390" s="1391" t="s">
        <v>1181</v>
      </c>
      <c r="C390" s="1392"/>
      <c r="D390" s="1392"/>
      <c r="E390" s="1392"/>
      <c r="F390" s="1393"/>
      <c r="G390" s="899">
        <f>SUM(G359:G389)</f>
        <v>0</v>
      </c>
    </row>
    <row r="391" spans="2:7" ht="12.75" customHeight="1" thickBot="1">
      <c r="B391" s="1386" t="s">
        <v>1213</v>
      </c>
      <c r="C391" s="1387"/>
      <c r="D391" s="1387"/>
      <c r="E391" s="1387"/>
      <c r="F391" s="1388"/>
      <c r="G391" s="828">
        <f>G390+G358+G327</f>
        <v>0</v>
      </c>
    </row>
    <row r="392" spans="2:7" ht="46.5" customHeight="1">
      <c r="B392" s="1415" t="s">
        <v>1199</v>
      </c>
      <c r="C392" s="1416"/>
      <c r="D392" s="1416"/>
      <c r="E392" s="1416"/>
      <c r="F392" s="1416"/>
      <c r="G392" s="1417"/>
    </row>
    <row r="393" spans="2:7" ht="13.5" customHeight="1">
      <c r="B393" s="903" t="s">
        <v>1200</v>
      </c>
      <c r="C393" s="781"/>
      <c r="D393" s="781"/>
      <c r="E393" s="781"/>
      <c r="F393" s="781"/>
      <c r="G393" s="905"/>
    </row>
    <row r="394" spans="2:7" ht="13.5" customHeight="1" thickBot="1">
      <c r="B394" s="906" t="s">
        <v>1201</v>
      </c>
      <c r="C394" s="299"/>
      <c r="D394" s="907"/>
      <c r="E394" s="907"/>
      <c r="F394" s="907"/>
      <c r="G394" s="908"/>
    </row>
    <row r="395" spans="2:7" ht="13.8" thickBot="1">
      <c r="B395" s="1386" t="s">
        <v>1214</v>
      </c>
      <c r="C395" s="1387"/>
      <c r="D395" s="1387"/>
      <c r="E395" s="1387"/>
      <c r="F395" s="1388"/>
      <c r="G395" s="828">
        <f>G391+G295+G196+G98</f>
        <v>80118</v>
      </c>
    </row>
  </sheetData>
  <mergeCells count="21">
    <mergeCell ref="B391:F391"/>
    <mergeCell ref="B392:G392"/>
    <mergeCell ref="B395:F395"/>
    <mergeCell ref="B263:F263"/>
    <mergeCell ref="B294:F294"/>
    <mergeCell ref="B295:F295"/>
    <mergeCell ref="B327:F327"/>
    <mergeCell ref="B358:F358"/>
    <mergeCell ref="B390:F390"/>
    <mergeCell ref="B231:F231"/>
    <mergeCell ref="B2:G2"/>
    <mergeCell ref="B36:F36"/>
    <mergeCell ref="B65:F65"/>
    <mergeCell ref="B97:F97"/>
    <mergeCell ref="B98:F98"/>
    <mergeCell ref="B99:G99"/>
    <mergeCell ref="B132:F132"/>
    <mergeCell ref="B164:F164"/>
    <mergeCell ref="B195:F195"/>
    <mergeCell ref="B196:F196"/>
    <mergeCell ref="B197:G19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70C0"/>
  </sheetPr>
  <dimension ref="A2:AL398"/>
  <sheetViews>
    <sheetView topLeftCell="A43" workbookViewId="0">
      <selection activeCell="B80" sqref="B80"/>
    </sheetView>
  </sheetViews>
  <sheetFormatPr baseColWidth="10" defaultColWidth="11.44140625" defaultRowHeight="13.2"/>
  <cols>
    <col min="1" max="1" width="2" style="846" customWidth="1"/>
    <col min="2" max="2" width="11.44140625" style="846"/>
    <col min="3" max="3" width="14.33203125" style="846" customWidth="1"/>
    <col min="4" max="4" width="11.44140625" style="846"/>
    <col min="5" max="5" width="33.5546875" style="846" bestFit="1" customWidth="1"/>
    <col min="6" max="6" width="19.88671875" style="846" customWidth="1"/>
    <col min="7" max="7" width="11.44140625" style="860"/>
    <col min="8" max="16384" width="11.44140625" style="846"/>
  </cols>
  <sheetData>
    <row r="2" spans="1:7">
      <c r="B2" s="1402" t="s">
        <v>1215</v>
      </c>
      <c r="C2" s="1402"/>
      <c r="D2" s="1402"/>
      <c r="E2" s="1402"/>
      <c r="F2" s="1402"/>
      <c r="G2" s="1402"/>
    </row>
    <row r="3" spans="1:7" ht="13.8" thickBot="1"/>
    <row r="4" spans="1:7" ht="61.5" customHeight="1" thickBot="1">
      <c r="A4" s="913"/>
      <c r="B4" s="847" t="s">
        <v>790</v>
      </c>
      <c r="C4" s="848" t="s">
        <v>791</v>
      </c>
      <c r="D4" s="848" t="s">
        <v>1196</v>
      </c>
      <c r="E4" s="848" t="s">
        <v>1053</v>
      </c>
      <c r="F4" s="848" t="s">
        <v>1167</v>
      </c>
      <c r="G4" s="849" t="s">
        <v>1168</v>
      </c>
    </row>
    <row r="5" spans="1:7" ht="14.25" customHeight="1">
      <c r="A5" s="914"/>
      <c r="B5" s="861">
        <v>2023</v>
      </c>
      <c r="C5" s="862" t="str">
        <f>'[1]INFORME HACIENDA EPAN '!C5</f>
        <v>ENERO</v>
      </c>
      <c r="D5" s="862">
        <v>1</v>
      </c>
      <c r="E5" s="874" t="s">
        <v>1182</v>
      </c>
      <c r="F5" s="864" t="s">
        <v>1216</v>
      </c>
      <c r="G5" s="865">
        <v>1326</v>
      </c>
    </row>
    <row r="6" spans="1:7" ht="14.4">
      <c r="A6" s="914"/>
      <c r="B6" s="861">
        <v>2023</v>
      </c>
      <c r="C6" s="862" t="str">
        <f>'[1]INFORME HACIENDA EPAN '!C6</f>
        <v>ENERO</v>
      </c>
      <c r="D6" s="862">
        <v>2</v>
      </c>
      <c r="E6" s="866" t="s">
        <v>1182</v>
      </c>
      <c r="F6" s="864" t="s">
        <v>1216</v>
      </c>
      <c r="G6" s="865">
        <v>1330</v>
      </c>
    </row>
    <row r="7" spans="1:7" ht="14.4">
      <c r="A7" s="914"/>
      <c r="B7" s="861">
        <v>2023</v>
      </c>
      <c r="C7" s="862" t="str">
        <f>'[1]INFORME HACIENDA EPAN '!C7</f>
        <v>ENERO</v>
      </c>
      <c r="D7" s="862">
        <v>3</v>
      </c>
      <c r="E7" s="866" t="s">
        <v>1182</v>
      </c>
      <c r="F7" s="864" t="s">
        <v>1216</v>
      </c>
      <c r="G7" s="865">
        <v>1330</v>
      </c>
    </row>
    <row r="8" spans="1:7" ht="14.4">
      <c r="A8" s="914"/>
      <c r="B8" s="861">
        <v>2023</v>
      </c>
      <c r="C8" s="862" t="str">
        <f>'[1]INFORME HACIENDA EPAN '!C8</f>
        <v>ENERO</v>
      </c>
      <c r="D8" s="862">
        <v>4</v>
      </c>
      <c r="E8" s="866" t="s">
        <v>1182</v>
      </c>
      <c r="F8" s="864" t="s">
        <v>1216</v>
      </c>
      <c r="G8" s="865">
        <v>1332</v>
      </c>
    </row>
    <row r="9" spans="1:7" ht="14.4">
      <c r="A9" s="914"/>
      <c r="B9" s="861">
        <v>2023</v>
      </c>
      <c r="C9" s="862" t="str">
        <f>'[1]INFORME HACIENDA EPAN '!C9</f>
        <v>ENERO</v>
      </c>
      <c r="D9" s="862">
        <v>5</v>
      </c>
      <c r="E9" s="866" t="s">
        <v>1182</v>
      </c>
      <c r="F9" s="864" t="s">
        <v>1216</v>
      </c>
      <c r="G9" s="865">
        <v>1340</v>
      </c>
    </row>
    <row r="10" spans="1:7" ht="14.4">
      <c r="A10" s="914"/>
      <c r="B10" s="861">
        <v>2023</v>
      </c>
      <c r="C10" s="862" t="str">
        <f>'[1]INFORME HACIENDA EPAN '!C10</f>
        <v>ENERO</v>
      </c>
      <c r="D10" s="862">
        <v>6</v>
      </c>
      <c r="E10" s="866" t="s">
        <v>1182</v>
      </c>
      <c r="F10" s="864" t="s">
        <v>1216</v>
      </c>
      <c r="G10" s="865">
        <v>1343</v>
      </c>
    </row>
    <row r="11" spans="1:7" ht="14.4">
      <c r="A11" s="914"/>
      <c r="B11" s="861">
        <v>2023</v>
      </c>
      <c r="C11" s="862" t="str">
        <f>'[1]INFORME HACIENDA EPAN '!C11</f>
        <v>ENERO</v>
      </c>
      <c r="D11" s="862">
        <v>7</v>
      </c>
      <c r="E11" s="866" t="s">
        <v>1182</v>
      </c>
      <c r="F11" s="864" t="s">
        <v>1216</v>
      </c>
      <c r="G11" s="865">
        <v>1345</v>
      </c>
    </row>
    <row r="12" spans="1:7" ht="14.4">
      <c r="A12" s="914"/>
      <c r="B12" s="861">
        <v>2023</v>
      </c>
      <c r="C12" s="862" t="str">
        <f>'[1]INFORME HACIENDA EPAN '!C12</f>
        <v>ENERO</v>
      </c>
      <c r="D12" s="862">
        <v>8</v>
      </c>
      <c r="E12" s="866" t="s">
        <v>1182</v>
      </c>
      <c r="F12" s="864" t="s">
        <v>1216</v>
      </c>
      <c r="G12" s="865">
        <v>1346</v>
      </c>
    </row>
    <row r="13" spans="1:7" ht="14.4">
      <c r="A13" s="914"/>
      <c r="B13" s="861">
        <v>2023</v>
      </c>
      <c r="C13" s="862" t="str">
        <f>'[1]INFORME HACIENDA EPAN '!C13</f>
        <v>ENERO</v>
      </c>
      <c r="D13" s="862">
        <v>9</v>
      </c>
      <c r="E13" s="866" t="s">
        <v>1182</v>
      </c>
      <c r="F13" s="864" t="s">
        <v>1216</v>
      </c>
      <c r="G13" s="865">
        <v>1345</v>
      </c>
    </row>
    <row r="14" spans="1:7" ht="14.4">
      <c r="A14" s="914"/>
      <c r="B14" s="861">
        <v>2023</v>
      </c>
      <c r="C14" s="862" t="str">
        <f>'[1]INFORME HACIENDA EPAN '!C14</f>
        <v>ENERO</v>
      </c>
      <c r="D14" s="862">
        <v>10</v>
      </c>
      <c r="E14" s="866" t="s">
        <v>1182</v>
      </c>
      <c r="F14" s="864" t="s">
        <v>1216</v>
      </c>
      <c r="G14" s="865">
        <v>1349</v>
      </c>
    </row>
    <row r="15" spans="1:7" ht="14.4">
      <c r="A15" s="914"/>
      <c r="B15" s="861">
        <v>2023</v>
      </c>
      <c r="C15" s="862" t="str">
        <f>'[1]INFORME HACIENDA EPAN '!C15</f>
        <v>ENERO</v>
      </c>
      <c r="D15" s="862">
        <v>11</v>
      </c>
      <c r="E15" s="866" t="s">
        <v>1182</v>
      </c>
      <c r="F15" s="864" t="s">
        <v>1216</v>
      </c>
      <c r="G15" s="865">
        <v>1351</v>
      </c>
    </row>
    <row r="16" spans="1:7" ht="14.4">
      <c r="A16" s="914"/>
      <c r="B16" s="861">
        <v>2023</v>
      </c>
      <c r="C16" s="862" t="str">
        <f>'[1]INFORME HACIENDA EPAN '!C16</f>
        <v>ENERO</v>
      </c>
      <c r="D16" s="862">
        <v>12</v>
      </c>
      <c r="E16" s="866" t="s">
        <v>1182</v>
      </c>
      <c r="F16" s="864" t="s">
        <v>1216</v>
      </c>
      <c r="G16" s="865">
        <v>1354</v>
      </c>
    </row>
    <row r="17" spans="1:7" ht="14.4">
      <c r="A17" s="914"/>
      <c r="B17" s="861">
        <v>2023</v>
      </c>
      <c r="C17" s="862" t="str">
        <f>'[1]INFORME HACIENDA EPAN '!C17</f>
        <v>ENERO</v>
      </c>
      <c r="D17" s="862">
        <v>13</v>
      </c>
      <c r="E17" s="866" t="s">
        <v>1182</v>
      </c>
      <c r="F17" s="864" t="s">
        <v>1216</v>
      </c>
      <c r="G17" s="865">
        <v>1365</v>
      </c>
    </row>
    <row r="18" spans="1:7" ht="14.4">
      <c r="A18" s="914"/>
      <c r="B18" s="861">
        <v>2023</v>
      </c>
      <c r="C18" s="862" t="str">
        <f>'[1]INFORME HACIENDA EPAN '!C18</f>
        <v>ENERO</v>
      </c>
      <c r="D18" s="862">
        <v>14</v>
      </c>
      <c r="E18" s="866" t="s">
        <v>1182</v>
      </c>
      <c r="F18" s="864" t="s">
        <v>1216</v>
      </c>
      <c r="G18" s="865">
        <v>1358</v>
      </c>
    </row>
    <row r="19" spans="1:7" ht="14.4">
      <c r="A19" s="914"/>
      <c r="B19" s="861">
        <v>2023</v>
      </c>
      <c r="C19" s="862" t="str">
        <f>'[1]INFORME HACIENDA EPAN '!C19</f>
        <v>ENERO</v>
      </c>
      <c r="D19" s="862">
        <v>15</v>
      </c>
      <c r="E19" s="866" t="s">
        <v>1182</v>
      </c>
      <c r="F19" s="864" t="s">
        <v>1216</v>
      </c>
      <c r="G19" s="865">
        <v>1364</v>
      </c>
    </row>
    <row r="20" spans="1:7" ht="14.4">
      <c r="A20" s="914"/>
      <c r="B20" s="861">
        <v>2023</v>
      </c>
      <c r="C20" s="862" t="str">
        <f>'[1]INFORME HACIENDA EPAN '!C20</f>
        <v>ENERO</v>
      </c>
      <c r="D20" s="862">
        <v>16</v>
      </c>
      <c r="E20" s="866" t="s">
        <v>1182</v>
      </c>
      <c r="F20" s="864" t="s">
        <v>1216</v>
      </c>
      <c r="G20" s="865">
        <v>1365</v>
      </c>
    </row>
    <row r="21" spans="1:7" ht="14.4">
      <c r="A21" s="914"/>
      <c r="B21" s="861">
        <v>2023</v>
      </c>
      <c r="C21" s="862" t="str">
        <f>'[1]INFORME HACIENDA EPAN '!C21</f>
        <v>ENERO</v>
      </c>
      <c r="D21" s="862">
        <v>17</v>
      </c>
      <c r="E21" s="866" t="s">
        <v>1182</v>
      </c>
      <c r="F21" s="864" t="s">
        <v>1216</v>
      </c>
      <c r="G21" s="865">
        <v>1362</v>
      </c>
    </row>
    <row r="22" spans="1:7" ht="14.4">
      <c r="A22" s="914"/>
      <c r="B22" s="861">
        <v>2023</v>
      </c>
      <c r="C22" s="862" t="str">
        <f>'[1]INFORME HACIENDA EPAN '!C22</f>
        <v>ENERO</v>
      </c>
      <c r="D22" s="862">
        <v>18</v>
      </c>
      <c r="E22" s="866" t="s">
        <v>1182</v>
      </c>
      <c r="F22" s="864" t="s">
        <v>1216</v>
      </c>
      <c r="G22" s="865">
        <v>1371</v>
      </c>
    </row>
    <row r="23" spans="1:7" ht="14.4">
      <c r="A23" s="914"/>
      <c r="B23" s="861">
        <v>2023</v>
      </c>
      <c r="C23" s="862" t="str">
        <f>'[1]INFORME HACIENDA EPAN '!C23</f>
        <v>ENERO</v>
      </c>
      <c r="D23" s="862">
        <v>19</v>
      </c>
      <c r="E23" s="866" t="s">
        <v>1182</v>
      </c>
      <c r="F23" s="864" t="s">
        <v>1216</v>
      </c>
      <c r="G23" s="865">
        <v>1364</v>
      </c>
    </row>
    <row r="24" spans="1:7" ht="14.4">
      <c r="A24" s="914"/>
      <c r="B24" s="861">
        <v>2023</v>
      </c>
      <c r="C24" s="862" t="str">
        <f>'[1]INFORME HACIENDA EPAN '!C24</f>
        <v>ENERO</v>
      </c>
      <c r="D24" s="862">
        <v>20</v>
      </c>
      <c r="E24" s="866" t="s">
        <v>1182</v>
      </c>
      <c r="F24" s="864" t="s">
        <v>1216</v>
      </c>
      <c r="G24" s="865">
        <v>1361</v>
      </c>
    </row>
    <row r="25" spans="1:7" ht="14.4">
      <c r="A25" s="914"/>
      <c r="B25" s="861">
        <v>2023</v>
      </c>
      <c r="C25" s="862" t="str">
        <f>'[1]INFORME HACIENDA EPAN '!C25</f>
        <v>ENERO</v>
      </c>
      <c r="D25" s="862">
        <v>21</v>
      </c>
      <c r="E25" s="866" t="s">
        <v>1182</v>
      </c>
      <c r="F25" s="864" t="s">
        <v>1216</v>
      </c>
      <c r="G25" s="865">
        <v>1362</v>
      </c>
    </row>
    <row r="26" spans="1:7" ht="14.4">
      <c r="A26" s="914"/>
      <c r="B26" s="861">
        <v>2023</v>
      </c>
      <c r="C26" s="862" t="str">
        <f>'[1]INFORME HACIENDA EPAN '!C26</f>
        <v>ENERO</v>
      </c>
      <c r="D26" s="862">
        <v>22</v>
      </c>
      <c r="E26" s="866" t="s">
        <v>1182</v>
      </c>
      <c r="F26" s="864" t="s">
        <v>1216</v>
      </c>
      <c r="G26" s="865">
        <v>1373</v>
      </c>
    </row>
    <row r="27" spans="1:7" ht="14.4">
      <c r="A27" s="914"/>
      <c r="B27" s="861">
        <v>2023</v>
      </c>
      <c r="C27" s="862" t="str">
        <f>'[1]INFORME HACIENDA EPAN '!C27</f>
        <v>ENERO</v>
      </c>
      <c r="D27" s="862">
        <v>23</v>
      </c>
      <c r="E27" s="866" t="s">
        <v>1182</v>
      </c>
      <c r="F27" s="864" t="s">
        <v>1216</v>
      </c>
      <c r="G27" s="865">
        <v>1375</v>
      </c>
    </row>
    <row r="28" spans="1:7" ht="14.4">
      <c r="A28" s="914"/>
      <c r="B28" s="861">
        <v>2023</v>
      </c>
      <c r="C28" s="862" t="str">
        <f>'[1]INFORME HACIENDA EPAN '!C28</f>
        <v>ENERO</v>
      </c>
      <c r="D28" s="862">
        <v>24</v>
      </c>
      <c r="E28" s="866" t="s">
        <v>1182</v>
      </c>
      <c r="F28" s="864" t="s">
        <v>1216</v>
      </c>
      <c r="G28" s="865">
        <v>1375</v>
      </c>
    </row>
    <row r="29" spans="1:7" ht="14.4">
      <c r="A29" s="914"/>
      <c r="B29" s="861">
        <v>2023</v>
      </c>
      <c r="C29" s="862" t="str">
        <f>'[1]INFORME HACIENDA EPAN '!C29</f>
        <v>ENERO</v>
      </c>
      <c r="D29" s="862">
        <v>25</v>
      </c>
      <c r="E29" s="866" t="s">
        <v>1182</v>
      </c>
      <c r="F29" s="864" t="s">
        <v>1216</v>
      </c>
      <c r="G29" s="865">
        <v>1375</v>
      </c>
    </row>
    <row r="30" spans="1:7" ht="14.4">
      <c r="A30" s="914"/>
      <c r="B30" s="861">
        <v>2023</v>
      </c>
      <c r="C30" s="862" t="str">
        <f>'[1]INFORME HACIENDA EPAN '!C30</f>
        <v>ENERO</v>
      </c>
      <c r="D30" s="862">
        <v>26</v>
      </c>
      <c r="E30" s="866" t="s">
        <v>1182</v>
      </c>
      <c r="F30" s="864" t="s">
        <v>1216</v>
      </c>
      <c r="G30" s="865">
        <v>1365</v>
      </c>
    </row>
    <row r="31" spans="1:7" ht="14.4">
      <c r="A31" s="914"/>
      <c r="B31" s="861">
        <v>2023</v>
      </c>
      <c r="C31" s="862" t="str">
        <f>'[1]INFORME HACIENDA EPAN '!C31</f>
        <v>ENERO</v>
      </c>
      <c r="D31" s="862">
        <v>27</v>
      </c>
      <c r="E31" s="866" t="s">
        <v>1182</v>
      </c>
      <c r="F31" s="864" t="s">
        <v>1216</v>
      </c>
      <c r="G31" s="865">
        <v>1371</v>
      </c>
    </row>
    <row r="32" spans="1:7" ht="14.4">
      <c r="A32" s="914"/>
      <c r="B32" s="861">
        <v>2023</v>
      </c>
      <c r="C32" s="862" t="str">
        <f>'[1]INFORME HACIENDA EPAN '!C32</f>
        <v>ENERO</v>
      </c>
      <c r="D32" s="862">
        <v>28</v>
      </c>
      <c r="E32" s="866" t="s">
        <v>1182</v>
      </c>
      <c r="F32" s="864" t="s">
        <v>1216</v>
      </c>
      <c r="G32" s="865">
        <v>1385</v>
      </c>
    </row>
    <row r="33" spans="1:7" ht="14.4">
      <c r="A33" s="914"/>
      <c r="B33" s="861">
        <v>2023</v>
      </c>
      <c r="C33" s="862" t="str">
        <f>'[1]INFORME HACIENDA EPAN '!C33</f>
        <v>ENERO</v>
      </c>
      <c r="D33" s="862">
        <v>29</v>
      </c>
      <c r="E33" s="866" t="s">
        <v>1182</v>
      </c>
      <c r="F33" s="864" t="s">
        <v>1216</v>
      </c>
      <c r="G33" s="865">
        <v>1388</v>
      </c>
    </row>
    <row r="34" spans="1:7" ht="14.4">
      <c r="A34" s="914"/>
      <c r="B34" s="861">
        <v>2023</v>
      </c>
      <c r="C34" s="862" t="str">
        <f>'[1]INFORME HACIENDA EPAN '!C34</f>
        <v>ENERO</v>
      </c>
      <c r="D34" s="862">
        <v>30</v>
      </c>
      <c r="E34" s="866" t="s">
        <v>1182</v>
      </c>
      <c r="F34" s="864" t="s">
        <v>1216</v>
      </c>
      <c r="G34" s="865">
        <v>1392</v>
      </c>
    </row>
    <row r="35" spans="1:7" ht="15" thickBot="1">
      <c r="A35" s="914"/>
      <c r="B35" s="867">
        <v>2023</v>
      </c>
      <c r="C35" s="868" t="str">
        <f>'[1]INFORME HACIENDA EPAN '!C35</f>
        <v>ENERO</v>
      </c>
      <c r="D35" s="868">
        <v>31</v>
      </c>
      <c r="E35" s="869" t="s">
        <v>1182</v>
      </c>
      <c r="F35" s="870" t="s">
        <v>1216</v>
      </c>
      <c r="G35" s="865">
        <v>1391</v>
      </c>
    </row>
    <row r="36" spans="1:7" ht="13.8" thickBot="1">
      <c r="A36" s="914"/>
      <c r="B36" s="1403" t="s">
        <v>1181</v>
      </c>
      <c r="C36" s="1404"/>
      <c r="D36" s="1404"/>
      <c r="E36" s="1404"/>
      <c r="F36" s="1405"/>
      <c r="G36" s="871">
        <f>SUM(G5:G35)</f>
        <v>42153</v>
      </c>
    </row>
    <row r="37" spans="1:7" ht="14.25" customHeight="1">
      <c r="A37" s="914"/>
      <c r="B37" s="861">
        <v>2023</v>
      </c>
      <c r="C37" s="862" t="str">
        <f>'[1]INFORME HACIENDA EPAN '!C37</f>
        <v>FEBRERO</v>
      </c>
      <c r="D37" s="862">
        <v>1</v>
      </c>
      <c r="E37" s="874" t="s">
        <v>1182</v>
      </c>
      <c r="F37" s="864" t="s">
        <v>1216</v>
      </c>
      <c r="G37" s="865">
        <v>1386</v>
      </c>
    </row>
    <row r="38" spans="1:7" ht="14.4">
      <c r="A38" s="914"/>
      <c r="B38" s="861">
        <v>2023</v>
      </c>
      <c r="C38" s="862" t="str">
        <f>'[1]INFORME HACIENDA EPAN '!C38</f>
        <v>FEBRERO</v>
      </c>
      <c r="D38" s="862">
        <v>2</v>
      </c>
      <c r="E38" s="866" t="s">
        <v>1182</v>
      </c>
      <c r="F38" s="864" t="s">
        <v>1216</v>
      </c>
      <c r="G38" s="865">
        <v>1372</v>
      </c>
    </row>
    <row r="39" spans="1:7" ht="14.4">
      <c r="A39" s="914"/>
      <c r="B39" s="861">
        <v>2023</v>
      </c>
      <c r="C39" s="862" t="str">
        <f>'[1]INFORME HACIENDA EPAN '!C39</f>
        <v>FEBRERO</v>
      </c>
      <c r="D39" s="862">
        <v>3</v>
      </c>
      <c r="E39" s="866" t="s">
        <v>1182</v>
      </c>
      <c r="F39" s="864" t="s">
        <v>1216</v>
      </c>
      <c r="G39" s="865">
        <v>1369</v>
      </c>
    </row>
    <row r="40" spans="1:7" ht="14.4">
      <c r="A40" s="914"/>
      <c r="B40" s="861">
        <v>2023</v>
      </c>
      <c r="C40" s="862" t="str">
        <f>'[1]INFORME HACIENDA EPAN '!C40</f>
        <v>FEBRERO</v>
      </c>
      <c r="D40" s="862">
        <v>4</v>
      </c>
      <c r="E40" s="866" t="s">
        <v>1182</v>
      </c>
      <c r="F40" s="864" t="s">
        <v>1216</v>
      </c>
      <c r="G40" s="865">
        <v>1365</v>
      </c>
    </row>
    <row r="41" spans="1:7" ht="14.4">
      <c r="A41" s="914"/>
      <c r="B41" s="861">
        <v>2023</v>
      </c>
      <c r="C41" s="862" t="str">
        <f>'[1]INFORME HACIENDA EPAN '!C41</f>
        <v>FEBRERO</v>
      </c>
      <c r="D41" s="862">
        <v>5</v>
      </c>
      <c r="E41" s="866" t="s">
        <v>1182</v>
      </c>
      <c r="F41" s="864" t="s">
        <v>1216</v>
      </c>
      <c r="G41" s="865">
        <v>1365</v>
      </c>
    </row>
    <row r="42" spans="1:7" ht="14.4">
      <c r="A42" s="914"/>
      <c r="B42" s="861">
        <v>2023</v>
      </c>
      <c r="C42" s="862" t="str">
        <f>'[1]INFORME HACIENDA EPAN '!C42</f>
        <v>FEBRERO</v>
      </c>
      <c r="D42" s="862">
        <v>6</v>
      </c>
      <c r="E42" s="866" t="s">
        <v>1182</v>
      </c>
      <c r="F42" s="864" t="s">
        <v>1216</v>
      </c>
      <c r="G42" s="865">
        <v>1365</v>
      </c>
    </row>
    <row r="43" spans="1:7" ht="14.4">
      <c r="A43" s="914"/>
      <c r="B43" s="861">
        <v>2023</v>
      </c>
      <c r="C43" s="862" t="str">
        <f>'[1]INFORME HACIENDA EPAN '!C43</f>
        <v>FEBRERO</v>
      </c>
      <c r="D43" s="862">
        <v>7</v>
      </c>
      <c r="E43" s="866" t="s">
        <v>1182</v>
      </c>
      <c r="F43" s="864" t="s">
        <v>1216</v>
      </c>
      <c r="G43" s="865">
        <v>1346</v>
      </c>
    </row>
    <row r="44" spans="1:7" ht="14.4">
      <c r="A44" s="914"/>
      <c r="B44" s="861">
        <v>2023</v>
      </c>
      <c r="C44" s="862" t="str">
        <f>'[1]INFORME HACIENDA EPAN '!C44</f>
        <v>FEBRERO</v>
      </c>
      <c r="D44" s="862">
        <v>8</v>
      </c>
      <c r="E44" s="866" t="s">
        <v>1182</v>
      </c>
      <c r="F44" s="864" t="s">
        <v>1216</v>
      </c>
      <c r="G44" s="865">
        <v>1344</v>
      </c>
    </row>
    <row r="45" spans="1:7" ht="14.4">
      <c r="A45" s="914"/>
      <c r="B45" s="861">
        <v>2023</v>
      </c>
      <c r="C45" s="862" t="str">
        <f>'[1]INFORME HACIENDA EPAN '!C45</f>
        <v>FEBRERO</v>
      </c>
      <c r="D45" s="862">
        <v>9</v>
      </c>
      <c r="E45" s="866" t="s">
        <v>1182</v>
      </c>
      <c r="F45" s="864" t="s">
        <v>1216</v>
      </c>
      <c r="G45" s="865">
        <v>1350</v>
      </c>
    </row>
    <row r="46" spans="1:7" ht="14.4">
      <c r="A46" s="914"/>
      <c r="B46" s="861">
        <v>2023</v>
      </c>
      <c r="C46" s="862" t="str">
        <f>'[1]INFORME HACIENDA EPAN '!C46</f>
        <v>FEBRERO</v>
      </c>
      <c r="D46" s="862">
        <v>10</v>
      </c>
      <c r="E46" s="866" t="s">
        <v>1182</v>
      </c>
      <c r="F46" s="864" t="s">
        <v>1216</v>
      </c>
      <c r="G46" s="865">
        <v>1340</v>
      </c>
    </row>
    <row r="47" spans="1:7" ht="14.4">
      <c r="A47" s="914"/>
      <c r="B47" s="861">
        <v>2023</v>
      </c>
      <c r="C47" s="862" t="str">
        <f>'[1]INFORME HACIENDA EPAN '!C47</f>
        <v>FEBRERO</v>
      </c>
      <c r="D47" s="862">
        <v>11</v>
      </c>
      <c r="E47" s="866" t="s">
        <v>1182</v>
      </c>
      <c r="F47" s="864" t="s">
        <v>1216</v>
      </c>
      <c r="G47" s="865">
        <v>1340</v>
      </c>
    </row>
    <row r="48" spans="1:7" ht="14.4">
      <c r="A48" s="914"/>
      <c r="B48" s="861">
        <v>2023</v>
      </c>
      <c r="C48" s="862" t="str">
        <f>'[1]INFORME HACIENDA EPAN '!C48</f>
        <v>FEBRERO</v>
      </c>
      <c r="D48" s="862">
        <v>12</v>
      </c>
      <c r="E48" s="866" t="s">
        <v>1182</v>
      </c>
      <c r="F48" s="864" t="s">
        <v>1216</v>
      </c>
      <c r="G48" s="865">
        <v>1344</v>
      </c>
    </row>
    <row r="49" spans="1:7" ht="14.4">
      <c r="A49" s="914"/>
      <c r="B49" s="861">
        <v>2023</v>
      </c>
      <c r="C49" s="862" t="str">
        <f>'[1]INFORME HACIENDA EPAN '!C49</f>
        <v>FEBRERO</v>
      </c>
      <c r="D49" s="862">
        <v>13</v>
      </c>
      <c r="E49" s="866" t="s">
        <v>1182</v>
      </c>
      <c r="F49" s="864" t="s">
        <v>1216</v>
      </c>
      <c r="G49" s="865">
        <v>1348</v>
      </c>
    </row>
    <row r="50" spans="1:7" ht="14.4">
      <c r="A50" s="914"/>
      <c r="B50" s="861">
        <v>2023</v>
      </c>
      <c r="C50" s="862" t="str">
        <f>'[1]INFORME HACIENDA EPAN '!C50</f>
        <v>FEBRERO</v>
      </c>
      <c r="D50" s="862">
        <v>14</v>
      </c>
      <c r="E50" s="866" t="s">
        <v>1182</v>
      </c>
      <c r="F50" s="864" t="s">
        <v>1216</v>
      </c>
      <c r="G50" s="865">
        <v>1347</v>
      </c>
    </row>
    <row r="51" spans="1:7" ht="14.4">
      <c r="A51" s="914"/>
      <c r="B51" s="861">
        <v>2023</v>
      </c>
      <c r="C51" s="862" t="str">
        <f>'[1]INFORME HACIENDA EPAN '!C51</f>
        <v>FEBRERO</v>
      </c>
      <c r="D51" s="862">
        <v>15</v>
      </c>
      <c r="E51" s="866" t="s">
        <v>1182</v>
      </c>
      <c r="F51" s="864" t="s">
        <v>1216</v>
      </c>
      <c r="G51" s="865">
        <v>1364</v>
      </c>
    </row>
    <row r="52" spans="1:7" ht="14.4">
      <c r="A52" s="914"/>
      <c r="B52" s="861">
        <v>2023</v>
      </c>
      <c r="C52" s="862" t="str">
        <f>'[1]INFORME HACIENDA EPAN '!C52</f>
        <v>FEBRERO</v>
      </c>
      <c r="D52" s="862">
        <v>16</v>
      </c>
      <c r="E52" s="866" t="s">
        <v>1182</v>
      </c>
      <c r="F52" s="864" t="s">
        <v>1216</v>
      </c>
      <c r="G52" s="865">
        <v>1348</v>
      </c>
    </row>
    <row r="53" spans="1:7" ht="14.4">
      <c r="A53" s="914"/>
      <c r="B53" s="861">
        <v>2023</v>
      </c>
      <c r="C53" s="862" t="str">
        <f>'[1]INFORME HACIENDA EPAN '!C53</f>
        <v>FEBRERO</v>
      </c>
      <c r="D53" s="862">
        <v>17</v>
      </c>
      <c r="E53" s="866" t="s">
        <v>1182</v>
      </c>
      <c r="F53" s="864" t="s">
        <v>1216</v>
      </c>
      <c r="G53" s="865">
        <v>1347</v>
      </c>
    </row>
    <row r="54" spans="1:7" ht="14.4">
      <c r="A54" s="914"/>
      <c r="B54" s="861">
        <v>2023</v>
      </c>
      <c r="C54" s="862" t="str">
        <f>'[1]INFORME HACIENDA EPAN '!C54</f>
        <v>FEBRERO</v>
      </c>
      <c r="D54" s="862">
        <v>18</v>
      </c>
      <c r="E54" s="866" t="s">
        <v>1182</v>
      </c>
      <c r="F54" s="864" t="s">
        <v>1216</v>
      </c>
      <c r="G54" s="865">
        <v>1343</v>
      </c>
    </row>
    <row r="55" spans="1:7" ht="14.4">
      <c r="A55" s="914"/>
      <c r="B55" s="861">
        <v>2023</v>
      </c>
      <c r="C55" s="862" t="str">
        <f>'[1]INFORME HACIENDA EPAN '!C55</f>
        <v>FEBRERO</v>
      </c>
      <c r="D55" s="862">
        <v>19</v>
      </c>
      <c r="E55" s="866" t="s">
        <v>1182</v>
      </c>
      <c r="F55" s="864" t="s">
        <v>1216</v>
      </c>
      <c r="G55" s="865">
        <v>1348</v>
      </c>
    </row>
    <row r="56" spans="1:7" ht="14.4">
      <c r="A56" s="914"/>
      <c r="B56" s="861">
        <v>2023</v>
      </c>
      <c r="C56" s="862" t="str">
        <f>'[1]INFORME HACIENDA EPAN '!C56</f>
        <v>FEBRERO</v>
      </c>
      <c r="D56" s="862">
        <v>20</v>
      </c>
      <c r="E56" s="866" t="s">
        <v>1182</v>
      </c>
      <c r="F56" s="864" t="s">
        <v>1216</v>
      </c>
      <c r="G56" s="865">
        <v>1351</v>
      </c>
    </row>
    <row r="57" spans="1:7" ht="14.4">
      <c r="A57" s="914"/>
      <c r="B57" s="861">
        <v>2023</v>
      </c>
      <c r="C57" s="862" t="str">
        <f>'[1]INFORME HACIENDA EPAN '!C57</f>
        <v>FEBRERO</v>
      </c>
      <c r="D57" s="862">
        <v>21</v>
      </c>
      <c r="E57" s="866" t="s">
        <v>1182</v>
      </c>
      <c r="F57" s="864" t="s">
        <v>1216</v>
      </c>
      <c r="G57" s="865">
        <v>1353</v>
      </c>
    </row>
    <row r="58" spans="1:7" ht="14.4">
      <c r="A58" s="914"/>
      <c r="B58" s="861">
        <v>2023</v>
      </c>
      <c r="C58" s="862" t="str">
        <f>'[1]INFORME HACIENDA EPAN '!C58</f>
        <v>FEBRERO</v>
      </c>
      <c r="D58" s="862">
        <v>22</v>
      </c>
      <c r="E58" s="866" t="s">
        <v>1182</v>
      </c>
      <c r="F58" s="864" t="s">
        <v>1216</v>
      </c>
      <c r="G58" s="865">
        <v>1358</v>
      </c>
    </row>
    <row r="59" spans="1:7" ht="14.4">
      <c r="A59" s="914"/>
      <c r="B59" s="861">
        <v>2023</v>
      </c>
      <c r="C59" s="862" t="str">
        <f>'[1]INFORME HACIENDA EPAN '!C59</f>
        <v>FEBRERO</v>
      </c>
      <c r="D59" s="862">
        <v>23</v>
      </c>
      <c r="E59" s="866" t="s">
        <v>1182</v>
      </c>
      <c r="F59" s="864" t="s">
        <v>1216</v>
      </c>
      <c r="G59" s="865">
        <v>1359</v>
      </c>
    </row>
    <row r="60" spans="1:7" ht="14.4">
      <c r="A60" s="914"/>
      <c r="B60" s="861">
        <v>2023</v>
      </c>
      <c r="C60" s="862" t="str">
        <f>'[1]INFORME HACIENDA EPAN '!C60</f>
        <v>FEBRERO</v>
      </c>
      <c r="D60" s="862">
        <v>24</v>
      </c>
      <c r="E60" s="866" t="s">
        <v>1182</v>
      </c>
      <c r="F60" s="864" t="s">
        <v>1216</v>
      </c>
      <c r="G60" s="865">
        <v>1362</v>
      </c>
    </row>
    <row r="61" spans="1:7" ht="14.4">
      <c r="A61" s="914"/>
      <c r="B61" s="861">
        <v>2023</v>
      </c>
      <c r="C61" s="862" t="str">
        <f>'[1]INFORME HACIENDA EPAN '!C61</f>
        <v>FEBRERO</v>
      </c>
      <c r="D61" s="862">
        <v>25</v>
      </c>
      <c r="E61" s="866" t="s">
        <v>1182</v>
      </c>
      <c r="F61" s="864" t="s">
        <v>1216</v>
      </c>
      <c r="G61" s="865">
        <v>1367</v>
      </c>
    </row>
    <row r="62" spans="1:7" ht="14.4">
      <c r="A62" s="914"/>
      <c r="B62" s="861">
        <v>2023</v>
      </c>
      <c r="C62" s="862" t="str">
        <f>'[1]INFORME HACIENDA EPAN '!C62</f>
        <v>FEBRERO</v>
      </c>
      <c r="D62" s="862">
        <v>26</v>
      </c>
      <c r="E62" s="866" t="s">
        <v>1182</v>
      </c>
      <c r="F62" s="864" t="s">
        <v>1216</v>
      </c>
      <c r="G62" s="865">
        <v>1366</v>
      </c>
    </row>
    <row r="63" spans="1:7" ht="14.4">
      <c r="A63" s="914"/>
      <c r="B63" s="861">
        <v>2023</v>
      </c>
      <c r="C63" s="862" t="str">
        <f>'[1]INFORME HACIENDA EPAN '!C63</f>
        <v>FEBRERO</v>
      </c>
      <c r="D63" s="862">
        <v>27</v>
      </c>
      <c r="E63" s="866" t="s">
        <v>1182</v>
      </c>
      <c r="F63" s="864" t="s">
        <v>1216</v>
      </c>
      <c r="G63" s="865">
        <v>1370</v>
      </c>
    </row>
    <row r="64" spans="1:7" ht="15" thickBot="1">
      <c r="A64" s="914"/>
      <c r="B64" s="867">
        <v>2023</v>
      </c>
      <c r="C64" s="868" t="str">
        <f>'[1]INFORME HACIENDA EPAN '!C64</f>
        <v>FEBRERO</v>
      </c>
      <c r="D64" s="868">
        <v>28</v>
      </c>
      <c r="E64" s="869" t="s">
        <v>1197</v>
      </c>
      <c r="F64" s="870" t="s">
        <v>1216</v>
      </c>
      <c r="G64" s="865">
        <v>1371</v>
      </c>
    </row>
    <row r="65" spans="1:7" ht="13.8" thickBot="1">
      <c r="A65" s="914"/>
      <c r="B65" s="1403" t="s">
        <v>1181</v>
      </c>
      <c r="C65" s="1404"/>
      <c r="D65" s="1404"/>
      <c r="E65" s="1404"/>
      <c r="F65" s="1405"/>
      <c r="G65" s="871">
        <f>SUM(G37:G64)</f>
        <v>37988</v>
      </c>
    </row>
    <row r="66" spans="1:7" ht="14.4">
      <c r="A66" s="914"/>
      <c r="B66" s="861">
        <v>2023</v>
      </c>
      <c r="C66" s="862" t="str">
        <f>'[1]INFORME HACIENDA EPAN '!C69</f>
        <v>MARZO</v>
      </c>
      <c r="D66" s="862">
        <v>1</v>
      </c>
      <c r="E66" s="874" t="s">
        <v>1182</v>
      </c>
      <c r="F66" s="864" t="s">
        <v>1216</v>
      </c>
      <c r="G66" s="915"/>
    </row>
    <row r="67" spans="1:7" ht="14.4">
      <c r="A67" s="914"/>
      <c r="B67" s="861">
        <v>2023</v>
      </c>
      <c r="C67" s="862" t="str">
        <f>'[1]INFORME HACIENDA EPAN '!C70</f>
        <v>MARZO</v>
      </c>
      <c r="D67" s="862">
        <v>2</v>
      </c>
      <c r="E67" s="866" t="s">
        <v>1182</v>
      </c>
      <c r="F67" s="864" t="s">
        <v>1216</v>
      </c>
      <c r="G67" s="915"/>
    </row>
    <row r="68" spans="1:7" ht="12.75" customHeight="1">
      <c r="A68" s="914"/>
      <c r="B68" s="861">
        <v>2023</v>
      </c>
      <c r="C68" s="862" t="str">
        <f>'[1]INFORME HACIENDA EPAN '!C71</f>
        <v>MARZO</v>
      </c>
      <c r="D68" s="862">
        <v>3</v>
      </c>
      <c r="E68" s="866" t="s">
        <v>1182</v>
      </c>
      <c r="F68" s="864" t="s">
        <v>1216</v>
      </c>
      <c r="G68" s="915"/>
    </row>
    <row r="69" spans="1:7" ht="14.4">
      <c r="A69" s="914"/>
      <c r="B69" s="861">
        <v>2023</v>
      </c>
      <c r="C69" s="862" t="str">
        <f>'[1]INFORME HACIENDA EPAN '!C72</f>
        <v>MARZO</v>
      </c>
      <c r="D69" s="862">
        <v>4</v>
      </c>
      <c r="E69" s="866" t="s">
        <v>1182</v>
      </c>
      <c r="F69" s="864" t="s">
        <v>1216</v>
      </c>
      <c r="G69" s="915"/>
    </row>
    <row r="70" spans="1:7" ht="14.4">
      <c r="A70" s="914"/>
      <c r="B70" s="861">
        <v>2023</v>
      </c>
      <c r="C70" s="862" t="str">
        <f>'[1]INFORME HACIENDA EPAN '!C73</f>
        <v>MARZO</v>
      </c>
      <c r="D70" s="862">
        <v>5</v>
      </c>
      <c r="E70" s="866" t="s">
        <v>1182</v>
      </c>
      <c r="F70" s="864" t="s">
        <v>1216</v>
      </c>
      <c r="G70" s="915"/>
    </row>
    <row r="71" spans="1:7" ht="14.4">
      <c r="A71" s="914"/>
      <c r="B71" s="861">
        <v>2023</v>
      </c>
      <c r="C71" s="862" t="str">
        <f>'[1]INFORME HACIENDA EPAN '!C74</f>
        <v>MARZO</v>
      </c>
      <c r="D71" s="862">
        <v>6</v>
      </c>
      <c r="E71" s="866" t="s">
        <v>1182</v>
      </c>
      <c r="F71" s="864" t="s">
        <v>1216</v>
      </c>
      <c r="G71" s="915"/>
    </row>
    <row r="72" spans="1:7" ht="14.4">
      <c r="A72" s="914"/>
      <c r="B72" s="861">
        <v>2023</v>
      </c>
      <c r="C72" s="862" t="str">
        <f>'[1]INFORME HACIENDA EPAN '!C75</f>
        <v>MARZO</v>
      </c>
      <c r="D72" s="862">
        <v>7</v>
      </c>
      <c r="E72" s="866" t="s">
        <v>1182</v>
      </c>
      <c r="F72" s="864" t="s">
        <v>1216</v>
      </c>
      <c r="G72" s="915"/>
    </row>
    <row r="73" spans="1:7" ht="14.4">
      <c r="A73" s="914"/>
      <c r="B73" s="861">
        <v>2023</v>
      </c>
      <c r="C73" s="862" t="str">
        <f>'[1]INFORME HACIENDA EPAN '!C76</f>
        <v>MARZO</v>
      </c>
      <c r="D73" s="862">
        <v>8</v>
      </c>
      <c r="E73" s="866" t="s">
        <v>1182</v>
      </c>
      <c r="F73" s="864" t="s">
        <v>1216</v>
      </c>
      <c r="G73" s="915"/>
    </row>
    <row r="74" spans="1:7" ht="14.4">
      <c r="A74" s="914"/>
      <c r="B74" s="861">
        <v>2023</v>
      </c>
      <c r="C74" s="862" t="str">
        <f>'[1]INFORME HACIENDA EPAN '!C77</f>
        <v>MARZO</v>
      </c>
      <c r="D74" s="862">
        <v>9</v>
      </c>
      <c r="E74" s="866" t="s">
        <v>1182</v>
      </c>
      <c r="F74" s="864" t="s">
        <v>1216</v>
      </c>
      <c r="G74" s="915"/>
    </row>
    <row r="75" spans="1:7" ht="14.4">
      <c r="A75" s="914"/>
      <c r="B75" s="861">
        <v>2023</v>
      </c>
      <c r="C75" s="862" t="str">
        <f>'[1]INFORME HACIENDA EPAN '!C78</f>
        <v>MARZO</v>
      </c>
      <c r="D75" s="862">
        <v>10</v>
      </c>
      <c r="E75" s="866" t="s">
        <v>1182</v>
      </c>
      <c r="F75" s="864" t="s">
        <v>1216</v>
      </c>
      <c r="G75" s="915"/>
    </row>
    <row r="76" spans="1:7" ht="14.4">
      <c r="A76" s="914"/>
      <c r="B76" s="861">
        <v>2023</v>
      </c>
      <c r="C76" s="862" t="str">
        <f>'[1]INFORME HACIENDA EPAN '!C79</f>
        <v>MARZO</v>
      </c>
      <c r="D76" s="862">
        <v>11</v>
      </c>
      <c r="E76" s="866" t="s">
        <v>1182</v>
      </c>
      <c r="F76" s="864" t="s">
        <v>1216</v>
      </c>
      <c r="G76" s="915"/>
    </row>
    <row r="77" spans="1:7" ht="14.4">
      <c r="A77" s="914"/>
      <c r="B77" s="861">
        <v>2023</v>
      </c>
      <c r="C77" s="862" t="str">
        <f>'[1]INFORME HACIENDA EPAN '!C80</f>
        <v>MARZO</v>
      </c>
      <c r="D77" s="862">
        <v>12</v>
      </c>
      <c r="E77" s="866" t="s">
        <v>1182</v>
      </c>
      <c r="F77" s="864" t="s">
        <v>1216</v>
      </c>
      <c r="G77" s="915"/>
    </row>
    <row r="78" spans="1:7" ht="14.4">
      <c r="A78" s="914"/>
      <c r="B78" s="861">
        <v>2023</v>
      </c>
      <c r="C78" s="862" t="str">
        <f>'[1]INFORME HACIENDA EPAN '!C81</f>
        <v>MARZO</v>
      </c>
      <c r="D78" s="862">
        <v>13</v>
      </c>
      <c r="E78" s="866" t="s">
        <v>1182</v>
      </c>
      <c r="F78" s="864" t="s">
        <v>1216</v>
      </c>
      <c r="G78" s="915"/>
    </row>
    <row r="79" spans="1:7" ht="14.4">
      <c r="A79" s="914"/>
      <c r="B79" s="861">
        <v>2023</v>
      </c>
      <c r="C79" s="862" t="str">
        <f>'[1]INFORME HACIENDA EPAN '!C82</f>
        <v>MARZO</v>
      </c>
      <c r="D79" s="862">
        <v>14</v>
      </c>
      <c r="E79" s="866" t="s">
        <v>1182</v>
      </c>
      <c r="F79" s="864" t="s">
        <v>1216</v>
      </c>
      <c r="G79" s="915"/>
    </row>
    <row r="80" spans="1:7" ht="14.4">
      <c r="A80" s="914"/>
      <c r="B80" s="861">
        <v>2023</v>
      </c>
      <c r="C80" s="862" t="str">
        <f>'[1]INFORME HACIENDA EPAN '!C83</f>
        <v>MARZO</v>
      </c>
      <c r="D80" s="862">
        <v>15</v>
      </c>
      <c r="E80" s="866" t="s">
        <v>1182</v>
      </c>
      <c r="F80" s="864" t="s">
        <v>1216</v>
      </c>
      <c r="G80" s="915"/>
    </row>
    <row r="81" spans="1:7" ht="14.4">
      <c r="A81" s="914"/>
      <c r="B81" s="861">
        <v>2023</v>
      </c>
      <c r="C81" s="862" t="str">
        <f>'[1]INFORME HACIENDA EPAN '!C84</f>
        <v>MARZO</v>
      </c>
      <c r="D81" s="862">
        <v>16</v>
      </c>
      <c r="E81" s="866" t="s">
        <v>1182</v>
      </c>
      <c r="F81" s="864" t="s">
        <v>1216</v>
      </c>
      <c r="G81" s="915"/>
    </row>
    <row r="82" spans="1:7" ht="14.4">
      <c r="A82" s="914"/>
      <c r="B82" s="861">
        <v>2023</v>
      </c>
      <c r="C82" s="862" t="str">
        <f>'[1]INFORME HACIENDA EPAN '!C85</f>
        <v>MARZO</v>
      </c>
      <c r="D82" s="862">
        <v>17</v>
      </c>
      <c r="E82" s="866" t="s">
        <v>1182</v>
      </c>
      <c r="F82" s="864" t="s">
        <v>1216</v>
      </c>
      <c r="G82" s="915"/>
    </row>
    <row r="83" spans="1:7" ht="14.4">
      <c r="A83" s="914"/>
      <c r="B83" s="861">
        <v>2023</v>
      </c>
      <c r="C83" s="862" t="str">
        <f>'[1]INFORME HACIENDA EPAN '!C86</f>
        <v>MARZO</v>
      </c>
      <c r="D83" s="862">
        <v>18</v>
      </c>
      <c r="E83" s="866" t="s">
        <v>1182</v>
      </c>
      <c r="F83" s="864" t="s">
        <v>1216</v>
      </c>
      <c r="G83" s="915"/>
    </row>
    <row r="84" spans="1:7" ht="14.4">
      <c r="A84" s="914"/>
      <c r="B84" s="861">
        <v>2023</v>
      </c>
      <c r="C84" s="862" t="str">
        <f>'[1]INFORME HACIENDA EPAN '!C87</f>
        <v>MARZO</v>
      </c>
      <c r="D84" s="862">
        <v>19</v>
      </c>
      <c r="E84" s="866" t="s">
        <v>1182</v>
      </c>
      <c r="F84" s="864" t="s">
        <v>1216</v>
      </c>
      <c r="G84" s="915"/>
    </row>
    <row r="85" spans="1:7" ht="14.4">
      <c r="A85" s="914"/>
      <c r="B85" s="861">
        <v>2023</v>
      </c>
      <c r="C85" s="862" t="str">
        <f>'[1]INFORME HACIENDA EPAN '!C88</f>
        <v>MARZO</v>
      </c>
      <c r="D85" s="862">
        <v>20</v>
      </c>
      <c r="E85" s="866" t="s">
        <v>1182</v>
      </c>
      <c r="F85" s="864" t="s">
        <v>1216</v>
      </c>
      <c r="G85" s="915"/>
    </row>
    <row r="86" spans="1:7" ht="14.4">
      <c r="A86" s="914"/>
      <c r="B86" s="861">
        <v>2023</v>
      </c>
      <c r="C86" s="862" t="str">
        <f>'[1]INFORME HACIENDA EPAN '!C89</f>
        <v>MARZO</v>
      </c>
      <c r="D86" s="862">
        <v>21</v>
      </c>
      <c r="E86" s="866" t="s">
        <v>1182</v>
      </c>
      <c r="F86" s="864" t="s">
        <v>1216</v>
      </c>
      <c r="G86" s="915"/>
    </row>
    <row r="87" spans="1:7" ht="14.4">
      <c r="A87" s="914"/>
      <c r="B87" s="861">
        <v>2023</v>
      </c>
      <c r="C87" s="862" t="str">
        <f>'[1]INFORME HACIENDA EPAN '!C90</f>
        <v>MARZO</v>
      </c>
      <c r="D87" s="862">
        <v>22</v>
      </c>
      <c r="E87" s="866" t="s">
        <v>1182</v>
      </c>
      <c r="F87" s="864" t="s">
        <v>1216</v>
      </c>
      <c r="G87" s="915"/>
    </row>
    <row r="88" spans="1:7" ht="14.4">
      <c r="A88" s="914"/>
      <c r="B88" s="861">
        <v>2023</v>
      </c>
      <c r="C88" s="862" t="str">
        <f>'[1]INFORME HACIENDA EPAN '!C91</f>
        <v>MARZO</v>
      </c>
      <c r="D88" s="862">
        <v>23</v>
      </c>
      <c r="E88" s="866" t="s">
        <v>1182</v>
      </c>
      <c r="F88" s="864" t="s">
        <v>1216</v>
      </c>
      <c r="G88" s="915"/>
    </row>
    <row r="89" spans="1:7" ht="14.4">
      <c r="A89" s="914"/>
      <c r="B89" s="861">
        <v>2023</v>
      </c>
      <c r="C89" s="862" t="str">
        <f>'[1]INFORME HACIENDA EPAN '!C92</f>
        <v>MARZO</v>
      </c>
      <c r="D89" s="862">
        <v>24</v>
      </c>
      <c r="E89" s="866" t="s">
        <v>1182</v>
      </c>
      <c r="F89" s="864" t="s">
        <v>1216</v>
      </c>
      <c r="G89" s="915"/>
    </row>
    <row r="90" spans="1:7" ht="14.4">
      <c r="A90" s="914"/>
      <c r="B90" s="861">
        <v>2023</v>
      </c>
      <c r="C90" s="862" t="str">
        <f>'[1]INFORME HACIENDA EPAN '!C93</f>
        <v>MARZO</v>
      </c>
      <c r="D90" s="862">
        <v>25</v>
      </c>
      <c r="E90" s="866" t="s">
        <v>1182</v>
      </c>
      <c r="F90" s="864" t="s">
        <v>1216</v>
      </c>
      <c r="G90" s="915"/>
    </row>
    <row r="91" spans="1:7" ht="14.4">
      <c r="A91" s="914"/>
      <c r="B91" s="861">
        <v>2023</v>
      </c>
      <c r="C91" s="862" t="str">
        <f>'[1]INFORME HACIENDA EPAN '!C94</f>
        <v>MARZO</v>
      </c>
      <c r="D91" s="862">
        <v>26</v>
      </c>
      <c r="E91" s="866" t="s">
        <v>1182</v>
      </c>
      <c r="F91" s="864" t="s">
        <v>1216</v>
      </c>
      <c r="G91" s="915"/>
    </row>
    <row r="92" spans="1:7" ht="14.4">
      <c r="A92" s="914"/>
      <c r="B92" s="861">
        <v>2023</v>
      </c>
      <c r="C92" s="862" t="str">
        <f>'[1]INFORME HACIENDA EPAN '!C95</f>
        <v>MARZO</v>
      </c>
      <c r="D92" s="862">
        <v>27</v>
      </c>
      <c r="E92" s="866" t="s">
        <v>1182</v>
      </c>
      <c r="F92" s="864" t="s">
        <v>1216</v>
      </c>
      <c r="G92" s="915"/>
    </row>
    <row r="93" spans="1:7" ht="14.4">
      <c r="A93" s="914"/>
      <c r="B93" s="861">
        <v>2023</v>
      </c>
      <c r="C93" s="862" t="str">
        <f>'[1]INFORME HACIENDA EPAN '!C96</f>
        <v>MARZO</v>
      </c>
      <c r="D93" s="862">
        <v>28</v>
      </c>
      <c r="E93" s="866" t="s">
        <v>1182</v>
      </c>
      <c r="F93" s="864" t="s">
        <v>1216</v>
      </c>
      <c r="G93" s="915"/>
    </row>
    <row r="94" spans="1:7" ht="14.4">
      <c r="A94" s="914"/>
      <c r="B94" s="861">
        <v>2023</v>
      </c>
      <c r="C94" s="862" t="str">
        <f>'[1]INFORME HACIENDA EPAN '!C97</f>
        <v>MARZO</v>
      </c>
      <c r="D94" s="862">
        <v>29</v>
      </c>
      <c r="E94" s="866" t="s">
        <v>1182</v>
      </c>
      <c r="F94" s="864" t="s">
        <v>1216</v>
      </c>
      <c r="G94" s="915"/>
    </row>
    <row r="95" spans="1:7" ht="14.4">
      <c r="A95" s="914"/>
      <c r="B95" s="861">
        <v>2023</v>
      </c>
      <c r="C95" s="862" t="str">
        <f>'[1]INFORME HACIENDA EPAN '!C98</f>
        <v>MARZO</v>
      </c>
      <c r="D95" s="862">
        <v>30</v>
      </c>
      <c r="E95" s="866" t="s">
        <v>1182</v>
      </c>
      <c r="F95" s="864" t="s">
        <v>1216</v>
      </c>
      <c r="G95" s="915"/>
    </row>
    <row r="96" spans="1:7" ht="15" thickBot="1">
      <c r="A96" s="914"/>
      <c r="B96" s="861">
        <v>2023</v>
      </c>
      <c r="C96" s="868" t="str">
        <f>'[1]INFORME HACIENDA EPAN '!C99</f>
        <v>MARZO</v>
      </c>
      <c r="D96" s="880">
        <v>31</v>
      </c>
      <c r="E96" s="869" t="s">
        <v>1182</v>
      </c>
      <c r="F96" s="870" t="s">
        <v>1216</v>
      </c>
      <c r="G96" s="915"/>
    </row>
    <row r="97" spans="1:38" ht="13.8" thickBot="1">
      <c r="A97" s="914"/>
      <c r="B97" s="1403" t="s">
        <v>1181</v>
      </c>
      <c r="C97" s="1404"/>
      <c r="D97" s="1404"/>
      <c r="E97" s="1404"/>
      <c r="F97" s="1405"/>
      <c r="G97" s="871">
        <f>SUM(G66:G96)</f>
        <v>0</v>
      </c>
    </row>
    <row r="98" spans="1:38" ht="13.8" thickBot="1">
      <c r="A98" s="914"/>
      <c r="B98" s="1406" t="s">
        <v>1198</v>
      </c>
      <c r="C98" s="1407"/>
      <c r="D98" s="1407"/>
      <c r="E98" s="1407"/>
      <c r="F98" s="1408"/>
      <c r="G98" s="882">
        <f>G97+G65+G36</f>
        <v>80141</v>
      </c>
    </row>
    <row r="99" spans="1:38" ht="38.25" customHeight="1">
      <c r="A99" s="914"/>
      <c r="B99" s="1409" t="s">
        <v>1199</v>
      </c>
      <c r="C99" s="1410"/>
      <c r="D99" s="1410"/>
      <c r="E99" s="1410"/>
      <c r="F99" s="1410"/>
      <c r="G99" s="1411"/>
    </row>
    <row r="100" spans="1:38" ht="14.4">
      <c r="A100" s="914"/>
      <c r="B100" s="916" t="s">
        <v>1217</v>
      </c>
      <c r="C100" s="884"/>
      <c r="D100" s="884"/>
      <c r="E100" s="884"/>
      <c r="F100" s="884"/>
      <c r="G100" s="885"/>
    </row>
    <row r="101" spans="1:38" ht="13.8" thickBot="1">
      <c r="A101" s="914"/>
      <c r="B101" s="886" t="s">
        <v>1201</v>
      </c>
      <c r="C101" s="887"/>
      <c r="D101" s="888"/>
      <c r="E101" s="888"/>
      <c r="F101" s="888"/>
      <c r="G101" s="889"/>
    </row>
    <row r="102" spans="1:38" s="860" customFormat="1" ht="14.4">
      <c r="A102" s="917"/>
      <c r="B102" s="831">
        <v>2023</v>
      </c>
      <c r="C102" s="832" t="s">
        <v>1202</v>
      </c>
      <c r="D102" s="832">
        <v>1</v>
      </c>
      <c r="E102" s="900" t="s">
        <v>1182</v>
      </c>
      <c r="F102" s="894" t="s">
        <v>1216</v>
      </c>
      <c r="G102" s="865"/>
      <c r="H102" s="846"/>
      <c r="I102" s="846"/>
      <c r="J102" s="846"/>
      <c r="K102" s="846"/>
      <c r="L102" s="846"/>
      <c r="M102" s="846"/>
      <c r="N102" s="846"/>
      <c r="O102" s="846"/>
      <c r="P102" s="846"/>
      <c r="Q102" s="846"/>
      <c r="R102" s="846"/>
      <c r="S102" s="846"/>
      <c r="T102" s="846"/>
      <c r="U102" s="846"/>
      <c r="V102" s="846"/>
      <c r="W102" s="846"/>
      <c r="X102" s="846"/>
      <c r="Y102" s="846"/>
      <c r="Z102" s="846"/>
      <c r="AA102" s="846"/>
      <c r="AB102" s="846"/>
      <c r="AC102" s="846"/>
      <c r="AD102" s="846"/>
      <c r="AE102" s="846"/>
      <c r="AF102" s="846"/>
      <c r="AG102" s="846"/>
      <c r="AH102" s="846"/>
      <c r="AI102" s="846"/>
      <c r="AJ102" s="846"/>
      <c r="AK102" s="846"/>
      <c r="AL102" s="846"/>
    </row>
    <row r="103" spans="1:38" s="860" customFormat="1" ht="14.4">
      <c r="A103" s="917"/>
      <c r="B103" s="831">
        <v>2023</v>
      </c>
      <c r="C103" s="832" t="s">
        <v>1202</v>
      </c>
      <c r="D103" s="832">
        <v>2</v>
      </c>
      <c r="E103" s="835" t="s">
        <v>1182</v>
      </c>
      <c r="F103" s="894" t="s">
        <v>1216</v>
      </c>
      <c r="G103" s="865"/>
      <c r="H103" s="846"/>
    </row>
    <row r="104" spans="1:38" s="860" customFormat="1" ht="14.4">
      <c r="A104" s="917"/>
      <c r="B104" s="831">
        <v>2023</v>
      </c>
      <c r="C104" s="832" t="s">
        <v>1202</v>
      </c>
      <c r="D104" s="832">
        <v>3</v>
      </c>
      <c r="E104" s="835" t="s">
        <v>1182</v>
      </c>
      <c r="F104" s="894" t="s">
        <v>1216</v>
      </c>
      <c r="G104" s="865"/>
      <c r="H104" s="846"/>
    </row>
    <row r="105" spans="1:38" ht="14.4">
      <c r="A105" s="914"/>
      <c r="B105" s="831">
        <v>2023</v>
      </c>
      <c r="C105" s="832" t="s">
        <v>1202</v>
      </c>
      <c r="D105" s="832">
        <v>4</v>
      </c>
      <c r="E105" s="835" t="s">
        <v>1182</v>
      </c>
      <c r="F105" s="894" t="s">
        <v>1216</v>
      </c>
      <c r="G105" s="865"/>
    </row>
    <row r="106" spans="1:38" ht="14.4">
      <c r="A106" s="914"/>
      <c r="B106" s="831">
        <v>2023</v>
      </c>
      <c r="C106" s="832" t="s">
        <v>1202</v>
      </c>
      <c r="D106" s="832">
        <v>5</v>
      </c>
      <c r="E106" s="835" t="s">
        <v>1182</v>
      </c>
      <c r="F106" s="894" t="s">
        <v>1216</v>
      </c>
      <c r="G106" s="865"/>
    </row>
    <row r="107" spans="1:38" ht="14.4">
      <c r="A107" s="914"/>
      <c r="B107" s="831">
        <v>2023</v>
      </c>
      <c r="C107" s="832" t="s">
        <v>1202</v>
      </c>
      <c r="D107" s="832">
        <v>6</v>
      </c>
      <c r="E107" s="835" t="s">
        <v>1182</v>
      </c>
      <c r="F107" s="894" t="s">
        <v>1216</v>
      </c>
      <c r="G107" s="865"/>
    </row>
    <row r="108" spans="1:38" ht="14.4">
      <c r="A108" s="914"/>
      <c r="B108" s="831">
        <v>2023</v>
      </c>
      <c r="C108" s="832" t="s">
        <v>1202</v>
      </c>
      <c r="D108" s="832">
        <v>7</v>
      </c>
      <c r="E108" s="835" t="s">
        <v>1182</v>
      </c>
      <c r="F108" s="894" t="s">
        <v>1216</v>
      </c>
      <c r="G108" s="865"/>
    </row>
    <row r="109" spans="1:38" ht="14.4">
      <c r="A109" s="914"/>
      <c r="B109" s="831">
        <v>2023</v>
      </c>
      <c r="C109" s="832" t="s">
        <v>1202</v>
      </c>
      <c r="D109" s="832">
        <v>8</v>
      </c>
      <c r="E109" s="835" t="s">
        <v>1182</v>
      </c>
      <c r="F109" s="894" t="s">
        <v>1216</v>
      </c>
      <c r="G109" s="865"/>
    </row>
    <row r="110" spans="1:38" ht="14.4">
      <c r="A110" s="914"/>
      <c r="B110" s="831">
        <v>2023</v>
      </c>
      <c r="C110" s="832" t="s">
        <v>1202</v>
      </c>
      <c r="D110" s="832">
        <v>9</v>
      </c>
      <c r="E110" s="835" t="s">
        <v>1182</v>
      </c>
      <c r="F110" s="894" t="s">
        <v>1216</v>
      </c>
      <c r="G110" s="865"/>
    </row>
    <row r="111" spans="1:38" ht="14.4">
      <c r="A111" s="914"/>
      <c r="B111" s="831">
        <v>2023</v>
      </c>
      <c r="C111" s="832" t="s">
        <v>1202</v>
      </c>
      <c r="D111" s="832">
        <v>10</v>
      </c>
      <c r="E111" s="835" t="s">
        <v>1182</v>
      </c>
      <c r="F111" s="894" t="s">
        <v>1216</v>
      </c>
      <c r="G111" s="865"/>
    </row>
    <row r="112" spans="1:38" ht="14.4">
      <c r="A112" s="914"/>
      <c r="B112" s="831">
        <v>2023</v>
      </c>
      <c r="C112" s="832" t="s">
        <v>1202</v>
      </c>
      <c r="D112" s="832">
        <v>11</v>
      </c>
      <c r="E112" s="835" t="s">
        <v>1182</v>
      </c>
      <c r="F112" s="894" t="s">
        <v>1216</v>
      </c>
      <c r="G112" s="865"/>
    </row>
    <row r="113" spans="1:7" ht="14.4">
      <c r="A113" s="914"/>
      <c r="B113" s="831">
        <v>2023</v>
      </c>
      <c r="C113" s="832" t="s">
        <v>1202</v>
      </c>
      <c r="D113" s="832">
        <v>12</v>
      </c>
      <c r="E113" s="835" t="s">
        <v>1182</v>
      </c>
      <c r="F113" s="894" t="s">
        <v>1216</v>
      </c>
      <c r="G113" s="865"/>
    </row>
    <row r="114" spans="1:7" ht="14.4">
      <c r="A114" s="914"/>
      <c r="B114" s="831">
        <v>2023</v>
      </c>
      <c r="C114" s="832" t="s">
        <v>1202</v>
      </c>
      <c r="D114" s="832">
        <v>13</v>
      </c>
      <c r="E114" s="835" t="s">
        <v>1182</v>
      </c>
      <c r="F114" s="894" t="s">
        <v>1216</v>
      </c>
      <c r="G114" s="865"/>
    </row>
    <row r="115" spans="1:7" ht="14.4">
      <c r="A115" s="914"/>
      <c r="B115" s="831">
        <v>2023</v>
      </c>
      <c r="C115" s="832" t="s">
        <v>1202</v>
      </c>
      <c r="D115" s="832">
        <v>14</v>
      </c>
      <c r="E115" s="835" t="s">
        <v>1182</v>
      </c>
      <c r="F115" s="894" t="s">
        <v>1216</v>
      </c>
      <c r="G115" s="865"/>
    </row>
    <row r="116" spans="1:7" ht="14.4">
      <c r="A116" s="914"/>
      <c r="B116" s="831">
        <v>2023</v>
      </c>
      <c r="C116" s="832" t="s">
        <v>1202</v>
      </c>
      <c r="D116" s="832">
        <v>15</v>
      </c>
      <c r="E116" s="835" t="s">
        <v>1182</v>
      </c>
      <c r="F116" s="894" t="s">
        <v>1216</v>
      </c>
      <c r="G116" s="865"/>
    </row>
    <row r="117" spans="1:7" ht="14.4">
      <c r="A117" s="914"/>
      <c r="B117" s="831">
        <v>2023</v>
      </c>
      <c r="C117" s="832" t="s">
        <v>1202</v>
      </c>
      <c r="D117" s="832">
        <v>16</v>
      </c>
      <c r="E117" s="835" t="s">
        <v>1182</v>
      </c>
      <c r="F117" s="894" t="s">
        <v>1216</v>
      </c>
      <c r="G117" s="865"/>
    </row>
    <row r="118" spans="1:7" ht="14.4">
      <c r="A118" s="914"/>
      <c r="B118" s="831">
        <v>2023</v>
      </c>
      <c r="C118" s="832" t="s">
        <v>1202</v>
      </c>
      <c r="D118" s="832">
        <v>17</v>
      </c>
      <c r="E118" s="835" t="s">
        <v>1182</v>
      </c>
      <c r="F118" s="894" t="s">
        <v>1216</v>
      </c>
      <c r="G118" s="865"/>
    </row>
    <row r="119" spans="1:7" ht="14.4">
      <c r="A119" s="914"/>
      <c r="B119" s="831">
        <v>2023</v>
      </c>
      <c r="C119" s="832" t="s">
        <v>1202</v>
      </c>
      <c r="D119" s="832">
        <v>18</v>
      </c>
      <c r="E119" s="835" t="s">
        <v>1182</v>
      </c>
      <c r="F119" s="894" t="s">
        <v>1216</v>
      </c>
      <c r="G119" s="865"/>
    </row>
    <row r="120" spans="1:7" ht="14.4">
      <c r="A120" s="914"/>
      <c r="B120" s="831">
        <v>2023</v>
      </c>
      <c r="C120" s="832" t="s">
        <v>1202</v>
      </c>
      <c r="D120" s="832">
        <v>19</v>
      </c>
      <c r="E120" s="835" t="s">
        <v>1182</v>
      </c>
      <c r="F120" s="894" t="s">
        <v>1216</v>
      </c>
      <c r="G120" s="865"/>
    </row>
    <row r="121" spans="1:7" ht="14.4">
      <c r="A121" s="914"/>
      <c r="B121" s="831">
        <v>2023</v>
      </c>
      <c r="C121" s="832" t="s">
        <v>1202</v>
      </c>
      <c r="D121" s="832">
        <v>20</v>
      </c>
      <c r="E121" s="835" t="s">
        <v>1182</v>
      </c>
      <c r="F121" s="894" t="s">
        <v>1216</v>
      </c>
      <c r="G121" s="865"/>
    </row>
    <row r="122" spans="1:7" ht="14.4">
      <c r="A122" s="914"/>
      <c r="B122" s="831">
        <v>2023</v>
      </c>
      <c r="C122" s="832" t="s">
        <v>1202</v>
      </c>
      <c r="D122" s="832">
        <v>21</v>
      </c>
      <c r="E122" s="835" t="s">
        <v>1182</v>
      </c>
      <c r="F122" s="894" t="s">
        <v>1216</v>
      </c>
      <c r="G122" s="865"/>
    </row>
    <row r="123" spans="1:7" ht="14.4">
      <c r="A123" s="914"/>
      <c r="B123" s="831">
        <v>2023</v>
      </c>
      <c r="C123" s="832" t="s">
        <v>1202</v>
      </c>
      <c r="D123" s="832">
        <v>22</v>
      </c>
      <c r="E123" s="835" t="s">
        <v>1182</v>
      </c>
      <c r="F123" s="894" t="s">
        <v>1216</v>
      </c>
      <c r="G123" s="865"/>
    </row>
    <row r="124" spans="1:7" ht="14.4">
      <c r="A124" s="914"/>
      <c r="B124" s="831">
        <v>2023</v>
      </c>
      <c r="C124" s="832" t="s">
        <v>1202</v>
      </c>
      <c r="D124" s="832">
        <v>23</v>
      </c>
      <c r="E124" s="835" t="s">
        <v>1182</v>
      </c>
      <c r="F124" s="894" t="s">
        <v>1216</v>
      </c>
      <c r="G124" s="865"/>
    </row>
    <row r="125" spans="1:7" ht="14.4">
      <c r="A125" s="914"/>
      <c r="B125" s="831">
        <v>2023</v>
      </c>
      <c r="C125" s="832" t="s">
        <v>1202</v>
      </c>
      <c r="D125" s="832">
        <v>24</v>
      </c>
      <c r="E125" s="835" t="s">
        <v>1182</v>
      </c>
      <c r="F125" s="894" t="s">
        <v>1216</v>
      </c>
      <c r="G125" s="865"/>
    </row>
    <row r="126" spans="1:7" ht="14.4">
      <c r="A126" s="914"/>
      <c r="B126" s="831">
        <v>2023</v>
      </c>
      <c r="C126" s="832" t="s">
        <v>1202</v>
      </c>
      <c r="D126" s="832">
        <v>25</v>
      </c>
      <c r="E126" s="835" t="s">
        <v>1182</v>
      </c>
      <c r="F126" s="894" t="s">
        <v>1216</v>
      </c>
      <c r="G126" s="865"/>
    </row>
    <row r="127" spans="1:7" ht="14.4">
      <c r="A127" s="914"/>
      <c r="B127" s="831">
        <v>2023</v>
      </c>
      <c r="C127" s="832" t="s">
        <v>1202</v>
      </c>
      <c r="D127" s="832">
        <v>26</v>
      </c>
      <c r="E127" s="835" t="s">
        <v>1182</v>
      </c>
      <c r="F127" s="894" t="s">
        <v>1216</v>
      </c>
      <c r="G127" s="865"/>
    </row>
    <row r="128" spans="1:7" ht="14.4">
      <c r="A128" s="914"/>
      <c r="B128" s="831">
        <v>2023</v>
      </c>
      <c r="C128" s="832" t="s">
        <v>1202</v>
      </c>
      <c r="D128" s="832">
        <v>27</v>
      </c>
      <c r="E128" s="835" t="s">
        <v>1182</v>
      </c>
      <c r="F128" s="894" t="s">
        <v>1216</v>
      </c>
      <c r="G128" s="865"/>
    </row>
    <row r="129" spans="1:7" ht="14.4">
      <c r="A129" s="914"/>
      <c r="B129" s="831">
        <v>2023</v>
      </c>
      <c r="C129" s="832" t="s">
        <v>1202</v>
      </c>
      <c r="D129" s="832">
        <v>28</v>
      </c>
      <c r="E129" s="835" t="s">
        <v>1182</v>
      </c>
      <c r="F129" s="894" t="s">
        <v>1216</v>
      </c>
      <c r="G129" s="865"/>
    </row>
    <row r="130" spans="1:7" ht="14.4">
      <c r="A130" s="914"/>
      <c r="B130" s="831">
        <v>2023</v>
      </c>
      <c r="C130" s="832" t="s">
        <v>1202</v>
      </c>
      <c r="D130" s="832">
        <v>29</v>
      </c>
      <c r="E130" s="835" t="s">
        <v>1182</v>
      </c>
      <c r="F130" s="894" t="s">
        <v>1216</v>
      </c>
      <c r="G130" s="865"/>
    </row>
    <row r="131" spans="1:7" ht="15" thickBot="1">
      <c r="A131" s="914"/>
      <c r="B131" s="831">
        <v>2023</v>
      </c>
      <c r="C131" s="832" t="s">
        <v>1202</v>
      </c>
      <c r="D131" s="832">
        <v>30</v>
      </c>
      <c r="E131" s="835" t="s">
        <v>1182</v>
      </c>
      <c r="F131" s="894" t="s">
        <v>1216</v>
      </c>
      <c r="G131" s="865"/>
    </row>
    <row r="132" spans="1:7" ht="13.8" thickBot="1">
      <c r="A132" s="914"/>
      <c r="B132" s="1391" t="s">
        <v>1181</v>
      </c>
      <c r="C132" s="1392"/>
      <c r="D132" s="1392"/>
      <c r="E132" s="1392"/>
      <c r="F132" s="1393"/>
      <c r="G132" s="899">
        <f>SUM(G102:G131)</f>
        <v>0</v>
      </c>
    </row>
    <row r="133" spans="1:7" ht="14.4">
      <c r="A133" s="914"/>
      <c r="B133" s="831">
        <v>2023</v>
      </c>
      <c r="C133" s="832" t="s">
        <v>1203</v>
      </c>
      <c r="D133" s="832">
        <v>1</v>
      </c>
      <c r="E133" s="900" t="s">
        <v>1182</v>
      </c>
      <c r="F133" s="894" t="s">
        <v>1216</v>
      </c>
      <c r="G133" s="865"/>
    </row>
    <row r="134" spans="1:7" ht="14.4">
      <c r="A134" s="914"/>
      <c r="B134" s="831">
        <v>2023</v>
      </c>
      <c r="C134" s="832" t="s">
        <v>1203</v>
      </c>
      <c r="D134" s="832">
        <v>2</v>
      </c>
      <c r="E134" s="835" t="s">
        <v>1182</v>
      </c>
      <c r="F134" s="894" t="s">
        <v>1216</v>
      </c>
      <c r="G134" s="865"/>
    </row>
    <row r="135" spans="1:7" ht="14.4">
      <c r="A135" s="914"/>
      <c r="B135" s="831">
        <v>2023</v>
      </c>
      <c r="C135" s="832" t="s">
        <v>1203</v>
      </c>
      <c r="D135" s="832">
        <v>3</v>
      </c>
      <c r="E135" s="835" t="s">
        <v>1182</v>
      </c>
      <c r="F135" s="894" t="s">
        <v>1216</v>
      </c>
      <c r="G135" s="865"/>
    </row>
    <row r="136" spans="1:7" ht="14.4">
      <c r="A136" s="914"/>
      <c r="B136" s="831">
        <v>2023</v>
      </c>
      <c r="C136" s="832" t="s">
        <v>1203</v>
      </c>
      <c r="D136" s="832">
        <v>4</v>
      </c>
      <c r="E136" s="835" t="s">
        <v>1182</v>
      </c>
      <c r="F136" s="894" t="s">
        <v>1216</v>
      </c>
      <c r="G136" s="865"/>
    </row>
    <row r="137" spans="1:7" ht="14.4">
      <c r="A137" s="914"/>
      <c r="B137" s="831">
        <v>2023</v>
      </c>
      <c r="C137" s="832" t="s">
        <v>1203</v>
      </c>
      <c r="D137" s="832">
        <v>5</v>
      </c>
      <c r="E137" s="835" t="s">
        <v>1182</v>
      </c>
      <c r="F137" s="894" t="s">
        <v>1216</v>
      </c>
      <c r="G137" s="865"/>
    </row>
    <row r="138" spans="1:7" ht="14.4">
      <c r="A138" s="914"/>
      <c r="B138" s="831">
        <v>2023</v>
      </c>
      <c r="C138" s="832" t="s">
        <v>1203</v>
      </c>
      <c r="D138" s="832">
        <v>6</v>
      </c>
      <c r="E138" s="835" t="s">
        <v>1182</v>
      </c>
      <c r="F138" s="894" t="s">
        <v>1216</v>
      </c>
      <c r="G138" s="865"/>
    </row>
    <row r="139" spans="1:7" ht="14.4">
      <c r="A139" s="914"/>
      <c r="B139" s="831">
        <v>2023</v>
      </c>
      <c r="C139" s="832" t="s">
        <v>1203</v>
      </c>
      <c r="D139" s="832">
        <v>7</v>
      </c>
      <c r="E139" s="835" t="s">
        <v>1182</v>
      </c>
      <c r="F139" s="894" t="s">
        <v>1216</v>
      </c>
      <c r="G139" s="865"/>
    </row>
    <row r="140" spans="1:7" ht="14.4">
      <c r="A140" s="914"/>
      <c r="B140" s="831">
        <v>2023</v>
      </c>
      <c r="C140" s="832" t="s">
        <v>1203</v>
      </c>
      <c r="D140" s="832">
        <v>8</v>
      </c>
      <c r="E140" s="835" t="s">
        <v>1182</v>
      </c>
      <c r="F140" s="894" t="s">
        <v>1216</v>
      </c>
      <c r="G140" s="865"/>
    </row>
    <row r="141" spans="1:7" ht="14.4">
      <c r="A141" s="914"/>
      <c r="B141" s="831">
        <v>2023</v>
      </c>
      <c r="C141" s="832" t="s">
        <v>1203</v>
      </c>
      <c r="D141" s="832">
        <v>9</v>
      </c>
      <c r="E141" s="835" t="s">
        <v>1182</v>
      </c>
      <c r="F141" s="894" t="s">
        <v>1216</v>
      </c>
      <c r="G141" s="865"/>
    </row>
    <row r="142" spans="1:7" ht="14.4">
      <c r="A142" s="914"/>
      <c r="B142" s="831">
        <v>2023</v>
      </c>
      <c r="C142" s="832" t="s">
        <v>1203</v>
      </c>
      <c r="D142" s="832">
        <v>10</v>
      </c>
      <c r="E142" s="835" t="s">
        <v>1182</v>
      </c>
      <c r="F142" s="894" t="s">
        <v>1216</v>
      </c>
      <c r="G142" s="865"/>
    </row>
    <row r="143" spans="1:7" ht="14.4">
      <c r="A143" s="914"/>
      <c r="B143" s="831">
        <v>2023</v>
      </c>
      <c r="C143" s="832" t="s">
        <v>1203</v>
      </c>
      <c r="D143" s="832">
        <v>11</v>
      </c>
      <c r="E143" s="835" t="s">
        <v>1182</v>
      </c>
      <c r="F143" s="894" t="s">
        <v>1216</v>
      </c>
      <c r="G143" s="865"/>
    </row>
    <row r="144" spans="1:7" ht="14.4">
      <c r="A144" s="914"/>
      <c r="B144" s="831">
        <v>2023</v>
      </c>
      <c r="C144" s="832" t="s">
        <v>1203</v>
      </c>
      <c r="D144" s="832">
        <v>12</v>
      </c>
      <c r="E144" s="835" t="s">
        <v>1182</v>
      </c>
      <c r="F144" s="894" t="s">
        <v>1216</v>
      </c>
      <c r="G144" s="865"/>
    </row>
    <row r="145" spans="1:7" ht="14.4">
      <c r="A145" s="914"/>
      <c r="B145" s="831">
        <v>2023</v>
      </c>
      <c r="C145" s="832" t="s">
        <v>1203</v>
      </c>
      <c r="D145" s="832">
        <v>13</v>
      </c>
      <c r="E145" s="835" t="s">
        <v>1182</v>
      </c>
      <c r="F145" s="894" t="s">
        <v>1216</v>
      </c>
      <c r="G145" s="865"/>
    </row>
    <row r="146" spans="1:7" ht="14.4">
      <c r="A146" s="914"/>
      <c r="B146" s="831">
        <v>2023</v>
      </c>
      <c r="C146" s="832" t="s">
        <v>1203</v>
      </c>
      <c r="D146" s="832">
        <v>14</v>
      </c>
      <c r="E146" s="835" t="s">
        <v>1182</v>
      </c>
      <c r="F146" s="894" t="s">
        <v>1216</v>
      </c>
      <c r="G146" s="865"/>
    </row>
    <row r="147" spans="1:7" ht="14.4">
      <c r="A147" s="914"/>
      <c r="B147" s="831">
        <v>2023</v>
      </c>
      <c r="C147" s="832" t="s">
        <v>1203</v>
      </c>
      <c r="D147" s="832">
        <v>15</v>
      </c>
      <c r="E147" s="835" t="s">
        <v>1182</v>
      </c>
      <c r="F147" s="894" t="s">
        <v>1216</v>
      </c>
      <c r="G147" s="865"/>
    </row>
    <row r="148" spans="1:7" ht="14.4">
      <c r="A148" s="914"/>
      <c r="B148" s="831">
        <v>2023</v>
      </c>
      <c r="C148" s="832" t="s">
        <v>1203</v>
      </c>
      <c r="D148" s="832">
        <v>16</v>
      </c>
      <c r="E148" s="835" t="s">
        <v>1182</v>
      </c>
      <c r="F148" s="894" t="s">
        <v>1216</v>
      </c>
      <c r="G148" s="865"/>
    </row>
    <row r="149" spans="1:7" ht="14.4">
      <c r="A149" s="914"/>
      <c r="B149" s="831">
        <v>2023</v>
      </c>
      <c r="C149" s="832" t="s">
        <v>1203</v>
      </c>
      <c r="D149" s="832">
        <v>17</v>
      </c>
      <c r="E149" s="835" t="s">
        <v>1182</v>
      </c>
      <c r="F149" s="894" t="s">
        <v>1216</v>
      </c>
      <c r="G149" s="865"/>
    </row>
    <row r="150" spans="1:7" ht="14.4">
      <c r="A150" s="914"/>
      <c r="B150" s="831">
        <v>2023</v>
      </c>
      <c r="C150" s="832" t="s">
        <v>1203</v>
      </c>
      <c r="D150" s="832">
        <v>18</v>
      </c>
      <c r="E150" s="835" t="s">
        <v>1182</v>
      </c>
      <c r="F150" s="894" t="s">
        <v>1216</v>
      </c>
      <c r="G150" s="865"/>
    </row>
    <row r="151" spans="1:7" ht="14.4">
      <c r="A151" s="914"/>
      <c r="B151" s="831">
        <v>2023</v>
      </c>
      <c r="C151" s="832" t="s">
        <v>1203</v>
      </c>
      <c r="D151" s="832">
        <v>19</v>
      </c>
      <c r="E151" s="835" t="s">
        <v>1182</v>
      </c>
      <c r="F151" s="894" t="s">
        <v>1216</v>
      </c>
      <c r="G151" s="865"/>
    </row>
    <row r="152" spans="1:7" ht="14.4">
      <c r="A152" s="914"/>
      <c r="B152" s="831">
        <v>2023</v>
      </c>
      <c r="C152" s="832" t="s">
        <v>1203</v>
      </c>
      <c r="D152" s="832">
        <v>20</v>
      </c>
      <c r="E152" s="835" t="s">
        <v>1182</v>
      </c>
      <c r="F152" s="894" t="s">
        <v>1216</v>
      </c>
      <c r="G152" s="865"/>
    </row>
    <row r="153" spans="1:7" ht="14.4">
      <c r="A153" s="914"/>
      <c r="B153" s="831">
        <v>2023</v>
      </c>
      <c r="C153" s="832" t="s">
        <v>1203</v>
      </c>
      <c r="D153" s="832">
        <v>21</v>
      </c>
      <c r="E153" s="835" t="s">
        <v>1182</v>
      </c>
      <c r="F153" s="894" t="s">
        <v>1216</v>
      </c>
      <c r="G153" s="865"/>
    </row>
    <row r="154" spans="1:7" ht="14.4">
      <c r="A154" s="914"/>
      <c r="B154" s="831">
        <v>2023</v>
      </c>
      <c r="C154" s="832" t="s">
        <v>1203</v>
      </c>
      <c r="D154" s="832">
        <v>22</v>
      </c>
      <c r="E154" s="835" t="s">
        <v>1182</v>
      </c>
      <c r="F154" s="894" t="s">
        <v>1216</v>
      </c>
      <c r="G154" s="865"/>
    </row>
    <row r="155" spans="1:7" ht="14.4">
      <c r="A155" s="914"/>
      <c r="B155" s="831">
        <v>2023</v>
      </c>
      <c r="C155" s="832" t="s">
        <v>1203</v>
      </c>
      <c r="D155" s="832">
        <v>23</v>
      </c>
      <c r="E155" s="835" t="s">
        <v>1182</v>
      </c>
      <c r="F155" s="894" t="s">
        <v>1216</v>
      </c>
      <c r="G155" s="865"/>
    </row>
    <row r="156" spans="1:7" ht="14.4">
      <c r="A156" s="914"/>
      <c r="B156" s="831">
        <v>2023</v>
      </c>
      <c r="C156" s="832" t="s">
        <v>1203</v>
      </c>
      <c r="D156" s="832">
        <v>24</v>
      </c>
      <c r="E156" s="835" t="s">
        <v>1182</v>
      </c>
      <c r="F156" s="894" t="s">
        <v>1216</v>
      </c>
      <c r="G156" s="865"/>
    </row>
    <row r="157" spans="1:7" ht="14.4">
      <c r="A157" s="914"/>
      <c r="B157" s="831">
        <v>2023</v>
      </c>
      <c r="C157" s="832" t="s">
        <v>1203</v>
      </c>
      <c r="D157" s="832">
        <v>25</v>
      </c>
      <c r="E157" s="835" t="s">
        <v>1182</v>
      </c>
      <c r="F157" s="894" t="s">
        <v>1216</v>
      </c>
      <c r="G157" s="865"/>
    </row>
    <row r="158" spans="1:7" ht="14.4">
      <c r="A158" s="914"/>
      <c r="B158" s="831">
        <v>2023</v>
      </c>
      <c r="C158" s="832" t="s">
        <v>1203</v>
      </c>
      <c r="D158" s="832">
        <v>26</v>
      </c>
      <c r="E158" s="835" t="s">
        <v>1182</v>
      </c>
      <c r="F158" s="894" t="s">
        <v>1216</v>
      </c>
      <c r="G158" s="865"/>
    </row>
    <row r="159" spans="1:7" ht="14.4">
      <c r="A159" s="914"/>
      <c r="B159" s="831">
        <v>2023</v>
      </c>
      <c r="C159" s="832" t="s">
        <v>1203</v>
      </c>
      <c r="D159" s="832">
        <v>27</v>
      </c>
      <c r="E159" s="835" t="s">
        <v>1182</v>
      </c>
      <c r="F159" s="894" t="s">
        <v>1216</v>
      </c>
      <c r="G159" s="865"/>
    </row>
    <row r="160" spans="1:7" ht="14.4">
      <c r="A160" s="914"/>
      <c r="B160" s="831">
        <v>2023</v>
      </c>
      <c r="C160" s="832" t="s">
        <v>1203</v>
      </c>
      <c r="D160" s="832">
        <v>28</v>
      </c>
      <c r="E160" s="835" t="s">
        <v>1182</v>
      </c>
      <c r="F160" s="894" t="s">
        <v>1216</v>
      </c>
      <c r="G160" s="865"/>
    </row>
    <row r="161" spans="1:7" ht="14.4">
      <c r="A161" s="914"/>
      <c r="B161" s="831">
        <v>2023</v>
      </c>
      <c r="C161" s="832" t="s">
        <v>1203</v>
      </c>
      <c r="D161" s="832">
        <v>29</v>
      </c>
      <c r="E161" s="835" t="s">
        <v>1182</v>
      </c>
      <c r="F161" s="894" t="s">
        <v>1216</v>
      </c>
      <c r="G161" s="865"/>
    </row>
    <row r="162" spans="1:7" ht="14.4">
      <c r="A162" s="914"/>
      <c r="B162" s="831">
        <v>2023</v>
      </c>
      <c r="C162" s="832" t="s">
        <v>1203</v>
      </c>
      <c r="D162" s="832">
        <v>30</v>
      </c>
      <c r="E162" s="835" t="s">
        <v>1182</v>
      </c>
      <c r="F162" s="894" t="s">
        <v>1216</v>
      </c>
      <c r="G162" s="865"/>
    </row>
    <row r="163" spans="1:7" ht="15" thickBot="1">
      <c r="A163" s="914"/>
      <c r="B163" s="831">
        <v>2023</v>
      </c>
      <c r="C163" s="832" t="s">
        <v>1203</v>
      </c>
      <c r="D163" s="832">
        <v>31</v>
      </c>
      <c r="E163" s="835" t="s">
        <v>1182</v>
      </c>
      <c r="F163" s="894" t="s">
        <v>1216</v>
      </c>
      <c r="G163" s="865"/>
    </row>
    <row r="164" spans="1:7" ht="13.8" thickBot="1">
      <c r="A164" s="914"/>
      <c r="B164" s="1391" t="s">
        <v>1181</v>
      </c>
      <c r="C164" s="1392"/>
      <c r="D164" s="1392"/>
      <c r="E164" s="1392"/>
      <c r="F164" s="1393"/>
      <c r="G164" s="899">
        <f>SUM(G133:G163)</f>
        <v>0</v>
      </c>
    </row>
    <row r="165" spans="1:7" ht="14.4">
      <c r="A165" s="914"/>
      <c r="B165" s="831">
        <v>2023</v>
      </c>
      <c r="C165" s="832" t="s">
        <v>1204</v>
      </c>
      <c r="D165" s="832">
        <v>1</v>
      </c>
      <c r="E165" s="900" t="s">
        <v>1182</v>
      </c>
      <c r="F165" s="894" t="s">
        <v>1216</v>
      </c>
      <c r="G165" s="865"/>
    </row>
    <row r="166" spans="1:7" ht="14.4">
      <c r="A166" s="914"/>
      <c r="B166" s="831">
        <v>2023</v>
      </c>
      <c r="C166" s="832" t="s">
        <v>1204</v>
      </c>
      <c r="D166" s="832">
        <v>2</v>
      </c>
      <c r="E166" s="835" t="s">
        <v>1182</v>
      </c>
      <c r="F166" s="894" t="s">
        <v>1216</v>
      </c>
      <c r="G166" s="865"/>
    </row>
    <row r="167" spans="1:7" ht="14.4">
      <c r="A167" s="914"/>
      <c r="B167" s="831">
        <v>2023</v>
      </c>
      <c r="C167" s="832" t="s">
        <v>1204</v>
      </c>
      <c r="D167" s="832">
        <v>3</v>
      </c>
      <c r="E167" s="835" t="s">
        <v>1182</v>
      </c>
      <c r="F167" s="894" t="s">
        <v>1216</v>
      </c>
      <c r="G167" s="865"/>
    </row>
    <row r="168" spans="1:7" ht="14.4">
      <c r="A168" s="914"/>
      <c r="B168" s="831">
        <v>2023</v>
      </c>
      <c r="C168" s="832" t="s">
        <v>1204</v>
      </c>
      <c r="D168" s="832">
        <v>4</v>
      </c>
      <c r="E168" s="835" t="s">
        <v>1182</v>
      </c>
      <c r="F168" s="894" t="s">
        <v>1216</v>
      </c>
      <c r="G168" s="865"/>
    </row>
    <row r="169" spans="1:7" ht="14.4">
      <c r="A169" s="914"/>
      <c r="B169" s="831">
        <v>2023</v>
      </c>
      <c r="C169" s="832" t="s">
        <v>1204</v>
      </c>
      <c r="D169" s="832">
        <v>5</v>
      </c>
      <c r="E169" s="835" t="s">
        <v>1182</v>
      </c>
      <c r="F169" s="894" t="s">
        <v>1216</v>
      </c>
      <c r="G169" s="865"/>
    </row>
    <row r="170" spans="1:7" ht="14.4">
      <c r="A170" s="914"/>
      <c r="B170" s="831">
        <v>2023</v>
      </c>
      <c r="C170" s="832" t="s">
        <v>1204</v>
      </c>
      <c r="D170" s="832">
        <v>6</v>
      </c>
      <c r="E170" s="835" t="s">
        <v>1182</v>
      </c>
      <c r="F170" s="894" t="s">
        <v>1216</v>
      </c>
      <c r="G170" s="865"/>
    </row>
    <row r="171" spans="1:7" ht="14.4">
      <c r="A171" s="914"/>
      <c r="B171" s="831">
        <v>2023</v>
      </c>
      <c r="C171" s="832" t="s">
        <v>1204</v>
      </c>
      <c r="D171" s="832">
        <v>7</v>
      </c>
      <c r="E171" s="835" t="s">
        <v>1182</v>
      </c>
      <c r="F171" s="894" t="s">
        <v>1216</v>
      </c>
      <c r="G171" s="865"/>
    </row>
    <row r="172" spans="1:7" ht="14.4">
      <c r="A172" s="914"/>
      <c r="B172" s="831">
        <v>2023</v>
      </c>
      <c r="C172" s="832" t="s">
        <v>1204</v>
      </c>
      <c r="D172" s="832">
        <v>8</v>
      </c>
      <c r="E172" s="835" t="s">
        <v>1182</v>
      </c>
      <c r="F172" s="894" t="s">
        <v>1216</v>
      </c>
      <c r="G172" s="865"/>
    </row>
    <row r="173" spans="1:7" ht="14.4">
      <c r="A173" s="914"/>
      <c r="B173" s="831">
        <v>2023</v>
      </c>
      <c r="C173" s="832" t="s">
        <v>1204</v>
      </c>
      <c r="D173" s="832">
        <v>9</v>
      </c>
      <c r="E173" s="835" t="s">
        <v>1182</v>
      </c>
      <c r="F173" s="894" t="s">
        <v>1216</v>
      </c>
      <c r="G173" s="865"/>
    </row>
    <row r="174" spans="1:7" ht="14.4">
      <c r="A174" s="914"/>
      <c r="B174" s="831">
        <v>2023</v>
      </c>
      <c r="C174" s="832" t="s">
        <v>1204</v>
      </c>
      <c r="D174" s="832">
        <v>10</v>
      </c>
      <c r="E174" s="835" t="s">
        <v>1182</v>
      </c>
      <c r="F174" s="894" t="s">
        <v>1216</v>
      </c>
      <c r="G174" s="865"/>
    </row>
    <row r="175" spans="1:7" ht="14.4">
      <c r="A175" s="914"/>
      <c r="B175" s="831">
        <v>2023</v>
      </c>
      <c r="C175" s="832" t="s">
        <v>1204</v>
      </c>
      <c r="D175" s="832">
        <v>11</v>
      </c>
      <c r="E175" s="835" t="s">
        <v>1182</v>
      </c>
      <c r="F175" s="894" t="s">
        <v>1216</v>
      </c>
      <c r="G175" s="865"/>
    </row>
    <row r="176" spans="1:7" ht="14.4">
      <c r="A176" s="914"/>
      <c r="B176" s="831">
        <v>2023</v>
      </c>
      <c r="C176" s="832" t="s">
        <v>1204</v>
      </c>
      <c r="D176" s="832">
        <v>12</v>
      </c>
      <c r="E176" s="835" t="s">
        <v>1182</v>
      </c>
      <c r="F176" s="894" t="s">
        <v>1216</v>
      </c>
      <c r="G176" s="865"/>
    </row>
    <row r="177" spans="1:7" ht="14.4">
      <c r="A177" s="914"/>
      <c r="B177" s="831">
        <v>2023</v>
      </c>
      <c r="C177" s="832" t="s">
        <v>1204</v>
      </c>
      <c r="D177" s="832">
        <v>13</v>
      </c>
      <c r="E177" s="835" t="s">
        <v>1182</v>
      </c>
      <c r="F177" s="894" t="s">
        <v>1216</v>
      </c>
      <c r="G177" s="865"/>
    </row>
    <row r="178" spans="1:7" ht="14.4">
      <c r="A178" s="914"/>
      <c r="B178" s="831">
        <v>2023</v>
      </c>
      <c r="C178" s="832" t="s">
        <v>1204</v>
      </c>
      <c r="D178" s="832">
        <v>14</v>
      </c>
      <c r="E178" s="835" t="s">
        <v>1182</v>
      </c>
      <c r="F178" s="894" t="s">
        <v>1216</v>
      </c>
      <c r="G178" s="865"/>
    </row>
    <row r="179" spans="1:7" ht="14.4">
      <c r="A179" s="914"/>
      <c r="B179" s="831">
        <v>2023</v>
      </c>
      <c r="C179" s="832" t="s">
        <v>1204</v>
      </c>
      <c r="D179" s="832">
        <v>15</v>
      </c>
      <c r="E179" s="835" t="s">
        <v>1182</v>
      </c>
      <c r="F179" s="894" t="s">
        <v>1216</v>
      </c>
      <c r="G179" s="865"/>
    </row>
    <row r="180" spans="1:7" ht="14.4">
      <c r="A180" s="914"/>
      <c r="B180" s="831">
        <v>2023</v>
      </c>
      <c r="C180" s="832" t="s">
        <v>1204</v>
      </c>
      <c r="D180" s="832">
        <v>16</v>
      </c>
      <c r="E180" s="835" t="s">
        <v>1182</v>
      </c>
      <c r="F180" s="894" t="s">
        <v>1216</v>
      </c>
      <c r="G180" s="865"/>
    </row>
    <row r="181" spans="1:7" ht="14.4">
      <c r="A181" s="914"/>
      <c r="B181" s="831">
        <v>2023</v>
      </c>
      <c r="C181" s="832" t="s">
        <v>1204</v>
      </c>
      <c r="D181" s="832">
        <v>17</v>
      </c>
      <c r="E181" s="835" t="s">
        <v>1182</v>
      </c>
      <c r="F181" s="894" t="s">
        <v>1216</v>
      </c>
      <c r="G181" s="865"/>
    </row>
    <row r="182" spans="1:7" ht="14.4">
      <c r="A182" s="914"/>
      <c r="B182" s="831">
        <v>2023</v>
      </c>
      <c r="C182" s="832" t="s">
        <v>1204</v>
      </c>
      <c r="D182" s="832">
        <v>18</v>
      </c>
      <c r="E182" s="835" t="s">
        <v>1182</v>
      </c>
      <c r="F182" s="894" t="s">
        <v>1216</v>
      </c>
      <c r="G182" s="865"/>
    </row>
    <row r="183" spans="1:7" ht="14.4">
      <c r="A183" s="914"/>
      <c r="B183" s="831">
        <v>2023</v>
      </c>
      <c r="C183" s="832" t="s">
        <v>1204</v>
      </c>
      <c r="D183" s="832">
        <v>19</v>
      </c>
      <c r="E183" s="835" t="s">
        <v>1182</v>
      </c>
      <c r="F183" s="894" t="s">
        <v>1216</v>
      </c>
      <c r="G183" s="865"/>
    </row>
    <row r="184" spans="1:7" ht="14.4">
      <c r="A184" s="914"/>
      <c r="B184" s="831">
        <v>2023</v>
      </c>
      <c r="C184" s="832" t="s">
        <v>1204</v>
      </c>
      <c r="D184" s="832">
        <v>20</v>
      </c>
      <c r="E184" s="835" t="s">
        <v>1182</v>
      </c>
      <c r="F184" s="894" t="s">
        <v>1216</v>
      </c>
      <c r="G184" s="865"/>
    </row>
    <row r="185" spans="1:7" ht="14.4">
      <c r="A185" s="914"/>
      <c r="B185" s="831">
        <v>2023</v>
      </c>
      <c r="C185" s="832" t="s">
        <v>1204</v>
      </c>
      <c r="D185" s="832">
        <v>21</v>
      </c>
      <c r="E185" s="835" t="s">
        <v>1182</v>
      </c>
      <c r="F185" s="894" t="s">
        <v>1216</v>
      </c>
      <c r="G185" s="865"/>
    </row>
    <row r="186" spans="1:7" ht="14.4">
      <c r="A186" s="914"/>
      <c r="B186" s="831">
        <v>2023</v>
      </c>
      <c r="C186" s="832" t="s">
        <v>1204</v>
      </c>
      <c r="D186" s="832">
        <v>22</v>
      </c>
      <c r="E186" s="835" t="s">
        <v>1182</v>
      </c>
      <c r="F186" s="894" t="s">
        <v>1216</v>
      </c>
      <c r="G186" s="865"/>
    </row>
    <row r="187" spans="1:7" ht="14.4">
      <c r="A187" s="914"/>
      <c r="B187" s="831">
        <v>2023</v>
      </c>
      <c r="C187" s="832" t="s">
        <v>1204</v>
      </c>
      <c r="D187" s="832">
        <v>23</v>
      </c>
      <c r="E187" s="835" t="s">
        <v>1182</v>
      </c>
      <c r="F187" s="894" t="s">
        <v>1216</v>
      </c>
      <c r="G187" s="865"/>
    </row>
    <row r="188" spans="1:7" ht="14.4">
      <c r="A188" s="914"/>
      <c r="B188" s="831">
        <v>2023</v>
      </c>
      <c r="C188" s="832" t="s">
        <v>1204</v>
      </c>
      <c r="D188" s="832">
        <v>24</v>
      </c>
      <c r="E188" s="835" t="s">
        <v>1182</v>
      </c>
      <c r="F188" s="894" t="s">
        <v>1216</v>
      </c>
      <c r="G188" s="865"/>
    </row>
    <row r="189" spans="1:7" ht="14.4">
      <c r="A189" s="914"/>
      <c r="B189" s="831">
        <v>2023</v>
      </c>
      <c r="C189" s="832" t="s">
        <v>1204</v>
      </c>
      <c r="D189" s="832">
        <v>25</v>
      </c>
      <c r="E189" s="835" t="s">
        <v>1182</v>
      </c>
      <c r="F189" s="894" t="s">
        <v>1216</v>
      </c>
      <c r="G189" s="865"/>
    </row>
    <row r="190" spans="1:7" ht="14.4">
      <c r="A190" s="914"/>
      <c r="B190" s="831">
        <v>2023</v>
      </c>
      <c r="C190" s="832" t="s">
        <v>1204</v>
      </c>
      <c r="D190" s="832">
        <v>26</v>
      </c>
      <c r="E190" s="835" t="s">
        <v>1182</v>
      </c>
      <c r="F190" s="894" t="s">
        <v>1216</v>
      </c>
      <c r="G190" s="865"/>
    </row>
    <row r="191" spans="1:7" ht="14.4">
      <c r="A191" s="914"/>
      <c r="B191" s="831">
        <v>2023</v>
      </c>
      <c r="C191" s="832" t="s">
        <v>1204</v>
      </c>
      <c r="D191" s="832">
        <v>27</v>
      </c>
      <c r="E191" s="835" t="s">
        <v>1182</v>
      </c>
      <c r="F191" s="894" t="s">
        <v>1216</v>
      </c>
      <c r="G191" s="865"/>
    </row>
    <row r="192" spans="1:7" ht="14.4">
      <c r="A192" s="914"/>
      <c r="B192" s="831">
        <v>2023</v>
      </c>
      <c r="C192" s="832" t="s">
        <v>1204</v>
      </c>
      <c r="D192" s="832">
        <v>28</v>
      </c>
      <c r="E192" s="835" t="s">
        <v>1182</v>
      </c>
      <c r="F192" s="894" t="s">
        <v>1216</v>
      </c>
      <c r="G192" s="865"/>
    </row>
    <row r="193" spans="1:8" ht="14.4">
      <c r="A193" s="914"/>
      <c r="B193" s="831">
        <v>2023</v>
      </c>
      <c r="C193" s="832" t="s">
        <v>1204</v>
      </c>
      <c r="D193" s="832">
        <v>29</v>
      </c>
      <c r="E193" s="835" t="s">
        <v>1182</v>
      </c>
      <c r="F193" s="894" t="s">
        <v>1216</v>
      </c>
      <c r="G193" s="865"/>
    </row>
    <row r="194" spans="1:8" ht="15" thickBot="1">
      <c r="A194" s="914"/>
      <c r="B194" s="831">
        <v>2023</v>
      </c>
      <c r="C194" s="832" t="s">
        <v>1204</v>
      </c>
      <c r="D194" s="832">
        <v>30</v>
      </c>
      <c r="E194" s="835" t="s">
        <v>1182</v>
      </c>
      <c r="F194" s="894" t="s">
        <v>1216</v>
      </c>
      <c r="G194" s="865"/>
    </row>
    <row r="195" spans="1:8" ht="13.8" thickBot="1">
      <c r="A195" s="914"/>
      <c r="B195" s="1391" t="s">
        <v>1181</v>
      </c>
      <c r="C195" s="1392"/>
      <c r="D195" s="1392"/>
      <c r="E195" s="1392"/>
      <c r="F195" s="1393"/>
      <c r="G195" s="899">
        <f>SUM(G165:G194)</f>
        <v>0</v>
      </c>
    </row>
    <row r="196" spans="1:8" ht="13.8" thickBot="1">
      <c r="A196" s="914"/>
      <c r="B196" s="1386" t="s">
        <v>1205</v>
      </c>
      <c r="C196" s="1387"/>
      <c r="D196" s="1387"/>
      <c r="E196" s="1387"/>
      <c r="F196" s="1388"/>
      <c r="G196" s="828">
        <f>G195+G164+G132</f>
        <v>0</v>
      </c>
    </row>
    <row r="197" spans="1:8" ht="37.5" customHeight="1">
      <c r="A197" s="914"/>
      <c r="B197" s="1412" t="s">
        <v>1199</v>
      </c>
      <c r="C197" s="1413"/>
      <c r="D197" s="1413"/>
      <c r="E197" s="1413"/>
      <c r="F197" s="1413"/>
      <c r="G197" s="1414"/>
    </row>
    <row r="198" spans="1:8">
      <c r="A198" s="914"/>
      <c r="B198" s="903" t="s">
        <v>1217</v>
      </c>
      <c r="C198" s="904"/>
      <c r="D198" s="904"/>
      <c r="E198" s="904"/>
      <c r="F198" s="904"/>
      <c r="G198" s="905"/>
    </row>
    <row r="199" spans="1:8" ht="13.8" thickBot="1">
      <c r="A199" s="914"/>
      <c r="B199" s="906" t="s">
        <v>1201</v>
      </c>
      <c r="C199" s="299"/>
      <c r="D199" s="907"/>
      <c r="E199" s="907"/>
      <c r="F199" s="907"/>
      <c r="G199" s="908"/>
    </row>
    <row r="200" spans="1:8">
      <c r="A200" s="918"/>
      <c r="B200" s="831">
        <v>2023</v>
      </c>
      <c r="C200" s="832" t="s">
        <v>1206</v>
      </c>
      <c r="D200" s="832">
        <v>1</v>
      </c>
      <c r="E200" s="900" t="s">
        <v>1182</v>
      </c>
      <c r="F200" s="909" t="s">
        <v>1191</v>
      </c>
      <c r="G200" s="865"/>
      <c r="H200" s="297"/>
    </row>
    <row r="201" spans="1:8">
      <c r="A201" s="918"/>
      <c r="B201" s="831">
        <v>2023</v>
      </c>
      <c r="C201" s="832" t="s">
        <v>1206</v>
      </c>
      <c r="D201" s="832">
        <v>2</v>
      </c>
      <c r="E201" s="835" t="s">
        <v>1182</v>
      </c>
      <c r="F201" s="909" t="s">
        <v>1191</v>
      </c>
      <c r="G201" s="865"/>
      <c r="H201" s="297"/>
    </row>
    <row r="202" spans="1:8" s="860" customFormat="1">
      <c r="A202" s="919"/>
      <c r="B202" s="831">
        <v>2023</v>
      </c>
      <c r="C202" s="832" t="s">
        <v>1206</v>
      </c>
      <c r="D202" s="832">
        <v>3</v>
      </c>
      <c r="E202" s="835" t="s">
        <v>1182</v>
      </c>
      <c r="F202" s="909" t="s">
        <v>1191</v>
      </c>
      <c r="G202" s="865"/>
      <c r="H202" s="827"/>
    </row>
    <row r="203" spans="1:8" s="860" customFormat="1">
      <c r="A203" s="919"/>
      <c r="B203" s="831">
        <v>2023</v>
      </c>
      <c r="C203" s="832" t="s">
        <v>1206</v>
      </c>
      <c r="D203" s="832">
        <v>4</v>
      </c>
      <c r="E203" s="835" t="s">
        <v>1182</v>
      </c>
      <c r="F203" s="909" t="s">
        <v>1191</v>
      </c>
      <c r="G203" s="865"/>
      <c r="H203" s="827"/>
    </row>
    <row r="204" spans="1:8">
      <c r="A204" s="918"/>
      <c r="B204" s="831">
        <v>2023</v>
      </c>
      <c r="C204" s="832" t="s">
        <v>1206</v>
      </c>
      <c r="D204" s="832">
        <v>5</v>
      </c>
      <c r="E204" s="835" t="s">
        <v>1182</v>
      </c>
      <c r="F204" s="909" t="s">
        <v>1191</v>
      </c>
      <c r="G204" s="865"/>
      <c r="H204" s="297"/>
    </row>
    <row r="205" spans="1:8">
      <c r="A205" s="918"/>
      <c r="B205" s="831">
        <v>2023</v>
      </c>
      <c r="C205" s="832" t="s">
        <v>1206</v>
      </c>
      <c r="D205" s="832">
        <v>6</v>
      </c>
      <c r="E205" s="835" t="s">
        <v>1182</v>
      </c>
      <c r="F205" s="909" t="s">
        <v>1191</v>
      </c>
      <c r="G205" s="865"/>
      <c r="H205" s="297"/>
    </row>
    <row r="206" spans="1:8">
      <c r="A206" s="918"/>
      <c r="B206" s="831">
        <v>2023</v>
      </c>
      <c r="C206" s="832" t="s">
        <v>1206</v>
      </c>
      <c r="D206" s="832">
        <v>7</v>
      </c>
      <c r="E206" s="835" t="s">
        <v>1182</v>
      </c>
      <c r="F206" s="909" t="s">
        <v>1191</v>
      </c>
      <c r="G206" s="865"/>
      <c r="H206" s="297"/>
    </row>
    <row r="207" spans="1:8">
      <c r="A207" s="918"/>
      <c r="B207" s="831">
        <v>2023</v>
      </c>
      <c r="C207" s="832" t="s">
        <v>1206</v>
      </c>
      <c r="D207" s="832">
        <v>8</v>
      </c>
      <c r="E207" s="835" t="s">
        <v>1182</v>
      </c>
      <c r="F207" s="909" t="s">
        <v>1191</v>
      </c>
      <c r="G207" s="865"/>
      <c r="H207" s="297"/>
    </row>
    <row r="208" spans="1:8">
      <c r="A208" s="918"/>
      <c r="B208" s="831">
        <v>2023</v>
      </c>
      <c r="C208" s="832" t="s">
        <v>1206</v>
      </c>
      <c r="D208" s="832">
        <v>9</v>
      </c>
      <c r="E208" s="835" t="s">
        <v>1182</v>
      </c>
      <c r="F208" s="909" t="s">
        <v>1191</v>
      </c>
      <c r="G208" s="865"/>
      <c r="H208" s="297"/>
    </row>
    <row r="209" spans="1:7">
      <c r="A209" s="918"/>
      <c r="B209" s="831">
        <v>2023</v>
      </c>
      <c r="C209" s="832" t="s">
        <v>1206</v>
      </c>
      <c r="D209" s="832">
        <v>10</v>
      </c>
      <c r="E209" s="835" t="s">
        <v>1182</v>
      </c>
      <c r="F209" s="909" t="s">
        <v>1191</v>
      </c>
      <c r="G209" s="865"/>
    </row>
    <row r="210" spans="1:7">
      <c r="A210" s="918"/>
      <c r="B210" s="831">
        <v>2023</v>
      </c>
      <c r="C210" s="832" t="s">
        <v>1206</v>
      </c>
      <c r="D210" s="832">
        <v>11</v>
      </c>
      <c r="E210" s="835" t="s">
        <v>1182</v>
      </c>
      <c r="F210" s="909" t="s">
        <v>1191</v>
      </c>
      <c r="G210" s="865"/>
    </row>
    <row r="211" spans="1:7">
      <c r="A211" s="918"/>
      <c r="B211" s="831">
        <v>2023</v>
      </c>
      <c r="C211" s="832" t="s">
        <v>1206</v>
      </c>
      <c r="D211" s="832">
        <v>12</v>
      </c>
      <c r="E211" s="835" t="s">
        <v>1182</v>
      </c>
      <c r="F211" s="909" t="s">
        <v>1191</v>
      </c>
      <c r="G211" s="865"/>
    </row>
    <row r="212" spans="1:7">
      <c r="A212" s="918"/>
      <c r="B212" s="831">
        <v>2023</v>
      </c>
      <c r="C212" s="832" t="s">
        <v>1206</v>
      </c>
      <c r="D212" s="832">
        <v>13</v>
      </c>
      <c r="E212" s="835" t="s">
        <v>1182</v>
      </c>
      <c r="F212" s="909" t="s">
        <v>1191</v>
      </c>
      <c r="G212" s="865"/>
    </row>
    <row r="213" spans="1:7">
      <c r="A213" s="918"/>
      <c r="B213" s="831">
        <v>2023</v>
      </c>
      <c r="C213" s="832" t="s">
        <v>1206</v>
      </c>
      <c r="D213" s="832">
        <v>14</v>
      </c>
      <c r="E213" s="835" t="s">
        <v>1182</v>
      </c>
      <c r="F213" s="909" t="s">
        <v>1191</v>
      </c>
      <c r="G213" s="865"/>
    </row>
    <row r="214" spans="1:7">
      <c r="A214" s="918"/>
      <c r="B214" s="831">
        <v>2023</v>
      </c>
      <c r="C214" s="832" t="s">
        <v>1206</v>
      </c>
      <c r="D214" s="832">
        <v>15</v>
      </c>
      <c r="E214" s="835" t="s">
        <v>1182</v>
      </c>
      <c r="F214" s="909" t="s">
        <v>1191</v>
      </c>
      <c r="G214" s="865"/>
    </row>
    <row r="215" spans="1:7">
      <c r="A215" s="918"/>
      <c r="B215" s="831">
        <v>2023</v>
      </c>
      <c r="C215" s="832" t="s">
        <v>1206</v>
      </c>
      <c r="D215" s="832">
        <v>16</v>
      </c>
      <c r="E215" s="835" t="s">
        <v>1182</v>
      </c>
      <c r="F215" s="909" t="s">
        <v>1191</v>
      </c>
      <c r="G215" s="865"/>
    </row>
    <row r="216" spans="1:7">
      <c r="A216" s="918"/>
      <c r="B216" s="831">
        <v>2023</v>
      </c>
      <c r="C216" s="832" t="s">
        <v>1206</v>
      </c>
      <c r="D216" s="832">
        <v>17</v>
      </c>
      <c r="E216" s="835" t="s">
        <v>1182</v>
      </c>
      <c r="F216" s="909" t="s">
        <v>1191</v>
      </c>
      <c r="G216" s="865"/>
    </row>
    <row r="217" spans="1:7">
      <c r="A217" s="918"/>
      <c r="B217" s="831">
        <v>2023</v>
      </c>
      <c r="C217" s="832" t="s">
        <v>1206</v>
      </c>
      <c r="D217" s="832">
        <v>18</v>
      </c>
      <c r="E217" s="835" t="s">
        <v>1182</v>
      </c>
      <c r="F217" s="909" t="s">
        <v>1191</v>
      </c>
      <c r="G217" s="865"/>
    </row>
    <row r="218" spans="1:7">
      <c r="A218" s="918"/>
      <c r="B218" s="831">
        <v>2023</v>
      </c>
      <c r="C218" s="832" t="s">
        <v>1206</v>
      </c>
      <c r="D218" s="832">
        <v>19</v>
      </c>
      <c r="E218" s="835" t="s">
        <v>1182</v>
      </c>
      <c r="F218" s="909" t="s">
        <v>1191</v>
      </c>
      <c r="G218" s="865"/>
    </row>
    <row r="219" spans="1:7">
      <c r="A219" s="918"/>
      <c r="B219" s="831">
        <v>2023</v>
      </c>
      <c r="C219" s="832" t="s">
        <v>1206</v>
      </c>
      <c r="D219" s="832">
        <v>20</v>
      </c>
      <c r="E219" s="835" t="s">
        <v>1182</v>
      </c>
      <c r="F219" s="909" t="s">
        <v>1191</v>
      </c>
      <c r="G219" s="865"/>
    </row>
    <row r="220" spans="1:7">
      <c r="A220" s="918"/>
      <c r="B220" s="831">
        <v>2023</v>
      </c>
      <c r="C220" s="832" t="s">
        <v>1206</v>
      </c>
      <c r="D220" s="832">
        <v>21</v>
      </c>
      <c r="E220" s="835" t="s">
        <v>1182</v>
      </c>
      <c r="F220" s="909" t="s">
        <v>1191</v>
      </c>
      <c r="G220" s="865"/>
    </row>
    <row r="221" spans="1:7">
      <c r="A221" s="918"/>
      <c r="B221" s="831">
        <v>2023</v>
      </c>
      <c r="C221" s="832" t="s">
        <v>1206</v>
      </c>
      <c r="D221" s="832">
        <v>22</v>
      </c>
      <c r="E221" s="835" t="s">
        <v>1182</v>
      </c>
      <c r="F221" s="909" t="s">
        <v>1191</v>
      </c>
      <c r="G221" s="865"/>
    </row>
    <row r="222" spans="1:7">
      <c r="A222" s="918"/>
      <c r="B222" s="831">
        <v>2023</v>
      </c>
      <c r="C222" s="832" t="s">
        <v>1206</v>
      </c>
      <c r="D222" s="832">
        <v>23</v>
      </c>
      <c r="E222" s="835" t="s">
        <v>1182</v>
      </c>
      <c r="F222" s="909" t="s">
        <v>1191</v>
      </c>
      <c r="G222" s="865"/>
    </row>
    <row r="223" spans="1:7">
      <c r="A223" s="918"/>
      <c r="B223" s="831">
        <v>2023</v>
      </c>
      <c r="C223" s="832" t="s">
        <v>1206</v>
      </c>
      <c r="D223" s="832">
        <v>24</v>
      </c>
      <c r="E223" s="835" t="s">
        <v>1182</v>
      </c>
      <c r="F223" s="909" t="s">
        <v>1191</v>
      </c>
      <c r="G223" s="865"/>
    </row>
    <row r="224" spans="1:7">
      <c r="A224" s="918"/>
      <c r="B224" s="831">
        <v>2023</v>
      </c>
      <c r="C224" s="832" t="s">
        <v>1206</v>
      </c>
      <c r="D224" s="832">
        <v>25</v>
      </c>
      <c r="E224" s="835" t="s">
        <v>1182</v>
      </c>
      <c r="F224" s="909" t="s">
        <v>1191</v>
      </c>
      <c r="G224" s="865"/>
    </row>
    <row r="225" spans="1:7">
      <c r="A225" s="918"/>
      <c r="B225" s="831">
        <v>2023</v>
      </c>
      <c r="C225" s="832" t="s">
        <v>1206</v>
      </c>
      <c r="D225" s="832">
        <v>26</v>
      </c>
      <c r="E225" s="835" t="s">
        <v>1182</v>
      </c>
      <c r="F225" s="909" t="s">
        <v>1191</v>
      </c>
      <c r="G225" s="865"/>
    </row>
    <row r="226" spans="1:7">
      <c r="A226" s="918"/>
      <c r="B226" s="831">
        <v>2023</v>
      </c>
      <c r="C226" s="832" t="s">
        <v>1206</v>
      </c>
      <c r="D226" s="832">
        <v>27</v>
      </c>
      <c r="E226" s="835" t="s">
        <v>1182</v>
      </c>
      <c r="F226" s="909" t="s">
        <v>1191</v>
      </c>
      <c r="G226" s="865"/>
    </row>
    <row r="227" spans="1:7">
      <c r="A227" s="918"/>
      <c r="B227" s="831">
        <v>2023</v>
      </c>
      <c r="C227" s="832" t="s">
        <v>1206</v>
      </c>
      <c r="D227" s="832">
        <v>28</v>
      </c>
      <c r="E227" s="835" t="s">
        <v>1182</v>
      </c>
      <c r="F227" s="909" t="s">
        <v>1191</v>
      </c>
      <c r="G227" s="865"/>
    </row>
    <row r="228" spans="1:7">
      <c r="A228" s="918"/>
      <c r="B228" s="831">
        <v>2023</v>
      </c>
      <c r="C228" s="832" t="s">
        <v>1206</v>
      </c>
      <c r="D228" s="832">
        <v>29</v>
      </c>
      <c r="E228" s="835" t="s">
        <v>1182</v>
      </c>
      <c r="F228" s="909" t="s">
        <v>1191</v>
      </c>
      <c r="G228" s="865"/>
    </row>
    <row r="229" spans="1:7">
      <c r="A229" s="918"/>
      <c r="B229" s="831">
        <v>2023</v>
      </c>
      <c r="C229" s="832" t="s">
        <v>1206</v>
      </c>
      <c r="D229" s="832">
        <v>30</v>
      </c>
      <c r="E229" s="835" t="s">
        <v>1182</v>
      </c>
      <c r="F229" s="909" t="s">
        <v>1191</v>
      </c>
      <c r="G229" s="865"/>
    </row>
    <row r="230" spans="1:7" ht="13.8" thickBot="1">
      <c r="A230" s="918"/>
      <c r="B230" s="831">
        <v>2023</v>
      </c>
      <c r="C230" s="832" t="s">
        <v>1206</v>
      </c>
      <c r="D230" s="832">
        <v>31</v>
      </c>
      <c r="E230" s="835" t="s">
        <v>1182</v>
      </c>
      <c r="F230" s="909" t="s">
        <v>1191</v>
      </c>
      <c r="G230" s="865"/>
    </row>
    <row r="231" spans="1:7" ht="13.8" thickBot="1">
      <c r="A231" s="918"/>
      <c r="B231" s="1391" t="s">
        <v>1181</v>
      </c>
      <c r="C231" s="1392"/>
      <c r="D231" s="1392"/>
      <c r="E231" s="1392"/>
      <c r="F231" s="1393"/>
      <c r="G231" s="899">
        <f>SUM(G200:G230)</f>
        <v>0</v>
      </c>
    </row>
    <row r="232" spans="1:7">
      <c r="A232" s="918"/>
      <c r="B232" s="831">
        <v>2023</v>
      </c>
      <c r="C232" s="832" t="s">
        <v>1207</v>
      </c>
      <c r="D232" s="832">
        <v>1</v>
      </c>
      <c r="E232" s="900" t="s">
        <v>1182</v>
      </c>
      <c r="F232" s="909" t="s">
        <v>1191</v>
      </c>
      <c r="G232" s="865"/>
    </row>
    <row r="233" spans="1:7">
      <c r="A233" s="918"/>
      <c r="B233" s="831">
        <v>2023</v>
      </c>
      <c r="C233" s="832" t="s">
        <v>1207</v>
      </c>
      <c r="D233" s="832">
        <v>2</v>
      </c>
      <c r="E233" s="835" t="s">
        <v>1182</v>
      </c>
      <c r="F233" s="909" t="s">
        <v>1191</v>
      </c>
      <c r="G233" s="865"/>
    </row>
    <row r="234" spans="1:7">
      <c r="A234" s="918"/>
      <c r="B234" s="831">
        <v>2023</v>
      </c>
      <c r="C234" s="832" t="s">
        <v>1207</v>
      </c>
      <c r="D234" s="832">
        <v>3</v>
      </c>
      <c r="E234" s="835" t="s">
        <v>1182</v>
      </c>
      <c r="F234" s="909" t="s">
        <v>1191</v>
      </c>
      <c r="G234" s="865"/>
    </row>
    <row r="235" spans="1:7">
      <c r="A235" s="918"/>
      <c r="B235" s="831">
        <v>2023</v>
      </c>
      <c r="C235" s="832" t="s">
        <v>1207</v>
      </c>
      <c r="D235" s="832">
        <v>4</v>
      </c>
      <c r="E235" s="835" t="s">
        <v>1182</v>
      </c>
      <c r="F235" s="909" t="s">
        <v>1191</v>
      </c>
      <c r="G235" s="865"/>
    </row>
    <row r="236" spans="1:7">
      <c r="A236" s="918"/>
      <c r="B236" s="831">
        <v>2023</v>
      </c>
      <c r="C236" s="832" t="s">
        <v>1207</v>
      </c>
      <c r="D236" s="832">
        <v>5</v>
      </c>
      <c r="E236" s="835" t="s">
        <v>1182</v>
      </c>
      <c r="F236" s="909" t="s">
        <v>1191</v>
      </c>
      <c r="G236" s="865"/>
    </row>
    <row r="237" spans="1:7">
      <c r="A237" s="918"/>
      <c r="B237" s="831">
        <v>2023</v>
      </c>
      <c r="C237" s="832" t="s">
        <v>1207</v>
      </c>
      <c r="D237" s="832">
        <v>6</v>
      </c>
      <c r="E237" s="835" t="s">
        <v>1182</v>
      </c>
      <c r="F237" s="909" t="s">
        <v>1191</v>
      </c>
      <c r="G237" s="865"/>
    </row>
    <row r="238" spans="1:7">
      <c r="A238" s="918"/>
      <c r="B238" s="831">
        <v>2023</v>
      </c>
      <c r="C238" s="832" t="s">
        <v>1207</v>
      </c>
      <c r="D238" s="832">
        <v>7</v>
      </c>
      <c r="E238" s="835" t="s">
        <v>1182</v>
      </c>
      <c r="F238" s="909" t="s">
        <v>1191</v>
      </c>
      <c r="G238" s="865"/>
    </row>
    <row r="239" spans="1:7">
      <c r="A239" s="918"/>
      <c r="B239" s="831">
        <v>2023</v>
      </c>
      <c r="C239" s="832" t="s">
        <v>1207</v>
      </c>
      <c r="D239" s="832">
        <v>8</v>
      </c>
      <c r="E239" s="835" t="s">
        <v>1182</v>
      </c>
      <c r="F239" s="909" t="s">
        <v>1191</v>
      </c>
      <c r="G239" s="865"/>
    </row>
    <row r="240" spans="1:7">
      <c r="A240" s="918"/>
      <c r="B240" s="831">
        <v>2023</v>
      </c>
      <c r="C240" s="832" t="s">
        <v>1207</v>
      </c>
      <c r="D240" s="832">
        <v>9</v>
      </c>
      <c r="E240" s="835" t="s">
        <v>1182</v>
      </c>
      <c r="F240" s="909" t="s">
        <v>1191</v>
      </c>
      <c r="G240" s="865"/>
    </row>
    <row r="241" spans="1:7">
      <c r="A241" s="918"/>
      <c r="B241" s="831">
        <v>2023</v>
      </c>
      <c r="C241" s="832" t="s">
        <v>1207</v>
      </c>
      <c r="D241" s="832">
        <v>10</v>
      </c>
      <c r="E241" s="835" t="s">
        <v>1182</v>
      </c>
      <c r="F241" s="909" t="s">
        <v>1191</v>
      </c>
      <c r="G241" s="865"/>
    </row>
    <row r="242" spans="1:7">
      <c r="A242" s="918"/>
      <c r="B242" s="831">
        <v>2023</v>
      </c>
      <c r="C242" s="832" t="s">
        <v>1207</v>
      </c>
      <c r="D242" s="832">
        <v>11</v>
      </c>
      <c r="E242" s="835" t="s">
        <v>1182</v>
      </c>
      <c r="F242" s="909" t="s">
        <v>1191</v>
      </c>
      <c r="G242" s="865"/>
    </row>
    <row r="243" spans="1:7">
      <c r="A243" s="918"/>
      <c r="B243" s="831">
        <v>2023</v>
      </c>
      <c r="C243" s="832" t="s">
        <v>1207</v>
      </c>
      <c r="D243" s="832">
        <v>12</v>
      </c>
      <c r="E243" s="835" t="s">
        <v>1182</v>
      </c>
      <c r="F243" s="909" t="s">
        <v>1191</v>
      </c>
      <c r="G243" s="865"/>
    </row>
    <row r="244" spans="1:7">
      <c r="A244" s="918"/>
      <c r="B244" s="831">
        <v>2023</v>
      </c>
      <c r="C244" s="832" t="s">
        <v>1207</v>
      </c>
      <c r="D244" s="832">
        <v>13</v>
      </c>
      <c r="E244" s="835" t="s">
        <v>1182</v>
      </c>
      <c r="F244" s="909" t="s">
        <v>1191</v>
      </c>
      <c r="G244" s="865"/>
    </row>
    <row r="245" spans="1:7">
      <c r="A245" s="918"/>
      <c r="B245" s="831">
        <v>2023</v>
      </c>
      <c r="C245" s="832" t="s">
        <v>1207</v>
      </c>
      <c r="D245" s="832">
        <v>14</v>
      </c>
      <c r="E245" s="835" t="s">
        <v>1182</v>
      </c>
      <c r="F245" s="909" t="s">
        <v>1191</v>
      </c>
      <c r="G245" s="865"/>
    </row>
    <row r="246" spans="1:7">
      <c r="A246" s="918"/>
      <c r="B246" s="831">
        <v>2023</v>
      </c>
      <c r="C246" s="832" t="s">
        <v>1207</v>
      </c>
      <c r="D246" s="832">
        <v>15</v>
      </c>
      <c r="E246" s="835" t="s">
        <v>1182</v>
      </c>
      <c r="F246" s="909" t="s">
        <v>1191</v>
      </c>
      <c r="G246" s="865"/>
    </row>
    <row r="247" spans="1:7">
      <c r="A247" s="918"/>
      <c r="B247" s="831">
        <v>2023</v>
      </c>
      <c r="C247" s="832" t="s">
        <v>1207</v>
      </c>
      <c r="D247" s="832">
        <v>16</v>
      </c>
      <c r="E247" s="835" t="s">
        <v>1182</v>
      </c>
      <c r="F247" s="909" t="s">
        <v>1191</v>
      </c>
      <c r="G247" s="865"/>
    </row>
    <row r="248" spans="1:7">
      <c r="A248" s="918"/>
      <c r="B248" s="831">
        <v>2023</v>
      </c>
      <c r="C248" s="832" t="s">
        <v>1207</v>
      </c>
      <c r="D248" s="832">
        <v>17</v>
      </c>
      <c r="E248" s="835" t="s">
        <v>1182</v>
      </c>
      <c r="F248" s="909" t="s">
        <v>1191</v>
      </c>
      <c r="G248" s="865"/>
    </row>
    <row r="249" spans="1:7">
      <c r="A249" s="918"/>
      <c r="B249" s="831">
        <v>2023</v>
      </c>
      <c r="C249" s="832" t="s">
        <v>1207</v>
      </c>
      <c r="D249" s="832">
        <v>18</v>
      </c>
      <c r="E249" s="835" t="s">
        <v>1182</v>
      </c>
      <c r="F249" s="909" t="s">
        <v>1191</v>
      </c>
      <c r="G249" s="865"/>
    </row>
    <row r="250" spans="1:7">
      <c r="A250" s="918"/>
      <c r="B250" s="831">
        <v>2023</v>
      </c>
      <c r="C250" s="832" t="s">
        <v>1207</v>
      </c>
      <c r="D250" s="832">
        <v>19</v>
      </c>
      <c r="E250" s="835" t="s">
        <v>1182</v>
      </c>
      <c r="F250" s="909" t="s">
        <v>1191</v>
      </c>
      <c r="G250" s="865"/>
    </row>
    <row r="251" spans="1:7">
      <c r="A251" s="918"/>
      <c r="B251" s="831">
        <v>2023</v>
      </c>
      <c r="C251" s="832" t="s">
        <v>1207</v>
      </c>
      <c r="D251" s="832">
        <v>20</v>
      </c>
      <c r="E251" s="835" t="s">
        <v>1182</v>
      </c>
      <c r="F251" s="909" t="s">
        <v>1191</v>
      </c>
      <c r="G251" s="865"/>
    </row>
    <row r="252" spans="1:7">
      <c r="A252" s="918"/>
      <c r="B252" s="831">
        <v>2023</v>
      </c>
      <c r="C252" s="832" t="s">
        <v>1207</v>
      </c>
      <c r="D252" s="832">
        <v>21</v>
      </c>
      <c r="E252" s="835" t="s">
        <v>1182</v>
      </c>
      <c r="F252" s="909" t="s">
        <v>1191</v>
      </c>
      <c r="G252" s="865"/>
    </row>
    <row r="253" spans="1:7">
      <c r="A253" s="918"/>
      <c r="B253" s="831">
        <v>2023</v>
      </c>
      <c r="C253" s="832" t="s">
        <v>1207</v>
      </c>
      <c r="D253" s="832">
        <v>22</v>
      </c>
      <c r="E253" s="835" t="s">
        <v>1182</v>
      </c>
      <c r="F253" s="909" t="s">
        <v>1191</v>
      </c>
      <c r="G253" s="865"/>
    </row>
    <row r="254" spans="1:7">
      <c r="A254" s="918"/>
      <c r="B254" s="831">
        <v>2023</v>
      </c>
      <c r="C254" s="832" t="s">
        <v>1207</v>
      </c>
      <c r="D254" s="832">
        <v>23</v>
      </c>
      <c r="E254" s="835" t="s">
        <v>1182</v>
      </c>
      <c r="F254" s="909" t="s">
        <v>1191</v>
      </c>
      <c r="G254" s="865"/>
    </row>
    <row r="255" spans="1:7">
      <c r="A255" s="918"/>
      <c r="B255" s="831">
        <v>2023</v>
      </c>
      <c r="C255" s="832" t="s">
        <v>1207</v>
      </c>
      <c r="D255" s="832">
        <v>24</v>
      </c>
      <c r="E255" s="835" t="s">
        <v>1182</v>
      </c>
      <c r="F255" s="909" t="s">
        <v>1191</v>
      </c>
      <c r="G255" s="865"/>
    </row>
    <row r="256" spans="1:7">
      <c r="A256" s="918"/>
      <c r="B256" s="831">
        <v>2023</v>
      </c>
      <c r="C256" s="832" t="s">
        <v>1207</v>
      </c>
      <c r="D256" s="832">
        <v>25</v>
      </c>
      <c r="E256" s="835" t="s">
        <v>1182</v>
      </c>
      <c r="F256" s="909" t="s">
        <v>1191</v>
      </c>
      <c r="G256" s="865"/>
    </row>
    <row r="257" spans="1:7">
      <c r="A257" s="918"/>
      <c r="B257" s="831">
        <v>2023</v>
      </c>
      <c r="C257" s="832" t="s">
        <v>1207</v>
      </c>
      <c r="D257" s="832">
        <v>26</v>
      </c>
      <c r="E257" s="835" t="s">
        <v>1182</v>
      </c>
      <c r="F257" s="909" t="s">
        <v>1191</v>
      </c>
      <c r="G257" s="865"/>
    </row>
    <row r="258" spans="1:7">
      <c r="A258" s="918"/>
      <c r="B258" s="831">
        <v>2023</v>
      </c>
      <c r="C258" s="832" t="s">
        <v>1207</v>
      </c>
      <c r="D258" s="832">
        <v>27</v>
      </c>
      <c r="E258" s="835" t="s">
        <v>1182</v>
      </c>
      <c r="F258" s="909" t="s">
        <v>1191</v>
      </c>
      <c r="G258" s="865"/>
    </row>
    <row r="259" spans="1:7">
      <c r="A259" s="918"/>
      <c r="B259" s="831">
        <v>2023</v>
      </c>
      <c r="C259" s="832" t="s">
        <v>1207</v>
      </c>
      <c r="D259" s="832">
        <v>28</v>
      </c>
      <c r="E259" s="835" t="s">
        <v>1182</v>
      </c>
      <c r="F259" s="909" t="s">
        <v>1191</v>
      </c>
      <c r="G259" s="865"/>
    </row>
    <row r="260" spans="1:7">
      <c r="A260" s="918"/>
      <c r="B260" s="831">
        <v>2023</v>
      </c>
      <c r="C260" s="832" t="s">
        <v>1207</v>
      </c>
      <c r="D260" s="832">
        <v>29</v>
      </c>
      <c r="E260" s="835" t="s">
        <v>1182</v>
      </c>
      <c r="F260" s="909" t="s">
        <v>1191</v>
      </c>
      <c r="G260" s="865"/>
    </row>
    <row r="261" spans="1:7">
      <c r="A261" s="918"/>
      <c r="B261" s="831">
        <v>2023</v>
      </c>
      <c r="C261" s="832" t="s">
        <v>1207</v>
      </c>
      <c r="D261" s="832">
        <v>30</v>
      </c>
      <c r="E261" s="835" t="s">
        <v>1182</v>
      </c>
      <c r="F261" s="909" t="s">
        <v>1191</v>
      </c>
      <c r="G261" s="865"/>
    </row>
    <row r="262" spans="1:7" ht="13.8" thickBot="1">
      <c r="A262" s="918"/>
      <c r="B262" s="831">
        <v>2023</v>
      </c>
      <c r="C262" s="832" t="s">
        <v>1207</v>
      </c>
      <c r="D262" s="832">
        <v>31</v>
      </c>
      <c r="E262" s="835" t="s">
        <v>1182</v>
      </c>
      <c r="F262" s="909" t="s">
        <v>1191</v>
      </c>
      <c r="G262" s="865"/>
    </row>
    <row r="263" spans="1:7" ht="13.8" thickBot="1">
      <c r="A263" s="918"/>
      <c r="B263" s="1421" t="s">
        <v>1181</v>
      </c>
      <c r="C263" s="1422"/>
      <c r="D263" s="1422"/>
      <c r="E263" s="1422"/>
      <c r="F263" s="1423"/>
      <c r="G263" s="920">
        <f>SUM(G232:G262)</f>
        <v>0</v>
      </c>
    </row>
    <row r="264" spans="1:7">
      <c r="A264" s="918"/>
      <c r="B264" s="831">
        <v>2023</v>
      </c>
      <c r="C264" s="921" t="s">
        <v>1208</v>
      </c>
      <c r="D264" s="921">
        <v>1</v>
      </c>
      <c r="E264" s="921" t="s">
        <v>1182</v>
      </c>
      <c r="F264" s="909" t="s">
        <v>1191</v>
      </c>
      <c r="G264" s="865"/>
    </row>
    <row r="265" spans="1:7">
      <c r="A265" s="918"/>
      <c r="B265" s="831">
        <v>2023</v>
      </c>
      <c r="C265" s="922" t="s">
        <v>1208</v>
      </c>
      <c r="D265" s="922">
        <v>2</v>
      </c>
      <c r="E265" s="922" t="s">
        <v>1182</v>
      </c>
      <c r="F265" s="909" t="s">
        <v>1191</v>
      </c>
      <c r="G265" s="865"/>
    </row>
    <row r="266" spans="1:7">
      <c r="A266" s="918"/>
      <c r="B266" s="831">
        <v>2023</v>
      </c>
      <c r="C266" s="922" t="s">
        <v>1208</v>
      </c>
      <c r="D266" s="922">
        <v>3</v>
      </c>
      <c r="E266" s="922" t="s">
        <v>1182</v>
      </c>
      <c r="F266" s="909" t="s">
        <v>1191</v>
      </c>
      <c r="G266" s="865"/>
    </row>
    <row r="267" spans="1:7">
      <c r="A267" s="918"/>
      <c r="B267" s="831">
        <v>2023</v>
      </c>
      <c r="C267" s="922" t="s">
        <v>1208</v>
      </c>
      <c r="D267" s="922">
        <v>4</v>
      </c>
      <c r="E267" s="922" t="s">
        <v>1182</v>
      </c>
      <c r="F267" s="909" t="s">
        <v>1191</v>
      </c>
      <c r="G267" s="865"/>
    </row>
    <row r="268" spans="1:7">
      <c r="A268" s="918"/>
      <c r="B268" s="831">
        <v>2023</v>
      </c>
      <c r="C268" s="922" t="s">
        <v>1208</v>
      </c>
      <c r="D268" s="922">
        <v>5</v>
      </c>
      <c r="E268" s="922" t="s">
        <v>1182</v>
      </c>
      <c r="F268" s="909" t="s">
        <v>1191</v>
      </c>
      <c r="G268" s="865"/>
    </row>
    <row r="269" spans="1:7">
      <c r="A269" s="918"/>
      <c r="B269" s="831">
        <v>2023</v>
      </c>
      <c r="C269" s="922" t="s">
        <v>1208</v>
      </c>
      <c r="D269" s="922">
        <v>6</v>
      </c>
      <c r="E269" s="922" t="s">
        <v>1182</v>
      </c>
      <c r="F269" s="909" t="s">
        <v>1191</v>
      </c>
      <c r="G269" s="865"/>
    </row>
    <row r="270" spans="1:7">
      <c r="A270" s="918"/>
      <c r="B270" s="831">
        <v>2023</v>
      </c>
      <c r="C270" s="922" t="s">
        <v>1208</v>
      </c>
      <c r="D270" s="922">
        <v>7</v>
      </c>
      <c r="E270" s="922" t="s">
        <v>1182</v>
      </c>
      <c r="F270" s="909" t="s">
        <v>1191</v>
      </c>
      <c r="G270" s="865"/>
    </row>
    <row r="271" spans="1:7">
      <c r="A271" s="918"/>
      <c r="B271" s="831">
        <v>2023</v>
      </c>
      <c r="C271" s="922" t="s">
        <v>1208</v>
      </c>
      <c r="D271" s="922">
        <v>8</v>
      </c>
      <c r="E271" s="922" t="s">
        <v>1182</v>
      </c>
      <c r="F271" s="909" t="s">
        <v>1191</v>
      </c>
      <c r="G271" s="865"/>
    </row>
    <row r="272" spans="1:7">
      <c r="A272" s="918"/>
      <c r="B272" s="831">
        <v>2023</v>
      </c>
      <c r="C272" s="922" t="s">
        <v>1208</v>
      </c>
      <c r="D272" s="922">
        <v>9</v>
      </c>
      <c r="E272" s="922" t="s">
        <v>1182</v>
      </c>
      <c r="F272" s="909" t="s">
        <v>1191</v>
      </c>
      <c r="G272" s="865"/>
    </row>
    <row r="273" spans="1:7">
      <c r="A273" s="918"/>
      <c r="B273" s="831">
        <v>2023</v>
      </c>
      <c r="C273" s="922" t="s">
        <v>1208</v>
      </c>
      <c r="D273" s="922">
        <v>10</v>
      </c>
      <c r="E273" s="922" t="s">
        <v>1182</v>
      </c>
      <c r="F273" s="909" t="s">
        <v>1191</v>
      </c>
      <c r="G273" s="865"/>
    </row>
    <row r="274" spans="1:7">
      <c r="A274" s="918"/>
      <c r="B274" s="831">
        <v>2023</v>
      </c>
      <c r="C274" s="922" t="s">
        <v>1208</v>
      </c>
      <c r="D274" s="922">
        <v>11</v>
      </c>
      <c r="E274" s="922" t="s">
        <v>1182</v>
      </c>
      <c r="F274" s="909" t="s">
        <v>1191</v>
      </c>
      <c r="G274" s="865"/>
    </row>
    <row r="275" spans="1:7">
      <c r="A275" s="918"/>
      <c r="B275" s="831">
        <v>2023</v>
      </c>
      <c r="C275" s="922" t="s">
        <v>1208</v>
      </c>
      <c r="D275" s="922">
        <v>12</v>
      </c>
      <c r="E275" s="922" t="s">
        <v>1182</v>
      </c>
      <c r="F275" s="909" t="s">
        <v>1191</v>
      </c>
      <c r="G275" s="865"/>
    </row>
    <row r="276" spans="1:7">
      <c r="A276" s="918"/>
      <c r="B276" s="831">
        <v>2023</v>
      </c>
      <c r="C276" s="922" t="s">
        <v>1208</v>
      </c>
      <c r="D276" s="922">
        <v>13</v>
      </c>
      <c r="E276" s="922" t="s">
        <v>1182</v>
      </c>
      <c r="F276" s="909" t="s">
        <v>1191</v>
      </c>
      <c r="G276" s="865"/>
    </row>
    <row r="277" spans="1:7">
      <c r="A277" s="918"/>
      <c r="B277" s="831">
        <v>2023</v>
      </c>
      <c r="C277" s="922" t="s">
        <v>1208</v>
      </c>
      <c r="D277" s="922">
        <v>14</v>
      </c>
      <c r="E277" s="922" t="s">
        <v>1182</v>
      </c>
      <c r="F277" s="909" t="s">
        <v>1191</v>
      </c>
      <c r="G277" s="865"/>
    </row>
    <row r="278" spans="1:7">
      <c r="A278" s="918"/>
      <c r="B278" s="831">
        <v>2023</v>
      </c>
      <c r="C278" s="922" t="s">
        <v>1208</v>
      </c>
      <c r="D278" s="922">
        <v>15</v>
      </c>
      <c r="E278" s="922" t="s">
        <v>1182</v>
      </c>
      <c r="F278" s="909" t="s">
        <v>1191</v>
      </c>
      <c r="G278" s="865"/>
    </row>
    <row r="279" spans="1:7">
      <c r="A279" s="918"/>
      <c r="B279" s="831">
        <v>2023</v>
      </c>
      <c r="C279" s="922" t="s">
        <v>1208</v>
      </c>
      <c r="D279" s="922">
        <v>16</v>
      </c>
      <c r="E279" s="922" t="s">
        <v>1182</v>
      </c>
      <c r="F279" s="909" t="s">
        <v>1191</v>
      </c>
      <c r="G279" s="865"/>
    </row>
    <row r="280" spans="1:7">
      <c r="A280" s="918"/>
      <c r="B280" s="831">
        <v>2023</v>
      </c>
      <c r="C280" s="922" t="s">
        <v>1208</v>
      </c>
      <c r="D280" s="922">
        <v>17</v>
      </c>
      <c r="E280" s="922" t="s">
        <v>1182</v>
      </c>
      <c r="F280" s="909" t="s">
        <v>1191</v>
      </c>
      <c r="G280" s="865"/>
    </row>
    <row r="281" spans="1:7">
      <c r="A281" s="918"/>
      <c r="B281" s="831">
        <v>2023</v>
      </c>
      <c r="C281" s="922" t="s">
        <v>1208</v>
      </c>
      <c r="D281" s="922">
        <v>18</v>
      </c>
      <c r="E281" s="922" t="s">
        <v>1182</v>
      </c>
      <c r="F281" s="909" t="s">
        <v>1191</v>
      </c>
      <c r="G281" s="865"/>
    </row>
    <row r="282" spans="1:7">
      <c r="A282" s="918"/>
      <c r="B282" s="831">
        <v>2023</v>
      </c>
      <c r="C282" s="922" t="s">
        <v>1208</v>
      </c>
      <c r="D282" s="922">
        <v>19</v>
      </c>
      <c r="E282" s="922" t="s">
        <v>1182</v>
      </c>
      <c r="F282" s="909" t="s">
        <v>1191</v>
      </c>
      <c r="G282" s="865"/>
    </row>
    <row r="283" spans="1:7">
      <c r="A283" s="918"/>
      <c r="B283" s="831">
        <v>2023</v>
      </c>
      <c r="C283" s="922" t="s">
        <v>1208</v>
      </c>
      <c r="D283" s="922">
        <v>20</v>
      </c>
      <c r="E283" s="922" t="s">
        <v>1182</v>
      </c>
      <c r="F283" s="909" t="s">
        <v>1191</v>
      </c>
      <c r="G283" s="865"/>
    </row>
    <row r="284" spans="1:7">
      <c r="A284" s="918"/>
      <c r="B284" s="831">
        <v>2023</v>
      </c>
      <c r="C284" s="922" t="s">
        <v>1208</v>
      </c>
      <c r="D284" s="922">
        <v>21</v>
      </c>
      <c r="E284" s="922" t="s">
        <v>1182</v>
      </c>
      <c r="F284" s="909" t="s">
        <v>1191</v>
      </c>
      <c r="G284" s="865"/>
    </row>
    <row r="285" spans="1:7">
      <c r="A285" s="918"/>
      <c r="B285" s="831">
        <v>2023</v>
      </c>
      <c r="C285" s="922" t="s">
        <v>1208</v>
      </c>
      <c r="D285" s="922">
        <v>22</v>
      </c>
      <c r="E285" s="922" t="s">
        <v>1182</v>
      </c>
      <c r="F285" s="909" t="s">
        <v>1191</v>
      </c>
      <c r="G285" s="865"/>
    </row>
    <row r="286" spans="1:7">
      <c r="A286" s="918"/>
      <c r="B286" s="831">
        <v>2023</v>
      </c>
      <c r="C286" s="922" t="s">
        <v>1208</v>
      </c>
      <c r="D286" s="922">
        <v>23</v>
      </c>
      <c r="E286" s="922" t="s">
        <v>1182</v>
      </c>
      <c r="F286" s="909" t="s">
        <v>1191</v>
      </c>
      <c r="G286" s="865"/>
    </row>
    <row r="287" spans="1:7">
      <c r="A287" s="918"/>
      <c r="B287" s="831">
        <v>2023</v>
      </c>
      <c r="C287" s="922" t="s">
        <v>1208</v>
      </c>
      <c r="D287" s="922">
        <v>24</v>
      </c>
      <c r="E287" s="922" t="s">
        <v>1182</v>
      </c>
      <c r="F287" s="909" t="s">
        <v>1191</v>
      </c>
      <c r="G287" s="865"/>
    </row>
    <row r="288" spans="1:7">
      <c r="A288" s="918"/>
      <c r="B288" s="831">
        <v>2023</v>
      </c>
      <c r="C288" s="922" t="s">
        <v>1208</v>
      </c>
      <c r="D288" s="922">
        <v>25</v>
      </c>
      <c r="E288" s="922" t="s">
        <v>1182</v>
      </c>
      <c r="F288" s="909" t="s">
        <v>1191</v>
      </c>
      <c r="G288" s="865"/>
    </row>
    <row r="289" spans="1:11">
      <c r="A289" s="918"/>
      <c r="B289" s="831">
        <v>2023</v>
      </c>
      <c r="C289" s="922" t="s">
        <v>1208</v>
      </c>
      <c r="D289" s="922">
        <v>26</v>
      </c>
      <c r="E289" s="922" t="s">
        <v>1182</v>
      </c>
      <c r="F289" s="909" t="s">
        <v>1191</v>
      </c>
      <c r="G289" s="865"/>
      <c r="H289" s="297"/>
      <c r="I289" s="297"/>
      <c r="J289" s="297"/>
      <c r="K289" s="297"/>
    </row>
    <row r="290" spans="1:11">
      <c r="A290" s="918"/>
      <c r="B290" s="831">
        <v>2023</v>
      </c>
      <c r="C290" s="922" t="s">
        <v>1208</v>
      </c>
      <c r="D290" s="922">
        <v>27</v>
      </c>
      <c r="E290" s="922" t="s">
        <v>1182</v>
      </c>
      <c r="F290" s="909" t="s">
        <v>1191</v>
      </c>
      <c r="G290" s="865"/>
      <c r="H290" s="297"/>
      <c r="I290" s="297"/>
      <c r="J290" s="297"/>
      <c r="K290" s="297"/>
    </row>
    <row r="291" spans="1:11">
      <c r="A291" s="918"/>
      <c r="B291" s="831">
        <v>2023</v>
      </c>
      <c r="C291" s="922" t="s">
        <v>1208</v>
      </c>
      <c r="D291" s="922">
        <v>28</v>
      </c>
      <c r="E291" s="922" t="s">
        <v>1182</v>
      </c>
      <c r="F291" s="909" t="s">
        <v>1191</v>
      </c>
      <c r="G291" s="865"/>
      <c r="H291" s="297"/>
      <c r="I291" s="297"/>
      <c r="J291" s="297"/>
      <c r="K291" s="297"/>
    </row>
    <row r="292" spans="1:11">
      <c r="A292" s="918"/>
      <c r="B292" s="831">
        <v>2023</v>
      </c>
      <c r="C292" s="922" t="s">
        <v>1208</v>
      </c>
      <c r="D292" s="922">
        <v>29</v>
      </c>
      <c r="E292" s="922" t="s">
        <v>1182</v>
      </c>
      <c r="F292" s="909" t="s">
        <v>1191</v>
      </c>
      <c r="G292" s="865"/>
      <c r="H292" s="297"/>
      <c r="I292" s="297"/>
      <c r="J292" s="297"/>
      <c r="K292" s="297"/>
    </row>
    <row r="293" spans="1:11" ht="13.8" thickBot="1">
      <c r="A293" s="918"/>
      <c r="B293" s="831">
        <v>2023</v>
      </c>
      <c r="C293" s="922" t="s">
        <v>1208</v>
      </c>
      <c r="D293" s="922">
        <v>30</v>
      </c>
      <c r="E293" s="922" t="s">
        <v>1182</v>
      </c>
      <c r="F293" s="909" t="s">
        <v>1191</v>
      </c>
      <c r="G293" s="865"/>
      <c r="H293" s="297"/>
      <c r="I293" s="297"/>
      <c r="J293" s="297"/>
      <c r="K293" s="297"/>
    </row>
    <row r="294" spans="1:11" ht="13.8" thickBot="1">
      <c r="A294" s="918"/>
      <c r="B294" s="1421" t="s">
        <v>1181</v>
      </c>
      <c r="C294" s="1422"/>
      <c r="D294" s="1422"/>
      <c r="E294" s="1422"/>
      <c r="F294" s="1423"/>
      <c r="G294" s="920">
        <f>SUM(G264:G293)</f>
        <v>0</v>
      </c>
      <c r="H294" s="297"/>
      <c r="I294" s="297"/>
      <c r="J294" s="297"/>
      <c r="K294" s="297"/>
    </row>
    <row r="295" spans="1:11" ht="13.8" thickBot="1">
      <c r="A295" s="1386"/>
      <c r="B295" s="1387" t="s">
        <v>1209</v>
      </c>
      <c r="C295" s="1387"/>
      <c r="D295" s="1387"/>
      <c r="E295" s="1388"/>
      <c r="F295" s="828"/>
      <c r="G295" s="923">
        <f>G294+G263+G231</f>
        <v>0</v>
      </c>
      <c r="H295" s="297"/>
      <c r="I295" s="297"/>
      <c r="J295" s="297"/>
      <c r="K295" s="297"/>
    </row>
    <row r="296" spans="1:11" ht="38.25" customHeight="1">
      <c r="A296" s="918"/>
      <c r="B296" s="1424" t="s">
        <v>1199</v>
      </c>
      <c r="C296" s="1425"/>
      <c r="D296" s="1425"/>
      <c r="E296" s="1425"/>
      <c r="F296" s="1425"/>
      <c r="G296" s="1426"/>
      <c r="H296" s="297"/>
      <c r="I296" s="297"/>
      <c r="J296" s="297"/>
      <c r="K296" s="924"/>
    </row>
    <row r="297" spans="1:11">
      <c r="A297" s="918"/>
      <c r="B297" s="1427" t="s">
        <v>1218</v>
      </c>
      <c r="C297" s="1428"/>
      <c r="D297" s="1428"/>
      <c r="E297" s="1428"/>
      <c r="F297" s="1428"/>
      <c r="G297" s="1429"/>
      <c r="H297" s="297"/>
      <c r="I297" s="297"/>
      <c r="J297" s="297"/>
      <c r="K297" s="297"/>
    </row>
    <row r="298" spans="1:11" ht="13.8" thickBot="1">
      <c r="A298" s="903"/>
      <c r="B298" s="1418" t="s">
        <v>1201</v>
      </c>
      <c r="C298" s="1419"/>
      <c r="D298" s="1419"/>
      <c r="E298" s="1419"/>
      <c r="F298" s="1419"/>
      <c r="G298" s="1420"/>
      <c r="H298" s="297"/>
      <c r="I298" s="297"/>
      <c r="J298" s="297"/>
      <c r="K298" s="297"/>
    </row>
    <row r="299" spans="1:11">
      <c r="A299" s="918"/>
      <c r="B299" s="831">
        <v>2023</v>
      </c>
      <c r="C299" s="925" t="s">
        <v>1210</v>
      </c>
      <c r="D299" s="925">
        <v>1</v>
      </c>
      <c r="E299" s="925" t="s">
        <v>1182</v>
      </c>
      <c r="F299" s="912" t="s">
        <v>1191</v>
      </c>
      <c r="G299" s="865"/>
      <c r="H299" s="297"/>
      <c r="I299" s="297"/>
      <c r="J299" s="297"/>
      <c r="K299" s="297"/>
    </row>
    <row r="300" spans="1:11">
      <c r="A300" s="918"/>
      <c r="B300" s="831">
        <v>2023</v>
      </c>
      <c r="C300" s="926" t="s">
        <v>1210</v>
      </c>
      <c r="D300" s="926">
        <v>2</v>
      </c>
      <c r="E300" s="926" t="s">
        <v>1182</v>
      </c>
      <c r="F300" s="912" t="s">
        <v>1191</v>
      </c>
      <c r="G300" s="865"/>
      <c r="H300" s="297"/>
      <c r="I300" s="297"/>
      <c r="J300" s="297"/>
      <c r="K300" s="297"/>
    </row>
    <row r="301" spans="1:11">
      <c r="A301" s="918"/>
      <c r="B301" s="831">
        <v>2023</v>
      </c>
      <c r="C301" s="926" t="s">
        <v>1210</v>
      </c>
      <c r="D301" s="926">
        <v>3</v>
      </c>
      <c r="E301" s="926" t="s">
        <v>1182</v>
      </c>
      <c r="F301" s="912" t="s">
        <v>1191</v>
      </c>
      <c r="G301" s="865"/>
      <c r="H301" s="297"/>
      <c r="I301" s="297"/>
      <c r="J301" s="297"/>
      <c r="K301" s="297"/>
    </row>
    <row r="302" spans="1:11">
      <c r="A302" s="918"/>
      <c r="B302" s="831">
        <v>2023</v>
      </c>
      <c r="C302" s="926" t="s">
        <v>1210</v>
      </c>
      <c r="D302" s="926">
        <v>4</v>
      </c>
      <c r="E302" s="926" t="s">
        <v>1182</v>
      </c>
      <c r="F302" s="912" t="s">
        <v>1191</v>
      </c>
      <c r="G302" s="865"/>
      <c r="H302" s="297"/>
      <c r="I302" s="297"/>
      <c r="J302" s="297"/>
      <c r="K302" s="297"/>
    </row>
    <row r="303" spans="1:11">
      <c r="A303" s="918"/>
      <c r="B303" s="831">
        <v>2023</v>
      </c>
      <c r="C303" s="926" t="s">
        <v>1210</v>
      </c>
      <c r="D303" s="926">
        <v>5</v>
      </c>
      <c r="E303" s="926" t="s">
        <v>1182</v>
      </c>
      <c r="F303" s="912" t="s">
        <v>1191</v>
      </c>
      <c r="G303" s="865"/>
      <c r="H303" s="297"/>
      <c r="I303" s="297"/>
      <c r="J303" s="297"/>
      <c r="K303" s="297"/>
    </row>
    <row r="304" spans="1:11">
      <c r="A304" s="918"/>
      <c r="B304" s="831">
        <v>2023</v>
      </c>
      <c r="C304" s="926" t="s">
        <v>1210</v>
      </c>
      <c r="D304" s="926">
        <v>6</v>
      </c>
      <c r="E304" s="926" t="s">
        <v>1182</v>
      </c>
      <c r="F304" s="912" t="s">
        <v>1191</v>
      </c>
      <c r="G304" s="865"/>
      <c r="H304" s="297"/>
      <c r="I304" s="297"/>
      <c r="J304" s="297"/>
      <c r="K304" s="297"/>
    </row>
    <row r="305" spans="1:7">
      <c r="A305" s="918"/>
      <c r="B305" s="831">
        <v>2023</v>
      </c>
      <c r="C305" s="926" t="s">
        <v>1210</v>
      </c>
      <c r="D305" s="926">
        <v>7</v>
      </c>
      <c r="E305" s="926" t="s">
        <v>1182</v>
      </c>
      <c r="F305" s="912" t="s">
        <v>1191</v>
      </c>
      <c r="G305" s="865"/>
    </row>
    <row r="306" spans="1:7">
      <c r="A306" s="918"/>
      <c r="B306" s="831">
        <v>2023</v>
      </c>
      <c r="C306" s="926" t="s">
        <v>1210</v>
      </c>
      <c r="D306" s="926">
        <v>8</v>
      </c>
      <c r="E306" s="926" t="s">
        <v>1182</v>
      </c>
      <c r="F306" s="912" t="s">
        <v>1191</v>
      </c>
      <c r="G306" s="865"/>
    </row>
    <row r="307" spans="1:7">
      <c r="A307" s="918"/>
      <c r="B307" s="831">
        <v>2023</v>
      </c>
      <c r="C307" s="926" t="s">
        <v>1210</v>
      </c>
      <c r="D307" s="926">
        <v>9</v>
      </c>
      <c r="E307" s="926" t="s">
        <v>1182</v>
      </c>
      <c r="F307" s="912" t="s">
        <v>1191</v>
      </c>
      <c r="G307" s="865"/>
    </row>
    <row r="308" spans="1:7">
      <c r="A308" s="918"/>
      <c r="B308" s="831">
        <v>2023</v>
      </c>
      <c r="C308" s="926" t="s">
        <v>1210</v>
      </c>
      <c r="D308" s="926">
        <v>10</v>
      </c>
      <c r="E308" s="926" t="s">
        <v>1182</v>
      </c>
      <c r="F308" s="912" t="s">
        <v>1191</v>
      </c>
      <c r="G308" s="865"/>
    </row>
    <row r="309" spans="1:7">
      <c r="A309" s="918"/>
      <c r="B309" s="831">
        <v>2023</v>
      </c>
      <c r="C309" s="926" t="s">
        <v>1210</v>
      </c>
      <c r="D309" s="926">
        <v>11</v>
      </c>
      <c r="E309" s="926" t="s">
        <v>1182</v>
      </c>
      <c r="F309" s="912" t="s">
        <v>1191</v>
      </c>
      <c r="G309" s="865"/>
    </row>
    <row r="310" spans="1:7">
      <c r="A310" s="918"/>
      <c r="B310" s="831">
        <v>2023</v>
      </c>
      <c r="C310" s="926" t="s">
        <v>1210</v>
      </c>
      <c r="D310" s="926">
        <v>12</v>
      </c>
      <c r="E310" s="926" t="s">
        <v>1182</v>
      </c>
      <c r="F310" s="912" t="s">
        <v>1191</v>
      </c>
      <c r="G310" s="865"/>
    </row>
    <row r="311" spans="1:7">
      <c r="A311" s="918"/>
      <c r="B311" s="831">
        <v>2023</v>
      </c>
      <c r="C311" s="926" t="s">
        <v>1210</v>
      </c>
      <c r="D311" s="926">
        <v>13</v>
      </c>
      <c r="E311" s="926" t="s">
        <v>1182</v>
      </c>
      <c r="F311" s="912" t="s">
        <v>1191</v>
      </c>
      <c r="G311" s="865"/>
    </row>
    <row r="312" spans="1:7">
      <c r="A312" s="918"/>
      <c r="B312" s="831">
        <v>2023</v>
      </c>
      <c r="C312" s="926" t="s">
        <v>1210</v>
      </c>
      <c r="D312" s="926">
        <v>14</v>
      </c>
      <c r="E312" s="926" t="s">
        <v>1182</v>
      </c>
      <c r="F312" s="912" t="s">
        <v>1191</v>
      </c>
      <c r="G312" s="865"/>
    </row>
    <row r="313" spans="1:7">
      <c r="A313" s="918"/>
      <c r="B313" s="831">
        <v>2023</v>
      </c>
      <c r="C313" s="926" t="s">
        <v>1210</v>
      </c>
      <c r="D313" s="926">
        <v>15</v>
      </c>
      <c r="E313" s="926" t="s">
        <v>1182</v>
      </c>
      <c r="F313" s="912" t="s">
        <v>1191</v>
      </c>
      <c r="G313" s="865"/>
    </row>
    <row r="314" spans="1:7">
      <c r="A314" s="918"/>
      <c r="B314" s="831">
        <v>2023</v>
      </c>
      <c r="C314" s="926" t="s">
        <v>1210</v>
      </c>
      <c r="D314" s="926">
        <v>16</v>
      </c>
      <c r="E314" s="926" t="s">
        <v>1182</v>
      </c>
      <c r="F314" s="912" t="s">
        <v>1191</v>
      </c>
      <c r="G314" s="865"/>
    </row>
    <row r="315" spans="1:7">
      <c r="A315" s="918"/>
      <c r="B315" s="831">
        <v>2023</v>
      </c>
      <c r="C315" s="926" t="s">
        <v>1210</v>
      </c>
      <c r="D315" s="926">
        <v>17</v>
      </c>
      <c r="E315" s="926" t="s">
        <v>1182</v>
      </c>
      <c r="F315" s="912" t="s">
        <v>1191</v>
      </c>
      <c r="G315" s="865"/>
    </row>
    <row r="316" spans="1:7">
      <c r="A316" s="918"/>
      <c r="B316" s="831">
        <v>2023</v>
      </c>
      <c r="C316" s="926" t="s">
        <v>1210</v>
      </c>
      <c r="D316" s="926">
        <v>18</v>
      </c>
      <c r="E316" s="926" t="s">
        <v>1182</v>
      </c>
      <c r="F316" s="912" t="s">
        <v>1191</v>
      </c>
      <c r="G316" s="865"/>
    </row>
    <row r="317" spans="1:7">
      <c r="A317" s="918"/>
      <c r="B317" s="831">
        <v>2023</v>
      </c>
      <c r="C317" s="926" t="s">
        <v>1210</v>
      </c>
      <c r="D317" s="926">
        <v>19</v>
      </c>
      <c r="E317" s="926" t="s">
        <v>1182</v>
      </c>
      <c r="F317" s="912" t="s">
        <v>1191</v>
      </c>
      <c r="G317" s="865"/>
    </row>
    <row r="318" spans="1:7">
      <c r="A318" s="918"/>
      <c r="B318" s="831">
        <v>2023</v>
      </c>
      <c r="C318" s="926" t="s">
        <v>1210</v>
      </c>
      <c r="D318" s="926">
        <v>20</v>
      </c>
      <c r="E318" s="926" t="s">
        <v>1182</v>
      </c>
      <c r="F318" s="912" t="s">
        <v>1191</v>
      </c>
      <c r="G318" s="865"/>
    </row>
    <row r="319" spans="1:7">
      <c r="A319" s="918"/>
      <c r="B319" s="831">
        <v>2023</v>
      </c>
      <c r="C319" s="926" t="s">
        <v>1210</v>
      </c>
      <c r="D319" s="926">
        <v>21</v>
      </c>
      <c r="E319" s="926" t="s">
        <v>1182</v>
      </c>
      <c r="F319" s="912" t="s">
        <v>1191</v>
      </c>
      <c r="G319" s="865"/>
    </row>
    <row r="320" spans="1:7">
      <c r="A320" s="918"/>
      <c r="B320" s="831">
        <v>2023</v>
      </c>
      <c r="C320" s="926" t="s">
        <v>1210</v>
      </c>
      <c r="D320" s="926">
        <v>22</v>
      </c>
      <c r="E320" s="926" t="s">
        <v>1182</v>
      </c>
      <c r="F320" s="912" t="s">
        <v>1191</v>
      </c>
      <c r="G320" s="865"/>
    </row>
    <row r="321" spans="1:7">
      <c r="A321" s="918"/>
      <c r="B321" s="831">
        <v>2023</v>
      </c>
      <c r="C321" s="926" t="s">
        <v>1210</v>
      </c>
      <c r="D321" s="926">
        <v>23</v>
      </c>
      <c r="E321" s="926" t="s">
        <v>1182</v>
      </c>
      <c r="F321" s="912" t="s">
        <v>1191</v>
      </c>
      <c r="G321" s="865"/>
    </row>
    <row r="322" spans="1:7">
      <c r="A322" s="918"/>
      <c r="B322" s="831">
        <v>2023</v>
      </c>
      <c r="C322" s="926" t="s">
        <v>1210</v>
      </c>
      <c r="D322" s="926">
        <v>24</v>
      </c>
      <c r="E322" s="926" t="s">
        <v>1182</v>
      </c>
      <c r="F322" s="912" t="s">
        <v>1191</v>
      </c>
      <c r="G322" s="865"/>
    </row>
    <row r="323" spans="1:7">
      <c r="A323" s="918"/>
      <c r="B323" s="831">
        <v>2023</v>
      </c>
      <c r="C323" s="926" t="s">
        <v>1210</v>
      </c>
      <c r="D323" s="926">
        <v>25</v>
      </c>
      <c r="E323" s="926" t="s">
        <v>1182</v>
      </c>
      <c r="F323" s="912" t="s">
        <v>1191</v>
      </c>
      <c r="G323" s="865"/>
    </row>
    <row r="324" spans="1:7">
      <c r="A324" s="918"/>
      <c r="B324" s="831">
        <v>2023</v>
      </c>
      <c r="C324" s="926" t="s">
        <v>1210</v>
      </c>
      <c r="D324" s="926">
        <v>26</v>
      </c>
      <c r="E324" s="926" t="s">
        <v>1182</v>
      </c>
      <c r="F324" s="912" t="s">
        <v>1191</v>
      </c>
      <c r="G324" s="865"/>
    </row>
    <row r="325" spans="1:7">
      <c r="A325" s="918"/>
      <c r="B325" s="831">
        <v>2023</v>
      </c>
      <c r="C325" s="926" t="s">
        <v>1210</v>
      </c>
      <c r="D325" s="926">
        <v>27</v>
      </c>
      <c r="E325" s="926" t="s">
        <v>1182</v>
      </c>
      <c r="F325" s="912" t="s">
        <v>1191</v>
      </c>
      <c r="G325" s="865"/>
    </row>
    <row r="326" spans="1:7">
      <c r="A326" s="918"/>
      <c r="B326" s="831">
        <v>2023</v>
      </c>
      <c r="C326" s="926" t="s">
        <v>1210</v>
      </c>
      <c r="D326" s="926">
        <v>28</v>
      </c>
      <c r="E326" s="926" t="s">
        <v>1182</v>
      </c>
      <c r="F326" s="912" t="s">
        <v>1191</v>
      </c>
      <c r="G326" s="865"/>
    </row>
    <row r="327" spans="1:7">
      <c r="A327" s="918"/>
      <c r="B327" s="831">
        <v>2023</v>
      </c>
      <c r="C327" s="926" t="s">
        <v>1210</v>
      </c>
      <c r="D327" s="926">
        <v>29</v>
      </c>
      <c r="E327" s="926" t="s">
        <v>1182</v>
      </c>
      <c r="F327" s="912" t="s">
        <v>1191</v>
      </c>
      <c r="G327" s="865"/>
    </row>
    <row r="328" spans="1:7">
      <c r="A328" s="918"/>
      <c r="B328" s="831">
        <v>2023</v>
      </c>
      <c r="C328" s="926" t="s">
        <v>1210</v>
      </c>
      <c r="D328" s="926">
        <v>30</v>
      </c>
      <c r="E328" s="926" t="s">
        <v>1182</v>
      </c>
      <c r="F328" s="912" t="s">
        <v>1191</v>
      </c>
      <c r="G328" s="865"/>
    </row>
    <row r="329" spans="1:7" ht="13.8" thickBot="1">
      <c r="A329" s="918"/>
      <c r="B329" s="831">
        <v>2023</v>
      </c>
      <c r="C329" s="926" t="s">
        <v>1210</v>
      </c>
      <c r="D329" s="926">
        <v>31</v>
      </c>
      <c r="E329" s="926" t="s">
        <v>1182</v>
      </c>
      <c r="F329" s="912" t="s">
        <v>1191</v>
      </c>
      <c r="G329" s="865"/>
    </row>
    <row r="330" spans="1:7" ht="13.8" thickBot="1">
      <c r="A330" s="918"/>
      <c r="B330" s="1391" t="s">
        <v>1181</v>
      </c>
      <c r="C330" s="1392"/>
      <c r="D330" s="1392"/>
      <c r="E330" s="1392"/>
      <c r="F330" s="1393"/>
      <c r="G330" s="899">
        <f>SUM(G299:G329)</f>
        <v>0</v>
      </c>
    </row>
    <row r="331" spans="1:7">
      <c r="A331" s="918"/>
      <c r="B331" s="831">
        <v>2023</v>
      </c>
      <c r="C331" s="925" t="s">
        <v>1211</v>
      </c>
      <c r="D331" s="925">
        <v>1</v>
      </c>
      <c r="E331" s="925" t="s">
        <v>1182</v>
      </c>
      <c r="F331" s="912" t="s">
        <v>1191</v>
      </c>
      <c r="G331" s="865"/>
    </row>
    <row r="332" spans="1:7">
      <c r="A332" s="918"/>
      <c r="B332" s="831">
        <v>2023</v>
      </c>
      <c r="C332" s="926" t="s">
        <v>1211</v>
      </c>
      <c r="D332" s="926">
        <v>2</v>
      </c>
      <c r="E332" s="926" t="s">
        <v>1182</v>
      </c>
      <c r="F332" s="912" t="s">
        <v>1191</v>
      </c>
      <c r="G332" s="865"/>
    </row>
    <row r="333" spans="1:7">
      <c r="A333" s="918"/>
      <c r="B333" s="831">
        <v>2023</v>
      </c>
      <c r="C333" s="926" t="s">
        <v>1211</v>
      </c>
      <c r="D333" s="926">
        <v>3</v>
      </c>
      <c r="E333" s="926" t="s">
        <v>1182</v>
      </c>
      <c r="F333" s="912" t="s">
        <v>1191</v>
      </c>
      <c r="G333" s="865"/>
    </row>
    <row r="334" spans="1:7">
      <c r="A334" s="918"/>
      <c r="B334" s="831">
        <v>2023</v>
      </c>
      <c r="C334" s="926" t="s">
        <v>1211</v>
      </c>
      <c r="D334" s="926">
        <v>4</v>
      </c>
      <c r="E334" s="926" t="s">
        <v>1182</v>
      </c>
      <c r="F334" s="912" t="s">
        <v>1191</v>
      </c>
      <c r="G334" s="865"/>
    </row>
    <row r="335" spans="1:7">
      <c r="A335" s="918"/>
      <c r="B335" s="831">
        <v>2023</v>
      </c>
      <c r="C335" s="926" t="s">
        <v>1211</v>
      </c>
      <c r="D335" s="926">
        <v>5</v>
      </c>
      <c r="E335" s="926" t="s">
        <v>1182</v>
      </c>
      <c r="F335" s="912" t="s">
        <v>1191</v>
      </c>
      <c r="G335" s="865"/>
    </row>
    <row r="336" spans="1:7">
      <c r="A336" s="918"/>
      <c r="B336" s="831">
        <v>2023</v>
      </c>
      <c r="C336" s="926" t="s">
        <v>1211</v>
      </c>
      <c r="D336" s="926">
        <v>6</v>
      </c>
      <c r="E336" s="926" t="s">
        <v>1182</v>
      </c>
      <c r="F336" s="912" t="s">
        <v>1191</v>
      </c>
      <c r="G336" s="865"/>
    </row>
    <row r="337" spans="1:7">
      <c r="A337" s="918"/>
      <c r="B337" s="831">
        <v>2023</v>
      </c>
      <c r="C337" s="926" t="s">
        <v>1211</v>
      </c>
      <c r="D337" s="926">
        <v>7</v>
      </c>
      <c r="E337" s="926" t="s">
        <v>1182</v>
      </c>
      <c r="F337" s="912" t="s">
        <v>1191</v>
      </c>
      <c r="G337" s="865"/>
    </row>
    <row r="338" spans="1:7">
      <c r="A338" s="918"/>
      <c r="B338" s="831">
        <v>2023</v>
      </c>
      <c r="C338" s="926" t="s">
        <v>1211</v>
      </c>
      <c r="D338" s="926">
        <v>8</v>
      </c>
      <c r="E338" s="926" t="s">
        <v>1182</v>
      </c>
      <c r="F338" s="912" t="s">
        <v>1191</v>
      </c>
      <c r="G338" s="865"/>
    </row>
    <row r="339" spans="1:7">
      <c r="A339" s="918"/>
      <c r="B339" s="831">
        <v>2023</v>
      </c>
      <c r="C339" s="926" t="s">
        <v>1211</v>
      </c>
      <c r="D339" s="926">
        <v>9</v>
      </c>
      <c r="E339" s="926" t="s">
        <v>1182</v>
      </c>
      <c r="F339" s="912" t="s">
        <v>1191</v>
      </c>
      <c r="G339" s="865"/>
    </row>
    <row r="340" spans="1:7">
      <c r="A340" s="918"/>
      <c r="B340" s="831">
        <v>2023</v>
      </c>
      <c r="C340" s="926" t="s">
        <v>1211</v>
      </c>
      <c r="D340" s="926">
        <v>10</v>
      </c>
      <c r="E340" s="926" t="s">
        <v>1182</v>
      </c>
      <c r="F340" s="912" t="s">
        <v>1191</v>
      </c>
      <c r="G340" s="865"/>
    </row>
    <row r="341" spans="1:7">
      <c r="A341" s="918"/>
      <c r="B341" s="831">
        <v>2023</v>
      </c>
      <c r="C341" s="926" t="s">
        <v>1211</v>
      </c>
      <c r="D341" s="926">
        <v>11</v>
      </c>
      <c r="E341" s="926" t="s">
        <v>1182</v>
      </c>
      <c r="F341" s="912" t="s">
        <v>1191</v>
      </c>
      <c r="G341" s="865"/>
    </row>
    <row r="342" spans="1:7">
      <c r="A342" s="918"/>
      <c r="B342" s="831">
        <v>2023</v>
      </c>
      <c r="C342" s="926" t="s">
        <v>1211</v>
      </c>
      <c r="D342" s="926">
        <v>12</v>
      </c>
      <c r="E342" s="926" t="s">
        <v>1182</v>
      </c>
      <c r="F342" s="912" t="s">
        <v>1191</v>
      </c>
      <c r="G342" s="865"/>
    </row>
    <row r="343" spans="1:7">
      <c r="A343" s="918"/>
      <c r="B343" s="831">
        <v>2023</v>
      </c>
      <c r="C343" s="926" t="s">
        <v>1211</v>
      </c>
      <c r="D343" s="926">
        <v>13</v>
      </c>
      <c r="E343" s="926" t="s">
        <v>1182</v>
      </c>
      <c r="F343" s="912" t="s">
        <v>1191</v>
      </c>
      <c r="G343" s="865"/>
    </row>
    <row r="344" spans="1:7">
      <c r="A344" s="918"/>
      <c r="B344" s="831">
        <v>2023</v>
      </c>
      <c r="C344" s="926" t="s">
        <v>1211</v>
      </c>
      <c r="D344" s="926">
        <v>14</v>
      </c>
      <c r="E344" s="926" t="s">
        <v>1182</v>
      </c>
      <c r="F344" s="912" t="s">
        <v>1191</v>
      </c>
      <c r="G344" s="865"/>
    </row>
    <row r="345" spans="1:7">
      <c r="A345" s="918"/>
      <c r="B345" s="831">
        <v>2023</v>
      </c>
      <c r="C345" s="926" t="s">
        <v>1211</v>
      </c>
      <c r="D345" s="926">
        <v>15</v>
      </c>
      <c r="E345" s="926" t="s">
        <v>1182</v>
      </c>
      <c r="F345" s="912" t="s">
        <v>1191</v>
      </c>
      <c r="G345" s="865"/>
    </row>
    <row r="346" spans="1:7">
      <c r="A346" s="918"/>
      <c r="B346" s="831">
        <v>2023</v>
      </c>
      <c r="C346" s="926" t="s">
        <v>1211</v>
      </c>
      <c r="D346" s="926">
        <v>16</v>
      </c>
      <c r="E346" s="926" t="s">
        <v>1182</v>
      </c>
      <c r="F346" s="912" t="s">
        <v>1191</v>
      </c>
      <c r="G346" s="865"/>
    </row>
    <row r="347" spans="1:7">
      <c r="A347" s="918"/>
      <c r="B347" s="831">
        <v>2023</v>
      </c>
      <c r="C347" s="926" t="s">
        <v>1211</v>
      </c>
      <c r="D347" s="926">
        <v>17</v>
      </c>
      <c r="E347" s="926" t="s">
        <v>1182</v>
      </c>
      <c r="F347" s="912" t="s">
        <v>1191</v>
      </c>
      <c r="G347" s="865"/>
    </row>
    <row r="348" spans="1:7">
      <c r="A348" s="918"/>
      <c r="B348" s="831">
        <v>2023</v>
      </c>
      <c r="C348" s="926" t="s">
        <v>1211</v>
      </c>
      <c r="D348" s="926">
        <v>18</v>
      </c>
      <c r="E348" s="926" t="s">
        <v>1182</v>
      </c>
      <c r="F348" s="912" t="s">
        <v>1191</v>
      </c>
      <c r="G348" s="865"/>
    </row>
    <row r="349" spans="1:7">
      <c r="A349" s="918"/>
      <c r="B349" s="831">
        <v>2023</v>
      </c>
      <c r="C349" s="926" t="s">
        <v>1211</v>
      </c>
      <c r="D349" s="926">
        <v>19</v>
      </c>
      <c r="E349" s="926" t="s">
        <v>1182</v>
      </c>
      <c r="F349" s="912" t="s">
        <v>1191</v>
      </c>
      <c r="G349" s="865"/>
    </row>
    <row r="350" spans="1:7">
      <c r="A350" s="918"/>
      <c r="B350" s="831">
        <v>2023</v>
      </c>
      <c r="C350" s="926" t="s">
        <v>1211</v>
      </c>
      <c r="D350" s="926">
        <v>20</v>
      </c>
      <c r="E350" s="926" t="s">
        <v>1182</v>
      </c>
      <c r="F350" s="912" t="s">
        <v>1191</v>
      </c>
      <c r="G350" s="865"/>
    </row>
    <row r="351" spans="1:7">
      <c r="A351" s="918"/>
      <c r="B351" s="831">
        <v>2023</v>
      </c>
      <c r="C351" s="926" t="s">
        <v>1211</v>
      </c>
      <c r="D351" s="926">
        <v>21</v>
      </c>
      <c r="E351" s="926" t="s">
        <v>1182</v>
      </c>
      <c r="F351" s="912" t="s">
        <v>1191</v>
      </c>
      <c r="G351" s="865"/>
    </row>
    <row r="352" spans="1:7">
      <c r="A352" s="918"/>
      <c r="B352" s="831">
        <v>2023</v>
      </c>
      <c r="C352" s="926" t="s">
        <v>1211</v>
      </c>
      <c r="D352" s="926">
        <v>22</v>
      </c>
      <c r="E352" s="926" t="s">
        <v>1182</v>
      </c>
      <c r="F352" s="912" t="s">
        <v>1191</v>
      </c>
      <c r="G352" s="865"/>
    </row>
    <row r="353" spans="1:7">
      <c r="A353" s="918"/>
      <c r="B353" s="831">
        <v>2023</v>
      </c>
      <c r="C353" s="926" t="s">
        <v>1211</v>
      </c>
      <c r="D353" s="926">
        <v>23</v>
      </c>
      <c r="E353" s="926" t="s">
        <v>1182</v>
      </c>
      <c r="F353" s="912" t="s">
        <v>1191</v>
      </c>
      <c r="G353" s="865"/>
    </row>
    <row r="354" spans="1:7">
      <c r="A354" s="918"/>
      <c r="B354" s="831">
        <v>2023</v>
      </c>
      <c r="C354" s="926" t="s">
        <v>1211</v>
      </c>
      <c r="D354" s="926">
        <v>24</v>
      </c>
      <c r="E354" s="926" t="s">
        <v>1182</v>
      </c>
      <c r="F354" s="912" t="s">
        <v>1191</v>
      </c>
      <c r="G354" s="865"/>
    </row>
    <row r="355" spans="1:7">
      <c r="A355" s="918"/>
      <c r="B355" s="831">
        <v>2023</v>
      </c>
      <c r="C355" s="926" t="s">
        <v>1211</v>
      </c>
      <c r="D355" s="926">
        <v>25</v>
      </c>
      <c r="E355" s="926" t="s">
        <v>1182</v>
      </c>
      <c r="F355" s="912" t="s">
        <v>1191</v>
      </c>
      <c r="G355" s="865"/>
    </row>
    <row r="356" spans="1:7">
      <c r="A356" s="918"/>
      <c r="B356" s="831">
        <v>2023</v>
      </c>
      <c r="C356" s="926" t="s">
        <v>1211</v>
      </c>
      <c r="D356" s="926">
        <v>26</v>
      </c>
      <c r="E356" s="926" t="s">
        <v>1182</v>
      </c>
      <c r="F356" s="912" t="s">
        <v>1191</v>
      </c>
      <c r="G356" s="865"/>
    </row>
    <row r="357" spans="1:7">
      <c r="A357" s="918"/>
      <c r="B357" s="831">
        <v>2023</v>
      </c>
      <c r="C357" s="926" t="s">
        <v>1211</v>
      </c>
      <c r="D357" s="926">
        <v>27</v>
      </c>
      <c r="E357" s="926" t="s">
        <v>1182</v>
      </c>
      <c r="F357" s="912" t="s">
        <v>1191</v>
      </c>
      <c r="G357" s="865"/>
    </row>
    <row r="358" spans="1:7">
      <c r="A358" s="918"/>
      <c r="B358" s="831">
        <v>2023</v>
      </c>
      <c r="C358" s="926" t="s">
        <v>1211</v>
      </c>
      <c r="D358" s="926">
        <v>28</v>
      </c>
      <c r="E358" s="926" t="s">
        <v>1182</v>
      </c>
      <c r="F358" s="912" t="s">
        <v>1191</v>
      </c>
      <c r="G358" s="865"/>
    </row>
    <row r="359" spans="1:7">
      <c r="A359" s="918"/>
      <c r="B359" s="831">
        <v>2023</v>
      </c>
      <c r="C359" s="926" t="s">
        <v>1211</v>
      </c>
      <c r="D359" s="926">
        <v>29</v>
      </c>
      <c r="E359" s="926" t="s">
        <v>1182</v>
      </c>
      <c r="F359" s="912" t="s">
        <v>1191</v>
      </c>
      <c r="G359" s="865"/>
    </row>
    <row r="360" spans="1:7" ht="13.8" thickBot="1">
      <c r="A360" s="918"/>
      <c r="B360" s="831">
        <v>2023</v>
      </c>
      <c r="C360" s="927" t="s">
        <v>1211</v>
      </c>
      <c r="D360" s="927">
        <v>30</v>
      </c>
      <c r="E360" s="927" t="s">
        <v>1182</v>
      </c>
      <c r="F360" s="912" t="s">
        <v>1191</v>
      </c>
      <c r="G360" s="865"/>
    </row>
    <row r="361" spans="1:7" ht="13.8" thickBot="1">
      <c r="A361" s="918"/>
      <c r="B361" s="1391" t="s">
        <v>1181</v>
      </c>
      <c r="C361" s="1392"/>
      <c r="D361" s="1392"/>
      <c r="E361" s="1392"/>
      <c r="F361" s="1393"/>
      <c r="G361" s="899">
        <f>SUM(G331:G360)</f>
        <v>0</v>
      </c>
    </row>
    <row r="362" spans="1:7">
      <c r="A362" s="918"/>
      <c r="B362" s="831">
        <v>2023</v>
      </c>
      <c r="C362" s="832" t="s">
        <v>1212</v>
      </c>
      <c r="D362" s="832">
        <v>1</v>
      </c>
      <c r="E362" s="833" t="s">
        <v>1182</v>
      </c>
      <c r="F362" s="912" t="s">
        <v>1191</v>
      </c>
      <c r="G362" s="865"/>
    </row>
    <row r="363" spans="1:7">
      <c r="A363" s="918"/>
      <c r="B363" s="831">
        <v>2023</v>
      </c>
      <c r="C363" s="832" t="s">
        <v>1212</v>
      </c>
      <c r="D363" s="832">
        <v>2</v>
      </c>
      <c r="E363" s="835" t="s">
        <v>1182</v>
      </c>
      <c r="F363" s="912" t="s">
        <v>1191</v>
      </c>
      <c r="G363" s="865"/>
    </row>
    <row r="364" spans="1:7">
      <c r="A364" s="918"/>
      <c r="B364" s="831">
        <v>2023</v>
      </c>
      <c r="C364" s="832" t="s">
        <v>1212</v>
      </c>
      <c r="D364" s="832">
        <v>3</v>
      </c>
      <c r="E364" s="835" t="s">
        <v>1182</v>
      </c>
      <c r="F364" s="912" t="s">
        <v>1191</v>
      </c>
      <c r="G364" s="865"/>
    </row>
    <row r="365" spans="1:7">
      <c r="A365" s="918"/>
      <c r="B365" s="831">
        <v>2023</v>
      </c>
      <c r="C365" s="832" t="s">
        <v>1212</v>
      </c>
      <c r="D365" s="832">
        <v>4</v>
      </c>
      <c r="E365" s="835" t="s">
        <v>1182</v>
      </c>
      <c r="F365" s="912" t="s">
        <v>1191</v>
      </c>
      <c r="G365" s="865"/>
    </row>
    <row r="366" spans="1:7">
      <c r="A366" s="918"/>
      <c r="B366" s="831">
        <v>2023</v>
      </c>
      <c r="C366" s="832" t="s">
        <v>1212</v>
      </c>
      <c r="D366" s="832">
        <v>5</v>
      </c>
      <c r="E366" s="835" t="s">
        <v>1182</v>
      </c>
      <c r="F366" s="912" t="s">
        <v>1191</v>
      </c>
      <c r="G366" s="865"/>
    </row>
    <row r="367" spans="1:7">
      <c r="A367" s="918"/>
      <c r="B367" s="831">
        <v>2023</v>
      </c>
      <c r="C367" s="832" t="s">
        <v>1212</v>
      </c>
      <c r="D367" s="832">
        <v>6</v>
      </c>
      <c r="E367" s="835" t="s">
        <v>1182</v>
      </c>
      <c r="F367" s="912" t="s">
        <v>1191</v>
      </c>
      <c r="G367" s="865"/>
    </row>
    <row r="368" spans="1:7">
      <c r="A368" s="918"/>
      <c r="B368" s="831">
        <v>2023</v>
      </c>
      <c r="C368" s="832" t="s">
        <v>1212</v>
      </c>
      <c r="D368" s="832">
        <v>7</v>
      </c>
      <c r="E368" s="835" t="s">
        <v>1182</v>
      </c>
      <c r="F368" s="912" t="s">
        <v>1191</v>
      </c>
      <c r="G368" s="865"/>
    </row>
    <row r="369" spans="1:7">
      <c r="A369" s="918"/>
      <c r="B369" s="831">
        <v>2023</v>
      </c>
      <c r="C369" s="832" t="s">
        <v>1212</v>
      </c>
      <c r="D369" s="832">
        <v>8</v>
      </c>
      <c r="E369" s="835" t="s">
        <v>1182</v>
      </c>
      <c r="F369" s="912" t="s">
        <v>1191</v>
      </c>
      <c r="G369" s="865"/>
    </row>
    <row r="370" spans="1:7">
      <c r="A370" s="918"/>
      <c r="B370" s="831">
        <v>2023</v>
      </c>
      <c r="C370" s="832" t="s">
        <v>1212</v>
      </c>
      <c r="D370" s="832">
        <v>9</v>
      </c>
      <c r="E370" s="835" t="s">
        <v>1182</v>
      </c>
      <c r="F370" s="912" t="s">
        <v>1191</v>
      </c>
      <c r="G370" s="865"/>
    </row>
    <row r="371" spans="1:7">
      <c r="A371" s="918"/>
      <c r="B371" s="831">
        <v>2023</v>
      </c>
      <c r="C371" s="832" t="s">
        <v>1212</v>
      </c>
      <c r="D371" s="832">
        <v>10</v>
      </c>
      <c r="E371" s="835" t="s">
        <v>1182</v>
      </c>
      <c r="F371" s="912" t="s">
        <v>1191</v>
      </c>
      <c r="G371" s="865"/>
    </row>
    <row r="372" spans="1:7">
      <c r="A372" s="918"/>
      <c r="B372" s="831">
        <v>2023</v>
      </c>
      <c r="C372" s="832" t="s">
        <v>1212</v>
      </c>
      <c r="D372" s="832">
        <v>11</v>
      </c>
      <c r="E372" s="835" t="s">
        <v>1182</v>
      </c>
      <c r="F372" s="912" t="s">
        <v>1191</v>
      </c>
      <c r="G372" s="865"/>
    </row>
    <row r="373" spans="1:7">
      <c r="A373" s="918"/>
      <c r="B373" s="831">
        <v>2023</v>
      </c>
      <c r="C373" s="832" t="s">
        <v>1212</v>
      </c>
      <c r="D373" s="832">
        <v>12</v>
      </c>
      <c r="E373" s="835" t="s">
        <v>1182</v>
      </c>
      <c r="F373" s="912" t="s">
        <v>1191</v>
      </c>
      <c r="G373" s="865"/>
    </row>
    <row r="374" spans="1:7">
      <c r="A374" s="918"/>
      <c r="B374" s="831">
        <v>2023</v>
      </c>
      <c r="C374" s="832" t="s">
        <v>1212</v>
      </c>
      <c r="D374" s="832">
        <v>13</v>
      </c>
      <c r="E374" s="835" t="s">
        <v>1182</v>
      </c>
      <c r="F374" s="912" t="s">
        <v>1191</v>
      </c>
      <c r="G374" s="865"/>
    </row>
    <row r="375" spans="1:7">
      <c r="A375" s="918"/>
      <c r="B375" s="831">
        <v>2023</v>
      </c>
      <c r="C375" s="832" t="s">
        <v>1212</v>
      </c>
      <c r="D375" s="832">
        <v>14</v>
      </c>
      <c r="E375" s="835" t="s">
        <v>1182</v>
      </c>
      <c r="F375" s="912" t="s">
        <v>1191</v>
      </c>
      <c r="G375" s="865"/>
    </row>
    <row r="376" spans="1:7">
      <c r="A376" s="918"/>
      <c r="B376" s="831">
        <v>2023</v>
      </c>
      <c r="C376" s="832" t="s">
        <v>1212</v>
      </c>
      <c r="D376" s="832">
        <v>15</v>
      </c>
      <c r="E376" s="835" t="s">
        <v>1182</v>
      </c>
      <c r="F376" s="912" t="s">
        <v>1191</v>
      </c>
      <c r="G376" s="865"/>
    </row>
    <row r="377" spans="1:7">
      <c r="A377" s="918"/>
      <c r="B377" s="831">
        <v>2023</v>
      </c>
      <c r="C377" s="832" t="s">
        <v>1212</v>
      </c>
      <c r="D377" s="832">
        <v>16</v>
      </c>
      <c r="E377" s="835" t="s">
        <v>1182</v>
      </c>
      <c r="F377" s="912" t="s">
        <v>1191</v>
      </c>
      <c r="G377" s="865"/>
    </row>
    <row r="378" spans="1:7">
      <c r="A378" s="918"/>
      <c r="B378" s="831">
        <v>2023</v>
      </c>
      <c r="C378" s="832" t="s">
        <v>1212</v>
      </c>
      <c r="D378" s="832">
        <v>17</v>
      </c>
      <c r="E378" s="835" t="s">
        <v>1182</v>
      </c>
      <c r="F378" s="912" t="s">
        <v>1191</v>
      </c>
      <c r="G378" s="865"/>
    </row>
    <row r="379" spans="1:7">
      <c r="A379" s="918"/>
      <c r="B379" s="831">
        <v>2023</v>
      </c>
      <c r="C379" s="832" t="s">
        <v>1212</v>
      </c>
      <c r="D379" s="832">
        <v>18</v>
      </c>
      <c r="E379" s="835" t="s">
        <v>1182</v>
      </c>
      <c r="F379" s="912" t="s">
        <v>1191</v>
      </c>
      <c r="G379" s="865"/>
    </row>
    <row r="380" spans="1:7">
      <c r="A380" s="918"/>
      <c r="B380" s="831">
        <v>2023</v>
      </c>
      <c r="C380" s="832" t="s">
        <v>1212</v>
      </c>
      <c r="D380" s="832">
        <v>19</v>
      </c>
      <c r="E380" s="835" t="s">
        <v>1182</v>
      </c>
      <c r="F380" s="912" t="s">
        <v>1191</v>
      </c>
      <c r="G380" s="865"/>
    </row>
    <row r="381" spans="1:7">
      <c r="A381" s="918"/>
      <c r="B381" s="831">
        <v>2023</v>
      </c>
      <c r="C381" s="832" t="s">
        <v>1212</v>
      </c>
      <c r="D381" s="832">
        <v>20</v>
      </c>
      <c r="E381" s="835" t="s">
        <v>1182</v>
      </c>
      <c r="F381" s="912" t="s">
        <v>1191</v>
      </c>
      <c r="G381" s="865"/>
    </row>
    <row r="382" spans="1:7">
      <c r="A382" s="918"/>
      <c r="B382" s="831">
        <v>2023</v>
      </c>
      <c r="C382" s="832" t="s">
        <v>1212</v>
      </c>
      <c r="D382" s="832">
        <v>21</v>
      </c>
      <c r="E382" s="835" t="s">
        <v>1182</v>
      </c>
      <c r="F382" s="912" t="s">
        <v>1191</v>
      </c>
      <c r="G382" s="865"/>
    </row>
    <row r="383" spans="1:7">
      <c r="A383" s="918"/>
      <c r="B383" s="831">
        <v>2023</v>
      </c>
      <c r="C383" s="832" t="s">
        <v>1212</v>
      </c>
      <c r="D383" s="832">
        <v>22</v>
      </c>
      <c r="E383" s="835" t="s">
        <v>1182</v>
      </c>
      <c r="F383" s="912" t="s">
        <v>1191</v>
      </c>
      <c r="G383" s="865"/>
    </row>
    <row r="384" spans="1:7">
      <c r="A384" s="918"/>
      <c r="B384" s="831">
        <v>2023</v>
      </c>
      <c r="C384" s="832" t="s">
        <v>1212</v>
      </c>
      <c r="D384" s="832">
        <v>23</v>
      </c>
      <c r="E384" s="835" t="s">
        <v>1182</v>
      </c>
      <c r="F384" s="912" t="s">
        <v>1191</v>
      </c>
      <c r="G384" s="865"/>
    </row>
    <row r="385" spans="1:7">
      <c r="A385" s="918"/>
      <c r="B385" s="831">
        <v>2023</v>
      </c>
      <c r="C385" s="832" t="s">
        <v>1212</v>
      </c>
      <c r="D385" s="832">
        <v>24</v>
      </c>
      <c r="E385" s="835" t="s">
        <v>1182</v>
      </c>
      <c r="F385" s="912" t="s">
        <v>1191</v>
      </c>
      <c r="G385" s="865"/>
    </row>
    <row r="386" spans="1:7">
      <c r="A386" s="918"/>
      <c r="B386" s="831">
        <v>2023</v>
      </c>
      <c r="C386" s="832" t="s">
        <v>1212</v>
      </c>
      <c r="D386" s="832">
        <v>25</v>
      </c>
      <c r="E386" s="835" t="s">
        <v>1182</v>
      </c>
      <c r="F386" s="912" t="s">
        <v>1191</v>
      </c>
      <c r="G386" s="865"/>
    </row>
    <row r="387" spans="1:7">
      <c r="A387" s="918"/>
      <c r="B387" s="831">
        <v>2023</v>
      </c>
      <c r="C387" s="832" t="s">
        <v>1212</v>
      </c>
      <c r="D387" s="832">
        <v>26</v>
      </c>
      <c r="E387" s="835" t="s">
        <v>1182</v>
      </c>
      <c r="F387" s="912" t="s">
        <v>1191</v>
      </c>
      <c r="G387" s="865"/>
    </row>
    <row r="388" spans="1:7">
      <c r="A388" s="918"/>
      <c r="B388" s="831">
        <v>2023</v>
      </c>
      <c r="C388" s="832" t="s">
        <v>1212</v>
      </c>
      <c r="D388" s="832">
        <v>27</v>
      </c>
      <c r="E388" s="835" t="s">
        <v>1182</v>
      </c>
      <c r="F388" s="912" t="s">
        <v>1191</v>
      </c>
      <c r="G388" s="865"/>
    </row>
    <row r="389" spans="1:7">
      <c r="A389" s="918"/>
      <c r="B389" s="831">
        <v>2023</v>
      </c>
      <c r="C389" s="832" t="s">
        <v>1212</v>
      </c>
      <c r="D389" s="832">
        <v>28</v>
      </c>
      <c r="E389" s="835" t="s">
        <v>1182</v>
      </c>
      <c r="F389" s="912" t="s">
        <v>1191</v>
      </c>
      <c r="G389" s="865"/>
    </row>
    <row r="390" spans="1:7">
      <c r="A390" s="918"/>
      <c r="B390" s="831">
        <v>2023</v>
      </c>
      <c r="C390" s="832" t="s">
        <v>1212</v>
      </c>
      <c r="D390" s="832">
        <v>29</v>
      </c>
      <c r="E390" s="835" t="s">
        <v>1182</v>
      </c>
      <c r="F390" s="912" t="s">
        <v>1191</v>
      </c>
      <c r="G390" s="865"/>
    </row>
    <row r="391" spans="1:7">
      <c r="A391" s="918"/>
      <c r="B391" s="831">
        <v>2023</v>
      </c>
      <c r="C391" s="832" t="s">
        <v>1212</v>
      </c>
      <c r="D391" s="832">
        <v>30</v>
      </c>
      <c r="E391" s="835" t="s">
        <v>1182</v>
      </c>
      <c r="F391" s="912" t="s">
        <v>1191</v>
      </c>
      <c r="G391" s="865"/>
    </row>
    <row r="392" spans="1:7" ht="13.8" thickBot="1">
      <c r="A392" s="928"/>
      <c r="B392" s="831">
        <v>2023</v>
      </c>
      <c r="C392" s="895" t="s">
        <v>1212</v>
      </c>
      <c r="D392" s="895">
        <v>31</v>
      </c>
      <c r="E392" s="929" t="s">
        <v>1182</v>
      </c>
      <c r="F392" s="912" t="s">
        <v>1191</v>
      </c>
      <c r="G392" s="865"/>
    </row>
    <row r="393" spans="1:7" ht="13.8" thickBot="1">
      <c r="A393" s="918"/>
      <c r="B393" s="1391" t="s">
        <v>1181</v>
      </c>
      <c r="C393" s="1392"/>
      <c r="D393" s="1392"/>
      <c r="E393" s="1392"/>
      <c r="F393" s="1393"/>
      <c r="G393" s="899">
        <f>SUM(G362:G392)</f>
        <v>0</v>
      </c>
    </row>
    <row r="394" spans="1:7" ht="13.8" thickBot="1">
      <c r="A394" s="918"/>
      <c r="B394" s="1386" t="s">
        <v>1213</v>
      </c>
      <c r="C394" s="1387"/>
      <c r="D394" s="1387"/>
      <c r="E394" s="1387"/>
      <c r="F394" s="1388"/>
      <c r="G394" s="828">
        <f>G393+G361+G330</f>
        <v>0</v>
      </c>
    </row>
    <row r="395" spans="1:7" ht="38.25" customHeight="1">
      <c r="A395" s="918"/>
      <c r="B395" s="1412" t="s">
        <v>1199</v>
      </c>
      <c r="C395" s="1413"/>
      <c r="D395" s="1413"/>
      <c r="E395" s="1413"/>
      <c r="F395" s="1413"/>
      <c r="G395" s="1414"/>
    </row>
    <row r="396" spans="1:7">
      <c r="A396" s="918"/>
      <c r="B396" s="1427" t="s">
        <v>1218</v>
      </c>
      <c r="C396" s="1428"/>
      <c r="D396" s="1428"/>
      <c r="E396" s="1428"/>
      <c r="F396" s="1428"/>
      <c r="G396" s="1429"/>
    </row>
    <row r="397" spans="1:7" ht="13.8" thickBot="1">
      <c r="A397" s="918"/>
      <c r="B397" s="906" t="s">
        <v>1201</v>
      </c>
      <c r="C397" s="299"/>
      <c r="D397" s="907"/>
      <c r="E397" s="907"/>
      <c r="F397" s="907"/>
      <c r="G397" s="908"/>
    </row>
    <row r="398" spans="1:7" ht="13.8" thickBot="1">
      <c r="A398" s="928"/>
      <c r="B398" s="1386" t="s">
        <v>1214</v>
      </c>
      <c r="C398" s="1387"/>
      <c r="D398" s="1387"/>
      <c r="E398" s="1387"/>
      <c r="F398" s="1388"/>
      <c r="G398" s="828">
        <f>+G98+G196+G295+G394</f>
        <v>80141</v>
      </c>
    </row>
  </sheetData>
  <mergeCells count="25">
    <mergeCell ref="B398:F398"/>
    <mergeCell ref="B330:F330"/>
    <mergeCell ref="B361:F361"/>
    <mergeCell ref="B393:F393"/>
    <mergeCell ref="B394:F394"/>
    <mergeCell ref="B395:G395"/>
    <mergeCell ref="B396:G396"/>
    <mergeCell ref="B298:G298"/>
    <mergeCell ref="B132:F132"/>
    <mergeCell ref="B164:F164"/>
    <mergeCell ref="B195:F195"/>
    <mergeCell ref="B196:F196"/>
    <mergeCell ref="B197:G197"/>
    <mergeCell ref="B231:F231"/>
    <mergeCell ref="B263:F263"/>
    <mergeCell ref="B294:F294"/>
    <mergeCell ref="A295:E295"/>
    <mergeCell ref="B296:G296"/>
    <mergeCell ref="B297:G297"/>
    <mergeCell ref="B99:G99"/>
    <mergeCell ref="B2:G2"/>
    <mergeCell ref="B36:F36"/>
    <mergeCell ref="B65:F65"/>
    <mergeCell ref="B97:F97"/>
    <mergeCell ref="B98:F9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70C0"/>
  </sheetPr>
  <dimension ref="A1:E56"/>
  <sheetViews>
    <sheetView workbookViewId="0">
      <pane ySplit="4" topLeftCell="A5" activePane="bottomLeft" state="frozen"/>
      <selection activeCell="B80" sqref="B80"/>
      <selection pane="bottomLeft" activeCell="B80" sqref="B80"/>
    </sheetView>
  </sheetViews>
  <sheetFormatPr baseColWidth="10" defaultColWidth="11.44140625" defaultRowHeight="13.2"/>
  <cols>
    <col min="1" max="1" width="11.44140625" style="846"/>
    <col min="2" max="2" width="17" style="846" customWidth="1"/>
    <col min="3" max="3" width="38" style="846" customWidth="1"/>
    <col min="4" max="4" width="18.44140625" style="846" customWidth="1"/>
    <col min="5" max="5" width="20.33203125" style="846" customWidth="1"/>
    <col min="6" max="16384" width="11.44140625" style="930"/>
  </cols>
  <sheetData>
    <row r="1" spans="1:5">
      <c r="A1" s="845"/>
      <c r="B1" s="845"/>
      <c r="C1" s="845"/>
      <c r="D1" s="845"/>
      <c r="E1" s="845"/>
    </row>
    <row r="2" spans="1:5">
      <c r="A2" s="1398" t="s">
        <v>1219</v>
      </c>
      <c r="B2" s="1398"/>
      <c r="C2" s="1398"/>
      <c r="D2" s="1398"/>
      <c r="E2" s="1398"/>
    </row>
    <row r="3" spans="1:5" ht="13.8" thickBot="1">
      <c r="A3" s="845"/>
      <c r="B3" s="845"/>
      <c r="C3" s="845"/>
      <c r="D3" s="845"/>
      <c r="E3" s="845"/>
    </row>
    <row r="4" spans="1:5" ht="40.200000000000003" thickBot="1">
      <c r="A4" s="812" t="s">
        <v>790</v>
      </c>
      <c r="B4" s="308" t="s">
        <v>791</v>
      </c>
      <c r="C4" s="308" t="s">
        <v>1220</v>
      </c>
      <c r="D4" s="308" t="s">
        <v>1221</v>
      </c>
      <c r="E4" s="813" t="s">
        <v>1222</v>
      </c>
    </row>
    <row r="5" spans="1:5">
      <c r="A5" s="890">
        <v>2023</v>
      </c>
      <c r="B5" s="814" t="s">
        <v>806</v>
      </c>
      <c r="C5" s="815" t="s">
        <v>1197</v>
      </c>
      <c r="D5" s="815" t="s">
        <v>1223</v>
      </c>
      <c r="E5" s="817">
        <f>G3S1!$I$36</f>
        <v>149184</v>
      </c>
    </row>
    <row r="6" spans="1:5">
      <c r="A6" s="931"/>
      <c r="B6" s="818" t="s">
        <v>817</v>
      </c>
      <c r="C6" s="819"/>
      <c r="D6" s="835" t="s">
        <v>1223</v>
      </c>
      <c r="E6" s="820">
        <f>G3S1!$I$65</f>
        <v>138429</v>
      </c>
    </row>
    <row r="7" spans="1:5" ht="13.8" thickBot="1">
      <c r="A7" s="931"/>
      <c r="B7" s="818" t="s">
        <v>1003</v>
      </c>
      <c r="C7" s="819"/>
      <c r="D7" s="837" t="s">
        <v>1223</v>
      </c>
      <c r="E7" s="820">
        <f>G3S1!$I$97</f>
        <v>153369</v>
      </c>
    </row>
    <row r="8" spans="1:5" ht="13.8" thickBot="1">
      <c r="A8" s="1383" t="s">
        <v>1172</v>
      </c>
      <c r="B8" s="1384"/>
      <c r="C8" s="1384"/>
      <c r="D8" s="1385"/>
      <c r="E8" s="824">
        <f>ROUND(SUM(E5:E7)/(31+28+31),0)</f>
        <v>4900</v>
      </c>
    </row>
    <row r="9" spans="1:5">
      <c r="A9" s="890">
        <f>+A5</f>
        <v>2023</v>
      </c>
      <c r="B9" s="814" t="s">
        <v>806</v>
      </c>
      <c r="C9" s="815" t="s">
        <v>1197</v>
      </c>
      <c r="D9" s="815" t="s">
        <v>1224</v>
      </c>
      <c r="E9" s="817">
        <f>G3VAL!F36</f>
        <v>46463</v>
      </c>
    </row>
    <row r="10" spans="1:5">
      <c r="A10" s="931"/>
      <c r="B10" s="818" t="s">
        <v>817</v>
      </c>
      <c r="C10" s="819"/>
      <c r="D10" s="835" t="s">
        <v>1224</v>
      </c>
      <c r="E10" s="820">
        <f>G3VAL!F65</f>
        <v>43194</v>
      </c>
    </row>
    <row r="11" spans="1:5" ht="13.8" thickBot="1">
      <c r="A11" s="931"/>
      <c r="B11" s="818" t="s">
        <v>1003</v>
      </c>
      <c r="C11" s="819"/>
      <c r="D11" s="837" t="s">
        <v>1224</v>
      </c>
      <c r="E11" s="820">
        <f>G3VAL!F97</f>
        <v>49288</v>
      </c>
    </row>
    <row r="12" spans="1:5" ht="13.8" thickBot="1">
      <c r="A12" s="1383" t="s">
        <v>1172</v>
      </c>
      <c r="B12" s="1384"/>
      <c r="C12" s="1384"/>
      <c r="D12" s="1385"/>
      <c r="E12" s="824">
        <f>ROUND(SUM(E9:E11)/(31+28+31),0)</f>
        <v>1544</v>
      </c>
    </row>
    <row r="13" spans="1:5">
      <c r="A13" s="890">
        <f>+A9</f>
        <v>2023</v>
      </c>
      <c r="B13" s="814" t="s">
        <v>806</v>
      </c>
      <c r="C13" s="815" t="s">
        <v>1197</v>
      </c>
      <c r="D13" s="815" t="s">
        <v>1225</v>
      </c>
      <c r="E13" s="817">
        <f>G3PM!$F$36</f>
        <v>50503</v>
      </c>
    </row>
    <row r="14" spans="1:5">
      <c r="A14" s="931"/>
      <c r="B14" s="818" t="s">
        <v>817</v>
      </c>
      <c r="C14" s="819"/>
      <c r="D14" s="835" t="s">
        <v>1225</v>
      </c>
      <c r="E14" s="820">
        <f>G3PM!F65</f>
        <v>46520</v>
      </c>
    </row>
    <row r="15" spans="1:5" ht="13.8" thickBot="1">
      <c r="A15" s="931"/>
      <c r="B15" s="818" t="s">
        <v>1003</v>
      </c>
      <c r="C15" s="819"/>
      <c r="D15" s="837" t="s">
        <v>1225</v>
      </c>
      <c r="E15" s="820">
        <f>G3PM!F97</f>
        <v>52224</v>
      </c>
    </row>
    <row r="16" spans="1:5" ht="13.8" thickBot="1">
      <c r="A16" s="1383" t="s">
        <v>1172</v>
      </c>
      <c r="B16" s="1384"/>
      <c r="C16" s="1384"/>
      <c r="D16" s="1385"/>
      <c r="E16" s="824">
        <f>ROUND(SUM(E13:E15)/(31+28+31),0)</f>
        <v>1658</v>
      </c>
    </row>
    <row r="17" spans="1:5" ht="13.8" thickBot="1">
      <c r="A17" s="1386" t="s">
        <v>1226</v>
      </c>
      <c r="B17" s="1387"/>
      <c r="C17" s="1387"/>
      <c r="D17" s="1388"/>
      <c r="E17" s="828">
        <f>E8+E12+E16</f>
        <v>8102</v>
      </c>
    </row>
    <row r="18" spans="1:5">
      <c r="A18" s="890">
        <f>+A13</f>
        <v>2023</v>
      </c>
      <c r="B18" s="814" t="s">
        <v>1004</v>
      </c>
      <c r="C18" s="815" t="s">
        <v>1197</v>
      </c>
      <c r="D18" s="815" t="s">
        <v>1223</v>
      </c>
      <c r="E18" s="817"/>
    </row>
    <row r="19" spans="1:5">
      <c r="A19" s="931"/>
      <c r="B19" s="818" t="s">
        <v>1005</v>
      </c>
      <c r="C19" s="819"/>
      <c r="D19" s="835" t="s">
        <v>1223</v>
      </c>
      <c r="E19" s="820"/>
    </row>
    <row r="20" spans="1:5" ht="13.8" thickBot="1">
      <c r="A20" s="931"/>
      <c r="B20" s="818" t="s">
        <v>1006</v>
      </c>
      <c r="C20" s="819"/>
      <c r="D20" s="837" t="s">
        <v>1223</v>
      </c>
      <c r="E20" s="820"/>
    </row>
    <row r="21" spans="1:5" ht="13.8" thickBot="1">
      <c r="A21" s="1383" t="s">
        <v>1172</v>
      </c>
      <c r="B21" s="1384"/>
      <c r="C21" s="1384"/>
      <c r="D21" s="1385"/>
      <c r="E21" s="824"/>
    </row>
    <row r="22" spans="1:5">
      <c r="A22" s="890">
        <f>+A18</f>
        <v>2023</v>
      </c>
      <c r="B22" s="814" t="s">
        <v>1004</v>
      </c>
      <c r="C22" s="815" t="s">
        <v>1197</v>
      </c>
      <c r="D22" s="815" t="s">
        <v>1224</v>
      </c>
      <c r="E22" s="817"/>
    </row>
    <row r="23" spans="1:5">
      <c r="A23" s="931"/>
      <c r="B23" s="818" t="s">
        <v>1005</v>
      </c>
      <c r="C23" s="819"/>
      <c r="D23" s="835" t="s">
        <v>1224</v>
      </c>
      <c r="E23" s="820"/>
    </row>
    <row r="24" spans="1:5" ht="13.8" thickBot="1">
      <c r="A24" s="931"/>
      <c r="B24" s="818" t="s">
        <v>1006</v>
      </c>
      <c r="C24" s="819"/>
      <c r="D24" s="837" t="s">
        <v>1224</v>
      </c>
      <c r="E24" s="820"/>
    </row>
    <row r="25" spans="1:5" ht="13.8" thickBot="1">
      <c r="A25" s="1383" t="s">
        <v>1172</v>
      </c>
      <c r="B25" s="1384"/>
      <c r="C25" s="1384"/>
      <c r="D25" s="1385"/>
      <c r="E25" s="824"/>
    </row>
    <row r="26" spans="1:5">
      <c r="A26" s="890">
        <f>+A22</f>
        <v>2023</v>
      </c>
      <c r="B26" s="814" t="s">
        <v>1004</v>
      </c>
      <c r="C26" s="815" t="s">
        <v>1197</v>
      </c>
      <c r="D26" s="815" t="s">
        <v>1225</v>
      </c>
      <c r="E26" s="817"/>
    </row>
    <row r="27" spans="1:5">
      <c r="A27" s="931"/>
      <c r="B27" s="818" t="s">
        <v>1005</v>
      </c>
      <c r="C27" s="819"/>
      <c r="D27" s="835" t="s">
        <v>1225</v>
      </c>
      <c r="E27" s="820"/>
    </row>
    <row r="28" spans="1:5" ht="13.8" thickBot="1">
      <c r="A28" s="931"/>
      <c r="B28" s="818" t="s">
        <v>1006</v>
      </c>
      <c r="C28" s="819"/>
      <c r="D28" s="837" t="s">
        <v>1225</v>
      </c>
      <c r="E28" s="820"/>
    </row>
    <row r="29" spans="1:5" ht="13.8" thickBot="1">
      <c r="A29" s="1383" t="s">
        <v>1172</v>
      </c>
      <c r="B29" s="1384"/>
      <c r="C29" s="1384"/>
      <c r="D29" s="1385"/>
      <c r="E29" s="824"/>
    </row>
    <row r="30" spans="1:5" ht="13.8" thickBot="1">
      <c r="A30" s="1386" t="s">
        <v>1227</v>
      </c>
      <c r="B30" s="1387"/>
      <c r="C30" s="1387"/>
      <c r="D30" s="1388"/>
      <c r="E30" s="828"/>
    </row>
    <row r="31" spans="1:5">
      <c r="A31" s="890">
        <f>+A26</f>
        <v>2023</v>
      </c>
      <c r="B31" s="932" t="s">
        <v>1021</v>
      </c>
      <c r="C31" s="815" t="s">
        <v>1197</v>
      </c>
      <c r="D31" s="933" t="s">
        <v>1223</v>
      </c>
      <c r="E31" s="934"/>
    </row>
    <row r="32" spans="1:5">
      <c r="A32" s="935"/>
      <c r="B32" s="932" t="s">
        <v>1009</v>
      </c>
      <c r="C32" s="936"/>
      <c r="D32" s="933" t="s">
        <v>1223</v>
      </c>
      <c r="E32" s="934"/>
    </row>
    <row r="33" spans="1:5" ht="13.8" thickBot="1">
      <c r="A33" s="935"/>
      <c r="B33" s="932" t="s">
        <v>1010</v>
      </c>
      <c r="C33" s="936"/>
      <c r="D33" s="933" t="s">
        <v>1223</v>
      </c>
      <c r="E33" s="934"/>
    </row>
    <row r="34" spans="1:5" ht="13.8" thickBot="1">
      <c r="A34" s="1383" t="s">
        <v>1172</v>
      </c>
      <c r="B34" s="1384"/>
      <c r="C34" s="1384"/>
      <c r="D34" s="1385"/>
      <c r="E34" s="824"/>
    </row>
    <row r="35" spans="1:5">
      <c r="A35" s="890">
        <f>+A31</f>
        <v>2023</v>
      </c>
      <c r="B35" s="932" t="s">
        <v>1021</v>
      </c>
      <c r="C35" s="815" t="s">
        <v>1197</v>
      </c>
      <c r="D35" s="933" t="s">
        <v>1224</v>
      </c>
      <c r="E35" s="934"/>
    </row>
    <row r="36" spans="1:5">
      <c r="A36" s="935"/>
      <c r="B36" s="932" t="s">
        <v>1009</v>
      </c>
      <c r="C36" s="936"/>
      <c r="D36" s="933" t="s">
        <v>1224</v>
      </c>
      <c r="E36" s="934"/>
    </row>
    <row r="37" spans="1:5" ht="13.8" thickBot="1">
      <c r="A37" s="935"/>
      <c r="B37" s="932" t="s">
        <v>1010</v>
      </c>
      <c r="C37" s="936"/>
      <c r="D37" s="933" t="s">
        <v>1224</v>
      </c>
      <c r="E37" s="934"/>
    </row>
    <row r="38" spans="1:5" ht="13.8" thickBot="1">
      <c r="A38" s="1383" t="s">
        <v>1172</v>
      </c>
      <c r="B38" s="1384"/>
      <c r="C38" s="1384"/>
      <c r="D38" s="1385"/>
      <c r="E38" s="824"/>
    </row>
    <row r="39" spans="1:5">
      <c r="A39" s="890">
        <f>+A35</f>
        <v>2023</v>
      </c>
      <c r="B39" s="932" t="s">
        <v>1021</v>
      </c>
      <c r="C39" s="815" t="s">
        <v>1197</v>
      </c>
      <c r="D39" s="933" t="s">
        <v>1225</v>
      </c>
      <c r="E39" s="934"/>
    </row>
    <row r="40" spans="1:5">
      <c r="A40" s="935"/>
      <c r="B40" s="932" t="s">
        <v>1009</v>
      </c>
      <c r="C40" s="936"/>
      <c r="D40" s="933" t="s">
        <v>1225</v>
      </c>
      <c r="E40" s="934"/>
    </row>
    <row r="41" spans="1:5" ht="13.8" thickBot="1">
      <c r="A41" s="935"/>
      <c r="B41" s="932" t="s">
        <v>1010</v>
      </c>
      <c r="C41" s="936"/>
      <c r="D41" s="933" t="s">
        <v>1225</v>
      </c>
      <c r="E41" s="934"/>
    </row>
    <row r="42" spans="1:5" ht="13.8" thickBot="1">
      <c r="A42" s="1383" t="s">
        <v>1172</v>
      </c>
      <c r="B42" s="1384"/>
      <c r="C42" s="1384"/>
      <c r="D42" s="1385"/>
      <c r="E42" s="824"/>
    </row>
    <row r="43" spans="1:5" ht="13.8" thickBot="1">
      <c r="A43" s="1386" t="s">
        <v>1228</v>
      </c>
      <c r="B43" s="1387"/>
      <c r="C43" s="1387"/>
      <c r="D43" s="1388"/>
      <c r="E43" s="828"/>
    </row>
    <row r="44" spans="1:5">
      <c r="A44" s="890">
        <v>2023</v>
      </c>
      <c r="B44" s="932" t="s">
        <v>1011</v>
      </c>
      <c r="C44" s="815" t="s">
        <v>1197</v>
      </c>
      <c r="D44" s="933" t="s">
        <v>1223</v>
      </c>
      <c r="E44" s="934"/>
    </row>
    <row r="45" spans="1:5">
      <c r="A45" s="935"/>
      <c r="B45" s="932" t="s">
        <v>1012</v>
      </c>
      <c r="C45" s="936"/>
      <c r="D45" s="933" t="s">
        <v>1223</v>
      </c>
      <c r="E45" s="934"/>
    </row>
    <row r="46" spans="1:5" ht="13.8" thickBot="1">
      <c r="A46" s="935"/>
      <c r="B46" s="932" t="s">
        <v>1013</v>
      </c>
      <c r="C46" s="936"/>
      <c r="D46" s="933" t="s">
        <v>1223</v>
      </c>
      <c r="E46" s="934"/>
    </row>
    <row r="47" spans="1:5" ht="13.8" thickBot="1">
      <c r="A47" s="1383" t="s">
        <v>1172</v>
      </c>
      <c r="B47" s="1384"/>
      <c r="C47" s="1384"/>
      <c r="D47" s="1385"/>
      <c r="E47" s="824"/>
    </row>
    <row r="48" spans="1:5">
      <c r="A48" s="890">
        <v>2023</v>
      </c>
      <c r="B48" s="932" t="s">
        <v>1011</v>
      </c>
      <c r="C48" s="815" t="s">
        <v>1197</v>
      </c>
      <c r="D48" s="933" t="s">
        <v>1224</v>
      </c>
      <c r="E48" s="934"/>
    </row>
    <row r="49" spans="1:5">
      <c r="A49" s="935"/>
      <c r="B49" s="932" t="s">
        <v>1012</v>
      </c>
      <c r="C49" s="936"/>
      <c r="D49" s="933" t="s">
        <v>1224</v>
      </c>
      <c r="E49" s="934"/>
    </row>
    <row r="50" spans="1:5" ht="13.8" thickBot="1">
      <c r="A50" s="935"/>
      <c r="B50" s="932" t="s">
        <v>1013</v>
      </c>
      <c r="C50" s="936"/>
      <c r="D50" s="933" t="s">
        <v>1224</v>
      </c>
      <c r="E50" s="934"/>
    </row>
    <row r="51" spans="1:5" ht="13.8" thickBot="1">
      <c r="A51" s="1383" t="s">
        <v>1172</v>
      </c>
      <c r="B51" s="1384"/>
      <c r="C51" s="1384"/>
      <c r="D51" s="1385"/>
      <c r="E51" s="824"/>
    </row>
    <row r="52" spans="1:5">
      <c r="A52" s="890">
        <v>2023</v>
      </c>
      <c r="B52" s="932" t="s">
        <v>1011</v>
      </c>
      <c r="C52" s="815" t="s">
        <v>1197</v>
      </c>
      <c r="D52" s="933" t="s">
        <v>1225</v>
      </c>
      <c r="E52" s="934"/>
    </row>
    <row r="53" spans="1:5">
      <c r="A53" s="935"/>
      <c r="B53" s="932" t="s">
        <v>1012</v>
      </c>
      <c r="C53" s="936"/>
      <c r="D53" s="933" t="s">
        <v>1225</v>
      </c>
      <c r="E53" s="934"/>
    </row>
    <row r="54" spans="1:5" ht="13.8" thickBot="1">
      <c r="A54" s="935"/>
      <c r="B54" s="932" t="s">
        <v>1013</v>
      </c>
      <c r="C54" s="936"/>
      <c r="D54" s="933" t="s">
        <v>1225</v>
      </c>
      <c r="E54" s="934"/>
    </row>
    <row r="55" spans="1:5" ht="13.8" thickBot="1">
      <c r="A55" s="1383" t="s">
        <v>1172</v>
      </c>
      <c r="B55" s="1384"/>
      <c r="C55" s="1384"/>
      <c r="D55" s="1385"/>
      <c r="E55" s="824"/>
    </row>
    <row r="56" spans="1:5" ht="13.8" thickBot="1">
      <c r="A56" s="1386" t="s">
        <v>1229</v>
      </c>
      <c r="B56" s="1387"/>
      <c r="C56" s="1387"/>
      <c r="D56" s="1388"/>
      <c r="E56" s="828"/>
    </row>
  </sheetData>
  <mergeCells count="17">
    <mergeCell ref="A43:D43"/>
    <mergeCell ref="A47:D47"/>
    <mergeCell ref="A51:D51"/>
    <mergeCell ref="A55:D55"/>
    <mergeCell ref="A56:D56"/>
    <mergeCell ref="A42:D42"/>
    <mergeCell ref="A2:E2"/>
    <mergeCell ref="A8:D8"/>
    <mergeCell ref="A12:D12"/>
    <mergeCell ref="A16:D16"/>
    <mergeCell ref="A17:D17"/>
    <mergeCell ref="A21:D21"/>
    <mergeCell ref="A25:D25"/>
    <mergeCell ref="A29:D29"/>
    <mergeCell ref="A30:D30"/>
    <mergeCell ref="A34:D34"/>
    <mergeCell ref="A38:D3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70C0"/>
  </sheetPr>
  <dimension ref="A2:I394"/>
  <sheetViews>
    <sheetView topLeftCell="A64" zoomScale="75" zoomScaleNormal="75" workbookViewId="0">
      <selection activeCell="B80" sqref="B80"/>
    </sheetView>
  </sheetViews>
  <sheetFormatPr baseColWidth="10" defaultColWidth="11.44140625" defaultRowHeight="13.2"/>
  <cols>
    <col min="1" max="3" width="11.44140625" style="937"/>
    <col min="4" max="4" width="39" style="937" customWidth="1"/>
    <col min="5" max="5" width="22.6640625" style="937" customWidth="1"/>
    <col min="6" max="6" width="13.6640625" style="938" customWidth="1"/>
    <col min="7" max="8" width="13.109375" style="937" customWidth="1"/>
    <col min="9" max="9" width="11.44140625" style="937"/>
    <col min="10" max="16384" width="11.44140625" style="930"/>
  </cols>
  <sheetData>
    <row r="2" spans="1:9" ht="17.399999999999999">
      <c r="A2" s="1433" t="s">
        <v>1230</v>
      </c>
      <c r="B2" s="1433"/>
      <c r="C2" s="1433"/>
      <c r="D2" s="1433"/>
      <c r="E2" s="1433"/>
      <c r="F2" s="1433"/>
      <c r="G2" s="1433"/>
      <c r="H2" s="1433"/>
      <c r="I2" s="1433"/>
    </row>
    <row r="3" spans="1:9" ht="13.8" thickBot="1"/>
    <row r="4" spans="1:9" ht="55.8" thickBot="1">
      <c r="A4" s="939" t="s">
        <v>790</v>
      </c>
      <c r="B4" s="940" t="s">
        <v>791</v>
      </c>
      <c r="C4" s="940" t="s">
        <v>1231</v>
      </c>
      <c r="D4" s="940" t="s">
        <v>1220</v>
      </c>
      <c r="E4" s="940" t="s">
        <v>1221</v>
      </c>
      <c r="F4" s="941" t="s">
        <v>1232</v>
      </c>
      <c r="G4" s="942" t="s">
        <v>1233</v>
      </c>
      <c r="H4" s="942" t="s">
        <v>1234</v>
      </c>
      <c r="I4" s="943" t="s">
        <v>1222</v>
      </c>
    </row>
    <row r="5" spans="1:9">
      <c r="A5" s="944">
        <v>2023</v>
      </c>
      <c r="B5" s="945" t="s">
        <v>806</v>
      </c>
      <c r="C5" s="945">
        <v>1</v>
      </c>
      <c r="D5" s="945" t="s">
        <v>1235</v>
      </c>
      <c r="E5" s="945" t="s">
        <v>1223</v>
      </c>
      <c r="F5" s="946">
        <v>4734</v>
      </c>
      <c r="G5" s="947">
        <v>5</v>
      </c>
      <c r="H5" s="947">
        <v>0</v>
      </c>
      <c r="I5" s="948">
        <v>4729</v>
      </c>
    </row>
    <row r="6" spans="1:9">
      <c r="A6" s="944">
        <f t="shared" ref="A6:A35" si="0">+A5</f>
        <v>2023</v>
      </c>
      <c r="B6" s="949" t="s">
        <v>806</v>
      </c>
      <c r="C6" s="950">
        <v>2</v>
      </c>
      <c r="D6" s="949" t="s">
        <v>1235</v>
      </c>
      <c r="E6" s="949" t="s">
        <v>1223</v>
      </c>
      <c r="F6" s="946">
        <v>4742</v>
      </c>
      <c r="G6" s="947">
        <v>5</v>
      </c>
      <c r="H6" s="947">
        <v>0</v>
      </c>
      <c r="I6" s="951">
        <v>4737</v>
      </c>
    </row>
    <row r="7" spans="1:9">
      <c r="A7" s="944">
        <f t="shared" si="0"/>
        <v>2023</v>
      </c>
      <c r="B7" s="949" t="s">
        <v>806</v>
      </c>
      <c r="C7" s="950">
        <v>3</v>
      </c>
      <c r="D7" s="949" t="s">
        <v>1235</v>
      </c>
      <c r="E7" s="949" t="s">
        <v>1223</v>
      </c>
      <c r="F7" s="946">
        <v>4752</v>
      </c>
      <c r="G7" s="947">
        <v>4</v>
      </c>
      <c r="H7" s="947">
        <v>0</v>
      </c>
      <c r="I7" s="951">
        <v>4748</v>
      </c>
    </row>
    <row r="8" spans="1:9">
      <c r="A8" s="944">
        <f t="shared" si="0"/>
        <v>2023</v>
      </c>
      <c r="B8" s="949" t="s">
        <v>806</v>
      </c>
      <c r="C8" s="950">
        <v>4</v>
      </c>
      <c r="D8" s="949" t="s">
        <v>1235</v>
      </c>
      <c r="E8" s="949" t="s">
        <v>1223</v>
      </c>
      <c r="F8" s="946">
        <v>4755</v>
      </c>
      <c r="G8" s="947">
        <v>4</v>
      </c>
      <c r="H8" s="947">
        <v>0</v>
      </c>
      <c r="I8" s="951">
        <v>4751</v>
      </c>
    </row>
    <row r="9" spans="1:9">
      <c r="A9" s="944">
        <f t="shared" si="0"/>
        <v>2023</v>
      </c>
      <c r="B9" s="949" t="s">
        <v>806</v>
      </c>
      <c r="C9" s="950">
        <v>5</v>
      </c>
      <c r="D9" s="949" t="s">
        <v>1235</v>
      </c>
      <c r="E9" s="949" t="s">
        <v>1223</v>
      </c>
      <c r="F9" s="946">
        <v>4764</v>
      </c>
      <c r="G9" s="947">
        <v>6</v>
      </c>
      <c r="H9" s="947">
        <v>0</v>
      </c>
      <c r="I9" s="951">
        <v>4758</v>
      </c>
    </row>
    <row r="10" spans="1:9">
      <c r="A10" s="944">
        <f t="shared" si="0"/>
        <v>2023</v>
      </c>
      <c r="B10" s="949" t="s">
        <v>806</v>
      </c>
      <c r="C10" s="950">
        <v>6</v>
      </c>
      <c r="D10" s="952" t="s">
        <v>1235</v>
      </c>
      <c r="E10" s="949" t="s">
        <v>1223</v>
      </c>
      <c r="F10" s="946">
        <v>4767</v>
      </c>
      <c r="G10" s="947">
        <v>6</v>
      </c>
      <c r="H10" s="947">
        <v>0</v>
      </c>
      <c r="I10" s="951">
        <v>4761</v>
      </c>
    </row>
    <row r="11" spans="1:9">
      <c r="A11" s="944">
        <f t="shared" si="0"/>
        <v>2023</v>
      </c>
      <c r="B11" s="949" t="s">
        <v>806</v>
      </c>
      <c r="C11" s="950">
        <v>7</v>
      </c>
      <c r="D11" s="949" t="s">
        <v>1235</v>
      </c>
      <c r="E11" s="949" t="s">
        <v>1223</v>
      </c>
      <c r="F11" s="946">
        <v>4783</v>
      </c>
      <c r="G11" s="947">
        <v>6</v>
      </c>
      <c r="H11" s="947">
        <v>0</v>
      </c>
      <c r="I11" s="951">
        <v>4777</v>
      </c>
    </row>
    <row r="12" spans="1:9">
      <c r="A12" s="944">
        <f t="shared" si="0"/>
        <v>2023</v>
      </c>
      <c r="B12" s="949" t="s">
        <v>806</v>
      </c>
      <c r="C12" s="950">
        <v>8</v>
      </c>
      <c r="D12" s="949" t="s">
        <v>1235</v>
      </c>
      <c r="E12" s="949" t="s">
        <v>1223</v>
      </c>
      <c r="F12" s="946">
        <v>4795</v>
      </c>
      <c r="G12" s="947">
        <v>6</v>
      </c>
      <c r="H12" s="947">
        <v>0</v>
      </c>
      <c r="I12" s="951">
        <v>4789</v>
      </c>
    </row>
    <row r="13" spans="1:9">
      <c r="A13" s="944">
        <f t="shared" si="0"/>
        <v>2023</v>
      </c>
      <c r="B13" s="949" t="s">
        <v>806</v>
      </c>
      <c r="C13" s="950">
        <v>9</v>
      </c>
      <c r="D13" s="949" t="s">
        <v>1235</v>
      </c>
      <c r="E13" s="949" t="s">
        <v>1223</v>
      </c>
      <c r="F13" s="946">
        <v>4798</v>
      </c>
      <c r="G13" s="947">
        <v>7</v>
      </c>
      <c r="H13" s="947">
        <v>0</v>
      </c>
      <c r="I13" s="951">
        <v>4791</v>
      </c>
    </row>
    <row r="14" spans="1:9">
      <c r="A14" s="944">
        <f t="shared" si="0"/>
        <v>2023</v>
      </c>
      <c r="B14" s="949" t="s">
        <v>806</v>
      </c>
      <c r="C14" s="950">
        <v>10</v>
      </c>
      <c r="D14" s="949" t="s">
        <v>1235</v>
      </c>
      <c r="E14" s="949" t="s">
        <v>1223</v>
      </c>
      <c r="F14" s="946">
        <v>4809</v>
      </c>
      <c r="G14" s="947">
        <v>6</v>
      </c>
      <c r="H14" s="947">
        <v>0</v>
      </c>
      <c r="I14" s="951">
        <v>4803</v>
      </c>
    </row>
    <row r="15" spans="1:9">
      <c r="A15" s="944">
        <f t="shared" si="0"/>
        <v>2023</v>
      </c>
      <c r="B15" s="949" t="s">
        <v>806</v>
      </c>
      <c r="C15" s="950">
        <v>11</v>
      </c>
      <c r="D15" s="949" t="s">
        <v>1235</v>
      </c>
      <c r="E15" s="949" t="s">
        <v>1223</v>
      </c>
      <c r="F15" s="946">
        <v>4825</v>
      </c>
      <c r="G15" s="947">
        <v>6</v>
      </c>
      <c r="H15" s="947">
        <v>0</v>
      </c>
      <c r="I15" s="951">
        <v>4819</v>
      </c>
    </row>
    <row r="16" spans="1:9">
      <c r="A16" s="944">
        <f t="shared" si="0"/>
        <v>2023</v>
      </c>
      <c r="B16" s="949" t="s">
        <v>806</v>
      </c>
      <c r="C16" s="950">
        <v>12</v>
      </c>
      <c r="D16" s="949" t="s">
        <v>1235</v>
      </c>
      <c r="E16" s="949" t="s">
        <v>1223</v>
      </c>
      <c r="F16" s="946">
        <v>4835</v>
      </c>
      <c r="G16" s="947">
        <v>6</v>
      </c>
      <c r="H16" s="947">
        <v>0</v>
      </c>
      <c r="I16" s="951">
        <v>4829</v>
      </c>
    </row>
    <row r="17" spans="1:9">
      <c r="A17" s="944">
        <f t="shared" si="0"/>
        <v>2023</v>
      </c>
      <c r="B17" s="949" t="s">
        <v>806</v>
      </c>
      <c r="C17" s="950">
        <v>13</v>
      </c>
      <c r="D17" s="950" t="s">
        <v>1235</v>
      </c>
      <c r="E17" s="949" t="s">
        <v>1223</v>
      </c>
      <c r="F17" s="946">
        <v>4798</v>
      </c>
      <c r="G17" s="947">
        <v>6</v>
      </c>
      <c r="H17" s="947">
        <v>0</v>
      </c>
      <c r="I17" s="951">
        <v>4792</v>
      </c>
    </row>
    <row r="18" spans="1:9">
      <c r="A18" s="944">
        <f t="shared" si="0"/>
        <v>2023</v>
      </c>
      <c r="B18" s="949" t="s">
        <v>806</v>
      </c>
      <c r="C18" s="950">
        <v>14</v>
      </c>
      <c r="D18" s="950" t="s">
        <v>1235</v>
      </c>
      <c r="E18" s="949" t="s">
        <v>1223</v>
      </c>
      <c r="F18" s="946">
        <v>4771</v>
      </c>
      <c r="G18" s="947">
        <v>10</v>
      </c>
      <c r="H18" s="947">
        <v>0</v>
      </c>
      <c r="I18" s="951">
        <v>4761</v>
      </c>
    </row>
    <row r="19" spans="1:9">
      <c r="A19" s="944">
        <f t="shared" si="0"/>
        <v>2023</v>
      </c>
      <c r="B19" s="949" t="s">
        <v>806</v>
      </c>
      <c r="C19" s="950">
        <v>15</v>
      </c>
      <c r="D19" s="950" t="s">
        <v>1235</v>
      </c>
      <c r="E19" s="949" t="s">
        <v>1223</v>
      </c>
      <c r="F19" s="946">
        <v>4787</v>
      </c>
      <c r="G19" s="947">
        <v>8</v>
      </c>
      <c r="H19" s="947">
        <v>0</v>
      </c>
      <c r="I19" s="951">
        <v>4779</v>
      </c>
    </row>
    <row r="20" spans="1:9">
      <c r="A20" s="944">
        <f t="shared" si="0"/>
        <v>2023</v>
      </c>
      <c r="B20" s="949" t="s">
        <v>806</v>
      </c>
      <c r="C20" s="950">
        <v>16</v>
      </c>
      <c r="D20" s="950" t="s">
        <v>1235</v>
      </c>
      <c r="E20" s="949" t="s">
        <v>1223</v>
      </c>
      <c r="F20" s="946">
        <v>4800</v>
      </c>
      <c r="G20" s="947">
        <v>9</v>
      </c>
      <c r="H20" s="947">
        <v>0</v>
      </c>
      <c r="I20" s="951">
        <v>4791</v>
      </c>
    </row>
    <row r="21" spans="1:9">
      <c r="A21" s="944">
        <f t="shared" si="0"/>
        <v>2023</v>
      </c>
      <c r="B21" s="949" t="s">
        <v>806</v>
      </c>
      <c r="C21" s="950">
        <v>17</v>
      </c>
      <c r="D21" s="950" t="s">
        <v>1235</v>
      </c>
      <c r="E21" s="949" t="s">
        <v>1223</v>
      </c>
      <c r="F21" s="946">
        <v>4794</v>
      </c>
      <c r="G21" s="947">
        <v>7</v>
      </c>
      <c r="H21" s="947">
        <v>0</v>
      </c>
      <c r="I21" s="951">
        <v>4787</v>
      </c>
    </row>
    <row r="22" spans="1:9">
      <c r="A22" s="944">
        <f t="shared" si="0"/>
        <v>2023</v>
      </c>
      <c r="B22" s="949" t="s">
        <v>806</v>
      </c>
      <c r="C22" s="950">
        <v>18</v>
      </c>
      <c r="D22" s="949" t="s">
        <v>1235</v>
      </c>
      <c r="E22" s="949" t="s">
        <v>1223</v>
      </c>
      <c r="F22" s="946">
        <v>4804</v>
      </c>
      <c r="G22" s="947">
        <v>7</v>
      </c>
      <c r="H22" s="947">
        <v>0</v>
      </c>
      <c r="I22" s="951">
        <v>4797</v>
      </c>
    </row>
    <row r="23" spans="1:9">
      <c r="A23" s="944">
        <f t="shared" si="0"/>
        <v>2023</v>
      </c>
      <c r="B23" s="949" t="s">
        <v>806</v>
      </c>
      <c r="C23" s="950">
        <v>19</v>
      </c>
      <c r="D23" s="949" t="s">
        <v>1235</v>
      </c>
      <c r="E23" s="949" t="s">
        <v>1223</v>
      </c>
      <c r="F23" s="946">
        <v>4822</v>
      </c>
      <c r="G23" s="947">
        <v>7</v>
      </c>
      <c r="H23" s="947">
        <v>0</v>
      </c>
      <c r="I23" s="951">
        <v>4815</v>
      </c>
    </row>
    <row r="24" spans="1:9">
      <c r="A24" s="944">
        <f t="shared" si="0"/>
        <v>2023</v>
      </c>
      <c r="B24" s="949" t="s">
        <v>806</v>
      </c>
      <c r="C24" s="950">
        <v>20</v>
      </c>
      <c r="D24" s="949" t="s">
        <v>1235</v>
      </c>
      <c r="E24" s="949" t="s">
        <v>1223</v>
      </c>
      <c r="F24" s="946">
        <v>4835</v>
      </c>
      <c r="G24" s="947">
        <v>8</v>
      </c>
      <c r="H24" s="947">
        <v>0</v>
      </c>
      <c r="I24" s="951">
        <v>4827</v>
      </c>
    </row>
    <row r="25" spans="1:9">
      <c r="A25" s="944">
        <f t="shared" si="0"/>
        <v>2023</v>
      </c>
      <c r="B25" s="949" t="s">
        <v>806</v>
      </c>
      <c r="C25" s="950">
        <v>21</v>
      </c>
      <c r="D25" s="949" t="s">
        <v>1235</v>
      </c>
      <c r="E25" s="949" t="s">
        <v>1223</v>
      </c>
      <c r="F25" s="946">
        <v>4850</v>
      </c>
      <c r="G25" s="947">
        <v>5</v>
      </c>
      <c r="H25" s="947">
        <v>0</v>
      </c>
      <c r="I25" s="951">
        <v>4845</v>
      </c>
    </row>
    <row r="26" spans="1:9">
      <c r="A26" s="944">
        <f t="shared" si="0"/>
        <v>2023</v>
      </c>
      <c r="B26" s="949" t="s">
        <v>806</v>
      </c>
      <c r="C26" s="950">
        <v>22</v>
      </c>
      <c r="D26" s="949" t="s">
        <v>1235</v>
      </c>
      <c r="E26" s="949" t="s">
        <v>1223</v>
      </c>
      <c r="F26" s="946">
        <v>4867</v>
      </c>
      <c r="G26" s="947">
        <v>5</v>
      </c>
      <c r="H26" s="947">
        <v>0</v>
      </c>
      <c r="I26" s="951">
        <v>4862</v>
      </c>
    </row>
    <row r="27" spans="1:9">
      <c r="A27" s="944">
        <f t="shared" si="0"/>
        <v>2023</v>
      </c>
      <c r="B27" s="949" t="s">
        <v>806</v>
      </c>
      <c r="C27" s="950">
        <v>23</v>
      </c>
      <c r="D27" s="949" t="s">
        <v>1235</v>
      </c>
      <c r="E27" s="949" t="s">
        <v>1223</v>
      </c>
      <c r="F27" s="946">
        <v>4880</v>
      </c>
      <c r="G27" s="947">
        <v>8</v>
      </c>
      <c r="H27" s="947">
        <v>0</v>
      </c>
      <c r="I27" s="951">
        <v>4872</v>
      </c>
    </row>
    <row r="28" spans="1:9">
      <c r="A28" s="944">
        <f t="shared" si="0"/>
        <v>2023</v>
      </c>
      <c r="B28" s="949" t="s">
        <v>806</v>
      </c>
      <c r="C28" s="950">
        <v>24</v>
      </c>
      <c r="D28" s="949" t="s">
        <v>1235</v>
      </c>
      <c r="E28" s="949" t="s">
        <v>1223</v>
      </c>
      <c r="F28" s="946">
        <v>4871</v>
      </c>
      <c r="G28" s="947">
        <v>7</v>
      </c>
      <c r="H28" s="947">
        <v>0</v>
      </c>
      <c r="I28" s="951">
        <v>4864</v>
      </c>
    </row>
    <row r="29" spans="1:9">
      <c r="A29" s="944">
        <f t="shared" si="0"/>
        <v>2023</v>
      </c>
      <c r="B29" s="949" t="s">
        <v>806</v>
      </c>
      <c r="C29" s="950">
        <v>25</v>
      </c>
      <c r="D29" s="949" t="s">
        <v>1235</v>
      </c>
      <c r="E29" s="949" t="s">
        <v>1223</v>
      </c>
      <c r="F29" s="946">
        <v>4880</v>
      </c>
      <c r="G29" s="947">
        <v>6</v>
      </c>
      <c r="H29" s="947">
        <v>0</v>
      </c>
      <c r="I29" s="951">
        <v>4874</v>
      </c>
    </row>
    <row r="30" spans="1:9">
      <c r="A30" s="944">
        <f t="shared" si="0"/>
        <v>2023</v>
      </c>
      <c r="B30" s="949" t="s">
        <v>806</v>
      </c>
      <c r="C30" s="950">
        <v>26</v>
      </c>
      <c r="D30" s="949" t="s">
        <v>1235</v>
      </c>
      <c r="E30" s="949" t="s">
        <v>1223</v>
      </c>
      <c r="F30" s="946">
        <v>4895</v>
      </c>
      <c r="G30" s="947">
        <v>7</v>
      </c>
      <c r="H30" s="947">
        <v>0</v>
      </c>
      <c r="I30" s="951">
        <v>4888</v>
      </c>
    </row>
    <row r="31" spans="1:9">
      <c r="A31" s="944">
        <f t="shared" si="0"/>
        <v>2023</v>
      </c>
      <c r="B31" s="949" t="s">
        <v>806</v>
      </c>
      <c r="C31" s="950">
        <v>27</v>
      </c>
      <c r="D31" s="949" t="s">
        <v>1235</v>
      </c>
      <c r="E31" s="949" t="s">
        <v>1223</v>
      </c>
      <c r="F31" s="946">
        <v>4905</v>
      </c>
      <c r="G31" s="947">
        <v>7</v>
      </c>
      <c r="H31" s="947">
        <v>0</v>
      </c>
      <c r="I31" s="951">
        <v>4898</v>
      </c>
    </row>
    <row r="32" spans="1:9">
      <c r="A32" s="944">
        <f t="shared" si="0"/>
        <v>2023</v>
      </c>
      <c r="B32" s="949" t="s">
        <v>806</v>
      </c>
      <c r="C32" s="950">
        <v>28</v>
      </c>
      <c r="D32" s="949" t="s">
        <v>1235</v>
      </c>
      <c r="E32" s="949" t="s">
        <v>1223</v>
      </c>
      <c r="F32" s="946">
        <v>4850</v>
      </c>
      <c r="G32" s="947">
        <v>7</v>
      </c>
      <c r="H32" s="947">
        <v>0</v>
      </c>
      <c r="I32" s="951">
        <v>4843</v>
      </c>
    </row>
    <row r="33" spans="1:9">
      <c r="A33" s="944">
        <f t="shared" si="0"/>
        <v>2023</v>
      </c>
      <c r="B33" s="949" t="s">
        <v>806</v>
      </c>
      <c r="C33" s="950">
        <v>29</v>
      </c>
      <c r="D33" s="949" t="s">
        <v>1235</v>
      </c>
      <c r="E33" s="949" t="s">
        <v>1223</v>
      </c>
      <c r="F33" s="946">
        <v>4866</v>
      </c>
      <c r="G33" s="947">
        <v>7</v>
      </c>
      <c r="H33" s="947">
        <v>0</v>
      </c>
      <c r="I33" s="951">
        <v>4859</v>
      </c>
    </row>
    <row r="34" spans="1:9">
      <c r="A34" s="944">
        <f t="shared" si="0"/>
        <v>2023</v>
      </c>
      <c r="B34" s="949" t="s">
        <v>806</v>
      </c>
      <c r="C34" s="950">
        <v>30</v>
      </c>
      <c r="D34" s="949" t="s">
        <v>1235</v>
      </c>
      <c r="E34" s="949" t="s">
        <v>1223</v>
      </c>
      <c r="F34" s="946">
        <v>4880</v>
      </c>
      <c r="G34" s="947">
        <v>7</v>
      </c>
      <c r="H34" s="947">
        <v>0</v>
      </c>
      <c r="I34" s="951">
        <v>4873</v>
      </c>
    </row>
    <row r="35" spans="1:9" ht="13.8" thickBot="1">
      <c r="A35" s="944">
        <f t="shared" si="0"/>
        <v>2023</v>
      </c>
      <c r="B35" s="949" t="s">
        <v>806</v>
      </c>
      <c r="C35" s="950">
        <v>31</v>
      </c>
      <c r="D35" s="949" t="s">
        <v>1235</v>
      </c>
      <c r="E35" s="949" t="s">
        <v>1223</v>
      </c>
      <c r="F35" s="953">
        <v>4872</v>
      </c>
      <c r="G35" s="954">
        <v>7</v>
      </c>
      <c r="H35" s="954">
        <v>0</v>
      </c>
      <c r="I35" s="955">
        <v>4865</v>
      </c>
    </row>
    <row r="36" spans="1:9" ht="13.8" thickBot="1">
      <c r="A36" s="1403" t="s">
        <v>1181</v>
      </c>
      <c r="B36" s="1404"/>
      <c r="C36" s="1404"/>
      <c r="D36" s="1404"/>
      <c r="E36" s="1405"/>
      <c r="F36" s="956"/>
      <c r="G36" s="957"/>
      <c r="H36" s="957"/>
      <c r="I36" s="958">
        <f>SUM(I5:I35)</f>
        <v>149184</v>
      </c>
    </row>
    <row r="37" spans="1:9">
      <c r="A37" s="944">
        <f>+A35</f>
        <v>2023</v>
      </c>
      <c r="B37" s="945" t="s">
        <v>817</v>
      </c>
      <c r="C37" s="945">
        <v>1</v>
      </c>
      <c r="D37" s="945" t="s">
        <v>1235</v>
      </c>
      <c r="E37" s="945" t="s">
        <v>1223</v>
      </c>
      <c r="F37" s="959">
        <v>4891</v>
      </c>
      <c r="G37" s="960">
        <v>8</v>
      </c>
      <c r="H37" s="960">
        <v>0</v>
      </c>
      <c r="I37" s="948">
        <v>4883</v>
      </c>
    </row>
    <row r="38" spans="1:9">
      <c r="A38" s="944">
        <f>+A37</f>
        <v>2023</v>
      </c>
      <c r="B38" s="949" t="s">
        <v>817</v>
      </c>
      <c r="C38" s="950">
        <v>2</v>
      </c>
      <c r="D38" s="949" t="s">
        <v>1235</v>
      </c>
      <c r="E38" s="949" t="s">
        <v>1223</v>
      </c>
      <c r="F38" s="946">
        <v>4897</v>
      </c>
      <c r="G38" s="947">
        <v>7</v>
      </c>
      <c r="H38" s="947">
        <v>0</v>
      </c>
      <c r="I38" s="951">
        <v>4890</v>
      </c>
    </row>
    <row r="39" spans="1:9">
      <c r="A39" s="944">
        <f t="shared" ref="A39:A64" si="1">+A38</f>
        <v>2023</v>
      </c>
      <c r="B39" s="949" t="s">
        <v>817</v>
      </c>
      <c r="C39" s="950">
        <v>3</v>
      </c>
      <c r="D39" s="949" t="s">
        <v>1235</v>
      </c>
      <c r="E39" s="949" t="s">
        <v>1223</v>
      </c>
      <c r="F39" s="946">
        <v>4911</v>
      </c>
      <c r="G39" s="947">
        <v>4</v>
      </c>
      <c r="H39" s="947">
        <v>0</v>
      </c>
      <c r="I39" s="951">
        <v>4907</v>
      </c>
    </row>
    <row r="40" spans="1:9">
      <c r="A40" s="944">
        <f t="shared" si="1"/>
        <v>2023</v>
      </c>
      <c r="B40" s="949" t="s">
        <v>817</v>
      </c>
      <c r="C40" s="950">
        <v>4</v>
      </c>
      <c r="D40" s="949" t="s">
        <v>1235</v>
      </c>
      <c r="E40" s="949" t="s">
        <v>1223</v>
      </c>
      <c r="F40" s="946">
        <v>4935</v>
      </c>
      <c r="G40" s="947">
        <v>4</v>
      </c>
      <c r="H40" s="947">
        <v>0</v>
      </c>
      <c r="I40" s="951">
        <v>4931</v>
      </c>
    </row>
    <row r="41" spans="1:9">
      <c r="A41" s="944">
        <f t="shared" si="1"/>
        <v>2023</v>
      </c>
      <c r="B41" s="949" t="s">
        <v>817</v>
      </c>
      <c r="C41" s="950">
        <v>5</v>
      </c>
      <c r="D41" s="949" t="s">
        <v>1235</v>
      </c>
      <c r="E41" s="949" t="s">
        <v>1223</v>
      </c>
      <c r="F41" s="946">
        <v>4950</v>
      </c>
      <c r="G41" s="947">
        <v>8</v>
      </c>
      <c r="H41" s="947">
        <v>0</v>
      </c>
      <c r="I41" s="951">
        <v>4942</v>
      </c>
    </row>
    <row r="42" spans="1:9">
      <c r="A42" s="944">
        <f t="shared" si="1"/>
        <v>2023</v>
      </c>
      <c r="B42" s="949" t="s">
        <v>817</v>
      </c>
      <c r="C42" s="950">
        <v>6</v>
      </c>
      <c r="D42" s="952" t="s">
        <v>1235</v>
      </c>
      <c r="E42" s="952" t="s">
        <v>1223</v>
      </c>
      <c r="F42" s="953">
        <v>4957</v>
      </c>
      <c r="G42" s="954">
        <v>10</v>
      </c>
      <c r="H42" s="954">
        <v>0</v>
      </c>
      <c r="I42" s="951">
        <v>4947</v>
      </c>
    </row>
    <row r="43" spans="1:9">
      <c r="A43" s="944">
        <f t="shared" si="1"/>
        <v>2023</v>
      </c>
      <c r="B43" s="949" t="s">
        <v>817</v>
      </c>
      <c r="C43" s="950">
        <v>7</v>
      </c>
      <c r="D43" s="949" t="s">
        <v>1235</v>
      </c>
      <c r="E43" s="949" t="s">
        <v>1223</v>
      </c>
      <c r="F43" s="946">
        <v>4957</v>
      </c>
      <c r="G43" s="947">
        <v>6</v>
      </c>
      <c r="H43" s="947">
        <v>0</v>
      </c>
      <c r="I43" s="951">
        <v>4951</v>
      </c>
    </row>
    <row r="44" spans="1:9">
      <c r="A44" s="944">
        <f t="shared" si="1"/>
        <v>2023</v>
      </c>
      <c r="B44" s="949" t="s">
        <v>817</v>
      </c>
      <c r="C44" s="950">
        <v>8</v>
      </c>
      <c r="D44" s="949" t="s">
        <v>1235</v>
      </c>
      <c r="E44" s="949" t="s">
        <v>1223</v>
      </c>
      <c r="F44" s="946">
        <v>4937</v>
      </c>
      <c r="G44" s="947">
        <v>9</v>
      </c>
      <c r="H44" s="947">
        <v>0</v>
      </c>
      <c r="I44" s="951">
        <v>4928</v>
      </c>
    </row>
    <row r="45" spans="1:9">
      <c r="A45" s="944">
        <f t="shared" si="1"/>
        <v>2023</v>
      </c>
      <c r="B45" s="949" t="s">
        <v>817</v>
      </c>
      <c r="C45" s="950">
        <v>9</v>
      </c>
      <c r="D45" s="949" t="s">
        <v>1235</v>
      </c>
      <c r="E45" s="949" t="s">
        <v>1223</v>
      </c>
      <c r="F45" s="946">
        <v>4940</v>
      </c>
      <c r="G45" s="947">
        <v>8</v>
      </c>
      <c r="H45" s="947">
        <v>0</v>
      </c>
      <c r="I45" s="951">
        <v>4932</v>
      </c>
    </row>
    <row r="46" spans="1:9">
      <c r="A46" s="944">
        <f t="shared" si="1"/>
        <v>2023</v>
      </c>
      <c r="B46" s="949" t="s">
        <v>817</v>
      </c>
      <c r="C46" s="950">
        <v>10</v>
      </c>
      <c r="D46" s="949" t="s">
        <v>1235</v>
      </c>
      <c r="E46" s="949" t="s">
        <v>1223</v>
      </c>
      <c r="F46" s="946">
        <v>4949</v>
      </c>
      <c r="G46" s="947">
        <v>8</v>
      </c>
      <c r="H46" s="947">
        <v>0</v>
      </c>
      <c r="I46" s="951">
        <v>4941</v>
      </c>
    </row>
    <row r="47" spans="1:9">
      <c r="A47" s="944">
        <f t="shared" si="1"/>
        <v>2023</v>
      </c>
      <c r="B47" s="949" t="s">
        <v>817</v>
      </c>
      <c r="C47" s="950">
        <v>11</v>
      </c>
      <c r="D47" s="949" t="s">
        <v>1235</v>
      </c>
      <c r="E47" s="949" t="s">
        <v>1223</v>
      </c>
      <c r="F47" s="946">
        <v>4954</v>
      </c>
      <c r="G47" s="947">
        <v>8</v>
      </c>
      <c r="H47" s="947">
        <v>0</v>
      </c>
      <c r="I47" s="951">
        <v>4946</v>
      </c>
    </row>
    <row r="48" spans="1:9">
      <c r="A48" s="944">
        <f t="shared" si="1"/>
        <v>2023</v>
      </c>
      <c r="B48" s="949" t="s">
        <v>817</v>
      </c>
      <c r="C48" s="950">
        <v>12</v>
      </c>
      <c r="D48" s="949" t="s">
        <v>1235</v>
      </c>
      <c r="E48" s="949" t="s">
        <v>1223</v>
      </c>
      <c r="F48" s="946">
        <v>4967</v>
      </c>
      <c r="G48" s="947">
        <v>8</v>
      </c>
      <c r="H48" s="947">
        <v>0</v>
      </c>
      <c r="I48" s="951">
        <v>4959</v>
      </c>
    </row>
    <row r="49" spans="1:9">
      <c r="A49" s="944">
        <f t="shared" si="1"/>
        <v>2023</v>
      </c>
      <c r="B49" s="949" t="s">
        <v>817</v>
      </c>
      <c r="C49" s="950">
        <v>13</v>
      </c>
      <c r="D49" s="950" t="s">
        <v>1235</v>
      </c>
      <c r="E49" s="950" t="s">
        <v>1223</v>
      </c>
      <c r="F49" s="961">
        <v>4969</v>
      </c>
      <c r="G49" s="962">
        <v>10</v>
      </c>
      <c r="H49" s="962">
        <v>0</v>
      </c>
      <c r="I49" s="951">
        <v>4959</v>
      </c>
    </row>
    <row r="50" spans="1:9">
      <c r="A50" s="944">
        <f t="shared" si="1"/>
        <v>2023</v>
      </c>
      <c r="B50" s="949" t="s">
        <v>817</v>
      </c>
      <c r="C50" s="950">
        <v>14</v>
      </c>
      <c r="D50" s="950" t="s">
        <v>1235</v>
      </c>
      <c r="E50" s="950" t="s">
        <v>1223</v>
      </c>
      <c r="F50" s="961">
        <v>4977</v>
      </c>
      <c r="G50" s="962">
        <v>10</v>
      </c>
      <c r="H50" s="962">
        <v>0</v>
      </c>
      <c r="I50" s="951">
        <v>4967</v>
      </c>
    </row>
    <row r="51" spans="1:9">
      <c r="A51" s="944">
        <f t="shared" si="1"/>
        <v>2023</v>
      </c>
      <c r="B51" s="949" t="s">
        <v>817</v>
      </c>
      <c r="C51" s="950">
        <v>15</v>
      </c>
      <c r="D51" s="950" t="s">
        <v>1235</v>
      </c>
      <c r="E51" s="950" t="s">
        <v>1223</v>
      </c>
      <c r="F51" s="961">
        <v>4977</v>
      </c>
      <c r="G51" s="962">
        <v>8</v>
      </c>
      <c r="H51" s="962">
        <v>0</v>
      </c>
      <c r="I51" s="951">
        <v>4969</v>
      </c>
    </row>
    <row r="52" spans="1:9">
      <c r="A52" s="944">
        <f t="shared" si="1"/>
        <v>2023</v>
      </c>
      <c r="B52" s="949" t="s">
        <v>817</v>
      </c>
      <c r="C52" s="950">
        <v>16</v>
      </c>
      <c r="D52" s="950" t="s">
        <v>1235</v>
      </c>
      <c r="E52" s="950" t="s">
        <v>1223</v>
      </c>
      <c r="F52" s="961">
        <v>4986</v>
      </c>
      <c r="G52" s="962">
        <v>8</v>
      </c>
      <c r="H52" s="962">
        <v>0</v>
      </c>
      <c r="I52" s="951">
        <v>4978</v>
      </c>
    </row>
    <row r="53" spans="1:9">
      <c r="A53" s="944">
        <f t="shared" si="1"/>
        <v>2023</v>
      </c>
      <c r="B53" s="949" t="s">
        <v>817</v>
      </c>
      <c r="C53" s="950">
        <v>17</v>
      </c>
      <c r="D53" s="950" t="s">
        <v>1235</v>
      </c>
      <c r="E53" s="950" t="s">
        <v>1223</v>
      </c>
      <c r="F53" s="961">
        <v>4995</v>
      </c>
      <c r="G53" s="962">
        <v>7</v>
      </c>
      <c r="H53" s="962">
        <v>0</v>
      </c>
      <c r="I53" s="951">
        <v>4988</v>
      </c>
    </row>
    <row r="54" spans="1:9">
      <c r="A54" s="944">
        <f t="shared" si="1"/>
        <v>2023</v>
      </c>
      <c r="B54" s="949" t="s">
        <v>817</v>
      </c>
      <c r="C54" s="950">
        <v>18</v>
      </c>
      <c r="D54" s="949" t="s">
        <v>1235</v>
      </c>
      <c r="E54" s="949" t="s">
        <v>1223</v>
      </c>
      <c r="F54" s="946">
        <v>4966</v>
      </c>
      <c r="G54" s="947">
        <v>7</v>
      </c>
      <c r="H54" s="947">
        <v>0</v>
      </c>
      <c r="I54" s="951">
        <v>4959</v>
      </c>
    </row>
    <row r="55" spans="1:9">
      <c r="A55" s="944">
        <f t="shared" si="1"/>
        <v>2023</v>
      </c>
      <c r="B55" s="949" t="s">
        <v>817</v>
      </c>
      <c r="C55" s="950">
        <v>19</v>
      </c>
      <c r="D55" s="949" t="s">
        <v>1235</v>
      </c>
      <c r="E55" s="949" t="s">
        <v>1223</v>
      </c>
      <c r="F55" s="946">
        <v>4973</v>
      </c>
      <c r="G55" s="947">
        <v>7</v>
      </c>
      <c r="H55" s="947">
        <v>0</v>
      </c>
      <c r="I55" s="951">
        <v>4966</v>
      </c>
    </row>
    <row r="56" spans="1:9">
      <c r="A56" s="944">
        <f t="shared" si="1"/>
        <v>2023</v>
      </c>
      <c r="B56" s="949" t="s">
        <v>817</v>
      </c>
      <c r="C56" s="950">
        <v>20</v>
      </c>
      <c r="D56" s="949" t="s">
        <v>1235</v>
      </c>
      <c r="E56" s="949" t="s">
        <v>1223</v>
      </c>
      <c r="F56" s="946">
        <v>4990</v>
      </c>
      <c r="G56" s="947">
        <v>7</v>
      </c>
      <c r="H56" s="947">
        <v>0</v>
      </c>
      <c r="I56" s="951">
        <v>4983</v>
      </c>
    </row>
    <row r="57" spans="1:9">
      <c r="A57" s="944">
        <f t="shared" si="1"/>
        <v>2023</v>
      </c>
      <c r="B57" s="949" t="s">
        <v>817</v>
      </c>
      <c r="C57" s="950">
        <v>21</v>
      </c>
      <c r="D57" s="949" t="s">
        <v>1235</v>
      </c>
      <c r="E57" s="949" t="s">
        <v>1223</v>
      </c>
      <c r="F57" s="946">
        <v>4969</v>
      </c>
      <c r="G57" s="947">
        <v>6</v>
      </c>
      <c r="H57" s="947">
        <v>0</v>
      </c>
      <c r="I57" s="951">
        <v>4963</v>
      </c>
    </row>
    <row r="58" spans="1:9">
      <c r="A58" s="944">
        <f t="shared" si="1"/>
        <v>2023</v>
      </c>
      <c r="B58" s="949" t="s">
        <v>817</v>
      </c>
      <c r="C58" s="950">
        <v>22</v>
      </c>
      <c r="D58" s="949" t="s">
        <v>1235</v>
      </c>
      <c r="E58" s="949" t="s">
        <v>1223</v>
      </c>
      <c r="F58" s="946">
        <v>4953</v>
      </c>
      <c r="G58" s="947">
        <v>6</v>
      </c>
      <c r="H58" s="947">
        <v>0</v>
      </c>
      <c r="I58" s="951">
        <v>4947</v>
      </c>
    </row>
    <row r="59" spans="1:9">
      <c r="A59" s="944">
        <f t="shared" si="1"/>
        <v>2023</v>
      </c>
      <c r="B59" s="949" t="s">
        <v>817</v>
      </c>
      <c r="C59" s="950">
        <v>23</v>
      </c>
      <c r="D59" s="949" t="s">
        <v>1235</v>
      </c>
      <c r="E59" s="949" t="s">
        <v>1223</v>
      </c>
      <c r="F59" s="946">
        <v>4945</v>
      </c>
      <c r="G59" s="947">
        <v>7</v>
      </c>
      <c r="H59" s="947">
        <v>0</v>
      </c>
      <c r="I59" s="951">
        <v>4938</v>
      </c>
    </row>
    <row r="60" spans="1:9">
      <c r="A60" s="944">
        <f t="shared" si="1"/>
        <v>2023</v>
      </c>
      <c r="B60" s="949" t="s">
        <v>817</v>
      </c>
      <c r="C60" s="950">
        <v>24</v>
      </c>
      <c r="D60" s="949" t="s">
        <v>1235</v>
      </c>
      <c r="E60" s="949" t="s">
        <v>1223</v>
      </c>
      <c r="F60" s="946">
        <v>4916</v>
      </c>
      <c r="G60" s="947">
        <v>7</v>
      </c>
      <c r="H60" s="947">
        <v>0</v>
      </c>
      <c r="I60" s="951">
        <v>4909</v>
      </c>
    </row>
    <row r="61" spans="1:9">
      <c r="A61" s="944">
        <f t="shared" si="1"/>
        <v>2023</v>
      </c>
      <c r="B61" s="949" t="s">
        <v>817</v>
      </c>
      <c r="C61" s="950">
        <v>25</v>
      </c>
      <c r="D61" s="949" t="s">
        <v>1235</v>
      </c>
      <c r="E61" s="949" t="s">
        <v>1223</v>
      </c>
      <c r="F61" s="946">
        <v>4925</v>
      </c>
      <c r="G61" s="947">
        <v>9</v>
      </c>
      <c r="H61" s="947">
        <v>0</v>
      </c>
      <c r="I61" s="951">
        <v>4916</v>
      </c>
    </row>
    <row r="62" spans="1:9">
      <c r="A62" s="944">
        <f t="shared" si="1"/>
        <v>2023</v>
      </c>
      <c r="B62" s="949" t="s">
        <v>817</v>
      </c>
      <c r="C62" s="950">
        <v>26</v>
      </c>
      <c r="D62" s="949" t="s">
        <v>1235</v>
      </c>
      <c r="E62" s="949" t="s">
        <v>1223</v>
      </c>
      <c r="F62" s="946">
        <v>4946</v>
      </c>
      <c r="G62" s="947">
        <v>8</v>
      </c>
      <c r="H62" s="947">
        <v>0</v>
      </c>
      <c r="I62" s="951">
        <v>4938</v>
      </c>
    </row>
    <row r="63" spans="1:9">
      <c r="A63" s="944">
        <f t="shared" si="1"/>
        <v>2023</v>
      </c>
      <c r="B63" s="949" t="s">
        <v>817</v>
      </c>
      <c r="C63" s="950">
        <v>27</v>
      </c>
      <c r="D63" s="949" t="s">
        <v>1235</v>
      </c>
      <c r="E63" s="949" t="s">
        <v>1223</v>
      </c>
      <c r="F63" s="946">
        <v>4959</v>
      </c>
      <c r="G63" s="947">
        <v>9</v>
      </c>
      <c r="H63" s="947">
        <v>0</v>
      </c>
      <c r="I63" s="951">
        <v>4950</v>
      </c>
    </row>
    <row r="64" spans="1:9" ht="13.8" thickBot="1">
      <c r="A64" s="944">
        <f t="shared" si="1"/>
        <v>2023</v>
      </c>
      <c r="B64" s="949" t="s">
        <v>817</v>
      </c>
      <c r="C64" s="950">
        <v>28</v>
      </c>
      <c r="D64" s="949" t="s">
        <v>1235</v>
      </c>
      <c r="E64" s="949" t="s">
        <v>1223</v>
      </c>
      <c r="F64" s="946">
        <v>4950</v>
      </c>
      <c r="G64" s="947">
        <v>8</v>
      </c>
      <c r="H64" s="947">
        <v>0</v>
      </c>
      <c r="I64" s="951">
        <v>4942</v>
      </c>
    </row>
    <row r="65" spans="1:9" ht="13.8" thickBot="1">
      <c r="A65" s="1403" t="s">
        <v>1181</v>
      </c>
      <c r="B65" s="1404"/>
      <c r="C65" s="1404"/>
      <c r="D65" s="1404"/>
      <c r="E65" s="1405"/>
      <c r="F65" s="956"/>
      <c r="G65" s="957"/>
      <c r="H65" s="957"/>
      <c r="I65" s="958">
        <f>SUM(I37:I64)</f>
        <v>138429</v>
      </c>
    </row>
    <row r="66" spans="1:9">
      <c r="A66" s="944">
        <f>+A64</f>
        <v>2023</v>
      </c>
      <c r="B66" s="945" t="s">
        <v>1003</v>
      </c>
      <c r="C66" s="945">
        <v>1</v>
      </c>
      <c r="D66" s="945" t="s">
        <v>1235</v>
      </c>
      <c r="E66" s="945" t="s">
        <v>1223</v>
      </c>
      <c r="F66" s="959">
        <v>4952</v>
      </c>
      <c r="G66" s="960">
        <v>5</v>
      </c>
      <c r="H66" s="960">
        <v>0</v>
      </c>
      <c r="I66" s="948">
        <v>4947</v>
      </c>
    </row>
    <row r="67" spans="1:9">
      <c r="A67" s="944">
        <f>+A66</f>
        <v>2023</v>
      </c>
      <c r="B67" s="949" t="s">
        <v>1003</v>
      </c>
      <c r="C67" s="950">
        <v>2</v>
      </c>
      <c r="D67" s="949" t="s">
        <v>1235</v>
      </c>
      <c r="E67" s="949" t="s">
        <v>1223</v>
      </c>
      <c r="F67" s="946">
        <v>4952</v>
      </c>
      <c r="G67" s="947">
        <v>5</v>
      </c>
      <c r="H67" s="947">
        <v>0</v>
      </c>
      <c r="I67" s="951">
        <v>4947</v>
      </c>
    </row>
    <row r="68" spans="1:9">
      <c r="A68" s="944">
        <f t="shared" ref="A68:A95" si="2">+A67</f>
        <v>2023</v>
      </c>
      <c r="B68" s="949" t="s">
        <v>1003</v>
      </c>
      <c r="C68" s="950">
        <v>3</v>
      </c>
      <c r="D68" s="949" t="s">
        <v>1235</v>
      </c>
      <c r="E68" s="949" t="s">
        <v>1223</v>
      </c>
      <c r="F68" s="946">
        <v>4970</v>
      </c>
      <c r="G68" s="947">
        <v>4</v>
      </c>
      <c r="H68" s="947">
        <v>0</v>
      </c>
      <c r="I68" s="951">
        <v>4966</v>
      </c>
    </row>
    <row r="69" spans="1:9">
      <c r="A69" s="944">
        <f t="shared" si="2"/>
        <v>2023</v>
      </c>
      <c r="B69" s="949" t="s">
        <v>1003</v>
      </c>
      <c r="C69" s="950">
        <v>4</v>
      </c>
      <c r="D69" s="949" t="s">
        <v>1235</v>
      </c>
      <c r="E69" s="949" t="s">
        <v>1223</v>
      </c>
      <c r="F69" s="946">
        <v>4983</v>
      </c>
      <c r="G69" s="947">
        <v>5</v>
      </c>
      <c r="H69" s="947">
        <v>0</v>
      </c>
      <c r="I69" s="951">
        <v>4978</v>
      </c>
    </row>
    <row r="70" spans="1:9">
      <c r="A70" s="944">
        <f t="shared" si="2"/>
        <v>2023</v>
      </c>
      <c r="B70" s="949" t="s">
        <v>1003</v>
      </c>
      <c r="C70" s="950">
        <v>5</v>
      </c>
      <c r="D70" s="949" t="s">
        <v>1235</v>
      </c>
      <c r="E70" s="949" t="s">
        <v>1223</v>
      </c>
      <c r="F70" s="946">
        <v>5009</v>
      </c>
      <c r="G70" s="947">
        <v>6</v>
      </c>
      <c r="H70" s="947">
        <v>0</v>
      </c>
      <c r="I70" s="951">
        <v>5003</v>
      </c>
    </row>
    <row r="71" spans="1:9">
      <c r="A71" s="944">
        <f t="shared" si="2"/>
        <v>2023</v>
      </c>
      <c r="B71" s="949" t="s">
        <v>1003</v>
      </c>
      <c r="C71" s="950">
        <v>6</v>
      </c>
      <c r="D71" s="952" t="s">
        <v>1235</v>
      </c>
      <c r="E71" s="952" t="s">
        <v>1223</v>
      </c>
      <c r="F71" s="953">
        <v>4991</v>
      </c>
      <c r="G71" s="954">
        <v>6</v>
      </c>
      <c r="H71" s="954">
        <v>0</v>
      </c>
      <c r="I71" s="951">
        <v>4985</v>
      </c>
    </row>
    <row r="72" spans="1:9">
      <c r="A72" s="944">
        <f t="shared" si="2"/>
        <v>2023</v>
      </c>
      <c r="B72" s="949" t="s">
        <v>1003</v>
      </c>
      <c r="C72" s="950">
        <v>7</v>
      </c>
      <c r="D72" s="949" t="s">
        <v>1235</v>
      </c>
      <c r="E72" s="949" t="s">
        <v>1223</v>
      </c>
      <c r="F72" s="946">
        <v>4945</v>
      </c>
      <c r="G72" s="947">
        <v>6</v>
      </c>
      <c r="H72" s="947">
        <v>0</v>
      </c>
      <c r="I72" s="951">
        <v>4939</v>
      </c>
    </row>
    <row r="73" spans="1:9">
      <c r="A73" s="944">
        <f t="shared" si="2"/>
        <v>2023</v>
      </c>
      <c r="B73" s="949" t="s">
        <v>1003</v>
      </c>
      <c r="C73" s="950">
        <v>8</v>
      </c>
      <c r="D73" s="949" t="s">
        <v>1235</v>
      </c>
      <c r="E73" s="949" t="s">
        <v>1223</v>
      </c>
      <c r="F73" s="946">
        <v>4955</v>
      </c>
      <c r="G73" s="947">
        <v>2</v>
      </c>
      <c r="H73" s="947">
        <v>0</v>
      </c>
      <c r="I73" s="951">
        <v>4953</v>
      </c>
    </row>
    <row r="74" spans="1:9">
      <c r="A74" s="944">
        <f t="shared" si="2"/>
        <v>2023</v>
      </c>
      <c r="B74" s="949" t="s">
        <v>1003</v>
      </c>
      <c r="C74" s="950">
        <v>9</v>
      </c>
      <c r="D74" s="949" t="s">
        <v>1235</v>
      </c>
      <c r="E74" s="949" t="s">
        <v>1223</v>
      </c>
      <c r="F74" s="946">
        <v>4942</v>
      </c>
      <c r="G74" s="947">
        <v>2</v>
      </c>
      <c r="H74" s="947">
        <v>0</v>
      </c>
      <c r="I74" s="951">
        <v>4940</v>
      </c>
    </row>
    <row r="75" spans="1:9">
      <c r="A75" s="944">
        <f t="shared" si="2"/>
        <v>2023</v>
      </c>
      <c r="B75" s="949" t="s">
        <v>1003</v>
      </c>
      <c r="C75" s="950">
        <v>10</v>
      </c>
      <c r="D75" s="949" t="s">
        <v>1235</v>
      </c>
      <c r="E75" s="949" t="s">
        <v>1223</v>
      </c>
      <c r="F75" s="946">
        <v>4918</v>
      </c>
      <c r="G75" s="947">
        <v>1</v>
      </c>
      <c r="H75" s="947">
        <v>0</v>
      </c>
      <c r="I75" s="951">
        <v>4917</v>
      </c>
    </row>
    <row r="76" spans="1:9">
      <c r="A76" s="944">
        <f t="shared" si="2"/>
        <v>2023</v>
      </c>
      <c r="B76" s="949" t="s">
        <v>1003</v>
      </c>
      <c r="C76" s="950">
        <v>11</v>
      </c>
      <c r="D76" s="949" t="s">
        <v>1235</v>
      </c>
      <c r="E76" s="949" t="s">
        <v>1223</v>
      </c>
      <c r="F76" s="946">
        <v>4942</v>
      </c>
      <c r="G76" s="947">
        <v>4</v>
      </c>
      <c r="H76" s="947">
        <v>0</v>
      </c>
      <c r="I76" s="951">
        <v>4938</v>
      </c>
    </row>
    <row r="77" spans="1:9">
      <c r="A77" s="944">
        <f t="shared" si="2"/>
        <v>2023</v>
      </c>
      <c r="B77" s="949" t="s">
        <v>1003</v>
      </c>
      <c r="C77" s="950">
        <v>12</v>
      </c>
      <c r="D77" s="949" t="s">
        <v>1235</v>
      </c>
      <c r="E77" s="949" t="s">
        <v>1223</v>
      </c>
      <c r="F77" s="946">
        <v>4965</v>
      </c>
      <c r="G77" s="947">
        <v>5</v>
      </c>
      <c r="H77" s="947">
        <v>0</v>
      </c>
      <c r="I77" s="951">
        <v>4960</v>
      </c>
    </row>
    <row r="78" spans="1:9">
      <c r="A78" s="944">
        <f t="shared" si="2"/>
        <v>2023</v>
      </c>
      <c r="B78" s="949" t="s">
        <v>1003</v>
      </c>
      <c r="C78" s="950">
        <v>13</v>
      </c>
      <c r="D78" s="950" t="s">
        <v>1235</v>
      </c>
      <c r="E78" s="950" t="s">
        <v>1223</v>
      </c>
      <c r="F78" s="961">
        <v>4991</v>
      </c>
      <c r="G78" s="962">
        <v>6</v>
      </c>
      <c r="H78" s="962">
        <v>0</v>
      </c>
      <c r="I78" s="951">
        <v>4985</v>
      </c>
    </row>
    <row r="79" spans="1:9">
      <c r="A79" s="944">
        <f t="shared" si="2"/>
        <v>2023</v>
      </c>
      <c r="B79" s="949" t="s">
        <v>1003</v>
      </c>
      <c r="C79" s="950">
        <v>14</v>
      </c>
      <c r="D79" s="950" t="s">
        <v>1235</v>
      </c>
      <c r="E79" s="950" t="s">
        <v>1223</v>
      </c>
      <c r="F79" s="961">
        <v>4969</v>
      </c>
      <c r="G79" s="962">
        <v>3</v>
      </c>
      <c r="H79" s="962">
        <v>0</v>
      </c>
      <c r="I79" s="951">
        <v>4966</v>
      </c>
    </row>
    <row r="80" spans="1:9">
      <c r="A80" s="944">
        <f t="shared" si="2"/>
        <v>2023</v>
      </c>
      <c r="B80" s="949" t="s">
        <v>1003</v>
      </c>
      <c r="C80" s="950">
        <v>15</v>
      </c>
      <c r="D80" s="950" t="s">
        <v>1235</v>
      </c>
      <c r="E80" s="950" t="s">
        <v>1223</v>
      </c>
      <c r="F80" s="961">
        <v>4946</v>
      </c>
      <c r="G80" s="962">
        <v>2</v>
      </c>
      <c r="H80" s="962">
        <v>0</v>
      </c>
      <c r="I80" s="951">
        <v>4944</v>
      </c>
    </row>
    <row r="81" spans="1:9">
      <c r="A81" s="944">
        <f t="shared" si="2"/>
        <v>2023</v>
      </c>
      <c r="B81" s="949" t="s">
        <v>1003</v>
      </c>
      <c r="C81" s="950">
        <v>16</v>
      </c>
      <c r="D81" s="950" t="s">
        <v>1235</v>
      </c>
      <c r="E81" s="950" t="s">
        <v>1223</v>
      </c>
      <c r="F81" s="961">
        <v>4950</v>
      </c>
      <c r="G81" s="962">
        <v>3</v>
      </c>
      <c r="H81" s="962">
        <v>0</v>
      </c>
      <c r="I81" s="951">
        <v>4947</v>
      </c>
    </row>
    <row r="82" spans="1:9">
      <c r="A82" s="944">
        <f t="shared" si="2"/>
        <v>2023</v>
      </c>
      <c r="B82" s="949" t="s">
        <v>1003</v>
      </c>
      <c r="C82" s="950">
        <v>17</v>
      </c>
      <c r="D82" s="950" t="s">
        <v>1235</v>
      </c>
      <c r="E82" s="950" t="s">
        <v>1223</v>
      </c>
      <c r="F82" s="961">
        <v>4978</v>
      </c>
      <c r="G82" s="962">
        <v>5</v>
      </c>
      <c r="H82" s="962">
        <v>0</v>
      </c>
      <c r="I82" s="951">
        <v>4973</v>
      </c>
    </row>
    <row r="83" spans="1:9">
      <c r="A83" s="944">
        <f t="shared" si="2"/>
        <v>2023</v>
      </c>
      <c r="B83" s="949" t="s">
        <v>1003</v>
      </c>
      <c r="C83" s="950">
        <v>18</v>
      </c>
      <c r="D83" s="949" t="s">
        <v>1235</v>
      </c>
      <c r="E83" s="949" t="s">
        <v>1223</v>
      </c>
      <c r="F83" s="946">
        <v>4977</v>
      </c>
      <c r="G83" s="947">
        <v>4</v>
      </c>
      <c r="H83" s="947">
        <v>0</v>
      </c>
      <c r="I83" s="951">
        <v>4973</v>
      </c>
    </row>
    <row r="84" spans="1:9">
      <c r="A84" s="944">
        <f t="shared" si="2"/>
        <v>2023</v>
      </c>
      <c r="B84" s="949" t="s">
        <v>1003</v>
      </c>
      <c r="C84" s="950">
        <v>19</v>
      </c>
      <c r="D84" s="949" t="s">
        <v>1235</v>
      </c>
      <c r="E84" s="949" t="s">
        <v>1223</v>
      </c>
      <c r="F84" s="946">
        <v>4978</v>
      </c>
      <c r="G84" s="947">
        <v>3</v>
      </c>
      <c r="H84" s="947">
        <v>0</v>
      </c>
      <c r="I84" s="951">
        <v>4975</v>
      </c>
    </row>
    <row r="85" spans="1:9">
      <c r="A85" s="944">
        <f t="shared" si="2"/>
        <v>2023</v>
      </c>
      <c r="B85" s="949" t="s">
        <v>1003</v>
      </c>
      <c r="C85" s="950">
        <v>20</v>
      </c>
      <c r="D85" s="949" t="s">
        <v>1235</v>
      </c>
      <c r="E85" s="949" t="s">
        <v>1223</v>
      </c>
      <c r="F85" s="946">
        <v>4996</v>
      </c>
      <c r="G85" s="947">
        <v>4</v>
      </c>
      <c r="H85" s="947">
        <v>0</v>
      </c>
      <c r="I85" s="951">
        <v>4992</v>
      </c>
    </row>
    <row r="86" spans="1:9">
      <c r="A86" s="944">
        <f t="shared" si="2"/>
        <v>2023</v>
      </c>
      <c r="B86" s="949" t="s">
        <v>1003</v>
      </c>
      <c r="C86" s="950">
        <v>21</v>
      </c>
      <c r="D86" s="949" t="s">
        <v>1235</v>
      </c>
      <c r="E86" s="949" t="s">
        <v>1223</v>
      </c>
      <c r="F86" s="946">
        <v>4954</v>
      </c>
      <c r="G86" s="947">
        <v>4</v>
      </c>
      <c r="H86" s="947">
        <v>0</v>
      </c>
      <c r="I86" s="951">
        <v>4950</v>
      </c>
    </row>
    <row r="87" spans="1:9">
      <c r="A87" s="944">
        <f t="shared" si="2"/>
        <v>2023</v>
      </c>
      <c r="B87" s="949" t="s">
        <v>1003</v>
      </c>
      <c r="C87" s="950">
        <v>22</v>
      </c>
      <c r="D87" s="949" t="s">
        <v>1235</v>
      </c>
      <c r="E87" s="949" t="s">
        <v>1223</v>
      </c>
      <c r="F87" s="946">
        <v>4899</v>
      </c>
      <c r="G87" s="947">
        <v>4</v>
      </c>
      <c r="H87" s="947">
        <v>0</v>
      </c>
      <c r="I87" s="951">
        <v>4895</v>
      </c>
    </row>
    <row r="88" spans="1:9">
      <c r="A88" s="944">
        <f t="shared" si="2"/>
        <v>2023</v>
      </c>
      <c r="B88" s="949" t="s">
        <v>1003</v>
      </c>
      <c r="C88" s="950">
        <v>23</v>
      </c>
      <c r="D88" s="949" t="s">
        <v>1235</v>
      </c>
      <c r="E88" s="949" t="s">
        <v>1223</v>
      </c>
      <c r="F88" s="946">
        <v>4911</v>
      </c>
      <c r="G88" s="947">
        <v>2</v>
      </c>
      <c r="H88" s="947">
        <v>0</v>
      </c>
      <c r="I88" s="951">
        <v>4909</v>
      </c>
    </row>
    <row r="89" spans="1:9">
      <c r="A89" s="944">
        <f t="shared" si="2"/>
        <v>2023</v>
      </c>
      <c r="B89" s="949" t="s">
        <v>1003</v>
      </c>
      <c r="C89" s="950">
        <v>24</v>
      </c>
      <c r="D89" s="949" t="s">
        <v>1235</v>
      </c>
      <c r="E89" s="949" t="s">
        <v>1223</v>
      </c>
      <c r="F89" s="946">
        <v>4897</v>
      </c>
      <c r="G89" s="947">
        <v>3</v>
      </c>
      <c r="H89" s="947">
        <v>0</v>
      </c>
      <c r="I89" s="951">
        <v>4894</v>
      </c>
    </row>
    <row r="90" spans="1:9">
      <c r="A90" s="944">
        <f t="shared" si="2"/>
        <v>2023</v>
      </c>
      <c r="B90" s="949" t="s">
        <v>1003</v>
      </c>
      <c r="C90" s="950">
        <v>25</v>
      </c>
      <c r="D90" s="949" t="s">
        <v>1235</v>
      </c>
      <c r="E90" s="949" t="s">
        <v>1223</v>
      </c>
      <c r="F90" s="946">
        <v>4898</v>
      </c>
      <c r="G90" s="947">
        <v>1</v>
      </c>
      <c r="H90" s="947">
        <v>0</v>
      </c>
      <c r="I90" s="951">
        <v>4897</v>
      </c>
    </row>
    <row r="91" spans="1:9">
      <c r="A91" s="944">
        <f t="shared" si="2"/>
        <v>2023</v>
      </c>
      <c r="B91" s="949" t="s">
        <v>1003</v>
      </c>
      <c r="C91" s="950">
        <v>26</v>
      </c>
      <c r="D91" s="949" t="s">
        <v>1235</v>
      </c>
      <c r="E91" s="949" t="s">
        <v>1223</v>
      </c>
      <c r="F91" s="946">
        <v>4914</v>
      </c>
      <c r="G91" s="947">
        <v>4</v>
      </c>
      <c r="H91" s="947">
        <v>0</v>
      </c>
      <c r="I91" s="951">
        <v>4910</v>
      </c>
    </row>
    <row r="92" spans="1:9">
      <c r="A92" s="944">
        <f t="shared" si="2"/>
        <v>2023</v>
      </c>
      <c r="B92" s="949" t="s">
        <v>1003</v>
      </c>
      <c r="C92" s="950">
        <v>27</v>
      </c>
      <c r="D92" s="949" t="s">
        <v>1235</v>
      </c>
      <c r="E92" s="949" t="s">
        <v>1223</v>
      </c>
      <c r="F92" s="946">
        <v>4935</v>
      </c>
      <c r="G92" s="947">
        <v>5</v>
      </c>
      <c r="H92" s="947">
        <v>0</v>
      </c>
      <c r="I92" s="951">
        <v>4930</v>
      </c>
    </row>
    <row r="93" spans="1:9">
      <c r="A93" s="944">
        <f t="shared" si="2"/>
        <v>2023</v>
      </c>
      <c r="B93" s="949" t="s">
        <v>1003</v>
      </c>
      <c r="C93" s="950">
        <v>28</v>
      </c>
      <c r="D93" s="949" t="s">
        <v>1235</v>
      </c>
      <c r="E93" s="949" t="s">
        <v>1223</v>
      </c>
      <c r="F93" s="946">
        <v>4940</v>
      </c>
      <c r="G93" s="947">
        <v>4</v>
      </c>
      <c r="H93" s="947">
        <v>0</v>
      </c>
      <c r="I93" s="951">
        <v>4936</v>
      </c>
    </row>
    <row r="94" spans="1:9">
      <c r="A94" s="944">
        <f t="shared" si="2"/>
        <v>2023</v>
      </c>
      <c r="B94" s="949" t="s">
        <v>1003</v>
      </c>
      <c r="C94" s="950">
        <v>29</v>
      </c>
      <c r="D94" s="949" t="s">
        <v>1235</v>
      </c>
      <c r="E94" s="949" t="s">
        <v>1223</v>
      </c>
      <c r="F94" s="946">
        <v>4937</v>
      </c>
      <c r="G94" s="947">
        <v>6</v>
      </c>
      <c r="H94" s="947">
        <v>0</v>
      </c>
      <c r="I94" s="951">
        <v>4931</v>
      </c>
    </row>
    <row r="95" spans="1:9">
      <c r="A95" s="944">
        <f t="shared" si="2"/>
        <v>2023</v>
      </c>
      <c r="B95" s="949" t="s">
        <v>1003</v>
      </c>
      <c r="C95" s="950">
        <v>30</v>
      </c>
      <c r="D95" s="949" t="s">
        <v>1235</v>
      </c>
      <c r="E95" s="949" t="s">
        <v>1223</v>
      </c>
      <c r="F95" s="946">
        <v>4956</v>
      </c>
      <c r="G95" s="947">
        <v>4</v>
      </c>
      <c r="H95" s="947">
        <v>0</v>
      </c>
      <c r="I95" s="951">
        <v>4952</v>
      </c>
    </row>
    <row r="96" spans="1:9" ht="13.8" thickBot="1">
      <c r="A96" s="944">
        <f>+A95</f>
        <v>2023</v>
      </c>
      <c r="B96" s="949" t="s">
        <v>1003</v>
      </c>
      <c r="C96" s="950">
        <v>31</v>
      </c>
      <c r="D96" s="949" t="s">
        <v>1235</v>
      </c>
      <c r="E96" s="949" t="s">
        <v>1223</v>
      </c>
      <c r="F96" s="953">
        <v>4941</v>
      </c>
      <c r="G96" s="954">
        <v>4</v>
      </c>
      <c r="H96" s="954">
        <v>0</v>
      </c>
      <c r="I96" s="955">
        <v>4937</v>
      </c>
    </row>
    <row r="97" spans="1:9" ht="13.8" thickBot="1">
      <c r="A97" s="1403" t="s">
        <v>1181</v>
      </c>
      <c r="B97" s="1404"/>
      <c r="C97" s="1404"/>
      <c r="D97" s="1404"/>
      <c r="E97" s="1405"/>
      <c r="F97" s="956"/>
      <c r="G97" s="957"/>
      <c r="H97" s="957"/>
      <c r="I97" s="958">
        <f>SUM(I66:I96)</f>
        <v>153369</v>
      </c>
    </row>
    <row r="99" spans="1:9" ht="55.8" thickBot="1">
      <c r="A99" s="963" t="s">
        <v>790</v>
      </c>
      <c r="B99" s="964" t="s">
        <v>791</v>
      </c>
      <c r="C99" s="964" t="s">
        <v>1231</v>
      </c>
      <c r="D99" s="964" t="s">
        <v>1220</v>
      </c>
      <c r="E99" s="964" t="s">
        <v>1221</v>
      </c>
      <c r="F99" s="941" t="s">
        <v>1232</v>
      </c>
      <c r="G99" s="942" t="s">
        <v>1233</v>
      </c>
      <c r="H99" s="942" t="s">
        <v>1234</v>
      </c>
      <c r="I99" s="943" t="s">
        <v>1222</v>
      </c>
    </row>
    <row r="100" spans="1:9">
      <c r="A100" s="965">
        <f>+A96</f>
        <v>2023</v>
      </c>
      <c r="B100" s="966" t="s">
        <v>1004</v>
      </c>
      <c r="C100" s="966">
        <v>1</v>
      </c>
      <c r="D100" s="966" t="s">
        <v>1235</v>
      </c>
      <c r="E100" s="966" t="s">
        <v>1223</v>
      </c>
      <c r="F100" s="967"/>
      <c r="G100" s="968"/>
      <c r="H100" s="968"/>
      <c r="I100" s="969"/>
    </row>
    <row r="101" spans="1:9">
      <c r="A101" s="970">
        <f>+A100</f>
        <v>2023</v>
      </c>
      <c r="B101" s="971" t="s">
        <v>1004</v>
      </c>
      <c r="C101" s="971">
        <v>2</v>
      </c>
      <c r="D101" s="971" t="s">
        <v>1235</v>
      </c>
      <c r="E101" s="971" t="s">
        <v>1223</v>
      </c>
      <c r="F101" s="972"/>
      <c r="G101" s="973"/>
      <c r="H101" s="973"/>
      <c r="I101" s="974"/>
    </row>
    <row r="102" spans="1:9">
      <c r="A102" s="970">
        <f t="shared" ref="A102:A128" si="3">+A101</f>
        <v>2023</v>
      </c>
      <c r="B102" s="971" t="s">
        <v>1004</v>
      </c>
      <c r="C102" s="971">
        <v>3</v>
      </c>
      <c r="D102" s="971" t="s">
        <v>1235</v>
      </c>
      <c r="E102" s="971" t="s">
        <v>1223</v>
      </c>
      <c r="F102" s="972"/>
      <c r="G102" s="973"/>
      <c r="H102" s="973"/>
      <c r="I102" s="974"/>
    </row>
    <row r="103" spans="1:9">
      <c r="A103" s="970">
        <f t="shared" si="3"/>
        <v>2023</v>
      </c>
      <c r="B103" s="971" t="s">
        <v>1004</v>
      </c>
      <c r="C103" s="971">
        <v>4</v>
      </c>
      <c r="D103" s="971" t="s">
        <v>1235</v>
      </c>
      <c r="E103" s="971" t="s">
        <v>1223</v>
      </c>
      <c r="F103" s="972"/>
      <c r="G103" s="973"/>
      <c r="H103" s="973"/>
      <c r="I103" s="974"/>
    </row>
    <row r="104" spans="1:9">
      <c r="A104" s="970">
        <f t="shared" si="3"/>
        <v>2023</v>
      </c>
      <c r="B104" s="971" t="s">
        <v>1004</v>
      </c>
      <c r="C104" s="971">
        <v>5</v>
      </c>
      <c r="D104" s="971" t="s">
        <v>1235</v>
      </c>
      <c r="E104" s="971" t="s">
        <v>1223</v>
      </c>
      <c r="F104" s="972"/>
      <c r="G104" s="973"/>
      <c r="H104" s="973"/>
      <c r="I104" s="974"/>
    </row>
    <row r="105" spans="1:9">
      <c r="A105" s="970">
        <f t="shared" si="3"/>
        <v>2023</v>
      </c>
      <c r="B105" s="971" t="s">
        <v>1004</v>
      </c>
      <c r="C105" s="971">
        <v>6</v>
      </c>
      <c r="D105" s="971" t="s">
        <v>1235</v>
      </c>
      <c r="E105" s="971" t="s">
        <v>1223</v>
      </c>
      <c r="F105" s="972"/>
      <c r="G105" s="973"/>
      <c r="H105" s="973"/>
      <c r="I105" s="974"/>
    </row>
    <row r="106" spans="1:9">
      <c r="A106" s="970">
        <f t="shared" si="3"/>
        <v>2023</v>
      </c>
      <c r="B106" s="971" t="s">
        <v>1004</v>
      </c>
      <c r="C106" s="971">
        <v>7</v>
      </c>
      <c r="D106" s="971" t="s">
        <v>1235</v>
      </c>
      <c r="E106" s="971" t="s">
        <v>1223</v>
      </c>
      <c r="F106" s="972"/>
      <c r="G106" s="973"/>
      <c r="H106" s="973"/>
      <c r="I106" s="974"/>
    </row>
    <row r="107" spans="1:9">
      <c r="A107" s="970">
        <f t="shared" si="3"/>
        <v>2023</v>
      </c>
      <c r="B107" s="971" t="s">
        <v>1004</v>
      </c>
      <c r="C107" s="971">
        <v>8</v>
      </c>
      <c r="D107" s="971" t="s">
        <v>1235</v>
      </c>
      <c r="E107" s="971" t="s">
        <v>1223</v>
      </c>
      <c r="F107" s="972"/>
      <c r="G107" s="973"/>
      <c r="H107" s="973"/>
      <c r="I107" s="974"/>
    </row>
    <row r="108" spans="1:9">
      <c r="A108" s="970">
        <f t="shared" si="3"/>
        <v>2023</v>
      </c>
      <c r="B108" s="971" t="s">
        <v>1004</v>
      </c>
      <c r="C108" s="971">
        <v>9</v>
      </c>
      <c r="D108" s="971" t="s">
        <v>1235</v>
      </c>
      <c r="E108" s="971" t="s">
        <v>1223</v>
      </c>
      <c r="F108" s="972"/>
      <c r="G108" s="973"/>
      <c r="H108" s="973"/>
      <c r="I108" s="974"/>
    </row>
    <row r="109" spans="1:9">
      <c r="A109" s="970">
        <f t="shared" si="3"/>
        <v>2023</v>
      </c>
      <c r="B109" s="971" t="s">
        <v>1004</v>
      </c>
      <c r="C109" s="971">
        <v>10</v>
      </c>
      <c r="D109" s="971" t="s">
        <v>1235</v>
      </c>
      <c r="E109" s="971" t="s">
        <v>1223</v>
      </c>
      <c r="F109" s="972"/>
      <c r="G109" s="973"/>
      <c r="H109" s="973"/>
      <c r="I109" s="974"/>
    </row>
    <row r="110" spans="1:9">
      <c r="A110" s="970">
        <f t="shared" si="3"/>
        <v>2023</v>
      </c>
      <c r="B110" s="971" t="s">
        <v>1004</v>
      </c>
      <c r="C110" s="971">
        <v>11</v>
      </c>
      <c r="D110" s="971" t="s">
        <v>1235</v>
      </c>
      <c r="E110" s="971" t="s">
        <v>1223</v>
      </c>
      <c r="F110" s="972"/>
      <c r="G110" s="973"/>
      <c r="H110" s="973"/>
      <c r="I110" s="974"/>
    </row>
    <row r="111" spans="1:9">
      <c r="A111" s="970">
        <f t="shared" si="3"/>
        <v>2023</v>
      </c>
      <c r="B111" s="971" t="s">
        <v>1004</v>
      </c>
      <c r="C111" s="971">
        <v>12</v>
      </c>
      <c r="D111" s="971" t="s">
        <v>1235</v>
      </c>
      <c r="E111" s="971" t="s">
        <v>1223</v>
      </c>
      <c r="F111" s="972"/>
      <c r="G111" s="973"/>
      <c r="H111" s="973"/>
      <c r="I111" s="974"/>
    </row>
    <row r="112" spans="1:9">
      <c r="A112" s="970">
        <f t="shared" si="3"/>
        <v>2023</v>
      </c>
      <c r="B112" s="971" t="s">
        <v>1004</v>
      </c>
      <c r="C112" s="971">
        <v>13</v>
      </c>
      <c r="D112" s="971" t="s">
        <v>1235</v>
      </c>
      <c r="E112" s="971" t="s">
        <v>1223</v>
      </c>
      <c r="F112" s="972"/>
      <c r="G112" s="973"/>
      <c r="H112" s="973"/>
      <c r="I112" s="974"/>
    </row>
    <row r="113" spans="1:9">
      <c r="A113" s="970">
        <f t="shared" si="3"/>
        <v>2023</v>
      </c>
      <c r="B113" s="971" t="s">
        <v>1004</v>
      </c>
      <c r="C113" s="971">
        <v>14</v>
      </c>
      <c r="D113" s="971" t="s">
        <v>1235</v>
      </c>
      <c r="E113" s="971" t="s">
        <v>1223</v>
      </c>
      <c r="F113" s="972"/>
      <c r="G113" s="973"/>
      <c r="H113" s="973"/>
      <c r="I113" s="974"/>
    </row>
    <row r="114" spans="1:9">
      <c r="A114" s="970">
        <f t="shared" si="3"/>
        <v>2023</v>
      </c>
      <c r="B114" s="971" t="s">
        <v>1004</v>
      </c>
      <c r="C114" s="971">
        <v>15</v>
      </c>
      <c r="D114" s="971" t="s">
        <v>1235</v>
      </c>
      <c r="E114" s="971" t="s">
        <v>1223</v>
      </c>
      <c r="F114" s="972"/>
      <c r="G114" s="973"/>
      <c r="H114" s="973"/>
      <c r="I114" s="974"/>
    </row>
    <row r="115" spans="1:9">
      <c r="A115" s="970">
        <f t="shared" si="3"/>
        <v>2023</v>
      </c>
      <c r="B115" s="971" t="s">
        <v>1004</v>
      </c>
      <c r="C115" s="971">
        <v>16</v>
      </c>
      <c r="D115" s="971" t="s">
        <v>1235</v>
      </c>
      <c r="E115" s="971" t="s">
        <v>1223</v>
      </c>
      <c r="F115" s="972"/>
      <c r="G115" s="973"/>
      <c r="H115" s="973"/>
      <c r="I115" s="974"/>
    </row>
    <row r="116" spans="1:9">
      <c r="A116" s="970">
        <f t="shared" si="3"/>
        <v>2023</v>
      </c>
      <c r="B116" s="971" t="s">
        <v>1004</v>
      </c>
      <c r="C116" s="971">
        <v>17</v>
      </c>
      <c r="D116" s="971" t="s">
        <v>1235</v>
      </c>
      <c r="E116" s="971" t="s">
        <v>1223</v>
      </c>
      <c r="F116" s="972"/>
      <c r="G116" s="973"/>
      <c r="H116" s="973"/>
      <c r="I116" s="974"/>
    </row>
    <row r="117" spans="1:9">
      <c r="A117" s="970">
        <f t="shared" si="3"/>
        <v>2023</v>
      </c>
      <c r="B117" s="971" t="s">
        <v>1004</v>
      </c>
      <c r="C117" s="971">
        <v>18</v>
      </c>
      <c r="D117" s="971" t="s">
        <v>1235</v>
      </c>
      <c r="E117" s="971" t="s">
        <v>1223</v>
      </c>
      <c r="F117" s="972"/>
      <c r="G117" s="973"/>
      <c r="H117" s="973"/>
      <c r="I117" s="974"/>
    </row>
    <row r="118" spans="1:9">
      <c r="A118" s="970">
        <f t="shared" si="3"/>
        <v>2023</v>
      </c>
      <c r="B118" s="971" t="s">
        <v>1004</v>
      </c>
      <c r="C118" s="971">
        <v>19</v>
      </c>
      <c r="D118" s="971" t="s">
        <v>1235</v>
      </c>
      <c r="E118" s="971" t="s">
        <v>1223</v>
      </c>
      <c r="F118" s="972"/>
      <c r="G118" s="973"/>
      <c r="H118" s="973"/>
      <c r="I118" s="974"/>
    </row>
    <row r="119" spans="1:9">
      <c r="A119" s="970">
        <f t="shared" si="3"/>
        <v>2023</v>
      </c>
      <c r="B119" s="971" t="s">
        <v>1004</v>
      </c>
      <c r="C119" s="971">
        <v>20</v>
      </c>
      <c r="D119" s="971" t="s">
        <v>1235</v>
      </c>
      <c r="E119" s="971" t="s">
        <v>1223</v>
      </c>
      <c r="F119" s="972"/>
      <c r="G119" s="973"/>
      <c r="H119" s="973"/>
      <c r="I119" s="974"/>
    </row>
    <row r="120" spans="1:9">
      <c r="A120" s="970">
        <f t="shared" si="3"/>
        <v>2023</v>
      </c>
      <c r="B120" s="971" t="s">
        <v>1004</v>
      </c>
      <c r="C120" s="971">
        <v>21</v>
      </c>
      <c r="D120" s="971" t="s">
        <v>1235</v>
      </c>
      <c r="E120" s="971" t="s">
        <v>1223</v>
      </c>
      <c r="F120" s="972"/>
      <c r="G120" s="973"/>
      <c r="H120" s="973"/>
      <c r="I120" s="974"/>
    </row>
    <row r="121" spans="1:9">
      <c r="A121" s="970">
        <f t="shared" si="3"/>
        <v>2023</v>
      </c>
      <c r="B121" s="971" t="s">
        <v>1004</v>
      </c>
      <c r="C121" s="971">
        <v>22</v>
      </c>
      <c r="D121" s="971" t="s">
        <v>1235</v>
      </c>
      <c r="E121" s="971" t="s">
        <v>1223</v>
      </c>
      <c r="F121" s="972"/>
      <c r="G121" s="973"/>
      <c r="H121" s="973"/>
      <c r="I121" s="974"/>
    </row>
    <row r="122" spans="1:9">
      <c r="A122" s="970">
        <f t="shared" si="3"/>
        <v>2023</v>
      </c>
      <c r="B122" s="971" t="s">
        <v>1004</v>
      </c>
      <c r="C122" s="971">
        <v>23</v>
      </c>
      <c r="D122" s="971" t="s">
        <v>1235</v>
      </c>
      <c r="E122" s="971" t="s">
        <v>1223</v>
      </c>
      <c r="F122" s="972"/>
      <c r="G122" s="973"/>
      <c r="H122" s="973"/>
      <c r="I122" s="974"/>
    </row>
    <row r="123" spans="1:9">
      <c r="A123" s="970">
        <f t="shared" si="3"/>
        <v>2023</v>
      </c>
      <c r="B123" s="971" t="s">
        <v>1004</v>
      </c>
      <c r="C123" s="971">
        <v>24</v>
      </c>
      <c r="D123" s="971" t="s">
        <v>1235</v>
      </c>
      <c r="E123" s="971" t="s">
        <v>1223</v>
      </c>
      <c r="F123" s="972"/>
      <c r="G123" s="973"/>
      <c r="H123" s="973"/>
      <c r="I123" s="974"/>
    </row>
    <row r="124" spans="1:9">
      <c r="A124" s="970">
        <f t="shared" si="3"/>
        <v>2023</v>
      </c>
      <c r="B124" s="971" t="s">
        <v>1004</v>
      </c>
      <c r="C124" s="971">
        <v>25</v>
      </c>
      <c r="D124" s="971" t="s">
        <v>1235</v>
      </c>
      <c r="E124" s="971" t="s">
        <v>1223</v>
      </c>
      <c r="F124" s="972"/>
      <c r="G124" s="973"/>
      <c r="H124" s="973"/>
      <c r="I124" s="974"/>
    </row>
    <row r="125" spans="1:9">
      <c r="A125" s="970">
        <f t="shared" si="3"/>
        <v>2023</v>
      </c>
      <c r="B125" s="971" t="s">
        <v>1004</v>
      </c>
      <c r="C125" s="971">
        <v>26</v>
      </c>
      <c r="D125" s="971" t="s">
        <v>1235</v>
      </c>
      <c r="E125" s="971" t="s">
        <v>1223</v>
      </c>
      <c r="F125" s="972"/>
      <c r="G125" s="973"/>
      <c r="H125" s="973"/>
      <c r="I125" s="974"/>
    </row>
    <row r="126" spans="1:9">
      <c r="A126" s="970">
        <f t="shared" si="3"/>
        <v>2023</v>
      </c>
      <c r="B126" s="971" t="s">
        <v>1004</v>
      </c>
      <c r="C126" s="971">
        <v>27</v>
      </c>
      <c r="D126" s="971" t="s">
        <v>1235</v>
      </c>
      <c r="E126" s="971" t="s">
        <v>1223</v>
      </c>
      <c r="F126" s="972"/>
      <c r="G126" s="973"/>
      <c r="H126" s="973"/>
      <c r="I126" s="974"/>
    </row>
    <row r="127" spans="1:9">
      <c r="A127" s="970">
        <f t="shared" si="3"/>
        <v>2023</v>
      </c>
      <c r="B127" s="971" t="s">
        <v>1004</v>
      </c>
      <c r="C127" s="971">
        <v>28</v>
      </c>
      <c r="D127" s="971" t="s">
        <v>1235</v>
      </c>
      <c r="E127" s="971" t="s">
        <v>1223</v>
      </c>
      <c r="F127" s="972"/>
      <c r="G127" s="973"/>
      <c r="H127" s="973"/>
      <c r="I127" s="974"/>
    </row>
    <row r="128" spans="1:9">
      <c r="A128" s="970">
        <f t="shared" si="3"/>
        <v>2023</v>
      </c>
      <c r="B128" s="971" t="s">
        <v>1004</v>
      </c>
      <c r="C128" s="971">
        <v>29</v>
      </c>
      <c r="D128" s="971" t="s">
        <v>1235</v>
      </c>
      <c r="E128" s="971" t="s">
        <v>1223</v>
      </c>
      <c r="F128" s="972"/>
      <c r="G128" s="973"/>
      <c r="H128" s="973"/>
      <c r="I128" s="974"/>
    </row>
    <row r="129" spans="1:9" ht="13.8" thickBot="1">
      <c r="A129" s="975">
        <f>+A128</f>
        <v>2023</v>
      </c>
      <c r="B129" s="976" t="s">
        <v>1004</v>
      </c>
      <c r="C129" s="976">
        <v>30</v>
      </c>
      <c r="D129" s="976" t="s">
        <v>1235</v>
      </c>
      <c r="E129" s="976" t="s">
        <v>1223</v>
      </c>
      <c r="F129" s="977"/>
      <c r="G129" s="978"/>
      <c r="H129" s="978"/>
      <c r="I129" s="979"/>
    </row>
    <row r="130" spans="1:9" ht="13.8" thickBot="1">
      <c r="A130" s="1430" t="s">
        <v>1181</v>
      </c>
      <c r="B130" s="1431"/>
      <c r="C130" s="1431"/>
      <c r="D130" s="1431"/>
      <c r="E130" s="1432"/>
      <c r="F130" s="980"/>
      <c r="G130" s="981"/>
      <c r="H130" s="981"/>
      <c r="I130" s="982">
        <f>SUM(I100:I129)</f>
        <v>0</v>
      </c>
    </row>
    <row r="131" spans="1:9">
      <c r="A131" s="965">
        <f>+A129</f>
        <v>2023</v>
      </c>
      <c r="B131" s="966" t="s">
        <v>1005</v>
      </c>
      <c r="C131" s="966">
        <v>1</v>
      </c>
      <c r="D131" s="966" t="s">
        <v>1235</v>
      </c>
      <c r="E131" s="966" t="s">
        <v>1223</v>
      </c>
      <c r="F131" s="967"/>
      <c r="G131" s="968"/>
      <c r="H131" s="968"/>
      <c r="I131" s="983"/>
    </row>
    <row r="132" spans="1:9">
      <c r="A132" s="970">
        <f>+A131</f>
        <v>2023</v>
      </c>
      <c r="B132" s="971" t="s">
        <v>1005</v>
      </c>
      <c r="C132" s="971">
        <v>2</v>
      </c>
      <c r="D132" s="971" t="s">
        <v>1235</v>
      </c>
      <c r="E132" s="971" t="s">
        <v>1223</v>
      </c>
      <c r="F132" s="972"/>
      <c r="G132" s="973"/>
      <c r="H132" s="973"/>
      <c r="I132" s="984"/>
    </row>
    <row r="133" spans="1:9">
      <c r="A133" s="970">
        <f t="shared" ref="A133:A160" si="4">+A132</f>
        <v>2023</v>
      </c>
      <c r="B133" s="971" t="s">
        <v>1005</v>
      </c>
      <c r="C133" s="971">
        <v>3</v>
      </c>
      <c r="D133" s="971" t="s">
        <v>1235</v>
      </c>
      <c r="E133" s="971" t="s">
        <v>1223</v>
      </c>
      <c r="F133" s="972"/>
      <c r="G133" s="973"/>
      <c r="H133" s="973"/>
      <c r="I133" s="984"/>
    </row>
    <row r="134" spans="1:9">
      <c r="A134" s="970">
        <f t="shared" si="4"/>
        <v>2023</v>
      </c>
      <c r="B134" s="971" t="s">
        <v>1005</v>
      </c>
      <c r="C134" s="971">
        <v>4</v>
      </c>
      <c r="D134" s="971" t="s">
        <v>1235</v>
      </c>
      <c r="E134" s="971" t="s">
        <v>1223</v>
      </c>
      <c r="F134" s="972"/>
      <c r="G134" s="973"/>
      <c r="H134" s="973"/>
      <c r="I134" s="984"/>
    </row>
    <row r="135" spans="1:9">
      <c r="A135" s="970">
        <f t="shared" si="4"/>
        <v>2023</v>
      </c>
      <c r="B135" s="971" t="s">
        <v>1005</v>
      </c>
      <c r="C135" s="971">
        <v>5</v>
      </c>
      <c r="D135" s="971" t="s">
        <v>1235</v>
      </c>
      <c r="E135" s="971" t="s">
        <v>1223</v>
      </c>
      <c r="F135" s="972"/>
      <c r="G135" s="973"/>
      <c r="H135" s="973"/>
      <c r="I135" s="984"/>
    </row>
    <row r="136" spans="1:9">
      <c r="A136" s="970">
        <f t="shared" si="4"/>
        <v>2023</v>
      </c>
      <c r="B136" s="971" t="s">
        <v>1005</v>
      </c>
      <c r="C136" s="971">
        <v>6</v>
      </c>
      <c r="D136" s="971" t="s">
        <v>1235</v>
      </c>
      <c r="E136" s="971" t="s">
        <v>1223</v>
      </c>
      <c r="F136" s="972"/>
      <c r="G136" s="973"/>
      <c r="H136" s="973"/>
      <c r="I136" s="984"/>
    </row>
    <row r="137" spans="1:9">
      <c r="A137" s="970">
        <f t="shared" si="4"/>
        <v>2023</v>
      </c>
      <c r="B137" s="971" t="s">
        <v>1005</v>
      </c>
      <c r="C137" s="971">
        <v>7</v>
      </c>
      <c r="D137" s="971" t="s">
        <v>1235</v>
      </c>
      <c r="E137" s="971" t="s">
        <v>1223</v>
      </c>
      <c r="F137" s="972"/>
      <c r="G137" s="973"/>
      <c r="H137" s="973"/>
      <c r="I137" s="984"/>
    </row>
    <row r="138" spans="1:9">
      <c r="A138" s="970">
        <f t="shared" si="4"/>
        <v>2023</v>
      </c>
      <c r="B138" s="971" t="s">
        <v>1005</v>
      </c>
      <c r="C138" s="971">
        <v>8</v>
      </c>
      <c r="D138" s="971" t="s">
        <v>1235</v>
      </c>
      <c r="E138" s="971" t="s">
        <v>1223</v>
      </c>
      <c r="F138" s="972"/>
      <c r="G138" s="973"/>
      <c r="H138" s="973"/>
      <c r="I138" s="984"/>
    </row>
    <row r="139" spans="1:9">
      <c r="A139" s="970">
        <f t="shared" si="4"/>
        <v>2023</v>
      </c>
      <c r="B139" s="971" t="s">
        <v>1005</v>
      </c>
      <c r="C139" s="971">
        <v>9</v>
      </c>
      <c r="D139" s="971" t="s">
        <v>1235</v>
      </c>
      <c r="E139" s="971" t="s">
        <v>1223</v>
      </c>
      <c r="F139" s="972"/>
      <c r="G139" s="973"/>
      <c r="H139" s="973"/>
      <c r="I139" s="984"/>
    </row>
    <row r="140" spans="1:9">
      <c r="A140" s="970">
        <f t="shared" si="4"/>
        <v>2023</v>
      </c>
      <c r="B140" s="971" t="s">
        <v>1005</v>
      </c>
      <c r="C140" s="971">
        <v>10</v>
      </c>
      <c r="D140" s="971" t="s">
        <v>1235</v>
      </c>
      <c r="E140" s="971" t="s">
        <v>1223</v>
      </c>
      <c r="F140" s="972"/>
      <c r="G140" s="973"/>
      <c r="H140" s="973"/>
      <c r="I140" s="984"/>
    </row>
    <row r="141" spans="1:9">
      <c r="A141" s="970">
        <f t="shared" si="4"/>
        <v>2023</v>
      </c>
      <c r="B141" s="971" t="s">
        <v>1005</v>
      </c>
      <c r="C141" s="971">
        <v>11</v>
      </c>
      <c r="D141" s="971" t="s">
        <v>1235</v>
      </c>
      <c r="E141" s="971" t="s">
        <v>1223</v>
      </c>
      <c r="F141" s="972"/>
      <c r="G141" s="973"/>
      <c r="H141" s="973"/>
      <c r="I141" s="984"/>
    </row>
    <row r="142" spans="1:9">
      <c r="A142" s="970">
        <f t="shared" si="4"/>
        <v>2023</v>
      </c>
      <c r="B142" s="971" t="s">
        <v>1005</v>
      </c>
      <c r="C142" s="971">
        <v>12</v>
      </c>
      <c r="D142" s="971" t="s">
        <v>1235</v>
      </c>
      <c r="E142" s="971" t="s">
        <v>1223</v>
      </c>
      <c r="F142" s="972"/>
      <c r="G142" s="973"/>
      <c r="H142" s="973"/>
      <c r="I142" s="984"/>
    </row>
    <row r="143" spans="1:9">
      <c r="A143" s="970">
        <f t="shared" si="4"/>
        <v>2023</v>
      </c>
      <c r="B143" s="971" t="s">
        <v>1005</v>
      </c>
      <c r="C143" s="971">
        <v>13</v>
      </c>
      <c r="D143" s="971" t="s">
        <v>1235</v>
      </c>
      <c r="E143" s="971" t="s">
        <v>1223</v>
      </c>
      <c r="F143" s="972"/>
      <c r="G143" s="973"/>
      <c r="H143" s="973"/>
      <c r="I143" s="984"/>
    </row>
    <row r="144" spans="1:9">
      <c r="A144" s="970">
        <f t="shared" si="4"/>
        <v>2023</v>
      </c>
      <c r="B144" s="971" t="s">
        <v>1005</v>
      </c>
      <c r="C144" s="971">
        <v>14</v>
      </c>
      <c r="D144" s="971" t="s">
        <v>1235</v>
      </c>
      <c r="E144" s="971" t="s">
        <v>1223</v>
      </c>
      <c r="F144" s="972"/>
      <c r="G144" s="973"/>
      <c r="H144" s="973"/>
      <c r="I144" s="984"/>
    </row>
    <row r="145" spans="1:9">
      <c r="A145" s="970">
        <f t="shared" si="4"/>
        <v>2023</v>
      </c>
      <c r="B145" s="971" t="s">
        <v>1005</v>
      </c>
      <c r="C145" s="971">
        <v>15</v>
      </c>
      <c r="D145" s="971" t="s">
        <v>1235</v>
      </c>
      <c r="E145" s="971" t="s">
        <v>1223</v>
      </c>
      <c r="F145" s="972"/>
      <c r="G145" s="973"/>
      <c r="H145" s="973"/>
      <c r="I145" s="984"/>
    </row>
    <row r="146" spans="1:9">
      <c r="A146" s="970">
        <f t="shared" si="4"/>
        <v>2023</v>
      </c>
      <c r="B146" s="971" t="s">
        <v>1005</v>
      </c>
      <c r="C146" s="971">
        <v>16</v>
      </c>
      <c r="D146" s="971" t="s">
        <v>1235</v>
      </c>
      <c r="E146" s="971" t="s">
        <v>1223</v>
      </c>
      <c r="F146" s="972"/>
      <c r="G146" s="973"/>
      <c r="H146" s="973"/>
      <c r="I146" s="984"/>
    </row>
    <row r="147" spans="1:9">
      <c r="A147" s="970">
        <f t="shared" si="4"/>
        <v>2023</v>
      </c>
      <c r="B147" s="971" t="s">
        <v>1005</v>
      </c>
      <c r="C147" s="971">
        <v>17</v>
      </c>
      <c r="D147" s="971" t="s">
        <v>1235</v>
      </c>
      <c r="E147" s="971" t="s">
        <v>1223</v>
      </c>
      <c r="F147" s="972"/>
      <c r="G147" s="973"/>
      <c r="H147" s="973"/>
      <c r="I147" s="984"/>
    </row>
    <row r="148" spans="1:9">
      <c r="A148" s="970">
        <f t="shared" si="4"/>
        <v>2023</v>
      </c>
      <c r="B148" s="971" t="s">
        <v>1005</v>
      </c>
      <c r="C148" s="971">
        <v>18</v>
      </c>
      <c r="D148" s="971" t="s">
        <v>1235</v>
      </c>
      <c r="E148" s="971" t="s">
        <v>1223</v>
      </c>
      <c r="F148" s="972"/>
      <c r="G148" s="973"/>
      <c r="H148" s="973"/>
      <c r="I148" s="984"/>
    </row>
    <row r="149" spans="1:9">
      <c r="A149" s="970">
        <f t="shared" si="4"/>
        <v>2023</v>
      </c>
      <c r="B149" s="971" t="s">
        <v>1005</v>
      </c>
      <c r="C149" s="971">
        <v>19</v>
      </c>
      <c r="D149" s="971" t="s">
        <v>1235</v>
      </c>
      <c r="E149" s="971" t="s">
        <v>1223</v>
      </c>
      <c r="F149" s="972"/>
      <c r="G149" s="973"/>
      <c r="H149" s="973"/>
      <c r="I149" s="984"/>
    </row>
    <row r="150" spans="1:9">
      <c r="A150" s="970">
        <f t="shared" si="4"/>
        <v>2023</v>
      </c>
      <c r="B150" s="971" t="s">
        <v>1005</v>
      </c>
      <c r="C150" s="971">
        <v>20</v>
      </c>
      <c r="D150" s="971" t="s">
        <v>1235</v>
      </c>
      <c r="E150" s="971" t="s">
        <v>1223</v>
      </c>
      <c r="F150" s="972"/>
      <c r="G150" s="973"/>
      <c r="H150" s="973"/>
      <c r="I150" s="984"/>
    </row>
    <row r="151" spans="1:9">
      <c r="A151" s="970">
        <f t="shared" si="4"/>
        <v>2023</v>
      </c>
      <c r="B151" s="971" t="s">
        <v>1005</v>
      </c>
      <c r="C151" s="971">
        <v>21</v>
      </c>
      <c r="D151" s="971" t="s">
        <v>1235</v>
      </c>
      <c r="E151" s="971" t="s">
        <v>1223</v>
      </c>
      <c r="F151" s="972"/>
      <c r="G151" s="973"/>
      <c r="H151" s="973"/>
      <c r="I151" s="984"/>
    </row>
    <row r="152" spans="1:9">
      <c r="A152" s="970">
        <f t="shared" si="4"/>
        <v>2023</v>
      </c>
      <c r="B152" s="971" t="s">
        <v>1005</v>
      </c>
      <c r="C152" s="971">
        <v>22</v>
      </c>
      <c r="D152" s="971" t="s">
        <v>1235</v>
      </c>
      <c r="E152" s="971" t="s">
        <v>1223</v>
      </c>
      <c r="F152" s="972"/>
      <c r="G152" s="973"/>
      <c r="H152" s="973"/>
      <c r="I152" s="984"/>
    </row>
    <row r="153" spans="1:9">
      <c r="A153" s="970">
        <f t="shared" si="4"/>
        <v>2023</v>
      </c>
      <c r="B153" s="971" t="s">
        <v>1005</v>
      </c>
      <c r="C153" s="971">
        <v>23</v>
      </c>
      <c r="D153" s="971" t="s">
        <v>1235</v>
      </c>
      <c r="E153" s="971" t="s">
        <v>1223</v>
      </c>
      <c r="F153" s="972"/>
      <c r="G153" s="973"/>
      <c r="H153" s="973"/>
      <c r="I153" s="984"/>
    </row>
    <row r="154" spans="1:9">
      <c r="A154" s="970">
        <f t="shared" si="4"/>
        <v>2023</v>
      </c>
      <c r="B154" s="971" t="s">
        <v>1005</v>
      </c>
      <c r="C154" s="971">
        <v>24</v>
      </c>
      <c r="D154" s="971" t="s">
        <v>1235</v>
      </c>
      <c r="E154" s="971" t="s">
        <v>1223</v>
      </c>
      <c r="F154" s="972"/>
      <c r="G154" s="973"/>
      <c r="H154" s="973"/>
      <c r="I154" s="984"/>
    </row>
    <row r="155" spans="1:9">
      <c r="A155" s="970">
        <f t="shared" si="4"/>
        <v>2023</v>
      </c>
      <c r="B155" s="971" t="s">
        <v>1005</v>
      </c>
      <c r="C155" s="971">
        <v>25</v>
      </c>
      <c r="D155" s="971" t="s">
        <v>1235</v>
      </c>
      <c r="E155" s="971" t="s">
        <v>1223</v>
      </c>
      <c r="F155" s="972"/>
      <c r="G155" s="973"/>
      <c r="H155" s="973"/>
      <c r="I155" s="984"/>
    </row>
    <row r="156" spans="1:9">
      <c r="A156" s="970">
        <f t="shared" si="4"/>
        <v>2023</v>
      </c>
      <c r="B156" s="971" t="s">
        <v>1005</v>
      </c>
      <c r="C156" s="971">
        <v>26</v>
      </c>
      <c r="D156" s="971" t="s">
        <v>1235</v>
      </c>
      <c r="E156" s="971" t="s">
        <v>1223</v>
      </c>
      <c r="F156" s="972"/>
      <c r="G156" s="973"/>
      <c r="H156" s="973"/>
      <c r="I156" s="984"/>
    </row>
    <row r="157" spans="1:9">
      <c r="A157" s="970">
        <f t="shared" si="4"/>
        <v>2023</v>
      </c>
      <c r="B157" s="971" t="s">
        <v>1005</v>
      </c>
      <c r="C157" s="971">
        <v>27</v>
      </c>
      <c r="D157" s="971" t="s">
        <v>1235</v>
      </c>
      <c r="E157" s="971" t="s">
        <v>1223</v>
      </c>
      <c r="F157" s="972"/>
      <c r="G157" s="973"/>
      <c r="H157" s="973"/>
      <c r="I157" s="984"/>
    </row>
    <row r="158" spans="1:9">
      <c r="A158" s="970">
        <f t="shared" si="4"/>
        <v>2023</v>
      </c>
      <c r="B158" s="971" t="s">
        <v>1005</v>
      </c>
      <c r="C158" s="971">
        <v>28</v>
      </c>
      <c r="D158" s="971" t="s">
        <v>1235</v>
      </c>
      <c r="E158" s="971" t="s">
        <v>1223</v>
      </c>
      <c r="F158" s="972"/>
      <c r="G158" s="973"/>
      <c r="H158" s="973"/>
      <c r="I158" s="984"/>
    </row>
    <row r="159" spans="1:9">
      <c r="A159" s="970">
        <f t="shared" si="4"/>
        <v>2023</v>
      </c>
      <c r="B159" s="971" t="s">
        <v>1005</v>
      </c>
      <c r="C159" s="971">
        <v>29</v>
      </c>
      <c r="D159" s="971" t="s">
        <v>1235</v>
      </c>
      <c r="E159" s="971" t="s">
        <v>1223</v>
      </c>
      <c r="F159" s="972"/>
      <c r="G159" s="973"/>
      <c r="H159" s="973"/>
      <c r="I159" s="984"/>
    </row>
    <row r="160" spans="1:9">
      <c r="A160" s="970">
        <f t="shared" si="4"/>
        <v>2023</v>
      </c>
      <c r="B160" s="971" t="s">
        <v>1005</v>
      </c>
      <c r="C160" s="971">
        <v>30</v>
      </c>
      <c r="D160" s="971" t="s">
        <v>1235</v>
      </c>
      <c r="E160" s="971" t="s">
        <v>1223</v>
      </c>
      <c r="F160" s="972"/>
      <c r="G160" s="973"/>
      <c r="H160" s="973"/>
      <c r="I160" s="984"/>
    </row>
    <row r="161" spans="1:9" ht="13.8" thickBot="1">
      <c r="A161" s="975">
        <f>+A160</f>
        <v>2023</v>
      </c>
      <c r="B161" s="976" t="s">
        <v>1005</v>
      </c>
      <c r="C161" s="976">
        <v>31</v>
      </c>
      <c r="D161" s="976" t="s">
        <v>1235</v>
      </c>
      <c r="E161" s="976" t="s">
        <v>1223</v>
      </c>
      <c r="F161" s="977"/>
      <c r="G161" s="978"/>
      <c r="H161" s="978"/>
      <c r="I161" s="985"/>
    </row>
    <row r="162" spans="1:9" ht="13.8" thickBot="1">
      <c r="A162" s="1430" t="s">
        <v>1181</v>
      </c>
      <c r="B162" s="1431"/>
      <c r="C162" s="1431"/>
      <c r="D162" s="1431"/>
      <c r="E162" s="1432"/>
      <c r="F162" s="980"/>
      <c r="G162" s="981"/>
      <c r="H162" s="981"/>
      <c r="I162" s="982">
        <f>SUM(I131:I161)</f>
        <v>0</v>
      </c>
    </row>
    <row r="163" spans="1:9">
      <c r="A163" s="965">
        <f>+A161</f>
        <v>2023</v>
      </c>
      <c r="B163" s="966" t="s">
        <v>1006</v>
      </c>
      <c r="C163" s="966">
        <v>1</v>
      </c>
      <c r="D163" s="966" t="s">
        <v>1235</v>
      </c>
      <c r="E163" s="966" t="s">
        <v>1223</v>
      </c>
      <c r="F163" s="967"/>
      <c r="G163" s="968"/>
      <c r="H163" s="968"/>
      <c r="I163" s="969"/>
    </row>
    <row r="164" spans="1:9">
      <c r="A164" s="970">
        <f>+A163</f>
        <v>2023</v>
      </c>
      <c r="B164" s="971" t="s">
        <v>1006</v>
      </c>
      <c r="C164" s="971">
        <v>2</v>
      </c>
      <c r="D164" s="971" t="s">
        <v>1235</v>
      </c>
      <c r="E164" s="971" t="s">
        <v>1223</v>
      </c>
      <c r="F164" s="972"/>
      <c r="G164" s="973"/>
      <c r="H164" s="973"/>
      <c r="I164" s="974"/>
    </row>
    <row r="165" spans="1:9">
      <c r="A165" s="970">
        <f t="shared" ref="A165:A191" si="5">+A164</f>
        <v>2023</v>
      </c>
      <c r="B165" s="971" t="s">
        <v>1006</v>
      </c>
      <c r="C165" s="971">
        <v>3</v>
      </c>
      <c r="D165" s="971" t="s">
        <v>1235</v>
      </c>
      <c r="E165" s="971" t="s">
        <v>1223</v>
      </c>
      <c r="F165" s="972"/>
      <c r="G165" s="973"/>
      <c r="H165" s="973"/>
      <c r="I165" s="974"/>
    </row>
    <row r="166" spans="1:9">
      <c r="A166" s="970">
        <f t="shared" si="5"/>
        <v>2023</v>
      </c>
      <c r="B166" s="971" t="s">
        <v>1006</v>
      </c>
      <c r="C166" s="971">
        <v>4</v>
      </c>
      <c r="D166" s="971" t="s">
        <v>1235</v>
      </c>
      <c r="E166" s="971" t="s">
        <v>1223</v>
      </c>
      <c r="F166" s="972"/>
      <c r="G166" s="973"/>
      <c r="H166" s="973"/>
      <c r="I166" s="974"/>
    </row>
    <row r="167" spans="1:9">
      <c r="A167" s="970">
        <f t="shared" si="5"/>
        <v>2023</v>
      </c>
      <c r="B167" s="971" t="s">
        <v>1006</v>
      </c>
      <c r="C167" s="971">
        <v>5</v>
      </c>
      <c r="D167" s="971" t="s">
        <v>1235</v>
      </c>
      <c r="E167" s="971" t="s">
        <v>1223</v>
      </c>
      <c r="F167" s="972"/>
      <c r="G167" s="973"/>
      <c r="H167" s="973"/>
      <c r="I167" s="974"/>
    </row>
    <row r="168" spans="1:9">
      <c r="A168" s="970">
        <f t="shared" si="5"/>
        <v>2023</v>
      </c>
      <c r="B168" s="971" t="s">
        <v>1006</v>
      </c>
      <c r="C168" s="971">
        <v>6</v>
      </c>
      <c r="D168" s="971" t="s">
        <v>1235</v>
      </c>
      <c r="E168" s="971" t="s">
        <v>1223</v>
      </c>
      <c r="F168" s="972"/>
      <c r="G168" s="973"/>
      <c r="H168" s="973"/>
      <c r="I168" s="974"/>
    </row>
    <row r="169" spans="1:9">
      <c r="A169" s="970">
        <f t="shared" si="5"/>
        <v>2023</v>
      </c>
      <c r="B169" s="971" t="s">
        <v>1006</v>
      </c>
      <c r="C169" s="971">
        <v>7</v>
      </c>
      <c r="D169" s="971" t="s">
        <v>1235</v>
      </c>
      <c r="E169" s="971" t="s">
        <v>1223</v>
      </c>
      <c r="F169" s="972"/>
      <c r="G169" s="973"/>
      <c r="H169" s="973"/>
      <c r="I169" s="974"/>
    </row>
    <row r="170" spans="1:9">
      <c r="A170" s="970">
        <f t="shared" si="5"/>
        <v>2023</v>
      </c>
      <c r="B170" s="971" t="s">
        <v>1006</v>
      </c>
      <c r="C170" s="971">
        <v>8</v>
      </c>
      <c r="D170" s="971" t="s">
        <v>1235</v>
      </c>
      <c r="E170" s="971" t="s">
        <v>1223</v>
      </c>
      <c r="F170" s="972"/>
      <c r="G170" s="973"/>
      <c r="H170" s="973"/>
      <c r="I170" s="974"/>
    </row>
    <row r="171" spans="1:9">
      <c r="A171" s="970">
        <f t="shared" si="5"/>
        <v>2023</v>
      </c>
      <c r="B171" s="971" t="s">
        <v>1006</v>
      </c>
      <c r="C171" s="971">
        <v>9</v>
      </c>
      <c r="D171" s="971" t="s">
        <v>1235</v>
      </c>
      <c r="E171" s="971" t="s">
        <v>1223</v>
      </c>
      <c r="F171" s="972"/>
      <c r="G171" s="973"/>
      <c r="H171" s="973"/>
      <c r="I171" s="974"/>
    </row>
    <row r="172" spans="1:9">
      <c r="A172" s="970">
        <f t="shared" si="5"/>
        <v>2023</v>
      </c>
      <c r="B172" s="971" t="s">
        <v>1006</v>
      </c>
      <c r="C172" s="971">
        <v>10</v>
      </c>
      <c r="D172" s="971" t="s">
        <v>1235</v>
      </c>
      <c r="E172" s="971" t="s">
        <v>1223</v>
      </c>
      <c r="F172" s="972"/>
      <c r="G172" s="973"/>
      <c r="H172" s="973"/>
      <c r="I172" s="974"/>
    </row>
    <row r="173" spans="1:9">
      <c r="A173" s="970">
        <f t="shared" si="5"/>
        <v>2023</v>
      </c>
      <c r="B173" s="971" t="s">
        <v>1006</v>
      </c>
      <c r="C173" s="971">
        <v>11</v>
      </c>
      <c r="D173" s="971" t="s">
        <v>1235</v>
      </c>
      <c r="E173" s="971" t="s">
        <v>1223</v>
      </c>
      <c r="F173" s="972"/>
      <c r="G173" s="973"/>
      <c r="H173" s="973"/>
      <c r="I173" s="974"/>
    </row>
    <row r="174" spans="1:9">
      <c r="A174" s="970">
        <f t="shared" si="5"/>
        <v>2023</v>
      </c>
      <c r="B174" s="971" t="s">
        <v>1006</v>
      </c>
      <c r="C174" s="971">
        <v>12</v>
      </c>
      <c r="D174" s="971" t="s">
        <v>1235</v>
      </c>
      <c r="E174" s="971" t="s">
        <v>1223</v>
      </c>
      <c r="F174" s="972"/>
      <c r="G174" s="973"/>
      <c r="H174" s="973"/>
      <c r="I174" s="974"/>
    </row>
    <row r="175" spans="1:9">
      <c r="A175" s="970">
        <f t="shared" si="5"/>
        <v>2023</v>
      </c>
      <c r="B175" s="971" t="s">
        <v>1006</v>
      </c>
      <c r="C175" s="971">
        <v>13</v>
      </c>
      <c r="D175" s="971" t="s">
        <v>1235</v>
      </c>
      <c r="E175" s="971" t="s">
        <v>1223</v>
      </c>
      <c r="F175" s="972"/>
      <c r="G175" s="973"/>
      <c r="H175" s="973"/>
      <c r="I175" s="974"/>
    </row>
    <row r="176" spans="1:9">
      <c r="A176" s="970">
        <f t="shared" si="5"/>
        <v>2023</v>
      </c>
      <c r="B176" s="971" t="s">
        <v>1006</v>
      </c>
      <c r="C176" s="971">
        <v>14</v>
      </c>
      <c r="D176" s="971" t="s">
        <v>1235</v>
      </c>
      <c r="E176" s="971" t="s">
        <v>1223</v>
      </c>
      <c r="F176" s="972"/>
      <c r="G176" s="973"/>
      <c r="H176" s="973"/>
      <c r="I176" s="974"/>
    </row>
    <row r="177" spans="1:9">
      <c r="A177" s="970">
        <f t="shared" si="5"/>
        <v>2023</v>
      </c>
      <c r="B177" s="971" t="s">
        <v>1006</v>
      </c>
      <c r="C177" s="971">
        <v>15</v>
      </c>
      <c r="D177" s="971" t="s">
        <v>1235</v>
      </c>
      <c r="E177" s="971" t="s">
        <v>1223</v>
      </c>
      <c r="F177" s="972"/>
      <c r="G177" s="973"/>
      <c r="H177" s="973"/>
      <c r="I177" s="974"/>
    </row>
    <row r="178" spans="1:9">
      <c r="A178" s="970">
        <f t="shared" si="5"/>
        <v>2023</v>
      </c>
      <c r="B178" s="971" t="s">
        <v>1006</v>
      </c>
      <c r="C178" s="971">
        <v>16</v>
      </c>
      <c r="D178" s="971" t="s">
        <v>1235</v>
      </c>
      <c r="E178" s="971" t="s">
        <v>1223</v>
      </c>
      <c r="F178" s="972"/>
      <c r="G178" s="973"/>
      <c r="H178" s="973"/>
      <c r="I178" s="974"/>
    </row>
    <row r="179" spans="1:9">
      <c r="A179" s="970">
        <f t="shared" si="5"/>
        <v>2023</v>
      </c>
      <c r="B179" s="971" t="s">
        <v>1006</v>
      </c>
      <c r="C179" s="971">
        <v>17</v>
      </c>
      <c r="D179" s="971" t="s">
        <v>1235</v>
      </c>
      <c r="E179" s="971" t="s">
        <v>1223</v>
      </c>
      <c r="F179" s="972"/>
      <c r="G179" s="973"/>
      <c r="H179" s="973"/>
      <c r="I179" s="974"/>
    </row>
    <row r="180" spans="1:9">
      <c r="A180" s="970">
        <f t="shared" si="5"/>
        <v>2023</v>
      </c>
      <c r="B180" s="971" t="s">
        <v>1006</v>
      </c>
      <c r="C180" s="971">
        <v>18</v>
      </c>
      <c r="D180" s="971" t="s">
        <v>1235</v>
      </c>
      <c r="E180" s="971" t="s">
        <v>1223</v>
      </c>
      <c r="F180" s="972"/>
      <c r="G180" s="973"/>
      <c r="H180" s="973"/>
      <c r="I180" s="974"/>
    </row>
    <row r="181" spans="1:9">
      <c r="A181" s="970">
        <f t="shared" si="5"/>
        <v>2023</v>
      </c>
      <c r="B181" s="971" t="s">
        <v>1006</v>
      </c>
      <c r="C181" s="971">
        <v>19</v>
      </c>
      <c r="D181" s="971" t="s">
        <v>1235</v>
      </c>
      <c r="E181" s="971" t="s">
        <v>1223</v>
      </c>
      <c r="F181" s="972"/>
      <c r="G181" s="973"/>
      <c r="H181" s="973"/>
      <c r="I181" s="974"/>
    </row>
    <row r="182" spans="1:9">
      <c r="A182" s="970">
        <f t="shared" si="5"/>
        <v>2023</v>
      </c>
      <c r="B182" s="971" t="s">
        <v>1006</v>
      </c>
      <c r="C182" s="971">
        <v>20</v>
      </c>
      <c r="D182" s="971" t="s">
        <v>1235</v>
      </c>
      <c r="E182" s="971" t="s">
        <v>1223</v>
      </c>
      <c r="F182" s="972"/>
      <c r="G182" s="973"/>
      <c r="H182" s="973"/>
      <c r="I182" s="974"/>
    </row>
    <row r="183" spans="1:9">
      <c r="A183" s="970">
        <f t="shared" si="5"/>
        <v>2023</v>
      </c>
      <c r="B183" s="971" t="s">
        <v>1006</v>
      </c>
      <c r="C183" s="971">
        <v>21</v>
      </c>
      <c r="D183" s="971" t="s">
        <v>1235</v>
      </c>
      <c r="E183" s="971" t="s">
        <v>1223</v>
      </c>
      <c r="F183" s="972"/>
      <c r="G183" s="973"/>
      <c r="H183" s="973"/>
      <c r="I183" s="974"/>
    </row>
    <row r="184" spans="1:9">
      <c r="A184" s="970">
        <f t="shared" si="5"/>
        <v>2023</v>
      </c>
      <c r="B184" s="971" t="s">
        <v>1006</v>
      </c>
      <c r="C184" s="971">
        <v>22</v>
      </c>
      <c r="D184" s="971" t="s">
        <v>1235</v>
      </c>
      <c r="E184" s="971" t="s">
        <v>1223</v>
      </c>
      <c r="F184" s="972"/>
      <c r="G184" s="973"/>
      <c r="H184" s="973"/>
      <c r="I184" s="974"/>
    </row>
    <row r="185" spans="1:9">
      <c r="A185" s="970">
        <f t="shared" si="5"/>
        <v>2023</v>
      </c>
      <c r="B185" s="971" t="s">
        <v>1006</v>
      </c>
      <c r="C185" s="971">
        <v>23</v>
      </c>
      <c r="D185" s="971" t="s">
        <v>1235</v>
      </c>
      <c r="E185" s="971" t="s">
        <v>1223</v>
      </c>
      <c r="F185" s="972"/>
      <c r="G185" s="973"/>
      <c r="H185" s="973"/>
      <c r="I185" s="974"/>
    </row>
    <row r="186" spans="1:9">
      <c r="A186" s="970">
        <f t="shared" si="5"/>
        <v>2023</v>
      </c>
      <c r="B186" s="971" t="s">
        <v>1006</v>
      </c>
      <c r="C186" s="971">
        <v>24</v>
      </c>
      <c r="D186" s="971" t="s">
        <v>1235</v>
      </c>
      <c r="E186" s="971" t="s">
        <v>1223</v>
      </c>
      <c r="F186" s="972"/>
      <c r="G186" s="973"/>
      <c r="H186" s="973"/>
      <c r="I186" s="974"/>
    </row>
    <row r="187" spans="1:9">
      <c r="A187" s="970">
        <f t="shared" si="5"/>
        <v>2023</v>
      </c>
      <c r="B187" s="971" t="s">
        <v>1006</v>
      </c>
      <c r="C187" s="971">
        <v>25</v>
      </c>
      <c r="D187" s="971" t="s">
        <v>1235</v>
      </c>
      <c r="E187" s="971" t="s">
        <v>1223</v>
      </c>
      <c r="F187" s="972"/>
      <c r="G187" s="973"/>
      <c r="H187" s="973"/>
      <c r="I187" s="974"/>
    </row>
    <row r="188" spans="1:9">
      <c r="A188" s="970">
        <f t="shared" si="5"/>
        <v>2023</v>
      </c>
      <c r="B188" s="971" t="s">
        <v>1006</v>
      </c>
      <c r="C188" s="971">
        <v>26</v>
      </c>
      <c r="D188" s="971" t="s">
        <v>1235</v>
      </c>
      <c r="E188" s="971" t="s">
        <v>1223</v>
      </c>
      <c r="F188" s="972"/>
      <c r="G188" s="973"/>
      <c r="H188" s="973"/>
      <c r="I188" s="974"/>
    </row>
    <row r="189" spans="1:9">
      <c r="A189" s="970">
        <f t="shared" si="5"/>
        <v>2023</v>
      </c>
      <c r="B189" s="971" t="s">
        <v>1006</v>
      </c>
      <c r="C189" s="971">
        <v>27</v>
      </c>
      <c r="D189" s="971" t="s">
        <v>1235</v>
      </c>
      <c r="E189" s="971" t="s">
        <v>1223</v>
      </c>
      <c r="F189" s="972"/>
      <c r="G189" s="973"/>
      <c r="H189" s="973"/>
      <c r="I189" s="974"/>
    </row>
    <row r="190" spans="1:9">
      <c r="A190" s="970">
        <f t="shared" si="5"/>
        <v>2023</v>
      </c>
      <c r="B190" s="971" t="s">
        <v>1006</v>
      </c>
      <c r="C190" s="971">
        <v>28</v>
      </c>
      <c r="D190" s="971" t="s">
        <v>1235</v>
      </c>
      <c r="E190" s="971" t="s">
        <v>1223</v>
      </c>
      <c r="F190" s="972"/>
      <c r="G190" s="973"/>
      <c r="H190" s="973"/>
      <c r="I190" s="974"/>
    </row>
    <row r="191" spans="1:9">
      <c r="A191" s="970">
        <f t="shared" si="5"/>
        <v>2023</v>
      </c>
      <c r="B191" s="971" t="s">
        <v>1006</v>
      </c>
      <c r="C191" s="971">
        <v>29</v>
      </c>
      <c r="D191" s="971" t="s">
        <v>1235</v>
      </c>
      <c r="E191" s="971" t="s">
        <v>1223</v>
      </c>
      <c r="F191" s="972"/>
      <c r="G191" s="973"/>
      <c r="H191" s="973"/>
      <c r="I191" s="974"/>
    </row>
    <row r="192" spans="1:9" ht="13.8" thickBot="1">
      <c r="A192" s="975">
        <f>+A191</f>
        <v>2023</v>
      </c>
      <c r="B192" s="976" t="s">
        <v>1006</v>
      </c>
      <c r="C192" s="976">
        <v>30</v>
      </c>
      <c r="D192" s="976" t="s">
        <v>1235</v>
      </c>
      <c r="E192" s="976" t="s">
        <v>1223</v>
      </c>
      <c r="F192" s="977"/>
      <c r="G192" s="978"/>
      <c r="H192" s="978"/>
      <c r="I192" s="979"/>
    </row>
    <row r="193" spans="1:9" ht="13.8" thickBot="1">
      <c r="A193" s="1434" t="s">
        <v>1181</v>
      </c>
      <c r="B193" s="1435"/>
      <c r="C193" s="1435"/>
      <c r="D193" s="1435"/>
      <c r="E193" s="1436"/>
      <c r="F193" s="986"/>
      <c r="G193" s="987"/>
      <c r="H193" s="987"/>
      <c r="I193" s="988">
        <f>SUM(I163:I192)</f>
        <v>0</v>
      </c>
    </row>
    <row r="194" spans="1:9" ht="13.8" thickBot="1">
      <c r="A194" s="989"/>
      <c r="B194" s="989"/>
      <c r="C194" s="989"/>
      <c r="D194" s="989"/>
      <c r="E194" s="989"/>
      <c r="F194" s="990"/>
      <c r="G194" s="989"/>
      <c r="H194" s="989"/>
      <c r="I194" s="991"/>
    </row>
    <row r="195" spans="1:9" ht="55.8" thickBot="1">
      <c r="A195" s="963" t="s">
        <v>790</v>
      </c>
      <c r="B195" s="964" t="s">
        <v>791</v>
      </c>
      <c r="C195" s="964" t="s">
        <v>1231</v>
      </c>
      <c r="D195" s="964" t="s">
        <v>1220</v>
      </c>
      <c r="E195" s="964" t="s">
        <v>1221</v>
      </c>
      <c r="F195" s="941" t="s">
        <v>1232</v>
      </c>
      <c r="G195" s="942" t="s">
        <v>1233</v>
      </c>
      <c r="H195" s="942" t="s">
        <v>1234</v>
      </c>
      <c r="I195" s="943" t="s">
        <v>1222</v>
      </c>
    </row>
    <row r="196" spans="1:9">
      <c r="A196" s="965">
        <f>+A192</f>
        <v>2023</v>
      </c>
      <c r="B196" s="966" t="s">
        <v>1021</v>
      </c>
      <c r="C196" s="966">
        <v>1</v>
      </c>
      <c r="D196" s="966" t="s">
        <v>1235</v>
      </c>
      <c r="E196" s="966" t="s">
        <v>1223</v>
      </c>
      <c r="F196" s="992"/>
      <c r="G196" s="968"/>
      <c r="H196" s="968"/>
      <c r="I196" s="969"/>
    </row>
    <row r="197" spans="1:9">
      <c r="A197" s="970">
        <f>+A196</f>
        <v>2023</v>
      </c>
      <c r="B197" s="971" t="s">
        <v>1021</v>
      </c>
      <c r="C197" s="971">
        <v>2</v>
      </c>
      <c r="D197" s="971" t="s">
        <v>1235</v>
      </c>
      <c r="E197" s="971" t="s">
        <v>1223</v>
      </c>
      <c r="F197" s="993"/>
      <c r="G197" s="973"/>
      <c r="H197" s="973"/>
      <c r="I197" s="974"/>
    </row>
    <row r="198" spans="1:9">
      <c r="A198" s="970">
        <f t="shared" ref="A198:A225" si="6">+A197</f>
        <v>2023</v>
      </c>
      <c r="B198" s="971" t="s">
        <v>1021</v>
      </c>
      <c r="C198" s="971">
        <v>3</v>
      </c>
      <c r="D198" s="971" t="s">
        <v>1235</v>
      </c>
      <c r="E198" s="971" t="s">
        <v>1223</v>
      </c>
      <c r="F198" s="993"/>
      <c r="G198" s="973"/>
      <c r="H198" s="973"/>
      <c r="I198" s="974"/>
    </row>
    <row r="199" spans="1:9">
      <c r="A199" s="970">
        <f t="shared" si="6"/>
        <v>2023</v>
      </c>
      <c r="B199" s="971" t="s">
        <v>1021</v>
      </c>
      <c r="C199" s="971">
        <v>4</v>
      </c>
      <c r="D199" s="971" t="s">
        <v>1235</v>
      </c>
      <c r="E199" s="971" t="s">
        <v>1223</v>
      </c>
      <c r="F199" s="993"/>
      <c r="G199" s="973"/>
      <c r="H199" s="973"/>
      <c r="I199" s="974"/>
    </row>
    <row r="200" spans="1:9">
      <c r="A200" s="970">
        <f t="shared" si="6"/>
        <v>2023</v>
      </c>
      <c r="B200" s="971" t="s">
        <v>1021</v>
      </c>
      <c r="C200" s="971">
        <v>5</v>
      </c>
      <c r="D200" s="971" t="s">
        <v>1235</v>
      </c>
      <c r="E200" s="971" t="s">
        <v>1223</v>
      </c>
      <c r="F200" s="993"/>
      <c r="G200" s="973"/>
      <c r="H200" s="973"/>
      <c r="I200" s="974"/>
    </row>
    <row r="201" spans="1:9">
      <c r="A201" s="970">
        <f t="shared" si="6"/>
        <v>2023</v>
      </c>
      <c r="B201" s="971" t="s">
        <v>1021</v>
      </c>
      <c r="C201" s="971">
        <v>6</v>
      </c>
      <c r="D201" s="971" t="s">
        <v>1235</v>
      </c>
      <c r="E201" s="971" t="s">
        <v>1223</v>
      </c>
      <c r="F201" s="993"/>
      <c r="G201" s="973"/>
      <c r="H201" s="973"/>
      <c r="I201" s="974"/>
    </row>
    <row r="202" spans="1:9">
      <c r="A202" s="970">
        <f t="shared" si="6"/>
        <v>2023</v>
      </c>
      <c r="B202" s="971" t="s">
        <v>1021</v>
      </c>
      <c r="C202" s="971">
        <v>7</v>
      </c>
      <c r="D202" s="971" t="s">
        <v>1235</v>
      </c>
      <c r="E202" s="971" t="s">
        <v>1223</v>
      </c>
      <c r="F202" s="993"/>
      <c r="G202" s="973"/>
      <c r="H202" s="973"/>
      <c r="I202" s="974"/>
    </row>
    <row r="203" spans="1:9">
      <c r="A203" s="970">
        <f t="shared" si="6"/>
        <v>2023</v>
      </c>
      <c r="B203" s="971" t="s">
        <v>1021</v>
      </c>
      <c r="C203" s="971">
        <v>8</v>
      </c>
      <c r="D203" s="971" t="s">
        <v>1235</v>
      </c>
      <c r="E203" s="971" t="s">
        <v>1223</v>
      </c>
      <c r="F203" s="993"/>
      <c r="G203" s="973"/>
      <c r="H203" s="973"/>
      <c r="I203" s="974"/>
    </row>
    <row r="204" spans="1:9">
      <c r="A204" s="970">
        <f t="shared" si="6"/>
        <v>2023</v>
      </c>
      <c r="B204" s="971" t="s">
        <v>1021</v>
      </c>
      <c r="C204" s="971">
        <v>9</v>
      </c>
      <c r="D204" s="971" t="s">
        <v>1235</v>
      </c>
      <c r="E204" s="971" t="s">
        <v>1223</v>
      </c>
      <c r="F204" s="993"/>
      <c r="G204" s="973"/>
      <c r="H204" s="973"/>
      <c r="I204" s="974"/>
    </row>
    <row r="205" spans="1:9">
      <c r="A205" s="970">
        <f t="shared" si="6"/>
        <v>2023</v>
      </c>
      <c r="B205" s="971" t="s">
        <v>1021</v>
      </c>
      <c r="C205" s="971">
        <v>10</v>
      </c>
      <c r="D205" s="971" t="s">
        <v>1235</v>
      </c>
      <c r="E205" s="971" t="s">
        <v>1223</v>
      </c>
      <c r="F205" s="993"/>
      <c r="G205" s="973"/>
      <c r="H205" s="973"/>
      <c r="I205" s="974"/>
    </row>
    <row r="206" spans="1:9">
      <c r="A206" s="970">
        <f t="shared" si="6"/>
        <v>2023</v>
      </c>
      <c r="B206" s="971" t="s">
        <v>1021</v>
      </c>
      <c r="C206" s="971">
        <v>11</v>
      </c>
      <c r="D206" s="971" t="s">
        <v>1235</v>
      </c>
      <c r="E206" s="971" t="s">
        <v>1223</v>
      </c>
      <c r="F206" s="993"/>
      <c r="G206" s="973"/>
      <c r="H206" s="973"/>
      <c r="I206" s="974"/>
    </row>
    <row r="207" spans="1:9">
      <c r="A207" s="970">
        <f t="shared" si="6"/>
        <v>2023</v>
      </c>
      <c r="B207" s="971" t="s">
        <v>1021</v>
      </c>
      <c r="C207" s="971">
        <v>12</v>
      </c>
      <c r="D207" s="971" t="s">
        <v>1235</v>
      </c>
      <c r="E207" s="971" t="s">
        <v>1223</v>
      </c>
      <c r="F207" s="993"/>
      <c r="G207" s="973"/>
      <c r="H207" s="973"/>
      <c r="I207" s="974"/>
    </row>
    <row r="208" spans="1:9">
      <c r="A208" s="970">
        <f t="shared" si="6"/>
        <v>2023</v>
      </c>
      <c r="B208" s="971" t="s">
        <v>1021</v>
      </c>
      <c r="C208" s="971">
        <v>13</v>
      </c>
      <c r="D208" s="971" t="s">
        <v>1235</v>
      </c>
      <c r="E208" s="971" t="s">
        <v>1223</v>
      </c>
      <c r="F208" s="993"/>
      <c r="G208" s="973"/>
      <c r="H208" s="973"/>
      <c r="I208" s="974"/>
    </row>
    <row r="209" spans="1:9">
      <c r="A209" s="970">
        <f t="shared" si="6"/>
        <v>2023</v>
      </c>
      <c r="B209" s="971" t="s">
        <v>1021</v>
      </c>
      <c r="C209" s="971">
        <v>14</v>
      </c>
      <c r="D209" s="971" t="s">
        <v>1235</v>
      </c>
      <c r="E209" s="971" t="s">
        <v>1223</v>
      </c>
      <c r="F209" s="993"/>
      <c r="G209" s="973"/>
      <c r="H209" s="973"/>
      <c r="I209" s="974"/>
    </row>
    <row r="210" spans="1:9">
      <c r="A210" s="970">
        <f t="shared" si="6"/>
        <v>2023</v>
      </c>
      <c r="B210" s="971" t="s">
        <v>1021</v>
      </c>
      <c r="C210" s="971">
        <v>15</v>
      </c>
      <c r="D210" s="971" t="s">
        <v>1235</v>
      </c>
      <c r="E210" s="971" t="s">
        <v>1223</v>
      </c>
      <c r="F210" s="993"/>
      <c r="G210" s="973"/>
      <c r="H210" s="973"/>
      <c r="I210" s="974"/>
    </row>
    <row r="211" spans="1:9">
      <c r="A211" s="970">
        <f t="shared" si="6"/>
        <v>2023</v>
      </c>
      <c r="B211" s="971" t="s">
        <v>1021</v>
      </c>
      <c r="C211" s="971">
        <v>16</v>
      </c>
      <c r="D211" s="971" t="s">
        <v>1235</v>
      </c>
      <c r="E211" s="971" t="s">
        <v>1223</v>
      </c>
      <c r="F211" s="993"/>
      <c r="G211" s="973"/>
      <c r="H211" s="973"/>
      <c r="I211" s="974"/>
    </row>
    <row r="212" spans="1:9">
      <c r="A212" s="970">
        <f t="shared" si="6"/>
        <v>2023</v>
      </c>
      <c r="B212" s="971" t="s">
        <v>1021</v>
      </c>
      <c r="C212" s="971">
        <v>17</v>
      </c>
      <c r="D212" s="971" t="s">
        <v>1235</v>
      </c>
      <c r="E212" s="971" t="s">
        <v>1223</v>
      </c>
      <c r="F212" s="993"/>
      <c r="G212" s="973"/>
      <c r="H212" s="973"/>
      <c r="I212" s="974"/>
    </row>
    <row r="213" spans="1:9">
      <c r="A213" s="970">
        <f t="shared" si="6"/>
        <v>2023</v>
      </c>
      <c r="B213" s="971" t="s">
        <v>1021</v>
      </c>
      <c r="C213" s="971">
        <v>18</v>
      </c>
      <c r="D213" s="971" t="s">
        <v>1235</v>
      </c>
      <c r="E213" s="971" t="s">
        <v>1223</v>
      </c>
      <c r="F213" s="993"/>
      <c r="G213" s="973"/>
      <c r="H213" s="973"/>
      <c r="I213" s="974"/>
    </row>
    <row r="214" spans="1:9">
      <c r="A214" s="970">
        <f t="shared" si="6"/>
        <v>2023</v>
      </c>
      <c r="B214" s="971" t="s">
        <v>1021</v>
      </c>
      <c r="C214" s="971">
        <v>19</v>
      </c>
      <c r="D214" s="971" t="s">
        <v>1235</v>
      </c>
      <c r="E214" s="971" t="s">
        <v>1223</v>
      </c>
      <c r="F214" s="993"/>
      <c r="G214" s="973"/>
      <c r="H214" s="973"/>
      <c r="I214" s="974"/>
    </row>
    <row r="215" spans="1:9">
      <c r="A215" s="970">
        <f t="shared" si="6"/>
        <v>2023</v>
      </c>
      <c r="B215" s="971" t="s">
        <v>1021</v>
      </c>
      <c r="C215" s="971">
        <v>20</v>
      </c>
      <c r="D215" s="971" t="s">
        <v>1235</v>
      </c>
      <c r="E215" s="971" t="s">
        <v>1223</v>
      </c>
      <c r="F215" s="993"/>
      <c r="G215" s="973"/>
      <c r="H215" s="973"/>
      <c r="I215" s="974"/>
    </row>
    <row r="216" spans="1:9">
      <c r="A216" s="970">
        <f t="shared" si="6"/>
        <v>2023</v>
      </c>
      <c r="B216" s="971" t="s">
        <v>1021</v>
      </c>
      <c r="C216" s="971">
        <v>21</v>
      </c>
      <c r="D216" s="971" t="s">
        <v>1235</v>
      </c>
      <c r="E216" s="971" t="s">
        <v>1223</v>
      </c>
      <c r="F216" s="993"/>
      <c r="G216" s="973"/>
      <c r="H216" s="973"/>
      <c r="I216" s="974"/>
    </row>
    <row r="217" spans="1:9">
      <c r="A217" s="970">
        <f t="shared" si="6"/>
        <v>2023</v>
      </c>
      <c r="B217" s="971" t="s">
        <v>1021</v>
      </c>
      <c r="C217" s="971">
        <v>22</v>
      </c>
      <c r="D217" s="971" t="s">
        <v>1235</v>
      </c>
      <c r="E217" s="971" t="s">
        <v>1223</v>
      </c>
      <c r="F217" s="993"/>
      <c r="G217" s="973"/>
      <c r="H217" s="973"/>
      <c r="I217" s="974"/>
    </row>
    <row r="218" spans="1:9">
      <c r="A218" s="970">
        <f t="shared" si="6"/>
        <v>2023</v>
      </c>
      <c r="B218" s="971" t="s">
        <v>1021</v>
      </c>
      <c r="C218" s="971">
        <v>23</v>
      </c>
      <c r="D218" s="971" t="s">
        <v>1235</v>
      </c>
      <c r="E218" s="971" t="s">
        <v>1223</v>
      </c>
      <c r="F218" s="993"/>
      <c r="G218" s="973"/>
      <c r="H218" s="973"/>
      <c r="I218" s="974"/>
    </row>
    <row r="219" spans="1:9">
      <c r="A219" s="970">
        <f t="shared" si="6"/>
        <v>2023</v>
      </c>
      <c r="B219" s="971" t="s">
        <v>1021</v>
      </c>
      <c r="C219" s="971">
        <v>24</v>
      </c>
      <c r="D219" s="971" t="s">
        <v>1235</v>
      </c>
      <c r="E219" s="971" t="s">
        <v>1223</v>
      </c>
      <c r="F219" s="993"/>
      <c r="G219" s="973"/>
      <c r="H219" s="973"/>
      <c r="I219" s="974"/>
    </row>
    <row r="220" spans="1:9">
      <c r="A220" s="970">
        <f t="shared" si="6"/>
        <v>2023</v>
      </c>
      <c r="B220" s="971" t="s">
        <v>1021</v>
      </c>
      <c r="C220" s="971">
        <v>25</v>
      </c>
      <c r="D220" s="971" t="s">
        <v>1235</v>
      </c>
      <c r="E220" s="971" t="s">
        <v>1223</v>
      </c>
      <c r="F220" s="993"/>
      <c r="G220" s="973"/>
      <c r="H220" s="973"/>
      <c r="I220" s="974"/>
    </row>
    <row r="221" spans="1:9">
      <c r="A221" s="970">
        <f t="shared" si="6"/>
        <v>2023</v>
      </c>
      <c r="B221" s="971" t="s">
        <v>1021</v>
      </c>
      <c r="C221" s="971">
        <v>26</v>
      </c>
      <c r="D221" s="971" t="s">
        <v>1235</v>
      </c>
      <c r="E221" s="971" t="s">
        <v>1223</v>
      </c>
      <c r="F221" s="993"/>
      <c r="G221" s="973"/>
      <c r="H221" s="973"/>
      <c r="I221" s="974"/>
    </row>
    <row r="222" spans="1:9">
      <c r="A222" s="970">
        <f t="shared" si="6"/>
        <v>2023</v>
      </c>
      <c r="B222" s="971" t="s">
        <v>1021</v>
      </c>
      <c r="C222" s="971">
        <v>27</v>
      </c>
      <c r="D222" s="971" t="s">
        <v>1235</v>
      </c>
      <c r="E222" s="971" t="s">
        <v>1223</v>
      </c>
      <c r="F222" s="993"/>
      <c r="G222" s="973"/>
      <c r="H222" s="973"/>
      <c r="I222" s="974"/>
    </row>
    <row r="223" spans="1:9">
      <c r="A223" s="970">
        <f t="shared" si="6"/>
        <v>2023</v>
      </c>
      <c r="B223" s="971" t="s">
        <v>1021</v>
      </c>
      <c r="C223" s="971">
        <v>28</v>
      </c>
      <c r="D223" s="971" t="s">
        <v>1235</v>
      </c>
      <c r="E223" s="971" t="s">
        <v>1223</v>
      </c>
      <c r="F223" s="993"/>
      <c r="G223" s="973"/>
      <c r="H223" s="973"/>
      <c r="I223" s="974"/>
    </row>
    <row r="224" spans="1:9">
      <c r="A224" s="970">
        <f t="shared" si="6"/>
        <v>2023</v>
      </c>
      <c r="B224" s="971" t="s">
        <v>1021</v>
      </c>
      <c r="C224" s="971">
        <v>29</v>
      </c>
      <c r="D224" s="971" t="s">
        <v>1235</v>
      </c>
      <c r="E224" s="971" t="s">
        <v>1223</v>
      </c>
      <c r="F224" s="993"/>
      <c r="G224" s="973"/>
      <c r="H224" s="973"/>
      <c r="I224" s="974"/>
    </row>
    <row r="225" spans="1:9">
      <c r="A225" s="970">
        <f t="shared" si="6"/>
        <v>2023</v>
      </c>
      <c r="B225" s="971" t="s">
        <v>1021</v>
      </c>
      <c r="C225" s="971">
        <v>30</v>
      </c>
      <c r="D225" s="971" t="s">
        <v>1235</v>
      </c>
      <c r="E225" s="971" t="s">
        <v>1223</v>
      </c>
      <c r="F225" s="993"/>
      <c r="G225" s="973"/>
      <c r="H225" s="973"/>
      <c r="I225" s="974"/>
    </row>
    <row r="226" spans="1:9" ht="13.8" thickBot="1">
      <c r="A226" s="975">
        <f>+A225</f>
        <v>2023</v>
      </c>
      <c r="B226" s="976" t="s">
        <v>1021</v>
      </c>
      <c r="C226" s="976">
        <v>31</v>
      </c>
      <c r="D226" s="976" t="s">
        <v>1236</v>
      </c>
      <c r="E226" s="976" t="s">
        <v>1223</v>
      </c>
      <c r="F226" s="994"/>
      <c r="G226" s="978"/>
      <c r="H226" s="978"/>
      <c r="I226" s="979"/>
    </row>
    <row r="227" spans="1:9" ht="13.8" thickBot="1">
      <c r="A227" s="1434" t="s">
        <v>1181</v>
      </c>
      <c r="B227" s="1435"/>
      <c r="C227" s="1435"/>
      <c r="D227" s="1435"/>
      <c r="E227" s="1436"/>
      <c r="F227" s="995"/>
      <c r="G227" s="987"/>
      <c r="H227" s="987"/>
      <c r="I227" s="988">
        <f>SUM(I196:I226)</f>
        <v>0</v>
      </c>
    </row>
    <row r="228" spans="1:9">
      <c r="A228" s="965">
        <f>+A226</f>
        <v>2023</v>
      </c>
      <c r="B228" s="966" t="s">
        <v>1009</v>
      </c>
      <c r="C228" s="966">
        <v>1</v>
      </c>
      <c r="D228" s="966" t="s">
        <v>1235</v>
      </c>
      <c r="E228" s="966" t="s">
        <v>1223</v>
      </c>
      <c r="F228" s="992"/>
      <c r="G228" s="968"/>
      <c r="H228" s="968"/>
      <c r="I228" s="969"/>
    </row>
    <row r="229" spans="1:9">
      <c r="A229" s="970">
        <f>+A228</f>
        <v>2023</v>
      </c>
      <c r="B229" s="971" t="s">
        <v>1009</v>
      </c>
      <c r="C229" s="971">
        <v>2</v>
      </c>
      <c r="D229" s="971" t="s">
        <v>1235</v>
      </c>
      <c r="E229" s="971" t="s">
        <v>1223</v>
      </c>
      <c r="F229" s="993"/>
      <c r="G229" s="973"/>
      <c r="H229" s="973"/>
      <c r="I229" s="974"/>
    </row>
    <row r="230" spans="1:9">
      <c r="A230" s="970">
        <f t="shared" ref="A230:A257" si="7">+A229</f>
        <v>2023</v>
      </c>
      <c r="B230" s="971" t="s">
        <v>1009</v>
      </c>
      <c r="C230" s="971">
        <v>3</v>
      </c>
      <c r="D230" s="971" t="s">
        <v>1235</v>
      </c>
      <c r="E230" s="971" t="s">
        <v>1223</v>
      </c>
      <c r="F230" s="993"/>
      <c r="G230" s="973"/>
      <c r="H230" s="973"/>
      <c r="I230" s="974"/>
    </row>
    <row r="231" spans="1:9">
      <c r="A231" s="970">
        <f t="shared" si="7"/>
        <v>2023</v>
      </c>
      <c r="B231" s="971" t="s">
        <v>1009</v>
      </c>
      <c r="C231" s="971">
        <v>4</v>
      </c>
      <c r="D231" s="971" t="s">
        <v>1235</v>
      </c>
      <c r="E231" s="971" t="s">
        <v>1223</v>
      </c>
      <c r="F231" s="993"/>
      <c r="G231" s="973"/>
      <c r="H231" s="973"/>
      <c r="I231" s="974"/>
    </row>
    <row r="232" spans="1:9">
      <c r="A232" s="970">
        <f t="shared" si="7"/>
        <v>2023</v>
      </c>
      <c r="B232" s="971" t="s">
        <v>1009</v>
      </c>
      <c r="C232" s="971">
        <v>5</v>
      </c>
      <c r="D232" s="971" t="s">
        <v>1235</v>
      </c>
      <c r="E232" s="971" t="s">
        <v>1223</v>
      </c>
      <c r="F232" s="993"/>
      <c r="G232" s="973"/>
      <c r="H232" s="973"/>
      <c r="I232" s="974"/>
    </row>
    <row r="233" spans="1:9">
      <c r="A233" s="970">
        <f t="shared" si="7"/>
        <v>2023</v>
      </c>
      <c r="B233" s="971" t="s">
        <v>1009</v>
      </c>
      <c r="C233" s="971">
        <v>6</v>
      </c>
      <c r="D233" s="971" t="s">
        <v>1235</v>
      </c>
      <c r="E233" s="971" t="s">
        <v>1223</v>
      </c>
      <c r="F233" s="993"/>
      <c r="G233" s="973"/>
      <c r="H233" s="973"/>
      <c r="I233" s="974"/>
    </row>
    <row r="234" spans="1:9">
      <c r="A234" s="970">
        <f t="shared" si="7"/>
        <v>2023</v>
      </c>
      <c r="B234" s="971" t="s">
        <v>1009</v>
      </c>
      <c r="C234" s="971">
        <v>7</v>
      </c>
      <c r="D234" s="971" t="s">
        <v>1235</v>
      </c>
      <c r="E234" s="971" t="s">
        <v>1223</v>
      </c>
      <c r="F234" s="993"/>
      <c r="G234" s="973"/>
      <c r="H234" s="973"/>
      <c r="I234" s="974"/>
    </row>
    <row r="235" spans="1:9">
      <c r="A235" s="970">
        <f t="shared" si="7"/>
        <v>2023</v>
      </c>
      <c r="B235" s="971" t="s">
        <v>1009</v>
      </c>
      <c r="C235" s="971">
        <v>8</v>
      </c>
      <c r="D235" s="971" t="s">
        <v>1235</v>
      </c>
      <c r="E235" s="971" t="s">
        <v>1223</v>
      </c>
      <c r="F235" s="993"/>
      <c r="G235" s="973"/>
      <c r="H235" s="973"/>
      <c r="I235" s="974"/>
    </row>
    <row r="236" spans="1:9">
      <c r="A236" s="970">
        <f t="shared" si="7"/>
        <v>2023</v>
      </c>
      <c r="B236" s="971" t="s">
        <v>1009</v>
      </c>
      <c r="C236" s="971">
        <v>9</v>
      </c>
      <c r="D236" s="971" t="s">
        <v>1235</v>
      </c>
      <c r="E236" s="971" t="s">
        <v>1223</v>
      </c>
      <c r="F236" s="993"/>
      <c r="G236" s="973"/>
      <c r="H236" s="973"/>
      <c r="I236" s="974"/>
    </row>
    <row r="237" spans="1:9">
      <c r="A237" s="970">
        <f t="shared" si="7"/>
        <v>2023</v>
      </c>
      <c r="B237" s="971" t="s">
        <v>1009</v>
      </c>
      <c r="C237" s="971">
        <v>10</v>
      </c>
      <c r="D237" s="971" t="s">
        <v>1235</v>
      </c>
      <c r="E237" s="971" t="s">
        <v>1223</v>
      </c>
      <c r="F237" s="993"/>
      <c r="G237" s="973"/>
      <c r="H237" s="973"/>
      <c r="I237" s="974"/>
    </row>
    <row r="238" spans="1:9">
      <c r="A238" s="970">
        <f t="shared" si="7"/>
        <v>2023</v>
      </c>
      <c r="B238" s="971" t="s">
        <v>1009</v>
      </c>
      <c r="C238" s="971">
        <v>11</v>
      </c>
      <c r="D238" s="971" t="s">
        <v>1235</v>
      </c>
      <c r="E238" s="971" t="s">
        <v>1223</v>
      </c>
      <c r="F238" s="993"/>
      <c r="G238" s="973"/>
      <c r="H238" s="973"/>
      <c r="I238" s="974"/>
    </row>
    <row r="239" spans="1:9">
      <c r="A239" s="970">
        <f t="shared" si="7"/>
        <v>2023</v>
      </c>
      <c r="B239" s="971" t="s">
        <v>1009</v>
      </c>
      <c r="C239" s="971">
        <v>12</v>
      </c>
      <c r="D239" s="971" t="s">
        <v>1235</v>
      </c>
      <c r="E239" s="971" t="s">
        <v>1223</v>
      </c>
      <c r="F239" s="993"/>
      <c r="G239" s="973"/>
      <c r="H239" s="973"/>
      <c r="I239" s="974"/>
    </row>
    <row r="240" spans="1:9">
      <c r="A240" s="970">
        <f t="shared" si="7"/>
        <v>2023</v>
      </c>
      <c r="B240" s="971" t="s">
        <v>1009</v>
      </c>
      <c r="C240" s="971">
        <v>13</v>
      </c>
      <c r="D240" s="971" t="s">
        <v>1235</v>
      </c>
      <c r="E240" s="971" t="s">
        <v>1223</v>
      </c>
      <c r="F240" s="993"/>
      <c r="G240" s="973"/>
      <c r="H240" s="973"/>
      <c r="I240" s="974"/>
    </row>
    <row r="241" spans="1:9">
      <c r="A241" s="970">
        <f t="shared" si="7"/>
        <v>2023</v>
      </c>
      <c r="B241" s="971" t="s">
        <v>1009</v>
      </c>
      <c r="C241" s="971">
        <v>14</v>
      </c>
      <c r="D241" s="971" t="s">
        <v>1235</v>
      </c>
      <c r="E241" s="971" t="s">
        <v>1223</v>
      </c>
      <c r="F241" s="993"/>
      <c r="G241" s="973"/>
      <c r="H241" s="973"/>
      <c r="I241" s="974"/>
    </row>
    <row r="242" spans="1:9">
      <c r="A242" s="970">
        <f t="shared" si="7"/>
        <v>2023</v>
      </c>
      <c r="B242" s="971" t="s">
        <v>1009</v>
      </c>
      <c r="C242" s="971">
        <v>15</v>
      </c>
      <c r="D242" s="971" t="s">
        <v>1235</v>
      </c>
      <c r="E242" s="971" t="s">
        <v>1223</v>
      </c>
      <c r="F242" s="993"/>
      <c r="G242" s="973"/>
      <c r="H242" s="973"/>
      <c r="I242" s="974"/>
    </row>
    <row r="243" spans="1:9">
      <c r="A243" s="970">
        <f t="shared" si="7"/>
        <v>2023</v>
      </c>
      <c r="B243" s="971" t="s">
        <v>1009</v>
      </c>
      <c r="C243" s="971">
        <v>16</v>
      </c>
      <c r="D243" s="971" t="s">
        <v>1235</v>
      </c>
      <c r="E243" s="971" t="s">
        <v>1223</v>
      </c>
      <c r="F243" s="993"/>
      <c r="G243" s="973"/>
      <c r="H243" s="973"/>
      <c r="I243" s="974"/>
    </row>
    <row r="244" spans="1:9">
      <c r="A244" s="970">
        <f t="shared" si="7"/>
        <v>2023</v>
      </c>
      <c r="B244" s="971" t="s">
        <v>1009</v>
      </c>
      <c r="C244" s="971">
        <v>17</v>
      </c>
      <c r="D244" s="971" t="s">
        <v>1235</v>
      </c>
      <c r="E244" s="971" t="s">
        <v>1223</v>
      </c>
      <c r="F244" s="993"/>
      <c r="G244" s="973"/>
      <c r="H244" s="973"/>
      <c r="I244" s="974"/>
    </row>
    <row r="245" spans="1:9">
      <c r="A245" s="970">
        <f t="shared" si="7"/>
        <v>2023</v>
      </c>
      <c r="B245" s="971" t="s">
        <v>1009</v>
      </c>
      <c r="C245" s="971">
        <v>18</v>
      </c>
      <c r="D245" s="971" t="s">
        <v>1235</v>
      </c>
      <c r="E245" s="971" t="s">
        <v>1223</v>
      </c>
      <c r="F245" s="993"/>
      <c r="G245" s="973"/>
      <c r="H245" s="973"/>
      <c r="I245" s="974"/>
    </row>
    <row r="246" spans="1:9">
      <c r="A246" s="970">
        <f t="shared" si="7"/>
        <v>2023</v>
      </c>
      <c r="B246" s="971" t="s">
        <v>1009</v>
      </c>
      <c r="C246" s="971">
        <v>19</v>
      </c>
      <c r="D246" s="971" t="s">
        <v>1235</v>
      </c>
      <c r="E246" s="971" t="s">
        <v>1223</v>
      </c>
      <c r="F246" s="993"/>
      <c r="G246" s="973"/>
      <c r="H246" s="973"/>
      <c r="I246" s="974"/>
    </row>
    <row r="247" spans="1:9">
      <c r="A247" s="970">
        <f t="shared" si="7"/>
        <v>2023</v>
      </c>
      <c r="B247" s="971" t="s">
        <v>1009</v>
      </c>
      <c r="C247" s="971">
        <v>20</v>
      </c>
      <c r="D247" s="971" t="s">
        <v>1235</v>
      </c>
      <c r="E247" s="971" t="s">
        <v>1223</v>
      </c>
      <c r="F247" s="993"/>
      <c r="G247" s="973"/>
      <c r="H247" s="973"/>
      <c r="I247" s="974"/>
    </row>
    <row r="248" spans="1:9">
      <c r="A248" s="970">
        <f t="shared" si="7"/>
        <v>2023</v>
      </c>
      <c r="B248" s="971" t="s">
        <v>1009</v>
      </c>
      <c r="C248" s="971">
        <v>21</v>
      </c>
      <c r="D248" s="971" t="s">
        <v>1235</v>
      </c>
      <c r="E248" s="971" t="s">
        <v>1223</v>
      </c>
      <c r="F248" s="993"/>
      <c r="G248" s="973"/>
      <c r="H248" s="973"/>
      <c r="I248" s="974"/>
    </row>
    <row r="249" spans="1:9">
      <c r="A249" s="970">
        <f t="shared" si="7"/>
        <v>2023</v>
      </c>
      <c r="B249" s="971" t="s">
        <v>1009</v>
      </c>
      <c r="C249" s="971">
        <v>22</v>
      </c>
      <c r="D249" s="971" t="s">
        <v>1235</v>
      </c>
      <c r="E249" s="971" t="s">
        <v>1223</v>
      </c>
      <c r="F249" s="993"/>
      <c r="G249" s="973"/>
      <c r="H249" s="973"/>
      <c r="I249" s="974"/>
    </row>
    <row r="250" spans="1:9">
      <c r="A250" s="970">
        <f t="shared" si="7"/>
        <v>2023</v>
      </c>
      <c r="B250" s="971" t="s">
        <v>1009</v>
      </c>
      <c r="C250" s="971">
        <v>23</v>
      </c>
      <c r="D250" s="971" t="s">
        <v>1235</v>
      </c>
      <c r="E250" s="971" t="s">
        <v>1223</v>
      </c>
      <c r="F250" s="993"/>
      <c r="G250" s="973"/>
      <c r="H250" s="973"/>
      <c r="I250" s="974"/>
    </row>
    <row r="251" spans="1:9">
      <c r="A251" s="970">
        <f t="shared" si="7"/>
        <v>2023</v>
      </c>
      <c r="B251" s="971" t="s">
        <v>1009</v>
      </c>
      <c r="C251" s="971">
        <v>24</v>
      </c>
      <c r="D251" s="971" t="s">
        <v>1235</v>
      </c>
      <c r="E251" s="971" t="s">
        <v>1223</v>
      </c>
      <c r="F251" s="993"/>
      <c r="G251" s="973"/>
      <c r="H251" s="973"/>
      <c r="I251" s="974"/>
    </row>
    <row r="252" spans="1:9">
      <c r="A252" s="970">
        <f t="shared" si="7"/>
        <v>2023</v>
      </c>
      <c r="B252" s="971" t="s">
        <v>1009</v>
      </c>
      <c r="C252" s="971">
        <v>25</v>
      </c>
      <c r="D252" s="971" t="s">
        <v>1235</v>
      </c>
      <c r="E252" s="971" t="s">
        <v>1223</v>
      </c>
      <c r="F252" s="993"/>
      <c r="G252" s="973"/>
      <c r="H252" s="973"/>
      <c r="I252" s="974"/>
    </row>
    <row r="253" spans="1:9">
      <c r="A253" s="970">
        <f t="shared" si="7"/>
        <v>2023</v>
      </c>
      <c r="B253" s="971" t="s">
        <v>1009</v>
      </c>
      <c r="C253" s="971">
        <v>26</v>
      </c>
      <c r="D253" s="971" t="s">
        <v>1235</v>
      </c>
      <c r="E253" s="971" t="s">
        <v>1223</v>
      </c>
      <c r="F253" s="993"/>
      <c r="G253" s="973"/>
      <c r="H253" s="973"/>
      <c r="I253" s="974"/>
    </row>
    <row r="254" spans="1:9">
      <c r="A254" s="970">
        <f t="shared" si="7"/>
        <v>2023</v>
      </c>
      <c r="B254" s="971" t="s">
        <v>1009</v>
      </c>
      <c r="C254" s="971">
        <v>27</v>
      </c>
      <c r="D254" s="971" t="s">
        <v>1235</v>
      </c>
      <c r="E254" s="971" t="s">
        <v>1223</v>
      </c>
      <c r="F254" s="993"/>
      <c r="G254" s="973"/>
      <c r="H254" s="973"/>
      <c r="I254" s="974"/>
    </row>
    <row r="255" spans="1:9">
      <c r="A255" s="970">
        <f t="shared" si="7"/>
        <v>2023</v>
      </c>
      <c r="B255" s="971" t="s">
        <v>1009</v>
      </c>
      <c r="C255" s="971">
        <v>28</v>
      </c>
      <c r="D255" s="971" t="s">
        <v>1235</v>
      </c>
      <c r="E255" s="971" t="s">
        <v>1223</v>
      </c>
      <c r="F255" s="993"/>
      <c r="G255" s="973"/>
      <c r="H255" s="973"/>
      <c r="I255" s="974"/>
    </row>
    <row r="256" spans="1:9">
      <c r="A256" s="970">
        <f t="shared" si="7"/>
        <v>2023</v>
      </c>
      <c r="B256" s="971" t="s">
        <v>1009</v>
      </c>
      <c r="C256" s="971">
        <v>29</v>
      </c>
      <c r="D256" s="971" t="s">
        <v>1235</v>
      </c>
      <c r="E256" s="971" t="s">
        <v>1223</v>
      </c>
      <c r="F256" s="993"/>
      <c r="G256" s="973"/>
      <c r="H256" s="973"/>
      <c r="I256" s="974"/>
    </row>
    <row r="257" spans="1:9">
      <c r="A257" s="970">
        <f t="shared" si="7"/>
        <v>2023</v>
      </c>
      <c r="B257" s="971" t="s">
        <v>1009</v>
      </c>
      <c r="C257" s="971">
        <v>30</v>
      </c>
      <c r="D257" s="971" t="s">
        <v>1235</v>
      </c>
      <c r="E257" s="971" t="s">
        <v>1223</v>
      </c>
      <c r="F257" s="993"/>
      <c r="G257" s="973"/>
      <c r="H257" s="973"/>
      <c r="I257" s="974"/>
    </row>
    <row r="258" spans="1:9" ht="13.8" thickBot="1">
      <c r="A258" s="975">
        <f>+A257</f>
        <v>2023</v>
      </c>
      <c r="B258" s="976" t="s">
        <v>1009</v>
      </c>
      <c r="C258" s="976">
        <v>31</v>
      </c>
      <c r="D258" s="976" t="s">
        <v>1236</v>
      </c>
      <c r="E258" s="976" t="s">
        <v>1223</v>
      </c>
      <c r="F258" s="994"/>
      <c r="G258" s="978"/>
      <c r="H258" s="978"/>
      <c r="I258" s="979"/>
    </row>
    <row r="259" spans="1:9" ht="13.8" thickBot="1">
      <c r="A259" s="1434" t="s">
        <v>1181</v>
      </c>
      <c r="B259" s="1435"/>
      <c r="C259" s="1435"/>
      <c r="D259" s="1435"/>
      <c r="E259" s="1436"/>
      <c r="F259" s="995"/>
      <c r="G259" s="987"/>
      <c r="H259" s="987"/>
      <c r="I259" s="988">
        <f>SUM(I228:I258)</f>
        <v>0</v>
      </c>
    </row>
    <row r="260" spans="1:9">
      <c r="A260" s="965">
        <v>2023</v>
      </c>
      <c r="B260" s="966" t="s">
        <v>1021</v>
      </c>
      <c r="C260" s="966">
        <v>1</v>
      </c>
      <c r="D260" s="966" t="s">
        <v>1235</v>
      </c>
      <c r="E260" s="966" t="s">
        <v>1223</v>
      </c>
      <c r="F260" s="992"/>
      <c r="G260" s="968"/>
      <c r="H260" s="968"/>
      <c r="I260" s="969"/>
    </row>
    <row r="261" spans="1:9">
      <c r="A261" s="970">
        <v>2023</v>
      </c>
      <c r="B261" s="971" t="s">
        <v>1021</v>
      </c>
      <c r="C261" s="971">
        <v>2</v>
      </c>
      <c r="D261" s="971" t="s">
        <v>1235</v>
      </c>
      <c r="E261" s="971" t="s">
        <v>1223</v>
      </c>
      <c r="F261" s="993"/>
      <c r="G261" s="973"/>
      <c r="H261" s="973"/>
      <c r="I261" s="974"/>
    </row>
    <row r="262" spans="1:9">
      <c r="A262" s="970">
        <v>2023</v>
      </c>
      <c r="B262" s="971" t="s">
        <v>1021</v>
      </c>
      <c r="C262" s="971">
        <v>3</v>
      </c>
      <c r="D262" s="971" t="s">
        <v>1235</v>
      </c>
      <c r="E262" s="971" t="s">
        <v>1223</v>
      </c>
      <c r="F262" s="993"/>
      <c r="G262" s="973"/>
      <c r="H262" s="973"/>
      <c r="I262" s="974"/>
    </row>
    <row r="263" spans="1:9">
      <c r="A263" s="970">
        <v>2023</v>
      </c>
      <c r="B263" s="971" t="s">
        <v>1021</v>
      </c>
      <c r="C263" s="971">
        <v>4</v>
      </c>
      <c r="D263" s="971" t="s">
        <v>1235</v>
      </c>
      <c r="E263" s="971" t="s">
        <v>1223</v>
      </c>
      <c r="F263" s="993"/>
      <c r="G263" s="973"/>
      <c r="H263" s="973"/>
      <c r="I263" s="974"/>
    </row>
    <row r="264" spans="1:9">
      <c r="A264" s="970">
        <v>2023</v>
      </c>
      <c r="B264" s="971" t="s">
        <v>1021</v>
      </c>
      <c r="C264" s="971">
        <v>5</v>
      </c>
      <c r="D264" s="971" t="s">
        <v>1235</v>
      </c>
      <c r="E264" s="971" t="s">
        <v>1223</v>
      </c>
      <c r="F264" s="993"/>
      <c r="G264" s="973"/>
      <c r="H264" s="973"/>
      <c r="I264" s="974"/>
    </row>
    <row r="265" spans="1:9">
      <c r="A265" s="970">
        <v>2023</v>
      </c>
      <c r="B265" s="971" t="s">
        <v>1021</v>
      </c>
      <c r="C265" s="971">
        <v>6</v>
      </c>
      <c r="D265" s="971" t="s">
        <v>1235</v>
      </c>
      <c r="E265" s="971" t="s">
        <v>1223</v>
      </c>
      <c r="F265" s="993"/>
      <c r="G265" s="973"/>
      <c r="H265" s="973"/>
      <c r="I265" s="974"/>
    </row>
    <row r="266" spans="1:9">
      <c r="A266" s="970">
        <v>2023</v>
      </c>
      <c r="B266" s="971" t="s">
        <v>1021</v>
      </c>
      <c r="C266" s="971">
        <v>7</v>
      </c>
      <c r="D266" s="971" t="s">
        <v>1235</v>
      </c>
      <c r="E266" s="971" t="s">
        <v>1223</v>
      </c>
      <c r="F266" s="993"/>
      <c r="G266" s="973"/>
      <c r="H266" s="973"/>
      <c r="I266" s="974"/>
    </row>
    <row r="267" spans="1:9">
      <c r="A267" s="970">
        <v>2023</v>
      </c>
      <c r="B267" s="971" t="s">
        <v>1021</v>
      </c>
      <c r="C267" s="971">
        <v>8</v>
      </c>
      <c r="D267" s="971" t="s">
        <v>1235</v>
      </c>
      <c r="E267" s="971" t="s">
        <v>1223</v>
      </c>
      <c r="F267" s="993"/>
      <c r="G267" s="973"/>
      <c r="H267" s="973"/>
      <c r="I267" s="974"/>
    </row>
    <row r="268" spans="1:9">
      <c r="A268" s="970">
        <v>2023</v>
      </c>
      <c r="B268" s="971" t="s">
        <v>1021</v>
      </c>
      <c r="C268" s="971">
        <v>9</v>
      </c>
      <c r="D268" s="971" t="s">
        <v>1235</v>
      </c>
      <c r="E268" s="971" t="s">
        <v>1223</v>
      </c>
      <c r="F268" s="993"/>
      <c r="G268" s="973"/>
      <c r="H268" s="973"/>
      <c r="I268" s="974"/>
    </row>
    <row r="269" spans="1:9">
      <c r="A269" s="970">
        <v>2023</v>
      </c>
      <c r="B269" s="971" t="s">
        <v>1021</v>
      </c>
      <c r="C269" s="971">
        <v>10</v>
      </c>
      <c r="D269" s="971" t="s">
        <v>1235</v>
      </c>
      <c r="E269" s="971" t="s">
        <v>1223</v>
      </c>
      <c r="F269" s="993"/>
      <c r="G269" s="973"/>
      <c r="H269" s="973"/>
      <c r="I269" s="974"/>
    </row>
    <row r="270" spans="1:9">
      <c r="A270" s="970">
        <v>2023</v>
      </c>
      <c r="B270" s="971" t="s">
        <v>1021</v>
      </c>
      <c r="C270" s="971">
        <v>11</v>
      </c>
      <c r="D270" s="971" t="s">
        <v>1235</v>
      </c>
      <c r="E270" s="971" t="s">
        <v>1223</v>
      </c>
      <c r="F270" s="993"/>
      <c r="G270" s="973"/>
      <c r="H270" s="973"/>
      <c r="I270" s="974"/>
    </row>
    <row r="271" spans="1:9">
      <c r="A271" s="970">
        <v>2023</v>
      </c>
      <c r="B271" s="971" t="s">
        <v>1021</v>
      </c>
      <c r="C271" s="971">
        <v>12</v>
      </c>
      <c r="D271" s="971" t="s">
        <v>1235</v>
      </c>
      <c r="E271" s="971" t="s">
        <v>1223</v>
      </c>
      <c r="F271" s="993"/>
      <c r="G271" s="973"/>
      <c r="H271" s="973"/>
      <c r="I271" s="974"/>
    </row>
    <row r="272" spans="1:9">
      <c r="A272" s="970">
        <v>2023</v>
      </c>
      <c r="B272" s="971" t="s">
        <v>1021</v>
      </c>
      <c r="C272" s="971">
        <v>13</v>
      </c>
      <c r="D272" s="971" t="s">
        <v>1235</v>
      </c>
      <c r="E272" s="971" t="s">
        <v>1223</v>
      </c>
      <c r="F272" s="993"/>
      <c r="G272" s="973"/>
      <c r="H272" s="973"/>
      <c r="I272" s="974"/>
    </row>
    <row r="273" spans="1:9">
      <c r="A273" s="970">
        <v>2023</v>
      </c>
      <c r="B273" s="971" t="s">
        <v>1021</v>
      </c>
      <c r="C273" s="971">
        <v>14</v>
      </c>
      <c r="D273" s="971" t="s">
        <v>1235</v>
      </c>
      <c r="E273" s="971" t="s">
        <v>1223</v>
      </c>
      <c r="F273" s="993"/>
      <c r="G273" s="973"/>
      <c r="H273" s="973"/>
      <c r="I273" s="974"/>
    </row>
    <row r="274" spans="1:9">
      <c r="A274" s="970">
        <v>2023</v>
      </c>
      <c r="B274" s="971" t="s">
        <v>1021</v>
      </c>
      <c r="C274" s="971">
        <v>15</v>
      </c>
      <c r="D274" s="971" t="s">
        <v>1235</v>
      </c>
      <c r="E274" s="971" t="s">
        <v>1223</v>
      </c>
      <c r="F274" s="993"/>
      <c r="G274" s="973"/>
      <c r="H274" s="973"/>
      <c r="I274" s="974"/>
    </row>
    <row r="275" spans="1:9">
      <c r="A275" s="970">
        <v>2023</v>
      </c>
      <c r="B275" s="971" t="s">
        <v>1021</v>
      </c>
      <c r="C275" s="971">
        <v>16</v>
      </c>
      <c r="D275" s="971" t="s">
        <v>1235</v>
      </c>
      <c r="E275" s="971" t="s">
        <v>1223</v>
      </c>
      <c r="F275" s="993"/>
      <c r="G275" s="973"/>
      <c r="H275" s="973"/>
      <c r="I275" s="974"/>
    </row>
    <row r="276" spans="1:9">
      <c r="A276" s="970">
        <v>2023</v>
      </c>
      <c r="B276" s="971" t="s">
        <v>1021</v>
      </c>
      <c r="C276" s="971">
        <v>17</v>
      </c>
      <c r="D276" s="971" t="s">
        <v>1235</v>
      </c>
      <c r="E276" s="971" t="s">
        <v>1223</v>
      </c>
      <c r="F276" s="993"/>
      <c r="G276" s="973"/>
      <c r="H276" s="973"/>
      <c r="I276" s="974"/>
    </row>
    <row r="277" spans="1:9">
      <c r="A277" s="970">
        <v>2023</v>
      </c>
      <c r="B277" s="971" t="s">
        <v>1021</v>
      </c>
      <c r="C277" s="971">
        <v>18</v>
      </c>
      <c r="D277" s="971" t="s">
        <v>1235</v>
      </c>
      <c r="E277" s="971" t="s">
        <v>1223</v>
      </c>
      <c r="F277" s="993"/>
      <c r="G277" s="973"/>
      <c r="H277" s="973"/>
      <c r="I277" s="974"/>
    </row>
    <row r="278" spans="1:9">
      <c r="A278" s="970">
        <v>2023</v>
      </c>
      <c r="B278" s="971" t="s">
        <v>1021</v>
      </c>
      <c r="C278" s="971">
        <v>19</v>
      </c>
      <c r="D278" s="971" t="s">
        <v>1235</v>
      </c>
      <c r="E278" s="971" t="s">
        <v>1223</v>
      </c>
      <c r="F278" s="993"/>
      <c r="G278" s="973"/>
      <c r="H278" s="973"/>
      <c r="I278" s="974"/>
    </row>
    <row r="279" spans="1:9">
      <c r="A279" s="970">
        <v>2023</v>
      </c>
      <c r="B279" s="971" t="s">
        <v>1021</v>
      </c>
      <c r="C279" s="971">
        <v>20</v>
      </c>
      <c r="D279" s="971" t="s">
        <v>1235</v>
      </c>
      <c r="E279" s="971" t="s">
        <v>1223</v>
      </c>
      <c r="F279" s="993"/>
      <c r="G279" s="973"/>
      <c r="H279" s="973"/>
      <c r="I279" s="974"/>
    </row>
    <row r="280" spans="1:9">
      <c r="A280" s="970">
        <v>2023</v>
      </c>
      <c r="B280" s="971" t="s">
        <v>1021</v>
      </c>
      <c r="C280" s="971">
        <v>21</v>
      </c>
      <c r="D280" s="971" t="s">
        <v>1235</v>
      </c>
      <c r="E280" s="971" t="s">
        <v>1223</v>
      </c>
      <c r="F280" s="993"/>
      <c r="G280" s="973"/>
      <c r="H280" s="973"/>
      <c r="I280" s="974"/>
    </row>
    <row r="281" spans="1:9">
      <c r="A281" s="970">
        <v>2023</v>
      </c>
      <c r="B281" s="971" t="s">
        <v>1021</v>
      </c>
      <c r="C281" s="971">
        <v>22</v>
      </c>
      <c r="D281" s="971" t="s">
        <v>1235</v>
      </c>
      <c r="E281" s="971" t="s">
        <v>1223</v>
      </c>
      <c r="F281" s="993"/>
      <c r="G281" s="973"/>
      <c r="H281" s="973"/>
      <c r="I281" s="974"/>
    </row>
    <row r="282" spans="1:9">
      <c r="A282" s="970">
        <v>2023</v>
      </c>
      <c r="B282" s="971" t="s">
        <v>1021</v>
      </c>
      <c r="C282" s="971">
        <v>23</v>
      </c>
      <c r="D282" s="971" t="s">
        <v>1235</v>
      </c>
      <c r="E282" s="971" t="s">
        <v>1223</v>
      </c>
      <c r="F282" s="993"/>
      <c r="G282" s="973"/>
      <c r="H282" s="973"/>
      <c r="I282" s="974"/>
    </row>
    <row r="283" spans="1:9">
      <c r="A283" s="970">
        <v>2023</v>
      </c>
      <c r="B283" s="971" t="s">
        <v>1021</v>
      </c>
      <c r="C283" s="971">
        <v>24</v>
      </c>
      <c r="D283" s="971" t="s">
        <v>1235</v>
      </c>
      <c r="E283" s="971" t="s">
        <v>1223</v>
      </c>
      <c r="F283" s="993"/>
      <c r="G283" s="973"/>
      <c r="H283" s="973"/>
      <c r="I283" s="974"/>
    </row>
    <row r="284" spans="1:9">
      <c r="A284" s="970">
        <v>2023</v>
      </c>
      <c r="B284" s="971" t="s">
        <v>1021</v>
      </c>
      <c r="C284" s="971">
        <v>25</v>
      </c>
      <c r="D284" s="971" t="s">
        <v>1235</v>
      </c>
      <c r="E284" s="971" t="s">
        <v>1223</v>
      </c>
      <c r="F284" s="993"/>
      <c r="G284" s="973"/>
      <c r="H284" s="973"/>
      <c r="I284" s="974"/>
    </row>
    <row r="285" spans="1:9">
      <c r="A285" s="970">
        <v>2023</v>
      </c>
      <c r="B285" s="971" t="s">
        <v>1021</v>
      </c>
      <c r="C285" s="971">
        <v>26</v>
      </c>
      <c r="D285" s="971" t="s">
        <v>1235</v>
      </c>
      <c r="E285" s="971" t="s">
        <v>1223</v>
      </c>
      <c r="F285" s="993"/>
      <c r="G285" s="973"/>
      <c r="H285" s="973"/>
      <c r="I285" s="974"/>
    </row>
    <row r="286" spans="1:9">
      <c r="A286" s="970">
        <v>2023</v>
      </c>
      <c r="B286" s="971" t="s">
        <v>1021</v>
      </c>
      <c r="C286" s="971">
        <v>27</v>
      </c>
      <c r="D286" s="971" t="s">
        <v>1235</v>
      </c>
      <c r="E286" s="971" t="s">
        <v>1223</v>
      </c>
      <c r="F286" s="993"/>
      <c r="G286" s="973"/>
      <c r="H286" s="973"/>
      <c r="I286" s="974"/>
    </row>
    <row r="287" spans="1:9">
      <c r="A287" s="970">
        <v>2023</v>
      </c>
      <c r="B287" s="971" t="s">
        <v>1021</v>
      </c>
      <c r="C287" s="971">
        <v>28</v>
      </c>
      <c r="D287" s="971" t="s">
        <v>1235</v>
      </c>
      <c r="E287" s="971" t="s">
        <v>1223</v>
      </c>
      <c r="F287" s="993"/>
      <c r="G287" s="973"/>
      <c r="H287" s="973"/>
      <c r="I287" s="974"/>
    </row>
    <row r="288" spans="1:9">
      <c r="A288" s="970">
        <v>2023</v>
      </c>
      <c r="B288" s="971" t="s">
        <v>1021</v>
      </c>
      <c r="C288" s="971">
        <v>29</v>
      </c>
      <c r="D288" s="971" t="s">
        <v>1235</v>
      </c>
      <c r="E288" s="971" t="s">
        <v>1223</v>
      </c>
      <c r="F288" s="993"/>
      <c r="G288" s="973"/>
      <c r="H288" s="973"/>
      <c r="I288" s="974"/>
    </row>
    <row r="289" spans="1:9" ht="13.8" thickBot="1">
      <c r="A289" s="975">
        <v>2023</v>
      </c>
      <c r="B289" s="976" t="s">
        <v>1021</v>
      </c>
      <c r="C289" s="976">
        <v>30</v>
      </c>
      <c r="D289" s="976" t="s">
        <v>1235</v>
      </c>
      <c r="E289" s="976" t="s">
        <v>1223</v>
      </c>
      <c r="F289" s="994"/>
      <c r="G289" s="978"/>
      <c r="H289" s="978"/>
      <c r="I289" s="979"/>
    </row>
    <row r="290" spans="1:9" ht="13.8" thickBot="1">
      <c r="A290" s="1434" t="s">
        <v>1181</v>
      </c>
      <c r="B290" s="1435"/>
      <c r="C290" s="1435"/>
      <c r="D290" s="1435"/>
      <c r="E290" s="1436"/>
      <c r="F290" s="995"/>
      <c r="G290" s="987"/>
      <c r="H290" s="987"/>
      <c r="I290" s="988">
        <f>SUM(I260:I289)</f>
        <v>0</v>
      </c>
    </row>
    <row r="291" spans="1:9" ht="13.8" thickBot="1">
      <c r="A291" s="989"/>
      <c r="B291" s="989"/>
      <c r="C291" s="989"/>
      <c r="D291" s="989"/>
      <c r="E291" s="996"/>
      <c r="F291" s="990"/>
      <c r="G291" s="989"/>
      <c r="H291" s="989"/>
      <c r="I291" s="997"/>
    </row>
    <row r="292" spans="1:9" ht="55.8" thickBot="1">
      <c r="A292" s="963" t="s">
        <v>790</v>
      </c>
      <c r="B292" s="964" t="s">
        <v>791</v>
      </c>
      <c r="C292" s="964" t="s">
        <v>1231</v>
      </c>
      <c r="D292" s="964" t="s">
        <v>1220</v>
      </c>
      <c r="E292" s="964" t="s">
        <v>1221</v>
      </c>
      <c r="F292" s="941"/>
      <c r="G292" s="942"/>
      <c r="H292" s="942"/>
      <c r="I292" s="943" t="s">
        <v>1222</v>
      </c>
    </row>
    <row r="293" spans="1:9">
      <c r="A293" s="965">
        <v>2023</v>
      </c>
      <c r="B293" s="966" t="s">
        <v>1011</v>
      </c>
      <c r="C293" s="966">
        <v>1</v>
      </c>
      <c r="D293" s="966" t="s">
        <v>1235</v>
      </c>
      <c r="E293" s="966" t="s">
        <v>1223</v>
      </c>
      <c r="F293" s="998"/>
      <c r="G293" s="968"/>
      <c r="H293" s="968"/>
      <c r="I293" s="969"/>
    </row>
    <row r="294" spans="1:9">
      <c r="A294" s="970">
        <v>2023</v>
      </c>
      <c r="B294" s="971" t="s">
        <v>1011</v>
      </c>
      <c r="C294" s="971">
        <v>2</v>
      </c>
      <c r="D294" s="971" t="s">
        <v>1235</v>
      </c>
      <c r="E294" s="971" t="s">
        <v>1223</v>
      </c>
      <c r="F294" s="999"/>
      <c r="G294" s="973"/>
      <c r="H294" s="973"/>
      <c r="I294" s="974"/>
    </row>
    <row r="295" spans="1:9">
      <c r="A295" s="970">
        <v>2023</v>
      </c>
      <c r="B295" s="971" t="s">
        <v>1011</v>
      </c>
      <c r="C295" s="971">
        <v>3</v>
      </c>
      <c r="D295" s="971" t="s">
        <v>1235</v>
      </c>
      <c r="E295" s="971" t="s">
        <v>1223</v>
      </c>
      <c r="F295" s="999"/>
      <c r="G295" s="973"/>
      <c r="H295" s="973"/>
      <c r="I295" s="974"/>
    </row>
    <row r="296" spans="1:9">
      <c r="A296" s="970">
        <v>2023</v>
      </c>
      <c r="B296" s="971" t="s">
        <v>1011</v>
      </c>
      <c r="C296" s="971">
        <v>4</v>
      </c>
      <c r="D296" s="971" t="s">
        <v>1235</v>
      </c>
      <c r="E296" s="971" t="s">
        <v>1223</v>
      </c>
      <c r="F296" s="999"/>
      <c r="G296" s="973"/>
      <c r="H296" s="973"/>
      <c r="I296" s="974"/>
    </row>
    <row r="297" spans="1:9">
      <c r="A297" s="970">
        <v>2023</v>
      </c>
      <c r="B297" s="971" t="s">
        <v>1011</v>
      </c>
      <c r="C297" s="971">
        <v>5</v>
      </c>
      <c r="D297" s="971" t="s">
        <v>1235</v>
      </c>
      <c r="E297" s="971" t="s">
        <v>1223</v>
      </c>
      <c r="F297" s="999"/>
      <c r="G297" s="973"/>
      <c r="H297" s="973"/>
      <c r="I297" s="974"/>
    </row>
    <row r="298" spans="1:9">
      <c r="A298" s="970">
        <v>2023</v>
      </c>
      <c r="B298" s="971" t="s">
        <v>1011</v>
      </c>
      <c r="C298" s="971">
        <v>6</v>
      </c>
      <c r="D298" s="971" t="s">
        <v>1235</v>
      </c>
      <c r="E298" s="971" t="s">
        <v>1223</v>
      </c>
      <c r="F298" s="999"/>
      <c r="G298" s="973"/>
      <c r="H298" s="973"/>
      <c r="I298" s="974"/>
    </row>
    <row r="299" spans="1:9">
      <c r="A299" s="970">
        <v>2023</v>
      </c>
      <c r="B299" s="971" t="s">
        <v>1011</v>
      </c>
      <c r="C299" s="971">
        <v>7</v>
      </c>
      <c r="D299" s="971" t="s">
        <v>1235</v>
      </c>
      <c r="E299" s="971" t="s">
        <v>1223</v>
      </c>
      <c r="F299" s="999"/>
      <c r="G299" s="973"/>
      <c r="H299" s="973"/>
      <c r="I299" s="974"/>
    </row>
    <row r="300" spans="1:9">
      <c r="A300" s="970">
        <v>2023</v>
      </c>
      <c r="B300" s="971" t="s">
        <v>1011</v>
      </c>
      <c r="C300" s="971">
        <v>8</v>
      </c>
      <c r="D300" s="971" t="s">
        <v>1235</v>
      </c>
      <c r="E300" s="971" t="s">
        <v>1223</v>
      </c>
      <c r="F300" s="999"/>
      <c r="G300" s="973"/>
      <c r="H300" s="973"/>
      <c r="I300" s="974"/>
    </row>
    <row r="301" spans="1:9">
      <c r="A301" s="970">
        <v>2023</v>
      </c>
      <c r="B301" s="971" t="s">
        <v>1011</v>
      </c>
      <c r="C301" s="971">
        <v>9</v>
      </c>
      <c r="D301" s="971" t="s">
        <v>1235</v>
      </c>
      <c r="E301" s="971" t="s">
        <v>1223</v>
      </c>
      <c r="F301" s="999"/>
      <c r="G301" s="973"/>
      <c r="H301" s="973"/>
      <c r="I301" s="974"/>
    </row>
    <row r="302" spans="1:9">
      <c r="A302" s="970">
        <v>2023</v>
      </c>
      <c r="B302" s="971" t="s">
        <v>1011</v>
      </c>
      <c r="C302" s="971">
        <v>10</v>
      </c>
      <c r="D302" s="971" t="s">
        <v>1235</v>
      </c>
      <c r="E302" s="971" t="s">
        <v>1223</v>
      </c>
      <c r="F302" s="999"/>
      <c r="G302" s="973"/>
      <c r="H302" s="973"/>
      <c r="I302" s="974"/>
    </row>
    <row r="303" spans="1:9">
      <c r="A303" s="970">
        <v>2023</v>
      </c>
      <c r="B303" s="971" t="s">
        <v>1011</v>
      </c>
      <c r="C303" s="971">
        <v>11</v>
      </c>
      <c r="D303" s="971" t="s">
        <v>1235</v>
      </c>
      <c r="E303" s="971" t="s">
        <v>1223</v>
      </c>
      <c r="F303" s="999"/>
      <c r="G303" s="973"/>
      <c r="H303" s="973"/>
      <c r="I303" s="974"/>
    </row>
    <row r="304" spans="1:9">
      <c r="A304" s="970">
        <v>2023</v>
      </c>
      <c r="B304" s="971" t="s">
        <v>1011</v>
      </c>
      <c r="C304" s="971">
        <v>12</v>
      </c>
      <c r="D304" s="971" t="s">
        <v>1235</v>
      </c>
      <c r="E304" s="971" t="s">
        <v>1223</v>
      </c>
      <c r="F304" s="999"/>
      <c r="G304" s="973"/>
      <c r="H304" s="973"/>
      <c r="I304" s="974"/>
    </row>
    <row r="305" spans="1:9">
      <c r="A305" s="970">
        <v>2023</v>
      </c>
      <c r="B305" s="971" t="s">
        <v>1011</v>
      </c>
      <c r="C305" s="971">
        <v>13</v>
      </c>
      <c r="D305" s="971" t="s">
        <v>1235</v>
      </c>
      <c r="E305" s="971" t="s">
        <v>1223</v>
      </c>
      <c r="F305" s="999"/>
      <c r="G305" s="973"/>
      <c r="H305" s="973"/>
      <c r="I305" s="974"/>
    </row>
    <row r="306" spans="1:9">
      <c r="A306" s="970">
        <v>2023</v>
      </c>
      <c r="B306" s="971" t="s">
        <v>1011</v>
      </c>
      <c r="C306" s="971">
        <v>14</v>
      </c>
      <c r="D306" s="971" t="s">
        <v>1235</v>
      </c>
      <c r="E306" s="971" t="s">
        <v>1223</v>
      </c>
      <c r="F306" s="999"/>
      <c r="G306" s="973"/>
      <c r="H306" s="973"/>
      <c r="I306" s="974"/>
    </row>
    <row r="307" spans="1:9">
      <c r="A307" s="970">
        <v>2023</v>
      </c>
      <c r="B307" s="971" t="s">
        <v>1011</v>
      </c>
      <c r="C307" s="971">
        <v>15</v>
      </c>
      <c r="D307" s="971" t="s">
        <v>1235</v>
      </c>
      <c r="E307" s="971" t="s">
        <v>1223</v>
      </c>
      <c r="F307" s="999"/>
      <c r="G307" s="973"/>
      <c r="H307" s="973"/>
      <c r="I307" s="974"/>
    </row>
    <row r="308" spans="1:9">
      <c r="A308" s="970">
        <v>2023</v>
      </c>
      <c r="B308" s="971" t="s">
        <v>1011</v>
      </c>
      <c r="C308" s="971">
        <v>16</v>
      </c>
      <c r="D308" s="971" t="s">
        <v>1235</v>
      </c>
      <c r="E308" s="971" t="s">
        <v>1223</v>
      </c>
      <c r="F308" s="999"/>
      <c r="G308" s="973"/>
      <c r="H308" s="973"/>
      <c r="I308" s="974"/>
    </row>
    <row r="309" spans="1:9">
      <c r="A309" s="970">
        <v>2023</v>
      </c>
      <c r="B309" s="971" t="s">
        <v>1011</v>
      </c>
      <c r="C309" s="971">
        <v>17</v>
      </c>
      <c r="D309" s="971" t="s">
        <v>1235</v>
      </c>
      <c r="E309" s="971" t="s">
        <v>1223</v>
      </c>
      <c r="F309" s="999"/>
      <c r="G309" s="973"/>
      <c r="H309" s="973"/>
      <c r="I309" s="974"/>
    </row>
    <row r="310" spans="1:9">
      <c r="A310" s="970">
        <v>2023</v>
      </c>
      <c r="B310" s="971" t="s">
        <v>1011</v>
      </c>
      <c r="C310" s="971">
        <v>18</v>
      </c>
      <c r="D310" s="971" t="s">
        <v>1235</v>
      </c>
      <c r="E310" s="971" t="s">
        <v>1223</v>
      </c>
      <c r="F310" s="999"/>
      <c r="G310" s="973"/>
      <c r="H310" s="973"/>
      <c r="I310" s="974"/>
    </row>
    <row r="311" spans="1:9">
      <c r="A311" s="970">
        <v>2023</v>
      </c>
      <c r="B311" s="971" t="s">
        <v>1011</v>
      </c>
      <c r="C311" s="971">
        <v>19</v>
      </c>
      <c r="D311" s="971" t="s">
        <v>1235</v>
      </c>
      <c r="E311" s="971" t="s">
        <v>1223</v>
      </c>
      <c r="F311" s="999"/>
      <c r="G311" s="973"/>
      <c r="H311" s="973"/>
      <c r="I311" s="974"/>
    </row>
    <row r="312" spans="1:9">
      <c r="A312" s="970">
        <v>2023</v>
      </c>
      <c r="B312" s="971" t="s">
        <v>1011</v>
      </c>
      <c r="C312" s="971">
        <v>20</v>
      </c>
      <c r="D312" s="971" t="s">
        <v>1235</v>
      </c>
      <c r="E312" s="971" t="s">
        <v>1223</v>
      </c>
      <c r="F312" s="999"/>
      <c r="G312" s="973"/>
      <c r="H312" s="973"/>
      <c r="I312" s="974"/>
    </row>
    <row r="313" spans="1:9">
      <c r="A313" s="970">
        <v>2023</v>
      </c>
      <c r="B313" s="971" t="s">
        <v>1011</v>
      </c>
      <c r="C313" s="971">
        <v>21</v>
      </c>
      <c r="D313" s="971" t="s">
        <v>1235</v>
      </c>
      <c r="E313" s="971" t="s">
        <v>1223</v>
      </c>
      <c r="F313" s="999"/>
      <c r="G313" s="973"/>
      <c r="H313" s="973"/>
      <c r="I313" s="974"/>
    </row>
    <row r="314" spans="1:9">
      <c r="A314" s="970">
        <v>2023</v>
      </c>
      <c r="B314" s="971" t="s">
        <v>1011</v>
      </c>
      <c r="C314" s="971">
        <v>22</v>
      </c>
      <c r="D314" s="971" t="s">
        <v>1235</v>
      </c>
      <c r="E314" s="971" t="s">
        <v>1223</v>
      </c>
      <c r="F314" s="999"/>
      <c r="G314" s="973"/>
      <c r="H314" s="973"/>
      <c r="I314" s="974"/>
    </row>
    <row r="315" spans="1:9">
      <c r="A315" s="970">
        <v>2023</v>
      </c>
      <c r="B315" s="971" t="s">
        <v>1011</v>
      </c>
      <c r="C315" s="971">
        <v>23</v>
      </c>
      <c r="D315" s="971" t="s">
        <v>1235</v>
      </c>
      <c r="E315" s="971" t="s">
        <v>1223</v>
      </c>
      <c r="F315" s="999"/>
      <c r="G315" s="973"/>
      <c r="H315" s="973"/>
      <c r="I315" s="974"/>
    </row>
    <row r="316" spans="1:9">
      <c r="A316" s="970">
        <v>2023</v>
      </c>
      <c r="B316" s="971" t="s">
        <v>1011</v>
      </c>
      <c r="C316" s="971">
        <v>24</v>
      </c>
      <c r="D316" s="971" t="s">
        <v>1235</v>
      </c>
      <c r="E316" s="971" t="s">
        <v>1223</v>
      </c>
      <c r="F316" s="999"/>
      <c r="G316" s="973"/>
      <c r="H316" s="973"/>
      <c r="I316" s="974"/>
    </row>
    <row r="317" spans="1:9">
      <c r="A317" s="970">
        <v>2023</v>
      </c>
      <c r="B317" s="971" t="s">
        <v>1011</v>
      </c>
      <c r="C317" s="971">
        <v>25</v>
      </c>
      <c r="D317" s="971" t="s">
        <v>1235</v>
      </c>
      <c r="E317" s="971" t="s">
        <v>1223</v>
      </c>
      <c r="F317" s="999"/>
      <c r="G317" s="973"/>
      <c r="H317" s="973"/>
      <c r="I317" s="974"/>
    </row>
    <row r="318" spans="1:9">
      <c r="A318" s="970">
        <v>2023</v>
      </c>
      <c r="B318" s="971" t="s">
        <v>1011</v>
      </c>
      <c r="C318" s="971">
        <v>26</v>
      </c>
      <c r="D318" s="971" t="s">
        <v>1235</v>
      </c>
      <c r="E318" s="971" t="s">
        <v>1223</v>
      </c>
      <c r="F318" s="999"/>
      <c r="G318" s="973"/>
      <c r="H318" s="973"/>
      <c r="I318" s="974"/>
    </row>
    <row r="319" spans="1:9">
      <c r="A319" s="970">
        <v>2023</v>
      </c>
      <c r="B319" s="971" t="s">
        <v>1011</v>
      </c>
      <c r="C319" s="971">
        <v>27</v>
      </c>
      <c r="D319" s="971" t="s">
        <v>1235</v>
      </c>
      <c r="E319" s="971" t="s">
        <v>1223</v>
      </c>
      <c r="F319" s="999"/>
      <c r="G319" s="973"/>
      <c r="H319" s="973"/>
      <c r="I319" s="974"/>
    </row>
    <row r="320" spans="1:9">
      <c r="A320" s="970">
        <v>2023</v>
      </c>
      <c r="B320" s="971" t="s">
        <v>1011</v>
      </c>
      <c r="C320" s="971">
        <v>28</v>
      </c>
      <c r="D320" s="971" t="s">
        <v>1235</v>
      </c>
      <c r="E320" s="971" t="s">
        <v>1223</v>
      </c>
      <c r="F320" s="999"/>
      <c r="G320" s="973"/>
      <c r="H320" s="973"/>
      <c r="I320" s="974"/>
    </row>
    <row r="321" spans="1:9">
      <c r="A321" s="970">
        <v>2023</v>
      </c>
      <c r="B321" s="971" t="s">
        <v>1011</v>
      </c>
      <c r="C321" s="971">
        <v>29</v>
      </c>
      <c r="D321" s="971" t="s">
        <v>1235</v>
      </c>
      <c r="E321" s="971" t="s">
        <v>1223</v>
      </c>
      <c r="F321" s="999"/>
      <c r="G321" s="973"/>
      <c r="H321" s="973"/>
      <c r="I321" s="974"/>
    </row>
    <row r="322" spans="1:9">
      <c r="A322" s="970">
        <v>2023</v>
      </c>
      <c r="B322" s="971" t="s">
        <v>1011</v>
      </c>
      <c r="C322" s="971">
        <v>30</v>
      </c>
      <c r="D322" s="971" t="s">
        <v>1235</v>
      </c>
      <c r="E322" s="971" t="s">
        <v>1223</v>
      </c>
      <c r="F322" s="999"/>
      <c r="G322" s="973"/>
      <c r="H322" s="973"/>
      <c r="I322" s="974"/>
    </row>
    <row r="323" spans="1:9" ht="13.8" thickBot="1">
      <c r="A323" s="975">
        <v>2023</v>
      </c>
      <c r="B323" s="976" t="s">
        <v>1011</v>
      </c>
      <c r="C323" s="976">
        <v>31</v>
      </c>
      <c r="D323" s="976" t="s">
        <v>1236</v>
      </c>
      <c r="E323" s="976" t="s">
        <v>1223</v>
      </c>
      <c r="F323" s="1000"/>
      <c r="G323" s="978"/>
      <c r="H323" s="978"/>
      <c r="I323" s="979"/>
    </row>
    <row r="324" spans="1:9" ht="13.8" thickBot="1">
      <c r="A324" s="1434" t="s">
        <v>1181</v>
      </c>
      <c r="B324" s="1435"/>
      <c r="C324" s="1435"/>
      <c r="D324" s="1435"/>
      <c r="E324" s="1436"/>
      <c r="F324" s="1001"/>
      <c r="G324" s="987"/>
      <c r="H324" s="987"/>
      <c r="I324" s="988">
        <f>SUM(I293:I323)</f>
        <v>0</v>
      </c>
    </row>
    <row r="325" spans="1:9">
      <c r="A325" s="965">
        <v>2023</v>
      </c>
      <c r="B325" s="966" t="s">
        <v>1012</v>
      </c>
      <c r="C325" s="966">
        <v>1</v>
      </c>
      <c r="D325" s="966" t="s">
        <v>1235</v>
      </c>
      <c r="E325" s="966" t="s">
        <v>1223</v>
      </c>
      <c r="F325" s="998"/>
      <c r="G325" s="968"/>
      <c r="H325" s="968"/>
      <c r="I325" s="969"/>
    </row>
    <row r="326" spans="1:9">
      <c r="A326" s="970">
        <v>2023</v>
      </c>
      <c r="B326" s="971" t="s">
        <v>1012</v>
      </c>
      <c r="C326" s="971">
        <v>2</v>
      </c>
      <c r="D326" s="971" t="s">
        <v>1235</v>
      </c>
      <c r="E326" s="971" t="s">
        <v>1223</v>
      </c>
      <c r="F326" s="999"/>
      <c r="G326" s="973"/>
      <c r="H326" s="973"/>
      <c r="I326" s="974"/>
    </row>
    <row r="327" spans="1:9">
      <c r="A327" s="970">
        <v>2023</v>
      </c>
      <c r="B327" s="971" t="s">
        <v>1012</v>
      </c>
      <c r="C327" s="971">
        <v>3</v>
      </c>
      <c r="D327" s="971" t="s">
        <v>1235</v>
      </c>
      <c r="E327" s="971" t="s">
        <v>1223</v>
      </c>
      <c r="F327" s="999"/>
      <c r="G327" s="973"/>
      <c r="H327" s="973"/>
      <c r="I327" s="974"/>
    </row>
    <row r="328" spans="1:9">
      <c r="A328" s="970">
        <v>2023</v>
      </c>
      <c r="B328" s="971" t="s">
        <v>1012</v>
      </c>
      <c r="C328" s="971">
        <v>4</v>
      </c>
      <c r="D328" s="971" t="s">
        <v>1235</v>
      </c>
      <c r="E328" s="971" t="s">
        <v>1223</v>
      </c>
      <c r="F328" s="999"/>
      <c r="G328" s="973"/>
      <c r="H328" s="973"/>
      <c r="I328" s="974"/>
    </row>
    <row r="329" spans="1:9">
      <c r="A329" s="970">
        <v>2023</v>
      </c>
      <c r="B329" s="971" t="s">
        <v>1012</v>
      </c>
      <c r="C329" s="971">
        <v>5</v>
      </c>
      <c r="D329" s="971" t="s">
        <v>1235</v>
      </c>
      <c r="E329" s="971" t="s">
        <v>1223</v>
      </c>
      <c r="F329" s="999"/>
      <c r="G329" s="973"/>
      <c r="H329" s="973"/>
      <c r="I329" s="974"/>
    </row>
    <row r="330" spans="1:9">
      <c r="A330" s="970">
        <v>2023</v>
      </c>
      <c r="B330" s="971" t="s">
        <v>1012</v>
      </c>
      <c r="C330" s="971">
        <v>6</v>
      </c>
      <c r="D330" s="971" t="s">
        <v>1235</v>
      </c>
      <c r="E330" s="971" t="s">
        <v>1223</v>
      </c>
      <c r="F330" s="999"/>
      <c r="G330" s="973"/>
      <c r="H330" s="973"/>
      <c r="I330" s="974"/>
    </row>
    <row r="331" spans="1:9">
      <c r="A331" s="970">
        <v>2023</v>
      </c>
      <c r="B331" s="971" t="s">
        <v>1012</v>
      </c>
      <c r="C331" s="971">
        <v>7</v>
      </c>
      <c r="D331" s="971" t="s">
        <v>1235</v>
      </c>
      <c r="E331" s="971" t="s">
        <v>1223</v>
      </c>
      <c r="F331" s="999"/>
      <c r="G331" s="973"/>
      <c r="H331" s="973"/>
      <c r="I331" s="974"/>
    </row>
    <row r="332" spans="1:9">
      <c r="A332" s="970">
        <v>2023</v>
      </c>
      <c r="B332" s="971" t="s">
        <v>1012</v>
      </c>
      <c r="C332" s="971">
        <v>8</v>
      </c>
      <c r="D332" s="971" t="s">
        <v>1235</v>
      </c>
      <c r="E332" s="971" t="s">
        <v>1223</v>
      </c>
      <c r="F332" s="999"/>
      <c r="G332" s="973"/>
      <c r="H332" s="973"/>
      <c r="I332" s="974"/>
    </row>
    <row r="333" spans="1:9">
      <c r="A333" s="970">
        <v>2023</v>
      </c>
      <c r="B333" s="971" t="s">
        <v>1012</v>
      </c>
      <c r="C333" s="971">
        <v>9</v>
      </c>
      <c r="D333" s="971" t="s">
        <v>1235</v>
      </c>
      <c r="E333" s="971" t="s">
        <v>1223</v>
      </c>
      <c r="F333" s="999"/>
      <c r="G333" s="973"/>
      <c r="H333" s="973"/>
      <c r="I333" s="974"/>
    </row>
    <row r="334" spans="1:9">
      <c r="A334" s="970">
        <v>2023</v>
      </c>
      <c r="B334" s="971" t="s">
        <v>1012</v>
      </c>
      <c r="C334" s="971">
        <v>10</v>
      </c>
      <c r="D334" s="971" t="s">
        <v>1235</v>
      </c>
      <c r="E334" s="971" t="s">
        <v>1223</v>
      </c>
      <c r="F334" s="999"/>
      <c r="G334" s="973"/>
      <c r="H334" s="973"/>
      <c r="I334" s="974"/>
    </row>
    <row r="335" spans="1:9">
      <c r="A335" s="970">
        <v>2023</v>
      </c>
      <c r="B335" s="971" t="s">
        <v>1012</v>
      </c>
      <c r="C335" s="971">
        <v>11</v>
      </c>
      <c r="D335" s="971" t="s">
        <v>1235</v>
      </c>
      <c r="E335" s="971" t="s">
        <v>1223</v>
      </c>
      <c r="F335" s="999"/>
      <c r="G335" s="973"/>
      <c r="H335" s="973"/>
      <c r="I335" s="974"/>
    </row>
    <row r="336" spans="1:9">
      <c r="A336" s="970">
        <v>2023</v>
      </c>
      <c r="B336" s="971" t="s">
        <v>1012</v>
      </c>
      <c r="C336" s="971">
        <v>12</v>
      </c>
      <c r="D336" s="971" t="s">
        <v>1235</v>
      </c>
      <c r="E336" s="971" t="s">
        <v>1223</v>
      </c>
      <c r="F336" s="999"/>
      <c r="G336" s="973"/>
      <c r="H336" s="973"/>
      <c r="I336" s="974"/>
    </row>
    <row r="337" spans="1:9">
      <c r="A337" s="970">
        <v>2023</v>
      </c>
      <c r="B337" s="971" t="s">
        <v>1012</v>
      </c>
      <c r="C337" s="971">
        <v>13</v>
      </c>
      <c r="D337" s="971" t="s">
        <v>1235</v>
      </c>
      <c r="E337" s="971" t="s">
        <v>1223</v>
      </c>
      <c r="F337" s="999"/>
      <c r="G337" s="973"/>
      <c r="H337" s="973"/>
      <c r="I337" s="974"/>
    </row>
    <row r="338" spans="1:9">
      <c r="A338" s="970">
        <v>2023</v>
      </c>
      <c r="B338" s="971" t="s">
        <v>1012</v>
      </c>
      <c r="C338" s="971">
        <v>14</v>
      </c>
      <c r="D338" s="971" t="s">
        <v>1235</v>
      </c>
      <c r="E338" s="971" t="s">
        <v>1223</v>
      </c>
      <c r="F338" s="999"/>
      <c r="G338" s="973"/>
      <c r="H338" s="973"/>
      <c r="I338" s="974"/>
    </row>
    <row r="339" spans="1:9">
      <c r="A339" s="970">
        <v>2023</v>
      </c>
      <c r="B339" s="971" t="s">
        <v>1012</v>
      </c>
      <c r="C339" s="971">
        <v>15</v>
      </c>
      <c r="D339" s="971" t="s">
        <v>1235</v>
      </c>
      <c r="E339" s="971" t="s">
        <v>1223</v>
      </c>
      <c r="F339" s="999"/>
      <c r="G339" s="973"/>
      <c r="H339" s="973"/>
      <c r="I339" s="974"/>
    </row>
    <row r="340" spans="1:9">
      <c r="A340" s="970">
        <v>2023</v>
      </c>
      <c r="B340" s="971" t="s">
        <v>1012</v>
      </c>
      <c r="C340" s="971">
        <v>16</v>
      </c>
      <c r="D340" s="971" t="s">
        <v>1235</v>
      </c>
      <c r="E340" s="971" t="s">
        <v>1223</v>
      </c>
      <c r="F340" s="999"/>
      <c r="G340" s="973"/>
      <c r="H340" s="973"/>
      <c r="I340" s="974"/>
    </row>
    <row r="341" spans="1:9">
      <c r="A341" s="970">
        <v>2023</v>
      </c>
      <c r="B341" s="971" t="s">
        <v>1012</v>
      </c>
      <c r="C341" s="971">
        <v>17</v>
      </c>
      <c r="D341" s="971" t="s">
        <v>1235</v>
      </c>
      <c r="E341" s="971" t="s">
        <v>1223</v>
      </c>
      <c r="F341" s="999"/>
      <c r="G341" s="973"/>
      <c r="H341" s="973"/>
      <c r="I341" s="974"/>
    </row>
    <row r="342" spans="1:9">
      <c r="A342" s="970">
        <v>2023</v>
      </c>
      <c r="B342" s="971" t="s">
        <v>1012</v>
      </c>
      <c r="C342" s="971">
        <v>18</v>
      </c>
      <c r="D342" s="971" t="s">
        <v>1235</v>
      </c>
      <c r="E342" s="971" t="s">
        <v>1223</v>
      </c>
      <c r="F342" s="999"/>
      <c r="G342" s="973"/>
      <c r="H342" s="973"/>
      <c r="I342" s="974"/>
    </row>
    <row r="343" spans="1:9">
      <c r="A343" s="970">
        <v>2023</v>
      </c>
      <c r="B343" s="971" t="s">
        <v>1012</v>
      </c>
      <c r="C343" s="971">
        <v>19</v>
      </c>
      <c r="D343" s="971" t="s">
        <v>1235</v>
      </c>
      <c r="E343" s="971" t="s">
        <v>1223</v>
      </c>
      <c r="F343" s="999"/>
      <c r="G343" s="973"/>
      <c r="H343" s="973"/>
      <c r="I343" s="974"/>
    </row>
    <row r="344" spans="1:9">
      <c r="A344" s="970">
        <v>2023</v>
      </c>
      <c r="B344" s="971" t="s">
        <v>1012</v>
      </c>
      <c r="C344" s="971">
        <v>20</v>
      </c>
      <c r="D344" s="971" t="s">
        <v>1235</v>
      </c>
      <c r="E344" s="971" t="s">
        <v>1223</v>
      </c>
      <c r="F344" s="999"/>
      <c r="G344" s="973"/>
      <c r="H344" s="973"/>
      <c r="I344" s="974"/>
    </row>
    <row r="345" spans="1:9">
      <c r="A345" s="970">
        <v>2023</v>
      </c>
      <c r="B345" s="971" t="s">
        <v>1012</v>
      </c>
      <c r="C345" s="971">
        <v>21</v>
      </c>
      <c r="D345" s="971" t="s">
        <v>1235</v>
      </c>
      <c r="E345" s="971" t="s">
        <v>1223</v>
      </c>
      <c r="F345" s="999"/>
      <c r="G345" s="973"/>
      <c r="H345" s="973"/>
      <c r="I345" s="974"/>
    </row>
    <row r="346" spans="1:9">
      <c r="A346" s="970">
        <v>2023</v>
      </c>
      <c r="B346" s="971" t="s">
        <v>1012</v>
      </c>
      <c r="C346" s="971">
        <v>22</v>
      </c>
      <c r="D346" s="971" t="s">
        <v>1235</v>
      </c>
      <c r="E346" s="971" t="s">
        <v>1223</v>
      </c>
      <c r="F346" s="999"/>
      <c r="G346" s="973"/>
      <c r="H346" s="973"/>
      <c r="I346" s="974"/>
    </row>
    <row r="347" spans="1:9">
      <c r="A347" s="970">
        <v>2023</v>
      </c>
      <c r="B347" s="971" t="s">
        <v>1012</v>
      </c>
      <c r="C347" s="971">
        <v>23</v>
      </c>
      <c r="D347" s="971" t="s">
        <v>1235</v>
      </c>
      <c r="E347" s="971" t="s">
        <v>1223</v>
      </c>
      <c r="F347" s="999"/>
      <c r="G347" s="973"/>
      <c r="H347" s="973"/>
      <c r="I347" s="974"/>
    </row>
    <row r="348" spans="1:9">
      <c r="A348" s="970">
        <v>2023</v>
      </c>
      <c r="B348" s="971" t="s">
        <v>1012</v>
      </c>
      <c r="C348" s="971">
        <v>24</v>
      </c>
      <c r="D348" s="971" t="s">
        <v>1235</v>
      </c>
      <c r="E348" s="971" t="s">
        <v>1223</v>
      </c>
      <c r="F348" s="999"/>
      <c r="G348" s="973"/>
      <c r="H348" s="973"/>
      <c r="I348" s="974"/>
    </row>
    <row r="349" spans="1:9">
      <c r="A349" s="970">
        <v>2023</v>
      </c>
      <c r="B349" s="971" t="s">
        <v>1012</v>
      </c>
      <c r="C349" s="971">
        <v>25</v>
      </c>
      <c r="D349" s="971" t="s">
        <v>1235</v>
      </c>
      <c r="E349" s="971" t="s">
        <v>1223</v>
      </c>
      <c r="F349" s="999"/>
      <c r="G349" s="973"/>
      <c r="H349" s="973"/>
      <c r="I349" s="974"/>
    </row>
    <row r="350" spans="1:9">
      <c r="A350" s="970">
        <v>2023</v>
      </c>
      <c r="B350" s="971" t="s">
        <v>1012</v>
      </c>
      <c r="C350" s="971">
        <v>26</v>
      </c>
      <c r="D350" s="971" t="s">
        <v>1235</v>
      </c>
      <c r="E350" s="971" t="s">
        <v>1223</v>
      </c>
      <c r="F350" s="999"/>
      <c r="G350" s="973"/>
      <c r="H350" s="973"/>
      <c r="I350" s="974"/>
    </row>
    <row r="351" spans="1:9">
      <c r="A351" s="970">
        <v>2023</v>
      </c>
      <c r="B351" s="971" t="s">
        <v>1012</v>
      </c>
      <c r="C351" s="971">
        <v>27</v>
      </c>
      <c r="D351" s="971" t="s">
        <v>1235</v>
      </c>
      <c r="E351" s="971" t="s">
        <v>1223</v>
      </c>
      <c r="F351" s="999"/>
      <c r="G351" s="973"/>
      <c r="H351" s="973"/>
      <c r="I351" s="974"/>
    </row>
    <row r="352" spans="1:9">
      <c r="A352" s="970">
        <v>2023</v>
      </c>
      <c r="B352" s="971" t="s">
        <v>1012</v>
      </c>
      <c r="C352" s="971">
        <v>28</v>
      </c>
      <c r="D352" s="971" t="s">
        <v>1235</v>
      </c>
      <c r="E352" s="971" t="s">
        <v>1223</v>
      </c>
      <c r="F352" s="999"/>
      <c r="G352" s="973"/>
      <c r="H352" s="973"/>
      <c r="I352" s="974"/>
    </row>
    <row r="353" spans="1:9">
      <c r="A353" s="970">
        <v>2023</v>
      </c>
      <c r="B353" s="971" t="s">
        <v>1012</v>
      </c>
      <c r="C353" s="971">
        <v>29</v>
      </c>
      <c r="D353" s="971" t="s">
        <v>1235</v>
      </c>
      <c r="E353" s="971" t="s">
        <v>1223</v>
      </c>
      <c r="F353" s="999"/>
      <c r="G353" s="973"/>
      <c r="H353" s="973"/>
      <c r="I353" s="974"/>
    </row>
    <row r="354" spans="1:9" ht="13.8" thickBot="1">
      <c r="A354" s="975">
        <v>2023</v>
      </c>
      <c r="B354" s="976" t="s">
        <v>1012</v>
      </c>
      <c r="C354" s="976">
        <v>30</v>
      </c>
      <c r="D354" s="976" t="s">
        <v>1235</v>
      </c>
      <c r="E354" s="976" t="s">
        <v>1223</v>
      </c>
      <c r="F354" s="1000"/>
      <c r="G354" s="978"/>
      <c r="H354" s="978"/>
      <c r="I354" s="979"/>
    </row>
    <row r="355" spans="1:9" ht="13.8" thickBot="1">
      <c r="A355" s="1434" t="s">
        <v>1181</v>
      </c>
      <c r="B355" s="1435"/>
      <c r="C355" s="1435"/>
      <c r="D355" s="1435"/>
      <c r="E355" s="1436"/>
      <c r="F355" s="1001"/>
      <c r="G355" s="987"/>
      <c r="H355" s="987"/>
      <c r="I355" s="988">
        <f>SUM(I325:I354)</f>
        <v>0</v>
      </c>
    </row>
    <row r="356" spans="1:9">
      <c r="A356" s="965">
        <v>2023</v>
      </c>
      <c r="B356" s="966" t="s">
        <v>1013</v>
      </c>
      <c r="C356" s="966">
        <v>1</v>
      </c>
      <c r="D356" s="966" t="s">
        <v>1235</v>
      </c>
      <c r="E356" s="966" t="s">
        <v>1223</v>
      </c>
      <c r="F356" s="998"/>
      <c r="G356" s="968"/>
      <c r="H356" s="968"/>
      <c r="I356" s="974"/>
    </row>
    <row r="357" spans="1:9">
      <c r="A357" s="970">
        <v>2023</v>
      </c>
      <c r="B357" s="971" t="s">
        <v>1013</v>
      </c>
      <c r="C357" s="971">
        <v>2</v>
      </c>
      <c r="D357" s="971" t="s">
        <v>1235</v>
      </c>
      <c r="E357" s="971" t="s">
        <v>1223</v>
      </c>
      <c r="F357" s="999"/>
      <c r="G357" s="973"/>
      <c r="H357" s="973"/>
      <c r="I357" s="974"/>
    </row>
    <row r="358" spans="1:9">
      <c r="A358" s="970">
        <v>2023</v>
      </c>
      <c r="B358" s="971" t="s">
        <v>1013</v>
      </c>
      <c r="C358" s="971">
        <v>3</v>
      </c>
      <c r="D358" s="971" t="s">
        <v>1235</v>
      </c>
      <c r="E358" s="971" t="s">
        <v>1223</v>
      </c>
      <c r="F358" s="999"/>
      <c r="G358" s="973"/>
      <c r="H358" s="973"/>
      <c r="I358" s="974"/>
    </row>
    <row r="359" spans="1:9">
      <c r="A359" s="970">
        <v>2023</v>
      </c>
      <c r="B359" s="971" t="s">
        <v>1013</v>
      </c>
      <c r="C359" s="971">
        <v>4</v>
      </c>
      <c r="D359" s="971" t="s">
        <v>1235</v>
      </c>
      <c r="E359" s="971" t="s">
        <v>1223</v>
      </c>
      <c r="F359" s="999"/>
      <c r="G359" s="973"/>
      <c r="H359" s="973"/>
      <c r="I359" s="974"/>
    </row>
    <row r="360" spans="1:9">
      <c r="A360" s="970">
        <v>2023</v>
      </c>
      <c r="B360" s="971" t="s">
        <v>1013</v>
      </c>
      <c r="C360" s="971">
        <v>5</v>
      </c>
      <c r="D360" s="971" t="s">
        <v>1235</v>
      </c>
      <c r="E360" s="971" t="s">
        <v>1223</v>
      </c>
      <c r="F360" s="999"/>
      <c r="G360" s="973"/>
      <c r="H360" s="973"/>
      <c r="I360" s="974"/>
    </row>
    <row r="361" spans="1:9">
      <c r="A361" s="970">
        <v>2023</v>
      </c>
      <c r="B361" s="971" t="s">
        <v>1013</v>
      </c>
      <c r="C361" s="971">
        <v>6</v>
      </c>
      <c r="D361" s="971" t="s">
        <v>1235</v>
      </c>
      <c r="E361" s="971" t="s">
        <v>1223</v>
      </c>
      <c r="F361" s="999"/>
      <c r="G361" s="973"/>
      <c r="H361" s="973"/>
      <c r="I361" s="974"/>
    </row>
    <row r="362" spans="1:9">
      <c r="A362" s="970">
        <v>2023</v>
      </c>
      <c r="B362" s="971" t="s">
        <v>1013</v>
      </c>
      <c r="C362" s="971">
        <v>7</v>
      </c>
      <c r="D362" s="971" t="s">
        <v>1235</v>
      </c>
      <c r="E362" s="971" t="s">
        <v>1223</v>
      </c>
      <c r="F362" s="999"/>
      <c r="G362" s="973"/>
      <c r="H362" s="973"/>
      <c r="I362" s="974"/>
    </row>
    <row r="363" spans="1:9">
      <c r="A363" s="970">
        <v>2023</v>
      </c>
      <c r="B363" s="971" t="s">
        <v>1013</v>
      </c>
      <c r="C363" s="971">
        <v>8</v>
      </c>
      <c r="D363" s="971" t="s">
        <v>1235</v>
      </c>
      <c r="E363" s="971" t="s">
        <v>1223</v>
      </c>
      <c r="F363" s="999"/>
      <c r="G363" s="973"/>
      <c r="H363" s="973"/>
      <c r="I363" s="974"/>
    </row>
    <row r="364" spans="1:9">
      <c r="A364" s="970">
        <v>2023</v>
      </c>
      <c r="B364" s="971" t="s">
        <v>1013</v>
      </c>
      <c r="C364" s="971">
        <v>9</v>
      </c>
      <c r="D364" s="971" t="s">
        <v>1235</v>
      </c>
      <c r="E364" s="971" t="s">
        <v>1223</v>
      </c>
      <c r="F364" s="999"/>
      <c r="G364" s="973"/>
      <c r="H364" s="973"/>
      <c r="I364" s="974"/>
    </row>
    <row r="365" spans="1:9">
      <c r="A365" s="970">
        <v>2023</v>
      </c>
      <c r="B365" s="971" t="s">
        <v>1013</v>
      </c>
      <c r="C365" s="971">
        <v>10</v>
      </c>
      <c r="D365" s="971" t="s">
        <v>1235</v>
      </c>
      <c r="E365" s="971" t="s">
        <v>1223</v>
      </c>
      <c r="F365" s="999"/>
      <c r="G365" s="973"/>
      <c r="H365" s="973"/>
      <c r="I365" s="974"/>
    </row>
    <row r="366" spans="1:9">
      <c r="A366" s="970">
        <v>2023</v>
      </c>
      <c r="B366" s="971" t="s">
        <v>1013</v>
      </c>
      <c r="C366" s="971">
        <v>11</v>
      </c>
      <c r="D366" s="971" t="s">
        <v>1235</v>
      </c>
      <c r="E366" s="971" t="s">
        <v>1223</v>
      </c>
      <c r="F366" s="999"/>
      <c r="G366" s="973"/>
      <c r="H366" s="973"/>
      <c r="I366" s="974"/>
    </row>
    <row r="367" spans="1:9">
      <c r="A367" s="970">
        <v>2023</v>
      </c>
      <c r="B367" s="971" t="s">
        <v>1013</v>
      </c>
      <c r="C367" s="971">
        <v>12</v>
      </c>
      <c r="D367" s="971" t="s">
        <v>1235</v>
      </c>
      <c r="E367" s="971" t="s">
        <v>1223</v>
      </c>
      <c r="F367" s="999"/>
      <c r="G367" s="973"/>
      <c r="H367" s="973"/>
      <c r="I367" s="974"/>
    </row>
    <row r="368" spans="1:9">
      <c r="A368" s="970">
        <v>2023</v>
      </c>
      <c r="B368" s="971" t="s">
        <v>1013</v>
      </c>
      <c r="C368" s="971">
        <v>13</v>
      </c>
      <c r="D368" s="971" t="s">
        <v>1235</v>
      </c>
      <c r="E368" s="971" t="s">
        <v>1223</v>
      </c>
      <c r="F368" s="999"/>
      <c r="G368" s="973"/>
      <c r="H368" s="973"/>
      <c r="I368" s="974"/>
    </row>
    <row r="369" spans="1:9">
      <c r="A369" s="970">
        <v>2023</v>
      </c>
      <c r="B369" s="971" t="s">
        <v>1013</v>
      </c>
      <c r="C369" s="971">
        <v>14</v>
      </c>
      <c r="D369" s="971" t="s">
        <v>1235</v>
      </c>
      <c r="E369" s="971" t="s">
        <v>1223</v>
      </c>
      <c r="F369" s="999"/>
      <c r="G369" s="973"/>
      <c r="H369" s="973"/>
      <c r="I369" s="974"/>
    </row>
    <row r="370" spans="1:9">
      <c r="A370" s="970">
        <v>2023</v>
      </c>
      <c r="B370" s="971" t="s">
        <v>1013</v>
      </c>
      <c r="C370" s="971">
        <v>15</v>
      </c>
      <c r="D370" s="971" t="s">
        <v>1235</v>
      </c>
      <c r="E370" s="971" t="s">
        <v>1223</v>
      </c>
      <c r="F370" s="999"/>
      <c r="G370" s="973"/>
      <c r="H370" s="973"/>
      <c r="I370" s="974"/>
    </row>
    <row r="371" spans="1:9">
      <c r="A371" s="970">
        <v>2023</v>
      </c>
      <c r="B371" s="971" t="s">
        <v>1013</v>
      </c>
      <c r="C371" s="971">
        <v>16</v>
      </c>
      <c r="D371" s="971" t="s">
        <v>1235</v>
      </c>
      <c r="E371" s="971" t="s">
        <v>1223</v>
      </c>
      <c r="F371" s="999"/>
      <c r="G371" s="973"/>
      <c r="H371" s="973"/>
      <c r="I371" s="974"/>
    </row>
    <row r="372" spans="1:9">
      <c r="A372" s="970">
        <v>2023</v>
      </c>
      <c r="B372" s="971" t="s">
        <v>1013</v>
      </c>
      <c r="C372" s="971">
        <v>17</v>
      </c>
      <c r="D372" s="971" t="s">
        <v>1235</v>
      </c>
      <c r="E372" s="971" t="s">
        <v>1223</v>
      </c>
      <c r="F372" s="999"/>
      <c r="G372" s="973"/>
      <c r="H372" s="973"/>
      <c r="I372" s="974"/>
    </row>
    <row r="373" spans="1:9">
      <c r="A373" s="970">
        <v>2023</v>
      </c>
      <c r="B373" s="971" t="s">
        <v>1013</v>
      </c>
      <c r="C373" s="971">
        <v>18</v>
      </c>
      <c r="D373" s="971" t="s">
        <v>1235</v>
      </c>
      <c r="E373" s="971" t="s">
        <v>1223</v>
      </c>
      <c r="F373" s="999"/>
      <c r="G373" s="973"/>
      <c r="H373" s="973"/>
      <c r="I373" s="974"/>
    </row>
    <row r="374" spans="1:9">
      <c r="A374" s="970">
        <v>2023</v>
      </c>
      <c r="B374" s="971" t="s">
        <v>1013</v>
      </c>
      <c r="C374" s="971">
        <v>19</v>
      </c>
      <c r="D374" s="971" t="s">
        <v>1235</v>
      </c>
      <c r="E374" s="971" t="s">
        <v>1223</v>
      </c>
      <c r="F374" s="999"/>
      <c r="G374" s="973"/>
      <c r="H374" s="973"/>
      <c r="I374" s="974"/>
    </row>
    <row r="375" spans="1:9">
      <c r="A375" s="970">
        <v>2023</v>
      </c>
      <c r="B375" s="971" t="s">
        <v>1013</v>
      </c>
      <c r="C375" s="971">
        <v>20</v>
      </c>
      <c r="D375" s="971" t="s">
        <v>1235</v>
      </c>
      <c r="E375" s="971" t="s">
        <v>1223</v>
      </c>
      <c r="F375" s="999"/>
      <c r="G375" s="973"/>
      <c r="H375" s="973"/>
      <c r="I375" s="974"/>
    </row>
    <row r="376" spans="1:9">
      <c r="A376" s="970">
        <v>2023</v>
      </c>
      <c r="B376" s="971" t="s">
        <v>1013</v>
      </c>
      <c r="C376" s="971">
        <v>21</v>
      </c>
      <c r="D376" s="971" t="s">
        <v>1235</v>
      </c>
      <c r="E376" s="971" t="s">
        <v>1223</v>
      </c>
      <c r="F376" s="999"/>
      <c r="G376" s="973"/>
      <c r="H376" s="973"/>
      <c r="I376" s="974"/>
    </row>
    <row r="377" spans="1:9">
      <c r="A377" s="970">
        <v>2023</v>
      </c>
      <c r="B377" s="971" t="s">
        <v>1013</v>
      </c>
      <c r="C377" s="971">
        <v>22</v>
      </c>
      <c r="D377" s="971" t="s">
        <v>1235</v>
      </c>
      <c r="E377" s="971" t="s">
        <v>1223</v>
      </c>
      <c r="F377" s="999"/>
      <c r="G377" s="973"/>
      <c r="H377" s="973"/>
      <c r="I377" s="974"/>
    </row>
    <row r="378" spans="1:9">
      <c r="A378" s="970">
        <v>2023</v>
      </c>
      <c r="B378" s="971" t="s">
        <v>1013</v>
      </c>
      <c r="C378" s="971">
        <v>23</v>
      </c>
      <c r="D378" s="971" t="s">
        <v>1235</v>
      </c>
      <c r="E378" s="971" t="s">
        <v>1223</v>
      </c>
      <c r="F378" s="999"/>
      <c r="G378" s="973"/>
      <c r="H378" s="973"/>
      <c r="I378" s="974"/>
    </row>
    <row r="379" spans="1:9">
      <c r="A379" s="970">
        <v>2023</v>
      </c>
      <c r="B379" s="971" t="s">
        <v>1013</v>
      </c>
      <c r="C379" s="971">
        <v>24</v>
      </c>
      <c r="D379" s="971" t="s">
        <v>1235</v>
      </c>
      <c r="E379" s="971" t="s">
        <v>1223</v>
      </c>
      <c r="F379" s="999"/>
      <c r="G379" s="973"/>
      <c r="H379" s="973"/>
      <c r="I379" s="974"/>
    </row>
    <row r="380" spans="1:9">
      <c r="A380" s="970">
        <v>2023</v>
      </c>
      <c r="B380" s="971" t="s">
        <v>1013</v>
      </c>
      <c r="C380" s="971">
        <v>25</v>
      </c>
      <c r="D380" s="971" t="s">
        <v>1235</v>
      </c>
      <c r="E380" s="971" t="s">
        <v>1223</v>
      </c>
      <c r="F380" s="999"/>
      <c r="G380" s="973"/>
      <c r="H380" s="973"/>
      <c r="I380" s="974"/>
    </row>
    <row r="381" spans="1:9">
      <c r="A381" s="970">
        <v>2023</v>
      </c>
      <c r="B381" s="971" t="s">
        <v>1013</v>
      </c>
      <c r="C381" s="971">
        <v>26</v>
      </c>
      <c r="D381" s="971" t="s">
        <v>1235</v>
      </c>
      <c r="E381" s="971" t="s">
        <v>1223</v>
      </c>
      <c r="F381" s="999"/>
      <c r="G381" s="973"/>
      <c r="H381" s="973"/>
      <c r="I381" s="974"/>
    </row>
    <row r="382" spans="1:9">
      <c r="A382" s="970">
        <v>2023</v>
      </c>
      <c r="B382" s="971" t="s">
        <v>1013</v>
      </c>
      <c r="C382" s="971">
        <v>27</v>
      </c>
      <c r="D382" s="971" t="s">
        <v>1235</v>
      </c>
      <c r="E382" s="971" t="s">
        <v>1223</v>
      </c>
      <c r="F382" s="999"/>
      <c r="G382" s="973"/>
      <c r="H382" s="973"/>
      <c r="I382" s="974"/>
    </row>
    <row r="383" spans="1:9">
      <c r="A383" s="970">
        <v>2023</v>
      </c>
      <c r="B383" s="971" t="s">
        <v>1013</v>
      </c>
      <c r="C383" s="971">
        <v>28</v>
      </c>
      <c r="D383" s="971" t="s">
        <v>1235</v>
      </c>
      <c r="E383" s="971" t="s">
        <v>1223</v>
      </c>
      <c r="F383" s="999"/>
      <c r="G383" s="973"/>
      <c r="H383" s="973"/>
      <c r="I383" s="974"/>
    </row>
    <row r="384" spans="1:9">
      <c r="A384" s="970">
        <v>2023</v>
      </c>
      <c r="B384" s="971" t="s">
        <v>1013</v>
      </c>
      <c r="C384" s="971">
        <v>29</v>
      </c>
      <c r="D384" s="971" t="s">
        <v>1235</v>
      </c>
      <c r="E384" s="971" t="s">
        <v>1223</v>
      </c>
      <c r="F384" s="999"/>
      <c r="G384" s="973"/>
      <c r="H384" s="973"/>
      <c r="I384" s="974"/>
    </row>
    <row r="385" spans="1:9">
      <c r="A385" s="970">
        <v>2023</v>
      </c>
      <c r="B385" s="971" t="s">
        <v>1013</v>
      </c>
      <c r="C385" s="971">
        <v>30</v>
      </c>
      <c r="D385" s="971" t="s">
        <v>1235</v>
      </c>
      <c r="E385" s="971" t="s">
        <v>1223</v>
      </c>
      <c r="F385" s="999"/>
      <c r="G385" s="973"/>
      <c r="H385" s="973"/>
      <c r="I385" s="974"/>
    </row>
    <row r="386" spans="1:9" ht="13.8" thickBot="1">
      <c r="A386" s="1002">
        <v>2023</v>
      </c>
      <c r="B386" s="1003" t="s">
        <v>1013</v>
      </c>
      <c r="C386" s="1003">
        <v>31</v>
      </c>
      <c r="D386" s="1003" t="s">
        <v>1235</v>
      </c>
      <c r="E386" s="1003" t="s">
        <v>1223</v>
      </c>
      <c r="F386" s="1004"/>
      <c r="G386" s="1005"/>
      <c r="H386" s="1005"/>
      <c r="I386" s="1006"/>
    </row>
    <row r="387" spans="1:9" ht="13.8" thickBot="1">
      <c r="A387" s="1391" t="s">
        <v>1181</v>
      </c>
      <c r="B387" s="1392"/>
      <c r="C387" s="1392"/>
      <c r="D387" s="1392"/>
      <c r="E387" s="1393"/>
      <c r="F387" s="1007"/>
      <c r="G387" s="1008"/>
      <c r="H387" s="1008"/>
      <c r="I387" s="1009">
        <f>SUM(I356:I386)</f>
        <v>0</v>
      </c>
    </row>
    <row r="389" spans="1:9">
      <c r="A389" s="845" t="s">
        <v>1237</v>
      </c>
    </row>
    <row r="391" spans="1:9">
      <c r="H391" s="989" t="s">
        <v>1238</v>
      </c>
      <c r="I391" s="991">
        <f>+I36+I65+I97+I130+I162+I193</f>
        <v>440982</v>
      </c>
    </row>
    <row r="392" spans="1:9">
      <c r="H392" s="989" t="s">
        <v>1239</v>
      </c>
      <c r="I392" s="991">
        <f>+I227+I259+I290+I324+I355+I387</f>
        <v>0</v>
      </c>
    </row>
    <row r="393" spans="1:9">
      <c r="H393" s="989" t="s">
        <v>1240</v>
      </c>
      <c r="I393" s="991">
        <f>I227+I259+I290</f>
        <v>0</v>
      </c>
    </row>
    <row r="394" spans="1:9">
      <c r="H394" s="989" t="s">
        <v>1241</v>
      </c>
      <c r="I394" s="991">
        <f>I324+I355+I387</f>
        <v>0</v>
      </c>
    </row>
  </sheetData>
  <mergeCells count="13">
    <mergeCell ref="A387:E387"/>
    <mergeCell ref="A193:E193"/>
    <mergeCell ref="A227:E227"/>
    <mergeCell ref="A259:E259"/>
    <mergeCell ref="A290:E290"/>
    <mergeCell ref="A324:E324"/>
    <mergeCell ref="A355:E355"/>
    <mergeCell ref="A162:E162"/>
    <mergeCell ref="A2:I2"/>
    <mergeCell ref="A36:E36"/>
    <mergeCell ref="A65:E65"/>
    <mergeCell ref="A97:E97"/>
    <mergeCell ref="A130:E1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0070C0"/>
  </sheetPr>
  <dimension ref="A2:L395"/>
  <sheetViews>
    <sheetView topLeftCell="A76" workbookViewId="0">
      <selection activeCell="B80" sqref="B80"/>
    </sheetView>
  </sheetViews>
  <sheetFormatPr baseColWidth="10" defaultColWidth="11.44140625" defaultRowHeight="13.2"/>
  <cols>
    <col min="1" max="3" width="11.44140625" style="937"/>
    <col min="4" max="4" width="39" style="937" customWidth="1"/>
    <col min="5" max="5" width="22.6640625" style="937" customWidth="1"/>
    <col min="6" max="6" width="13.109375" style="937" customWidth="1"/>
    <col min="7" max="7" width="8.33203125" style="1010" customWidth="1"/>
    <col min="8" max="9" width="11.6640625" style="937" customWidth="1"/>
    <col min="10" max="10" width="12.109375" style="937" hidden="1" customWidth="1"/>
    <col min="11" max="11" width="11.6640625" style="937" customWidth="1"/>
    <col min="12" max="12" width="11.44140625" style="937"/>
    <col min="13" max="16384" width="11.44140625" style="930"/>
  </cols>
  <sheetData>
    <row r="2" spans="1:12" ht="17.399999999999999">
      <c r="A2" s="1433" t="s">
        <v>1242</v>
      </c>
      <c r="B2" s="1433"/>
      <c r="C2" s="1433"/>
      <c r="D2" s="1433"/>
      <c r="E2" s="1433"/>
      <c r="F2" s="1433"/>
    </row>
    <row r="3" spans="1:12" ht="13.8" thickBot="1"/>
    <row r="4" spans="1:12" ht="42" thickBot="1">
      <c r="A4" s="939" t="s">
        <v>790</v>
      </c>
      <c r="B4" s="940" t="s">
        <v>791</v>
      </c>
      <c r="C4" s="940" t="s">
        <v>1231</v>
      </c>
      <c r="D4" s="940" t="s">
        <v>1220</v>
      </c>
      <c r="E4" s="940" t="s">
        <v>1221</v>
      </c>
      <c r="F4" s="943" t="s">
        <v>1222</v>
      </c>
      <c r="G4" s="1011"/>
      <c r="H4" s="1012" t="s">
        <v>1243</v>
      </c>
      <c r="I4" s="1012" t="s">
        <v>1244</v>
      </c>
      <c r="J4" s="1012" t="s">
        <v>1245</v>
      </c>
      <c r="K4" s="1012" t="s">
        <v>1246</v>
      </c>
      <c r="L4" s="1013" t="s">
        <v>1247</v>
      </c>
    </row>
    <row r="5" spans="1:12">
      <c r="A5" s="944">
        <v>2023</v>
      </c>
      <c r="B5" s="945" t="s">
        <v>806</v>
      </c>
      <c r="C5" s="945">
        <v>1</v>
      </c>
      <c r="D5" s="945" t="s">
        <v>1235</v>
      </c>
      <c r="E5" s="945" t="s">
        <v>1224</v>
      </c>
      <c r="F5" s="951">
        <v>1492</v>
      </c>
      <c r="H5" s="1014">
        <v>1179</v>
      </c>
      <c r="I5" s="1014">
        <v>212</v>
      </c>
      <c r="J5" s="1014"/>
      <c r="K5" s="1014">
        <v>23</v>
      </c>
      <c r="L5" s="1014">
        <v>35</v>
      </c>
    </row>
    <row r="6" spans="1:12">
      <c r="A6" s="944">
        <f>+A5</f>
        <v>2023</v>
      </c>
      <c r="B6" s="949" t="s">
        <v>806</v>
      </c>
      <c r="C6" s="950">
        <v>2</v>
      </c>
      <c r="D6" s="949" t="s">
        <v>1235</v>
      </c>
      <c r="E6" s="949" t="s">
        <v>1224</v>
      </c>
      <c r="F6" s="951">
        <v>1492</v>
      </c>
      <c r="H6" s="1014">
        <v>1179</v>
      </c>
      <c r="I6" s="1014">
        <v>212</v>
      </c>
      <c r="J6" s="1014"/>
      <c r="K6" s="1014">
        <v>23</v>
      </c>
      <c r="L6" s="1014">
        <v>34</v>
      </c>
    </row>
    <row r="7" spans="1:12">
      <c r="A7" s="944">
        <f t="shared" ref="A7:A34" si="0">+A6</f>
        <v>2023</v>
      </c>
      <c r="B7" s="949" t="s">
        <v>806</v>
      </c>
      <c r="C7" s="950">
        <v>3</v>
      </c>
      <c r="D7" s="949" t="s">
        <v>1235</v>
      </c>
      <c r="E7" s="949" t="s">
        <v>1224</v>
      </c>
      <c r="F7" s="951">
        <v>1503</v>
      </c>
      <c r="H7" s="1014">
        <v>1186</v>
      </c>
      <c r="I7" s="1014">
        <v>211</v>
      </c>
      <c r="J7" s="1014"/>
      <c r="K7" s="1014">
        <v>23</v>
      </c>
      <c r="L7" s="1014">
        <v>35</v>
      </c>
    </row>
    <row r="8" spans="1:12">
      <c r="A8" s="944">
        <f t="shared" si="0"/>
        <v>2023</v>
      </c>
      <c r="B8" s="949" t="s">
        <v>806</v>
      </c>
      <c r="C8" s="950">
        <v>4</v>
      </c>
      <c r="D8" s="949" t="s">
        <v>1235</v>
      </c>
      <c r="E8" s="949" t="s">
        <v>1224</v>
      </c>
      <c r="F8" s="951">
        <v>1501</v>
      </c>
      <c r="H8" s="1014">
        <v>1179</v>
      </c>
      <c r="I8" s="1014">
        <v>215</v>
      </c>
      <c r="J8" s="1014"/>
      <c r="K8" s="1014">
        <v>23</v>
      </c>
      <c r="L8" s="1014">
        <v>35</v>
      </c>
    </row>
    <row r="9" spans="1:12">
      <c r="A9" s="944">
        <f t="shared" si="0"/>
        <v>2023</v>
      </c>
      <c r="B9" s="949" t="s">
        <v>806</v>
      </c>
      <c r="C9" s="950">
        <v>5</v>
      </c>
      <c r="D9" s="949" t="s">
        <v>1235</v>
      </c>
      <c r="E9" s="949" t="s">
        <v>1224</v>
      </c>
      <c r="F9" s="951">
        <v>1500</v>
      </c>
      <c r="H9" s="1014">
        <v>1184</v>
      </c>
      <c r="I9" s="1014">
        <v>212</v>
      </c>
      <c r="J9" s="1014"/>
      <c r="K9" s="1014">
        <v>23</v>
      </c>
      <c r="L9" s="1014">
        <v>35</v>
      </c>
    </row>
    <row r="10" spans="1:12">
      <c r="A10" s="944">
        <f t="shared" si="0"/>
        <v>2023</v>
      </c>
      <c r="B10" s="949" t="s">
        <v>806</v>
      </c>
      <c r="C10" s="950">
        <v>6</v>
      </c>
      <c r="D10" s="952" t="s">
        <v>1235</v>
      </c>
      <c r="E10" s="949" t="s">
        <v>1224</v>
      </c>
      <c r="F10" s="951">
        <v>1496</v>
      </c>
      <c r="H10" s="1014">
        <v>1187</v>
      </c>
      <c r="I10" s="1014">
        <v>210</v>
      </c>
      <c r="J10" s="1014"/>
      <c r="K10" s="1014">
        <v>22</v>
      </c>
      <c r="L10" s="1014">
        <v>35</v>
      </c>
    </row>
    <row r="11" spans="1:12">
      <c r="A11" s="944">
        <f t="shared" si="0"/>
        <v>2023</v>
      </c>
      <c r="B11" s="949" t="s">
        <v>806</v>
      </c>
      <c r="C11" s="950">
        <v>7</v>
      </c>
      <c r="D11" s="949" t="s">
        <v>1235</v>
      </c>
      <c r="E11" s="949" t="s">
        <v>1224</v>
      </c>
      <c r="F11" s="951">
        <v>1487</v>
      </c>
      <c r="H11" s="1014">
        <v>1187</v>
      </c>
      <c r="I11" s="1014">
        <v>205</v>
      </c>
      <c r="J11" s="1014"/>
      <c r="K11" s="1014">
        <v>20</v>
      </c>
      <c r="L11" s="1014">
        <v>36</v>
      </c>
    </row>
    <row r="12" spans="1:12">
      <c r="A12" s="944">
        <f t="shared" si="0"/>
        <v>2023</v>
      </c>
      <c r="B12" s="949" t="s">
        <v>806</v>
      </c>
      <c r="C12" s="950">
        <v>8</v>
      </c>
      <c r="D12" s="949" t="s">
        <v>1235</v>
      </c>
      <c r="E12" s="949" t="s">
        <v>1224</v>
      </c>
      <c r="F12" s="951">
        <v>1488</v>
      </c>
      <c r="H12" s="1014">
        <v>1183</v>
      </c>
      <c r="I12" s="1014">
        <v>205</v>
      </c>
      <c r="J12" s="1014"/>
      <c r="K12" s="1014">
        <v>20</v>
      </c>
      <c r="L12" s="1014">
        <v>36</v>
      </c>
    </row>
    <row r="13" spans="1:12">
      <c r="A13" s="944">
        <f t="shared" si="0"/>
        <v>2023</v>
      </c>
      <c r="B13" s="949" t="s">
        <v>806</v>
      </c>
      <c r="C13" s="950">
        <v>9</v>
      </c>
      <c r="D13" s="949" t="s">
        <v>1235</v>
      </c>
      <c r="E13" s="949" t="s">
        <v>1224</v>
      </c>
      <c r="F13" s="951">
        <v>1491</v>
      </c>
      <c r="H13" s="1014">
        <v>1186</v>
      </c>
      <c r="I13" s="1014">
        <v>205</v>
      </c>
      <c r="J13" s="1014"/>
      <c r="K13" s="1014">
        <v>20</v>
      </c>
      <c r="L13" s="1014">
        <v>37</v>
      </c>
    </row>
    <row r="14" spans="1:12">
      <c r="A14" s="944">
        <f t="shared" si="0"/>
        <v>2023</v>
      </c>
      <c r="B14" s="949" t="s">
        <v>806</v>
      </c>
      <c r="C14" s="950">
        <v>10</v>
      </c>
      <c r="D14" s="949" t="s">
        <v>1235</v>
      </c>
      <c r="E14" s="949" t="s">
        <v>1224</v>
      </c>
      <c r="F14" s="951">
        <v>1493</v>
      </c>
      <c r="H14" s="1014">
        <v>1189</v>
      </c>
      <c r="I14" s="1014">
        <v>210</v>
      </c>
      <c r="J14" s="1014"/>
      <c r="K14" s="1014">
        <v>20</v>
      </c>
      <c r="L14" s="1014">
        <v>37</v>
      </c>
    </row>
    <row r="15" spans="1:12">
      <c r="A15" s="944">
        <f t="shared" si="0"/>
        <v>2023</v>
      </c>
      <c r="B15" s="949" t="s">
        <v>806</v>
      </c>
      <c r="C15" s="950">
        <v>11</v>
      </c>
      <c r="D15" s="949" t="s">
        <v>1235</v>
      </c>
      <c r="E15" s="949" t="s">
        <v>1224</v>
      </c>
      <c r="F15" s="951">
        <v>1499</v>
      </c>
      <c r="H15" s="1014">
        <v>1184</v>
      </c>
      <c r="I15" s="1014">
        <v>208</v>
      </c>
      <c r="J15" s="1014"/>
      <c r="K15" s="1014">
        <v>22</v>
      </c>
      <c r="L15" s="1014">
        <v>37</v>
      </c>
    </row>
    <row r="16" spans="1:12">
      <c r="A16" s="944">
        <f t="shared" si="0"/>
        <v>2023</v>
      </c>
      <c r="B16" s="949" t="s">
        <v>806</v>
      </c>
      <c r="C16" s="950">
        <v>12</v>
      </c>
      <c r="D16" s="949" t="s">
        <v>1235</v>
      </c>
      <c r="E16" s="949" t="s">
        <v>1224</v>
      </c>
      <c r="F16" s="951">
        <v>1493</v>
      </c>
      <c r="H16" s="1014">
        <v>1185</v>
      </c>
      <c r="I16" s="1014">
        <v>213</v>
      </c>
      <c r="J16" s="1014"/>
      <c r="K16" s="1014">
        <v>20</v>
      </c>
      <c r="L16" s="1014">
        <v>37</v>
      </c>
    </row>
    <row r="17" spans="1:12">
      <c r="A17" s="944">
        <f t="shared" si="0"/>
        <v>2023</v>
      </c>
      <c r="B17" s="949" t="s">
        <v>806</v>
      </c>
      <c r="C17" s="950">
        <v>13</v>
      </c>
      <c r="D17" s="950" t="s">
        <v>1235</v>
      </c>
      <c r="E17" s="949" t="s">
        <v>1224</v>
      </c>
      <c r="F17" s="951">
        <v>1501</v>
      </c>
      <c r="H17" s="1014">
        <v>1191</v>
      </c>
      <c r="I17" s="1014">
        <v>211</v>
      </c>
      <c r="J17" s="1014"/>
      <c r="K17" s="1014">
        <v>20</v>
      </c>
      <c r="L17" s="1014">
        <v>39</v>
      </c>
    </row>
    <row r="18" spans="1:12">
      <c r="A18" s="944">
        <f t="shared" si="0"/>
        <v>2023</v>
      </c>
      <c r="B18" s="949" t="s">
        <v>806</v>
      </c>
      <c r="C18" s="950">
        <v>14</v>
      </c>
      <c r="D18" s="950" t="s">
        <v>1235</v>
      </c>
      <c r="E18" s="949" t="s">
        <v>1224</v>
      </c>
      <c r="F18" s="951">
        <v>1504</v>
      </c>
      <c r="H18" s="1014">
        <v>1198</v>
      </c>
      <c r="I18" s="1014">
        <v>209</v>
      </c>
      <c r="J18" s="1014"/>
      <c r="K18" s="1014">
        <v>20</v>
      </c>
      <c r="L18" s="1014">
        <v>39</v>
      </c>
    </row>
    <row r="19" spans="1:12">
      <c r="A19" s="944">
        <f t="shared" si="0"/>
        <v>2023</v>
      </c>
      <c r="B19" s="949" t="s">
        <v>806</v>
      </c>
      <c r="C19" s="950">
        <v>15</v>
      </c>
      <c r="D19" s="950" t="s">
        <v>1235</v>
      </c>
      <c r="E19" s="949" t="s">
        <v>1224</v>
      </c>
      <c r="F19" s="951">
        <v>1506</v>
      </c>
      <c r="H19" s="1014">
        <v>1191</v>
      </c>
      <c r="I19" s="1014">
        <v>209</v>
      </c>
      <c r="J19" s="1014"/>
      <c r="K19" s="1014">
        <v>20</v>
      </c>
      <c r="L19" s="1014">
        <v>39</v>
      </c>
    </row>
    <row r="20" spans="1:12">
      <c r="A20" s="944">
        <f t="shared" si="0"/>
        <v>2023</v>
      </c>
      <c r="B20" s="949" t="s">
        <v>806</v>
      </c>
      <c r="C20" s="950">
        <v>16</v>
      </c>
      <c r="D20" s="950" t="s">
        <v>1235</v>
      </c>
      <c r="E20" s="949" t="s">
        <v>1224</v>
      </c>
      <c r="F20" s="951">
        <v>1501</v>
      </c>
      <c r="H20" s="1014">
        <v>1190</v>
      </c>
      <c r="I20" s="1014">
        <v>209</v>
      </c>
      <c r="J20" s="1014"/>
      <c r="K20" s="1014">
        <v>20</v>
      </c>
      <c r="L20" s="1014">
        <v>39</v>
      </c>
    </row>
    <row r="21" spans="1:12">
      <c r="A21" s="944">
        <f t="shared" si="0"/>
        <v>2023</v>
      </c>
      <c r="B21" s="949" t="s">
        <v>806</v>
      </c>
      <c r="C21" s="950">
        <v>17</v>
      </c>
      <c r="D21" s="950" t="s">
        <v>1235</v>
      </c>
      <c r="E21" s="949" t="s">
        <v>1224</v>
      </c>
      <c r="F21" s="951">
        <v>1498</v>
      </c>
      <c r="H21" s="1014">
        <v>1193</v>
      </c>
      <c r="I21" s="1014">
        <v>210</v>
      </c>
      <c r="J21" s="1014"/>
      <c r="K21" s="1014">
        <v>20</v>
      </c>
      <c r="L21" s="1014">
        <v>40</v>
      </c>
    </row>
    <row r="22" spans="1:12">
      <c r="A22" s="944">
        <f t="shared" si="0"/>
        <v>2023</v>
      </c>
      <c r="B22" s="949" t="s">
        <v>806</v>
      </c>
      <c r="C22" s="950">
        <v>18</v>
      </c>
      <c r="D22" s="949" t="s">
        <v>1235</v>
      </c>
      <c r="E22" s="949" t="s">
        <v>1224</v>
      </c>
      <c r="F22" s="951">
        <v>1500</v>
      </c>
      <c r="H22" s="1014">
        <v>1192</v>
      </c>
      <c r="I22" s="1014">
        <v>212</v>
      </c>
      <c r="J22" s="1014"/>
      <c r="K22" s="1014">
        <v>20</v>
      </c>
      <c r="L22" s="1014">
        <v>40</v>
      </c>
    </row>
    <row r="23" spans="1:12">
      <c r="A23" s="944">
        <f t="shared" si="0"/>
        <v>2023</v>
      </c>
      <c r="B23" s="949" t="s">
        <v>806</v>
      </c>
      <c r="C23" s="950">
        <v>19</v>
      </c>
      <c r="D23" s="949" t="s">
        <v>1235</v>
      </c>
      <c r="E23" s="949" t="s">
        <v>1224</v>
      </c>
      <c r="F23" s="951">
        <v>1503</v>
      </c>
      <c r="H23" s="1014">
        <v>1194</v>
      </c>
      <c r="I23" s="1014">
        <v>208</v>
      </c>
      <c r="J23" s="1014"/>
      <c r="K23" s="1014">
        <v>20</v>
      </c>
      <c r="L23" s="1014">
        <v>39</v>
      </c>
    </row>
    <row r="24" spans="1:12">
      <c r="A24" s="944">
        <f t="shared" si="0"/>
        <v>2023</v>
      </c>
      <c r="B24" s="949" t="s">
        <v>806</v>
      </c>
      <c r="C24" s="950">
        <v>20</v>
      </c>
      <c r="D24" s="949" t="s">
        <v>1235</v>
      </c>
      <c r="E24" s="949" t="s">
        <v>1224</v>
      </c>
      <c r="F24" s="951">
        <v>1500</v>
      </c>
      <c r="H24" s="1014">
        <v>1193</v>
      </c>
      <c r="I24" s="1014">
        <v>209</v>
      </c>
      <c r="J24" s="1014"/>
      <c r="K24" s="1014">
        <v>20</v>
      </c>
      <c r="L24" s="1014">
        <v>39</v>
      </c>
    </row>
    <row r="25" spans="1:12">
      <c r="A25" s="944">
        <f t="shared" si="0"/>
        <v>2023</v>
      </c>
      <c r="B25" s="949" t="s">
        <v>806</v>
      </c>
      <c r="C25" s="950">
        <v>21</v>
      </c>
      <c r="D25" s="949" t="s">
        <v>1235</v>
      </c>
      <c r="E25" s="949" t="s">
        <v>1224</v>
      </c>
      <c r="F25" s="951">
        <v>1497</v>
      </c>
      <c r="H25" s="1014">
        <v>1192</v>
      </c>
      <c r="I25" s="1014">
        <v>207</v>
      </c>
      <c r="J25" s="1014"/>
      <c r="K25" s="1014">
        <v>20</v>
      </c>
      <c r="L25" s="1014">
        <v>38</v>
      </c>
    </row>
    <row r="26" spans="1:12">
      <c r="A26" s="944">
        <f t="shared" si="0"/>
        <v>2023</v>
      </c>
      <c r="B26" s="949" t="s">
        <v>806</v>
      </c>
      <c r="C26" s="950">
        <v>22</v>
      </c>
      <c r="D26" s="949" t="s">
        <v>1235</v>
      </c>
      <c r="E26" s="949" t="s">
        <v>1224</v>
      </c>
      <c r="F26" s="951">
        <v>1489</v>
      </c>
      <c r="H26" s="1014">
        <v>1186</v>
      </c>
      <c r="I26" s="1014">
        <v>205</v>
      </c>
      <c r="J26" s="1014"/>
      <c r="K26" s="1014">
        <v>20</v>
      </c>
      <c r="L26" s="1014">
        <v>39</v>
      </c>
    </row>
    <row r="27" spans="1:12">
      <c r="A27" s="944">
        <f t="shared" si="0"/>
        <v>2023</v>
      </c>
      <c r="B27" s="949" t="s">
        <v>806</v>
      </c>
      <c r="C27" s="950">
        <v>23</v>
      </c>
      <c r="D27" s="949" t="s">
        <v>1235</v>
      </c>
      <c r="E27" s="949" t="s">
        <v>1224</v>
      </c>
      <c r="F27" s="951">
        <v>1493</v>
      </c>
      <c r="H27" s="1014">
        <v>1189</v>
      </c>
      <c r="I27" s="1014">
        <v>205</v>
      </c>
      <c r="J27" s="1014"/>
      <c r="K27" s="1014">
        <v>20</v>
      </c>
      <c r="L27" s="1014">
        <v>39</v>
      </c>
    </row>
    <row r="28" spans="1:12">
      <c r="A28" s="944">
        <f t="shared" si="0"/>
        <v>2023</v>
      </c>
      <c r="B28" s="949" t="s">
        <v>806</v>
      </c>
      <c r="C28" s="950">
        <v>24</v>
      </c>
      <c r="D28" s="949" t="s">
        <v>1235</v>
      </c>
      <c r="E28" s="949" t="s">
        <v>1224</v>
      </c>
      <c r="F28" s="951">
        <v>1491</v>
      </c>
      <c r="H28" s="1014">
        <v>1186</v>
      </c>
      <c r="I28" s="1014">
        <v>208</v>
      </c>
      <c r="J28" s="1014"/>
      <c r="K28" s="1014">
        <v>20</v>
      </c>
      <c r="L28" s="1014">
        <v>38</v>
      </c>
    </row>
    <row r="29" spans="1:12">
      <c r="A29" s="944">
        <f t="shared" si="0"/>
        <v>2023</v>
      </c>
      <c r="B29" s="949" t="s">
        <v>806</v>
      </c>
      <c r="C29" s="950">
        <v>25</v>
      </c>
      <c r="D29" s="949" t="s">
        <v>1235</v>
      </c>
      <c r="E29" s="949" t="s">
        <v>1224</v>
      </c>
      <c r="F29" s="951">
        <v>1494</v>
      </c>
      <c r="H29" s="1014">
        <v>1185</v>
      </c>
      <c r="I29" s="1014">
        <v>214</v>
      </c>
      <c r="J29" s="1014"/>
      <c r="K29" s="1014">
        <v>20</v>
      </c>
      <c r="L29" s="1014">
        <v>39</v>
      </c>
    </row>
    <row r="30" spans="1:12">
      <c r="A30" s="944">
        <f t="shared" si="0"/>
        <v>2023</v>
      </c>
      <c r="B30" s="949" t="s">
        <v>806</v>
      </c>
      <c r="C30" s="950">
        <v>26</v>
      </c>
      <c r="D30" s="949" t="s">
        <v>1235</v>
      </c>
      <c r="E30" s="949" t="s">
        <v>1224</v>
      </c>
      <c r="F30" s="951">
        <v>1493</v>
      </c>
      <c r="H30" s="1014">
        <v>1187</v>
      </c>
      <c r="I30" s="1014">
        <v>211</v>
      </c>
      <c r="J30" s="1014"/>
      <c r="K30" s="1014">
        <v>21</v>
      </c>
      <c r="L30" s="1014">
        <v>39</v>
      </c>
    </row>
    <row r="31" spans="1:12">
      <c r="A31" s="944">
        <f t="shared" si="0"/>
        <v>2023</v>
      </c>
      <c r="B31" s="949" t="s">
        <v>806</v>
      </c>
      <c r="C31" s="950">
        <v>27</v>
      </c>
      <c r="D31" s="949" t="s">
        <v>1235</v>
      </c>
      <c r="E31" s="949" t="s">
        <v>1224</v>
      </c>
      <c r="F31" s="951">
        <v>1512</v>
      </c>
      <c r="H31" s="1014">
        <v>1198</v>
      </c>
      <c r="I31" s="1014">
        <v>209</v>
      </c>
      <c r="J31" s="1014"/>
      <c r="K31" s="1014">
        <v>27</v>
      </c>
      <c r="L31" s="1014">
        <v>41</v>
      </c>
    </row>
    <row r="32" spans="1:12">
      <c r="A32" s="944">
        <f t="shared" si="0"/>
        <v>2023</v>
      </c>
      <c r="B32" s="949" t="s">
        <v>806</v>
      </c>
      <c r="C32" s="950">
        <v>28</v>
      </c>
      <c r="D32" s="949" t="s">
        <v>1235</v>
      </c>
      <c r="E32" s="949" t="s">
        <v>1224</v>
      </c>
      <c r="F32" s="951">
        <v>1513</v>
      </c>
      <c r="H32" s="1014">
        <v>1195</v>
      </c>
      <c r="I32" s="1014">
        <v>211</v>
      </c>
      <c r="J32" s="1014"/>
      <c r="K32" s="1014">
        <v>27</v>
      </c>
      <c r="L32" s="1014">
        <v>41</v>
      </c>
    </row>
    <row r="33" spans="1:12">
      <c r="A33" s="944">
        <f t="shared" si="0"/>
        <v>2023</v>
      </c>
      <c r="B33" s="949" t="s">
        <v>806</v>
      </c>
      <c r="C33" s="950">
        <v>29</v>
      </c>
      <c r="D33" s="949" t="s">
        <v>1235</v>
      </c>
      <c r="E33" s="949" t="s">
        <v>1224</v>
      </c>
      <c r="F33" s="951">
        <v>1512</v>
      </c>
      <c r="H33" s="1014">
        <v>1193</v>
      </c>
      <c r="I33" s="1014">
        <v>211</v>
      </c>
      <c r="J33" s="1014"/>
      <c r="K33" s="1014">
        <v>27</v>
      </c>
      <c r="L33" s="1014">
        <v>41</v>
      </c>
    </row>
    <row r="34" spans="1:12">
      <c r="A34" s="944">
        <f t="shared" si="0"/>
        <v>2023</v>
      </c>
      <c r="B34" s="949" t="s">
        <v>806</v>
      </c>
      <c r="C34" s="950">
        <v>30</v>
      </c>
      <c r="D34" s="949" t="s">
        <v>1235</v>
      </c>
      <c r="E34" s="949" t="s">
        <v>1224</v>
      </c>
      <c r="F34" s="951">
        <v>1509</v>
      </c>
      <c r="H34" s="1014">
        <v>1193</v>
      </c>
      <c r="I34" s="1014">
        <v>211</v>
      </c>
      <c r="J34" s="1014"/>
      <c r="K34" s="1014">
        <v>27</v>
      </c>
      <c r="L34" s="1014">
        <v>41</v>
      </c>
    </row>
    <row r="35" spans="1:12" ht="13.8" thickBot="1">
      <c r="A35" s="944">
        <f>+A34</f>
        <v>2023</v>
      </c>
      <c r="B35" s="949" t="s">
        <v>806</v>
      </c>
      <c r="C35" s="950">
        <v>31</v>
      </c>
      <c r="D35" s="949" t="s">
        <v>1235</v>
      </c>
      <c r="E35" s="949" t="s">
        <v>1224</v>
      </c>
      <c r="F35" s="955">
        <v>1512</v>
      </c>
      <c r="H35" s="1014">
        <v>1197</v>
      </c>
      <c r="I35" s="1014">
        <v>212</v>
      </c>
      <c r="J35" s="1014"/>
      <c r="K35" s="1014">
        <v>28</v>
      </c>
      <c r="L35" s="1014">
        <v>41</v>
      </c>
    </row>
    <row r="36" spans="1:12" ht="13.8" thickBot="1">
      <c r="A36" s="1403" t="s">
        <v>1181</v>
      </c>
      <c r="B36" s="1404"/>
      <c r="C36" s="1404"/>
      <c r="D36" s="1404"/>
      <c r="E36" s="1405"/>
      <c r="F36" s="958">
        <f>SUM(F5:F35)</f>
        <v>46463</v>
      </c>
      <c r="H36" s="1014"/>
      <c r="I36" s="1014"/>
      <c r="J36" s="1014"/>
      <c r="K36" s="1014"/>
      <c r="L36" s="1014"/>
    </row>
    <row r="37" spans="1:12">
      <c r="A37" s="944">
        <f>+A35</f>
        <v>2023</v>
      </c>
      <c r="B37" s="945" t="s">
        <v>817</v>
      </c>
      <c r="C37" s="945">
        <v>1</v>
      </c>
      <c r="D37" s="945" t="s">
        <v>1235</v>
      </c>
      <c r="E37" s="945" t="s">
        <v>1224</v>
      </c>
      <c r="F37" s="948">
        <v>1512</v>
      </c>
      <c r="H37" s="1014">
        <v>1198</v>
      </c>
      <c r="I37" s="1014">
        <v>210</v>
      </c>
      <c r="J37" s="1014"/>
      <c r="K37" s="1014">
        <v>29</v>
      </c>
      <c r="L37" s="1014">
        <v>40</v>
      </c>
    </row>
    <row r="38" spans="1:12">
      <c r="A38" s="944">
        <f>+A37</f>
        <v>2023</v>
      </c>
      <c r="B38" s="949" t="s">
        <v>817</v>
      </c>
      <c r="C38" s="950">
        <v>2</v>
      </c>
      <c r="D38" s="949" t="s">
        <v>1235</v>
      </c>
      <c r="E38" s="949" t="s">
        <v>1224</v>
      </c>
      <c r="F38" s="951">
        <v>1507</v>
      </c>
      <c r="H38" s="1014">
        <v>1194</v>
      </c>
      <c r="I38" s="1014">
        <v>210</v>
      </c>
      <c r="J38" s="1014"/>
      <c r="K38" s="1014">
        <v>28</v>
      </c>
      <c r="L38" s="1014">
        <v>40</v>
      </c>
    </row>
    <row r="39" spans="1:12">
      <c r="A39" s="944">
        <f t="shared" ref="A39:A64" si="1">+A38</f>
        <v>2023</v>
      </c>
      <c r="B39" s="949" t="s">
        <v>817</v>
      </c>
      <c r="C39" s="950">
        <v>3</v>
      </c>
      <c r="D39" s="949" t="s">
        <v>1235</v>
      </c>
      <c r="E39" s="949" t="s">
        <v>1224</v>
      </c>
      <c r="F39" s="951">
        <v>1507</v>
      </c>
      <c r="H39" s="1014">
        <v>1194</v>
      </c>
      <c r="I39" s="1014">
        <v>210</v>
      </c>
      <c r="J39" s="1014"/>
      <c r="K39" s="1014">
        <v>27</v>
      </c>
      <c r="L39" s="1014">
        <v>40</v>
      </c>
    </row>
    <row r="40" spans="1:12">
      <c r="A40" s="944">
        <f t="shared" si="1"/>
        <v>2023</v>
      </c>
      <c r="B40" s="949" t="s">
        <v>817</v>
      </c>
      <c r="C40" s="950">
        <v>4</v>
      </c>
      <c r="D40" s="949" t="s">
        <v>1235</v>
      </c>
      <c r="E40" s="949" t="s">
        <v>1224</v>
      </c>
      <c r="F40" s="951">
        <v>1512</v>
      </c>
      <c r="H40" s="1014">
        <v>1192</v>
      </c>
      <c r="I40" s="1014">
        <v>215</v>
      </c>
      <c r="J40" s="1014"/>
      <c r="K40" s="1014">
        <v>27</v>
      </c>
      <c r="L40" s="1014">
        <v>41</v>
      </c>
    </row>
    <row r="41" spans="1:12">
      <c r="A41" s="944">
        <f t="shared" si="1"/>
        <v>2023</v>
      </c>
      <c r="B41" s="949" t="s">
        <v>817</v>
      </c>
      <c r="C41" s="950">
        <v>5</v>
      </c>
      <c r="D41" s="949" t="s">
        <v>1235</v>
      </c>
      <c r="E41" s="949" t="s">
        <v>1224</v>
      </c>
      <c r="F41" s="951">
        <v>1517</v>
      </c>
      <c r="H41" s="1014">
        <v>1195</v>
      </c>
      <c r="I41" s="1014">
        <v>214</v>
      </c>
      <c r="J41" s="1014"/>
      <c r="K41" s="1014">
        <v>27</v>
      </c>
      <c r="L41" s="1014">
        <v>40</v>
      </c>
    </row>
    <row r="42" spans="1:12">
      <c r="A42" s="944">
        <f t="shared" si="1"/>
        <v>2023</v>
      </c>
      <c r="B42" s="949" t="s">
        <v>817</v>
      </c>
      <c r="C42" s="950">
        <v>6</v>
      </c>
      <c r="D42" s="952" t="s">
        <v>1235</v>
      </c>
      <c r="E42" s="952" t="s">
        <v>1224</v>
      </c>
      <c r="F42" s="951">
        <v>1520</v>
      </c>
      <c r="H42" s="1014">
        <v>1200</v>
      </c>
      <c r="I42" s="1014">
        <v>214</v>
      </c>
      <c r="J42" s="1014"/>
      <c r="K42" s="1014">
        <v>27</v>
      </c>
      <c r="L42" s="1014">
        <v>42</v>
      </c>
    </row>
    <row r="43" spans="1:12">
      <c r="A43" s="944">
        <f t="shared" si="1"/>
        <v>2023</v>
      </c>
      <c r="B43" s="949" t="s">
        <v>817</v>
      </c>
      <c r="C43" s="950">
        <v>7</v>
      </c>
      <c r="D43" s="949" t="s">
        <v>1235</v>
      </c>
      <c r="E43" s="949" t="s">
        <v>1224</v>
      </c>
      <c r="F43" s="951">
        <v>1522</v>
      </c>
      <c r="H43" s="1014">
        <v>1198</v>
      </c>
      <c r="I43" s="1014">
        <v>216</v>
      </c>
      <c r="J43" s="1014"/>
      <c r="K43" s="1014">
        <v>27</v>
      </c>
      <c r="L43" s="1014">
        <v>42</v>
      </c>
    </row>
    <row r="44" spans="1:12">
      <c r="A44" s="944">
        <f t="shared" si="1"/>
        <v>2023</v>
      </c>
      <c r="B44" s="949" t="s">
        <v>817</v>
      </c>
      <c r="C44" s="950">
        <v>8</v>
      </c>
      <c r="D44" s="949" t="s">
        <v>1235</v>
      </c>
      <c r="E44" s="949" t="s">
        <v>1224</v>
      </c>
      <c r="F44" s="951">
        <v>1522</v>
      </c>
      <c r="H44" s="1014">
        <v>1198</v>
      </c>
      <c r="I44" s="1014">
        <v>216</v>
      </c>
      <c r="J44" s="1014"/>
      <c r="K44" s="1014">
        <v>27</v>
      </c>
      <c r="L44" s="1014">
        <v>44</v>
      </c>
    </row>
    <row r="45" spans="1:12">
      <c r="A45" s="944">
        <f t="shared" si="1"/>
        <v>2023</v>
      </c>
      <c r="B45" s="949" t="s">
        <v>817</v>
      </c>
      <c r="C45" s="950">
        <v>9</v>
      </c>
      <c r="D45" s="949" t="s">
        <v>1235</v>
      </c>
      <c r="E45" s="949" t="s">
        <v>1224</v>
      </c>
      <c r="F45" s="951">
        <v>1526</v>
      </c>
      <c r="H45" s="1014">
        <v>1202</v>
      </c>
      <c r="I45" s="1014">
        <v>214</v>
      </c>
      <c r="J45" s="1014"/>
      <c r="K45" s="1014">
        <v>27</v>
      </c>
      <c r="L45" s="1014">
        <v>44</v>
      </c>
    </row>
    <row r="46" spans="1:12">
      <c r="A46" s="944">
        <f t="shared" si="1"/>
        <v>2023</v>
      </c>
      <c r="B46" s="949" t="s">
        <v>817</v>
      </c>
      <c r="C46" s="950">
        <v>10</v>
      </c>
      <c r="D46" s="949" t="s">
        <v>1235</v>
      </c>
      <c r="E46" s="949" t="s">
        <v>1224</v>
      </c>
      <c r="F46" s="951">
        <v>1530</v>
      </c>
      <c r="H46" s="1014">
        <v>1207</v>
      </c>
      <c r="I46" s="1014">
        <v>214</v>
      </c>
      <c r="J46" s="1014"/>
      <c r="K46" s="1014">
        <v>26</v>
      </c>
      <c r="L46" s="1014">
        <v>44</v>
      </c>
    </row>
    <row r="47" spans="1:12">
      <c r="A47" s="944">
        <f t="shared" si="1"/>
        <v>2023</v>
      </c>
      <c r="B47" s="949" t="s">
        <v>817</v>
      </c>
      <c r="C47" s="950">
        <v>11</v>
      </c>
      <c r="D47" s="949" t="s">
        <v>1235</v>
      </c>
      <c r="E47" s="949" t="s">
        <v>1224</v>
      </c>
      <c r="F47" s="951">
        <v>1536</v>
      </c>
      <c r="H47" s="1014">
        <v>1208</v>
      </c>
      <c r="I47" s="1014">
        <v>217</v>
      </c>
      <c r="J47" s="1014"/>
      <c r="K47" s="1014">
        <v>31</v>
      </c>
      <c r="L47" s="1014">
        <v>44</v>
      </c>
    </row>
    <row r="48" spans="1:12">
      <c r="A48" s="944">
        <f t="shared" si="1"/>
        <v>2023</v>
      </c>
      <c r="B48" s="949" t="s">
        <v>817</v>
      </c>
      <c r="C48" s="950">
        <v>12</v>
      </c>
      <c r="D48" s="949" t="s">
        <v>1235</v>
      </c>
      <c r="E48" s="949" t="s">
        <v>1224</v>
      </c>
      <c r="F48" s="951">
        <v>1536</v>
      </c>
      <c r="H48" s="1014">
        <v>1200</v>
      </c>
      <c r="I48" s="1014">
        <v>214</v>
      </c>
      <c r="J48" s="1014"/>
      <c r="K48" s="1014">
        <v>31</v>
      </c>
      <c r="L48" s="1014">
        <v>43</v>
      </c>
    </row>
    <row r="49" spans="1:12">
      <c r="A49" s="944">
        <f t="shared" si="1"/>
        <v>2023</v>
      </c>
      <c r="B49" s="949" t="s">
        <v>817</v>
      </c>
      <c r="C49" s="950">
        <v>13</v>
      </c>
      <c r="D49" s="950" t="s">
        <v>1235</v>
      </c>
      <c r="E49" s="950" t="s">
        <v>1224</v>
      </c>
      <c r="F49" s="951">
        <v>1547</v>
      </c>
      <c r="H49" s="1014">
        <v>1218</v>
      </c>
      <c r="I49" s="1014">
        <v>214</v>
      </c>
      <c r="J49" s="1014"/>
      <c r="K49" s="1014">
        <v>31</v>
      </c>
      <c r="L49" s="1014">
        <v>44</v>
      </c>
    </row>
    <row r="50" spans="1:12">
      <c r="A50" s="944">
        <f t="shared" si="1"/>
        <v>2023</v>
      </c>
      <c r="B50" s="949" t="s">
        <v>817</v>
      </c>
      <c r="C50" s="950">
        <v>14</v>
      </c>
      <c r="D50" s="950" t="s">
        <v>1235</v>
      </c>
      <c r="E50" s="950" t="s">
        <v>1224</v>
      </c>
      <c r="F50" s="951">
        <v>1549</v>
      </c>
      <c r="H50" s="1014">
        <v>1220</v>
      </c>
      <c r="I50" s="1014">
        <v>221</v>
      </c>
      <c r="J50" s="1014"/>
      <c r="K50" s="1014">
        <v>31</v>
      </c>
      <c r="L50" s="1014">
        <v>44</v>
      </c>
    </row>
    <row r="51" spans="1:12">
      <c r="A51" s="944">
        <f t="shared" si="1"/>
        <v>2023</v>
      </c>
      <c r="B51" s="949" t="s">
        <v>817</v>
      </c>
      <c r="C51" s="950">
        <v>15</v>
      </c>
      <c r="D51" s="950" t="s">
        <v>1235</v>
      </c>
      <c r="E51" s="950" t="s">
        <v>1224</v>
      </c>
      <c r="F51" s="951">
        <v>1544</v>
      </c>
      <c r="H51" s="1014">
        <v>1207</v>
      </c>
      <c r="I51" s="1014">
        <v>223</v>
      </c>
      <c r="J51" s="1014"/>
      <c r="K51" s="1014">
        <v>31</v>
      </c>
      <c r="L51" s="1014">
        <v>44</v>
      </c>
    </row>
    <row r="52" spans="1:12">
      <c r="A52" s="944">
        <f t="shared" si="1"/>
        <v>2023</v>
      </c>
      <c r="B52" s="949" t="s">
        <v>817</v>
      </c>
      <c r="C52" s="950">
        <v>16</v>
      </c>
      <c r="D52" s="950" t="s">
        <v>1235</v>
      </c>
      <c r="E52" s="950" t="s">
        <v>1224</v>
      </c>
      <c r="F52" s="951">
        <v>1548</v>
      </c>
      <c r="H52" s="1014">
        <v>1211</v>
      </c>
      <c r="I52" s="1014">
        <v>222</v>
      </c>
      <c r="J52" s="1014"/>
      <c r="K52" s="1014">
        <v>33</v>
      </c>
      <c r="L52" s="1014">
        <v>44</v>
      </c>
    </row>
    <row r="53" spans="1:12">
      <c r="A53" s="944">
        <f t="shared" si="1"/>
        <v>2023</v>
      </c>
      <c r="B53" s="949" t="s">
        <v>817</v>
      </c>
      <c r="C53" s="950">
        <v>17</v>
      </c>
      <c r="D53" s="950" t="s">
        <v>1235</v>
      </c>
      <c r="E53" s="950" t="s">
        <v>1224</v>
      </c>
      <c r="F53" s="951">
        <v>1546</v>
      </c>
      <c r="H53" s="1014">
        <v>1212</v>
      </c>
      <c r="I53" s="1014">
        <v>220</v>
      </c>
      <c r="J53" s="1014"/>
      <c r="K53" s="1014">
        <v>32</v>
      </c>
      <c r="L53" s="1014">
        <v>44</v>
      </c>
    </row>
    <row r="54" spans="1:12">
      <c r="A54" s="944">
        <f t="shared" si="1"/>
        <v>2023</v>
      </c>
      <c r="B54" s="949" t="s">
        <v>817</v>
      </c>
      <c r="C54" s="950">
        <v>18</v>
      </c>
      <c r="D54" s="949" t="s">
        <v>1235</v>
      </c>
      <c r="E54" s="949" t="s">
        <v>1224</v>
      </c>
      <c r="F54" s="951">
        <v>1543</v>
      </c>
      <c r="H54" s="1014">
        <v>1209</v>
      </c>
      <c r="I54" s="1014">
        <v>220</v>
      </c>
      <c r="J54" s="1014"/>
      <c r="K54" s="1014">
        <v>32</v>
      </c>
      <c r="L54" s="1014">
        <v>44</v>
      </c>
    </row>
    <row r="55" spans="1:12">
      <c r="A55" s="944">
        <f t="shared" si="1"/>
        <v>2023</v>
      </c>
      <c r="B55" s="949" t="s">
        <v>817</v>
      </c>
      <c r="C55" s="950">
        <v>19</v>
      </c>
      <c r="D55" s="949" t="s">
        <v>1235</v>
      </c>
      <c r="E55" s="949" t="s">
        <v>1224</v>
      </c>
      <c r="F55" s="951">
        <v>1552</v>
      </c>
      <c r="H55" s="1014">
        <v>1213</v>
      </c>
      <c r="I55" s="1014">
        <v>220</v>
      </c>
      <c r="J55" s="1014"/>
      <c r="K55" s="1014">
        <v>31</v>
      </c>
      <c r="L55" s="1014">
        <v>43</v>
      </c>
    </row>
    <row r="56" spans="1:12">
      <c r="A56" s="944">
        <f t="shared" si="1"/>
        <v>2023</v>
      </c>
      <c r="B56" s="949" t="s">
        <v>817</v>
      </c>
      <c r="C56" s="950">
        <v>20</v>
      </c>
      <c r="D56" s="949" t="s">
        <v>1235</v>
      </c>
      <c r="E56" s="949" t="s">
        <v>1224</v>
      </c>
      <c r="F56" s="951">
        <v>1552</v>
      </c>
      <c r="H56" s="1014">
        <v>1216</v>
      </c>
      <c r="I56" s="1014">
        <v>220</v>
      </c>
      <c r="J56" s="1014"/>
      <c r="K56" s="1014">
        <v>31</v>
      </c>
      <c r="L56" s="1014">
        <v>44</v>
      </c>
    </row>
    <row r="57" spans="1:12">
      <c r="A57" s="944">
        <f t="shared" si="1"/>
        <v>2023</v>
      </c>
      <c r="B57" s="949" t="s">
        <v>817</v>
      </c>
      <c r="C57" s="950">
        <v>21</v>
      </c>
      <c r="D57" s="949" t="s">
        <v>1235</v>
      </c>
      <c r="E57" s="949" t="s">
        <v>1224</v>
      </c>
      <c r="F57" s="951">
        <v>1573</v>
      </c>
      <c r="H57" s="1014">
        <v>1218</v>
      </c>
      <c r="I57" s="1014">
        <v>222</v>
      </c>
      <c r="J57" s="1014"/>
      <c r="K57" s="1014">
        <v>37</v>
      </c>
      <c r="L57" s="1014">
        <v>44</v>
      </c>
    </row>
    <row r="58" spans="1:12">
      <c r="A58" s="944">
        <f t="shared" si="1"/>
        <v>2023</v>
      </c>
      <c r="B58" s="949" t="s">
        <v>817</v>
      </c>
      <c r="C58" s="950">
        <v>22</v>
      </c>
      <c r="D58" s="949" t="s">
        <v>1235</v>
      </c>
      <c r="E58" s="949" t="s">
        <v>1224</v>
      </c>
      <c r="F58" s="951">
        <v>1568</v>
      </c>
      <c r="H58" s="1014">
        <v>1214</v>
      </c>
      <c r="I58" s="1014">
        <v>237</v>
      </c>
      <c r="J58" s="1014"/>
      <c r="K58" s="1014">
        <v>37</v>
      </c>
      <c r="L58" s="1014">
        <v>43</v>
      </c>
    </row>
    <row r="59" spans="1:12">
      <c r="A59" s="944">
        <f t="shared" si="1"/>
        <v>2023</v>
      </c>
      <c r="B59" s="949" t="s">
        <v>817</v>
      </c>
      <c r="C59" s="950">
        <v>23</v>
      </c>
      <c r="D59" s="949" t="s">
        <v>1235</v>
      </c>
      <c r="E59" s="949" t="s">
        <v>1224</v>
      </c>
      <c r="F59" s="951">
        <v>1564</v>
      </c>
      <c r="H59" s="1014">
        <v>1215</v>
      </c>
      <c r="I59" s="1014">
        <v>236</v>
      </c>
      <c r="J59" s="1014"/>
      <c r="K59" s="1014">
        <v>37</v>
      </c>
      <c r="L59" s="1014">
        <v>43</v>
      </c>
    </row>
    <row r="60" spans="1:12">
      <c r="A60" s="944">
        <f t="shared" si="1"/>
        <v>2023</v>
      </c>
      <c r="B60" s="949" t="s">
        <v>817</v>
      </c>
      <c r="C60" s="950">
        <v>24</v>
      </c>
      <c r="D60" s="949" t="s">
        <v>1235</v>
      </c>
      <c r="E60" s="949" t="s">
        <v>1224</v>
      </c>
      <c r="F60" s="951">
        <v>1564</v>
      </c>
      <c r="H60" s="1014">
        <v>1215</v>
      </c>
      <c r="I60" s="1014">
        <v>232</v>
      </c>
      <c r="J60" s="1014"/>
      <c r="K60" s="1014">
        <v>37</v>
      </c>
      <c r="L60" s="1014">
        <v>43</v>
      </c>
    </row>
    <row r="61" spans="1:12">
      <c r="A61" s="944">
        <f t="shared" si="1"/>
        <v>2023</v>
      </c>
      <c r="B61" s="949" t="s">
        <v>817</v>
      </c>
      <c r="C61" s="950">
        <v>25</v>
      </c>
      <c r="D61" s="949" t="s">
        <v>1235</v>
      </c>
      <c r="E61" s="949" t="s">
        <v>1224</v>
      </c>
      <c r="F61" s="951">
        <v>1564</v>
      </c>
      <c r="H61" s="1014">
        <v>1217</v>
      </c>
      <c r="I61" s="1014">
        <v>231</v>
      </c>
      <c r="J61" s="1014"/>
      <c r="K61" s="1014">
        <v>37</v>
      </c>
      <c r="L61" s="1014">
        <v>43</v>
      </c>
    </row>
    <row r="62" spans="1:12">
      <c r="A62" s="944">
        <f t="shared" si="1"/>
        <v>2023</v>
      </c>
      <c r="B62" s="949" t="s">
        <v>817</v>
      </c>
      <c r="C62" s="950">
        <v>26</v>
      </c>
      <c r="D62" s="949" t="s">
        <v>1235</v>
      </c>
      <c r="E62" s="949" t="s">
        <v>1224</v>
      </c>
      <c r="F62" s="951">
        <v>1575</v>
      </c>
      <c r="H62" s="1014">
        <v>1219</v>
      </c>
      <c r="I62" s="1014">
        <v>231</v>
      </c>
      <c r="J62" s="1014"/>
      <c r="K62" s="1014">
        <v>37</v>
      </c>
      <c r="L62" s="1014">
        <v>44</v>
      </c>
    </row>
    <row r="63" spans="1:12">
      <c r="A63" s="944">
        <f t="shared" si="1"/>
        <v>2023</v>
      </c>
      <c r="B63" s="949" t="s">
        <v>817</v>
      </c>
      <c r="C63" s="950">
        <v>27</v>
      </c>
      <c r="D63" s="949" t="s">
        <v>1235</v>
      </c>
      <c r="E63" s="949" t="s">
        <v>1224</v>
      </c>
      <c r="F63" s="951">
        <v>1582</v>
      </c>
      <c r="H63" s="1014">
        <v>1226</v>
      </c>
      <c r="I63" s="1014">
        <v>230</v>
      </c>
      <c r="J63" s="1014"/>
      <c r="K63" s="1014">
        <v>37</v>
      </c>
      <c r="L63" s="1014">
        <v>44</v>
      </c>
    </row>
    <row r="64" spans="1:12" ht="13.8" thickBot="1">
      <c r="A64" s="944">
        <f t="shared" si="1"/>
        <v>2023</v>
      </c>
      <c r="B64" s="949" t="s">
        <v>817</v>
      </c>
      <c r="C64" s="950">
        <v>28</v>
      </c>
      <c r="D64" s="949" t="s">
        <v>1235</v>
      </c>
      <c r="E64" s="949" t="s">
        <v>1224</v>
      </c>
      <c r="F64" s="951">
        <v>1576</v>
      </c>
      <c r="H64" s="1014">
        <v>1226</v>
      </c>
      <c r="I64" s="1014">
        <v>234</v>
      </c>
      <c r="J64" s="1014"/>
      <c r="K64" s="1014">
        <v>37</v>
      </c>
      <c r="L64" s="1014">
        <v>44</v>
      </c>
    </row>
    <row r="65" spans="1:12" ht="13.8" thickBot="1">
      <c r="A65" s="1403" t="s">
        <v>1181</v>
      </c>
      <c r="B65" s="1404"/>
      <c r="C65" s="1404"/>
      <c r="D65" s="1404"/>
      <c r="E65" s="1405"/>
      <c r="F65" s="958">
        <f>SUM(F37:F64)</f>
        <v>43194</v>
      </c>
      <c r="H65" s="1014"/>
      <c r="I65" s="1014"/>
      <c r="J65" s="1014"/>
      <c r="K65" s="1014"/>
      <c r="L65" s="1014"/>
    </row>
    <row r="66" spans="1:12">
      <c r="A66" s="944">
        <f>+A64</f>
        <v>2023</v>
      </c>
      <c r="B66" s="945" t="s">
        <v>1003</v>
      </c>
      <c r="C66" s="945">
        <v>1</v>
      </c>
      <c r="D66" s="945" t="s">
        <v>1235</v>
      </c>
      <c r="E66" s="945" t="s">
        <v>1224</v>
      </c>
      <c r="F66" s="948">
        <v>1580</v>
      </c>
      <c r="H66" s="1014">
        <v>1227</v>
      </c>
      <c r="I66" s="1014">
        <v>235</v>
      </c>
      <c r="J66" s="1014"/>
      <c r="K66" s="1014">
        <v>37</v>
      </c>
      <c r="L66" s="1014">
        <v>44</v>
      </c>
    </row>
    <row r="67" spans="1:12">
      <c r="A67" s="944">
        <f>+A66</f>
        <v>2023</v>
      </c>
      <c r="B67" s="949" t="s">
        <v>1003</v>
      </c>
      <c r="C67" s="950">
        <v>2</v>
      </c>
      <c r="D67" s="949" t="s">
        <v>1235</v>
      </c>
      <c r="E67" s="949" t="s">
        <v>1224</v>
      </c>
      <c r="F67" s="951">
        <v>1577</v>
      </c>
      <c r="H67" s="1014">
        <v>1224</v>
      </c>
      <c r="I67" s="1014">
        <v>235</v>
      </c>
      <c r="J67" s="1014"/>
      <c r="K67" s="1014">
        <v>36</v>
      </c>
      <c r="L67" s="1014">
        <v>44</v>
      </c>
    </row>
    <row r="68" spans="1:12">
      <c r="A68" s="944">
        <f t="shared" ref="A68:A95" si="2">+A67</f>
        <v>2023</v>
      </c>
      <c r="B68" s="949" t="s">
        <v>1003</v>
      </c>
      <c r="C68" s="950">
        <v>3</v>
      </c>
      <c r="D68" s="949" t="s">
        <v>1235</v>
      </c>
      <c r="E68" s="949" t="s">
        <v>1224</v>
      </c>
      <c r="F68" s="951">
        <v>1577</v>
      </c>
      <c r="H68" s="1014">
        <v>1224</v>
      </c>
      <c r="I68" s="1014">
        <v>236</v>
      </c>
      <c r="J68" s="1014"/>
      <c r="K68" s="1014">
        <v>36</v>
      </c>
      <c r="L68" s="1014">
        <v>44</v>
      </c>
    </row>
    <row r="69" spans="1:12">
      <c r="A69" s="944">
        <f t="shared" si="2"/>
        <v>2023</v>
      </c>
      <c r="B69" s="949" t="s">
        <v>1003</v>
      </c>
      <c r="C69" s="950">
        <v>4</v>
      </c>
      <c r="D69" s="949" t="s">
        <v>1235</v>
      </c>
      <c r="E69" s="949" t="s">
        <v>1224</v>
      </c>
      <c r="F69" s="951">
        <v>1576</v>
      </c>
      <c r="H69" s="1014">
        <v>1222</v>
      </c>
      <c r="I69" s="1014">
        <v>236</v>
      </c>
      <c r="J69" s="1014"/>
      <c r="K69" s="1014">
        <v>36</v>
      </c>
      <c r="L69" s="1014">
        <v>44</v>
      </c>
    </row>
    <row r="70" spans="1:12">
      <c r="A70" s="944">
        <f t="shared" si="2"/>
        <v>2023</v>
      </c>
      <c r="B70" s="949" t="s">
        <v>1003</v>
      </c>
      <c r="C70" s="950">
        <v>5</v>
      </c>
      <c r="D70" s="949" t="s">
        <v>1235</v>
      </c>
      <c r="E70" s="949" t="s">
        <v>1224</v>
      </c>
      <c r="F70" s="951">
        <v>1581</v>
      </c>
      <c r="H70" s="1014">
        <v>1220</v>
      </c>
      <c r="I70" s="1014">
        <v>237</v>
      </c>
      <c r="J70" s="1014"/>
      <c r="K70" s="1014">
        <v>36</v>
      </c>
      <c r="L70" s="1014">
        <v>44</v>
      </c>
    </row>
    <row r="71" spans="1:12">
      <c r="A71" s="944">
        <f t="shared" si="2"/>
        <v>2023</v>
      </c>
      <c r="B71" s="949" t="s">
        <v>1003</v>
      </c>
      <c r="C71" s="950">
        <v>6</v>
      </c>
      <c r="D71" s="952" t="s">
        <v>1235</v>
      </c>
      <c r="E71" s="952" t="s">
        <v>1224</v>
      </c>
      <c r="F71" s="951">
        <v>1581</v>
      </c>
      <c r="H71" s="1014">
        <v>1224</v>
      </c>
      <c r="I71" s="1014">
        <v>234</v>
      </c>
      <c r="J71" s="1014"/>
      <c r="K71" s="1014">
        <v>36</v>
      </c>
      <c r="L71" s="1014">
        <v>44</v>
      </c>
    </row>
    <row r="72" spans="1:12">
      <c r="A72" s="944">
        <f t="shared" si="2"/>
        <v>2023</v>
      </c>
      <c r="B72" s="949" t="s">
        <v>1003</v>
      </c>
      <c r="C72" s="950">
        <v>7</v>
      </c>
      <c r="D72" s="949" t="s">
        <v>1235</v>
      </c>
      <c r="E72" s="949" t="s">
        <v>1224</v>
      </c>
      <c r="F72" s="951">
        <v>1579</v>
      </c>
      <c r="H72" s="1014">
        <v>1222</v>
      </c>
      <c r="I72" s="1014">
        <v>234</v>
      </c>
      <c r="J72" s="1014"/>
      <c r="K72" s="1014">
        <v>37</v>
      </c>
      <c r="L72" s="1014">
        <v>44</v>
      </c>
    </row>
    <row r="73" spans="1:12">
      <c r="A73" s="944">
        <f t="shared" si="2"/>
        <v>2023</v>
      </c>
      <c r="B73" s="949" t="s">
        <v>1003</v>
      </c>
      <c r="C73" s="950">
        <v>8</v>
      </c>
      <c r="D73" s="949" t="s">
        <v>1235</v>
      </c>
      <c r="E73" s="949" t="s">
        <v>1224</v>
      </c>
      <c r="F73" s="951">
        <v>1582</v>
      </c>
      <c r="H73" s="1014">
        <v>1223</v>
      </c>
      <c r="I73" s="1014">
        <v>147</v>
      </c>
      <c r="J73" s="1014"/>
      <c r="K73" s="1014">
        <v>37</v>
      </c>
      <c r="L73" s="1014">
        <v>45</v>
      </c>
    </row>
    <row r="74" spans="1:12">
      <c r="A74" s="944">
        <f t="shared" si="2"/>
        <v>2023</v>
      </c>
      <c r="B74" s="949" t="s">
        <v>1003</v>
      </c>
      <c r="C74" s="950">
        <v>9</v>
      </c>
      <c r="D74" s="949" t="s">
        <v>1235</v>
      </c>
      <c r="E74" s="949" t="s">
        <v>1224</v>
      </c>
      <c r="F74" s="951">
        <v>1582</v>
      </c>
      <c r="H74" s="1014">
        <v>1223</v>
      </c>
      <c r="I74" s="1014">
        <v>235</v>
      </c>
      <c r="J74" s="1014"/>
      <c r="K74" s="1014">
        <v>37</v>
      </c>
      <c r="L74" s="1014">
        <v>45</v>
      </c>
    </row>
    <row r="75" spans="1:12">
      <c r="A75" s="944">
        <f t="shared" si="2"/>
        <v>2023</v>
      </c>
      <c r="B75" s="949" t="s">
        <v>1003</v>
      </c>
      <c r="C75" s="950">
        <v>10</v>
      </c>
      <c r="D75" s="949" t="s">
        <v>1235</v>
      </c>
      <c r="E75" s="949" t="s">
        <v>1224</v>
      </c>
      <c r="F75" s="951">
        <v>1585</v>
      </c>
      <c r="H75" s="1014">
        <v>1224</v>
      </c>
      <c r="I75" s="1014">
        <v>238</v>
      </c>
      <c r="J75" s="1014"/>
      <c r="K75" s="1014">
        <v>38</v>
      </c>
      <c r="L75" s="1014">
        <v>45</v>
      </c>
    </row>
    <row r="76" spans="1:12">
      <c r="A76" s="944">
        <f t="shared" si="2"/>
        <v>2023</v>
      </c>
      <c r="B76" s="949" t="s">
        <v>1003</v>
      </c>
      <c r="C76" s="950">
        <v>11</v>
      </c>
      <c r="D76" s="949" t="s">
        <v>1235</v>
      </c>
      <c r="E76" s="949" t="s">
        <v>1224</v>
      </c>
      <c r="F76" s="951">
        <v>1581</v>
      </c>
      <c r="H76" s="1014">
        <v>1223</v>
      </c>
      <c r="I76" s="1014">
        <v>233</v>
      </c>
      <c r="J76" s="1014"/>
      <c r="K76" s="1014">
        <v>38</v>
      </c>
      <c r="L76" s="1014">
        <v>45</v>
      </c>
    </row>
    <row r="77" spans="1:12">
      <c r="A77" s="944">
        <f t="shared" si="2"/>
        <v>2023</v>
      </c>
      <c r="B77" s="949" t="s">
        <v>1003</v>
      </c>
      <c r="C77" s="950">
        <v>12</v>
      </c>
      <c r="D77" s="949" t="s">
        <v>1235</v>
      </c>
      <c r="E77" s="949" t="s">
        <v>1224</v>
      </c>
      <c r="F77" s="951">
        <v>1577</v>
      </c>
      <c r="H77" s="1014">
        <v>1215</v>
      </c>
      <c r="I77" s="1014">
        <v>231</v>
      </c>
      <c r="J77" s="1014"/>
      <c r="K77" s="1014">
        <v>38</v>
      </c>
      <c r="L77" s="1014">
        <v>45</v>
      </c>
    </row>
    <row r="78" spans="1:12">
      <c r="A78" s="944">
        <f t="shared" si="2"/>
        <v>2023</v>
      </c>
      <c r="B78" s="949" t="s">
        <v>1003</v>
      </c>
      <c r="C78" s="950">
        <v>13</v>
      </c>
      <c r="D78" s="950" t="s">
        <v>1235</v>
      </c>
      <c r="E78" s="950" t="s">
        <v>1224</v>
      </c>
      <c r="F78" s="951">
        <v>1578</v>
      </c>
      <c r="H78" s="1014">
        <v>1217</v>
      </c>
      <c r="I78" s="1014">
        <v>231</v>
      </c>
      <c r="J78" s="1014"/>
      <c r="K78" s="1014">
        <v>39</v>
      </c>
      <c r="L78" s="1014">
        <v>45</v>
      </c>
    </row>
    <row r="79" spans="1:12">
      <c r="A79" s="944">
        <f t="shared" si="2"/>
        <v>2023</v>
      </c>
      <c r="B79" s="949" t="s">
        <v>1003</v>
      </c>
      <c r="C79" s="950">
        <v>14</v>
      </c>
      <c r="D79" s="950" t="s">
        <v>1235</v>
      </c>
      <c r="E79" s="950" t="s">
        <v>1224</v>
      </c>
      <c r="F79" s="951">
        <v>1579</v>
      </c>
      <c r="H79" s="1014">
        <v>1222</v>
      </c>
      <c r="I79" s="1014">
        <v>231</v>
      </c>
      <c r="J79" s="1014"/>
      <c r="K79" s="1014">
        <v>38</v>
      </c>
      <c r="L79" s="1014">
        <v>45</v>
      </c>
    </row>
    <row r="80" spans="1:12">
      <c r="A80" s="944">
        <f t="shared" si="2"/>
        <v>2023</v>
      </c>
      <c r="B80" s="949" t="s">
        <v>1003</v>
      </c>
      <c r="C80" s="950">
        <v>15</v>
      </c>
      <c r="D80" s="950" t="s">
        <v>1235</v>
      </c>
      <c r="E80" s="950" t="s">
        <v>1224</v>
      </c>
      <c r="F80" s="951">
        <v>1579</v>
      </c>
      <c r="H80" s="1014">
        <v>1223</v>
      </c>
      <c r="I80" s="1014">
        <v>236</v>
      </c>
      <c r="J80" s="1014"/>
      <c r="K80" s="1014">
        <v>38</v>
      </c>
      <c r="L80" s="1014">
        <v>45</v>
      </c>
    </row>
    <row r="81" spans="1:12">
      <c r="A81" s="944">
        <f t="shared" si="2"/>
        <v>2023</v>
      </c>
      <c r="B81" s="949" t="s">
        <v>1003</v>
      </c>
      <c r="C81" s="950">
        <v>16</v>
      </c>
      <c r="D81" s="950" t="s">
        <v>1235</v>
      </c>
      <c r="E81" s="950" t="s">
        <v>1224</v>
      </c>
      <c r="F81" s="951">
        <v>1592</v>
      </c>
      <c r="H81" s="1014">
        <v>1230</v>
      </c>
      <c r="I81" s="1014">
        <v>235</v>
      </c>
      <c r="J81" s="1014"/>
      <c r="K81" s="1014">
        <v>37</v>
      </c>
      <c r="L81" s="1014">
        <v>45</v>
      </c>
    </row>
    <row r="82" spans="1:12">
      <c r="A82" s="944">
        <f t="shared" si="2"/>
        <v>2023</v>
      </c>
      <c r="B82" s="949" t="s">
        <v>1003</v>
      </c>
      <c r="C82" s="950">
        <v>17</v>
      </c>
      <c r="D82" s="950" t="s">
        <v>1235</v>
      </c>
      <c r="E82" s="950" t="s">
        <v>1224</v>
      </c>
      <c r="F82" s="951">
        <v>1590</v>
      </c>
      <c r="H82" s="1014">
        <v>1230</v>
      </c>
      <c r="I82" s="1014">
        <v>241</v>
      </c>
      <c r="J82" s="1014"/>
      <c r="K82" s="1014">
        <v>39</v>
      </c>
      <c r="L82" s="1014">
        <v>45</v>
      </c>
    </row>
    <row r="83" spans="1:12">
      <c r="A83" s="944">
        <f t="shared" si="2"/>
        <v>2023</v>
      </c>
      <c r="B83" s="949" t="s">
        <v>1003</v>
      </c>
      <c r="C83" s="950">
        <v>18</v>
      </c>
      <c r="D83" s="949" t="s">
        <v>1235</v>
      </c>
      <c r="E83" s="949" t="s">
        <v>1224</v>
      </c>
      <c r="F83" s="951">
        <v>1587</v>
      </c>
      <c r="H83" s="1014">
        <v>1224</v>
      </c>
      <c r="I83" s="1014">
        <v>241</v>
      </c>
      <c r="J83" s="1014"/>
      <c r="K83" s="1014">
        <v>39</v>
      </c>
      <c r="L83" s="1014">
        <v>45</v>
      </c>
    </row>
    <row r="84" spans="1:12">
      <c r="A84" s="944">
        <f t="shared" si="2"/>
        <v>2023</v>
      </c>
      <c r="B84" s="949" t="s">
        <v>1003</v>
      </c>
      <c r="C84" s="950">
        <v>19</v>
      </c>
      <c r="D84" s="949" t="s">
        <v>1235</v>
      </c>
      <c r="E84" s="949" t="s">
        <v>1224</v>
      </c>
      <c r="F84" s="951">
        <v>1586</v>
      </c>
      <c r="H84" s="1014">
        <v>1221</v>
      </c>
      <c r="I84" s="1014">
        <v>241</v>
      </c>
      <c r="J84" s="1014"/>
      <c r="K84" s="1014">
        <v>38</v>
      </c>
      <c r="L84" s="1014">
        <v>45</v>
      </c>
    </row>
    <row r="85" spans="1:12">
      <c r="A85" s="944">
        <f t="shared" si="2"/>
        <v>2023</v>
      </c>
      <c r="B85" s="949" t="s">
        <v>1003</v>
      </c>
      <c r="C85" s="950">
        <v>20</v>
      </c>
      <c r="D85" s="949" t="s">
        <v>1235</v>
      </c>
      <c r="E85" s="949" t="s">
        <v>1224</v>
      </c>
      <c r="F85" s="951">
        <v>1599</v>
      </c>
      <c r="H85" s="1014">
        <v>1235</v>
      </c>
      <c r="I85" s="1014">
        <v>241</v>
      </c>
      <c r="J85" s="1014"/>
      <c r="K85" s="1014">
        <v>38</v>
      </c>
      <c r="L85" s="1014">
        <v>45</v>
      </c>
    </row>
    <row r="86" spans="1:12">
      <c r="A86" s="944">
        <f t="shared" si="2"/>
        <v>2023</v>
      </c>
      <c r="B86" s="949" t="s">
        <v>1003</v>
      </c>
      <c r="C86" s="950">
        <v>21</v>
      </c>
      <c r="D86" s="949" t="s">
        <v>1235</v>
      </c>
      <c r="E86" s="949" t="s">
        <v>1224</v>
      </c>
      <c r="F86" s="951">
        <v>1599</v>
      </c>
      <c r="H86" s="1014">
        <v>1233</v>
      </c>
      <c r="I86" s="1014">
        <v>242</v>
      </c>
      <c r="J86" s="1014"/>
      <c r="K86" s="1014">
        <v>39</v>
      </c>
      <c r="L86" s="1014">
        <v>45</v>
      </c>
    </row>
    <row r="87" spans="1:12">
      <c r="A87" s="944">
        <f t="shared" si="2"/>
        <v>2023</v>
      </c>
      <c r="B87" s="949" t="s">
        <v>1003</v>
      </c>
      <c r="C87" s="950">
        <v>22</v>
      </c>
      <c r="D87" s="949" t="s">
        <v>1235</v>
      </c>
      <c r="E87" s="949" t="s">
        <v>1224</v>
      </c>
      <c r="F87" s="951">
        <v>1603</v>
      </c>
      <c r="H87" s="1014">
        <v>1240</v>
      </c>
      <c r="I87" s="1014">
        <v>244</v>
      </c>
      <c r="J87" s="1014"/>
      <c r="K87" s="1014">
        <v>39</v>
      </c>
      <c r="L87" s="1014">
        <v>46</v>
      </c>
    </row>
    <row r="88" spans="1:12">
      <c r="A88" s="944">
        <f t="shared" si="2"/>
        <v>2023</v>
      </c>
      <c r="B88" s="949" t="s">
        <v>1003</v>
      </c>
      <c r="C88" s="950">
        <v>23</v>
      </c>
      <c r="D88" s="949" t="s">
        <v>1235</v>
      </c>
      <c r="E88" s="949" t="s">
        <v>1224</v>
      </c>
      <c r="F88" s="951">
        <v>1604</v>
      </c>
      <c r="H88" s="1014">
        <v>1240</v>
      </c>
      <c r="I88" s="1014">
        <v>243</v>
      </c>
      <c r="J88" s="1014"/>
      <c r="K88" s="1014">
        <v>39</v>
      </c>
      <c r="L88" s="1014">
        <v>46</v>
      </c>
    </row>
    <row r="89" spans="1:12">
      <c r="A89" s="944">
        <f t="shared" si="2"/>
        <v>2023</v>
      </c>
      <c r="B89" s="949" t="s">
        <v>1003</v>
      </c>
      <c r="C89" s="950">
        <v>24</v>
      </c>
      <c r="D89" s="949" t="s">
        <v>1235</v>
      </c>
      <c r="E89" s="949" t="s">
        <v>1224</v>
      </c>
      <c r="F89" s="951">
        <v>1604</v>
      </c>
      <c r="H89" s="1014">
        <v>1241</v>
      </c>
      <c r="I89" s="1014">
        <v>240</v>
      </c>
      <c r="J89" s="1014"/>
      <c r="K89" s="1014">
        <v>39</v>
      </c>
      <c r="L89" s="1014">
        <v>46</v>
      </c>
    </row>
    <row r="90" spans="1:12">
      <c r="A90" s="944">
        <f t="shared" si="2"/>
        <v>2023</v>
      </c>
      <c r="B90" s="949" t="s">
        <v>1003</v>
      </c>
      <c r="C90" s="950">
        <v>25</v>
      </c>
      <c r="D90" s="949" t="s">
        <v>1235</v>
      </c>
      <c r="E90" s="949" t="s">
        <v>1224</v>
      </c>
      <c r="F90" s="951">
        <v>1605</v>
      </c>
      <c r="H90" s="1014">
        <v>1242</v>
      </c>
      <c r="I90" s="1014">
        <v>241</v>
      </c>
      <c r="J90" s="1014"/>
      <c r="K90" s="1014">
        <v>39</v>
      </c>
      <c r="L90" s="1014">
        <v>46</v>
      </c>
    </row>
    <row r="91" spans="1:12">
      <c r="A91" s="944">
        <f t="shared" si="2"/>
        <v>2023</v>
      </c>
      <c r="B91" s="949" t="s">
        <v>1003</v>
      </c>
      <c r="C91" s="950">
        <v>26</v>
      </c>
      <c r="D91" s="949" t="s">
        <v>1235</v>
      </c>
      <c r="E91" s="949" t="s">
        <v>1224</v>
      </c>
      <c r="F91" s="951">
        <v>1603</v>
      </c>
      <c r="H91" s="1014">
        <v>1234</v>
      </c>
      <c r="I91" s="1014">
        <v>241</v>
      </c>
      <c r="J91" s="1014"/>
      <c r="K91" s="1014">
        <v>40</v>
      </c>
      <c r="L91" s="1014">
        <v>46</v>
      </c>
    </row>
    <row r="92" spans="1:12">
      <c r="A92" s="944">
        <f t="shared" si="2"/>
        <v>2023</v>
      </c>
      <c r="B92" s="949" t="s">
        <v>1003</v>
      </c>
      <c r="C92" s="950">
        <v>27</v>
      </c>
      <c r="D92" s="949" t="s">
        <v>1235</v>
      </c>
      <c r="E92" s="949" t="s">
        <v>1224</v>
      </c>
      <c r="F92" s="951">
        <v>1603</v>
      </c>
      <c r="H92" s="1014">
        <v>1238</v>
      </c>
      <c r="I92" s="1014">
        <v>241</v>
      </c>
      <c r="J92" s="1014"/>
      <c r="K92" s="1014">
        <v>39</v>
      </c>
      <c r="L92" s="1014">
        <v>46</v>
      </c>
    </row>
    <row r="93" spans="1:12">
      <c r="A93" s="944">
        <f t="shared" si="2"/>
        <v>2023</v>
      </c>
      <c r="B93" s="949" t="s">
        <v>1003</v>
      </c>
      <c r="C93" s="950">
        <v>28</v>
      </c>
      <c r="D93" s="949" t="s">
        <v>1235</v>
      </c>
      <c r="E93" s="949" t="s">
        <v>1224</v>
      </c>
      <c r="F93" s="951">
        <v>1605</v>
      </c>
      <c r="H93" s="1014">
        <v>1240</v>
      </c>
      <c r="I93" s="1014">
        <v>243</v>
      </c>
      <c r="J93" s="1014"/>
      <c r="K93" s="1014">
        <v>38</v>
      </c>
      <c r="L93" s="1014">
        <v>47</v>
      </c>
    </row>
    <row r="94" spans="1:12">
      <c r="A94" s="944">
        <f t="shared" si="2"/>
        <v>2023</v>
      </c>
      <c r="B94" s="949" t="s">
        <v>1003</v>
      </c>
      <c r="C94" s="950">
        <v>29</v>
      </c>
      <c r="D94" s="949" t="s">
        <v>1235</v>
      </c>
      <c r="E94" s="949" t="s">
        <v>1224</v>
      </c>
      <c r="F94" s="951">
        <v>1606</v>
      </c>
      <c r="H94" s="1014">
        <v>1242</v>
      </c>
      <c r="I94" s="1014">
        <v>243</v>
      </c>
      <c r="J94" s="1014"/>
      <c r="K94" s="1014">
        <v>38</v>
      </c>
      <c r="L94" s="1014">
        <v>47</v>
      </c>
    </row>
    <row r="95" spans="1:12">
      <c r="A95" s="944">
        <f t="shared" si="2"/>
        <v>2023</v>
      </c>
      <c r="B95" s="949" t="s">
        <v>1003</v>
      </c>
      <c r="C95" s="950">
        <v>30</v>
      </c>
      <c r="D95" s="949" t="s">
        <v>1235</v>
      </c>
      <c r="E95" s="949" t="s">
        <v>1224</v>
      </c>
      <c r="F95" s="951">
        <v>1604</v>
      </c>
      <c r="H95" s="1014">
        <v>1240</v>
      </c>
      <c r="I95" s="1014">
        <v>243</v>
      </c>
      <c r="J95" s="1014"/>
      <c r="K95" s="1014">
        <v>38</v>
      </c>
      <c r="L95" s="1014">
        <v>46</v>
      </c>
    </row>
    <row r="96" spans="1:12" ht="13.8" thickBot="1">
      <c r="A96" s="944">
        <f>+A95</f>
        <v>2023</v>
      </c>
      <c r="B96" s="949" t="s">
        <v>1003</v>
      </c>
      <c r="C96" s="950">
        <v>31</v>
      </c>
      <c r="D96" s="949" t="s">
        <v>1235</v>
      </c>
      <c r="E96" s="949" t="s">
        <v>1224</v>
      </c>
      <c r="F96" s="955">
        <v>1604</v>
      </c>
      <c r="H96" s="1014">
        <v>1240</v>
      </c>
      <c r="I96" s="1014">
        <v>242</v>
      </c>
      <c r="J96" s="1014"/>
      <c r="K96" s="1014">
        <v>39</v>
      </c>
      <c r="L96" s="1014">
        <v>45</v>
      </c>
    </row>
    <row r="97" spans="1:12" ht="13.8" thickBot="1">
      <c r="A97" s="1403" t="s">
        <v>1181</v>
      </c>
      <c r="B97" s="1404"/>
      <c r="C97" s="1404"/>
      <c r="D97" s="1404"/>
      <c r="E97" s="1405"/>
      <c r="F97" s="958">
        <f>SUM(F66:F96)</f>
        <v>49288</v>
      </c>
    </row>
    <row r="99" spans="1:12" ht="42" thickBot="1">
      <c r="A99" s="963" t="s">
        <v>790</v>
      </c>
      <c r="B99" s="964" t="s">
        <v>791</v>
      </c>
      <c r="C99" s="964" t="s">
        <v>1231</v>
      </c>
      <c r="D99" s="964" t="s">
        <v>1220</v>
      </c>
      <c r="E99" s="964" t="s">
        <v>1221</v>
      </c>
      <c r="F99" s="1015" t="s">
        <v>1222</v>
      </c>
    </row>
    <row r="100" spans="1:12">
      <c r="A100" s="965">
        <f>+A96</f>
        <v>2023</v>
      </c>
      <c r="B100" s="966" t="s">
        <v>1004</v>
      </c>
      <c r="C100" s="966">
        <v>1</v>
      </c>
      <c r="D100" s="966" t="s">
        <v>1235</v>
      </c>
      <c r="E100" s="966" t="s">
        <v>1224</v>
      </c>
      <c r="F100" s="969"/>
      <c r="G100" s="1016"/>
      <c r="H100" s="1017"/>
      <c r="I100" s="1017"/>
      <c r="J100" s="1017"/>
      <c r="K100" s="1017"/>
      <c r="L100" s="1017"/>
    </row>
    <row r="101" spans="1:12">
      <c r="A101" s="970">
        <f>+A100</f>
        <v>2023</v>
      </c>
      <c r="B101" s="971" t="s">
        <v>1004</v>
      </c>
      <c r="C101" s="971">
        <v>2</v>
      </c>
      <c r="D101" s="971" t="s">
        <v>1235</v>
      </c>
      <c r="E101" s="971" t="s">
        <v>1224</v>
      </c>
      <c r="F101" s="974"/>
      <c r="G101" s="1016"/>
      <c r="H101" s="1017"/>
      <c r="I101" s="1017"/>
      <c r="J101" s="1017"/>
      <c r="K101" s="1017"/>
      <c r="L101" s="1017"/>
    </row>
    <row r="102" spans="1:12">
      <c r="A102" s="970">
        <f t="shared" ref="A102:A128" si="3">+A101</f>
        <v>2023</v>
      </c>
      <c r="B102" s="971" t="s">
        <v>1004</v>
      </c>
      <c r="C102" s="971">
        <v>3</v>
      </c>
      <c r="D102" s="971" t="s">
        <v>1235</v>
      </c>
      <c r="E102" s="971" t="s">
        <v>1224</v>
      </c>
      <c r="F102" s="974"/>
      <c r="G102" s="1016"/>
      <c r="H102" s="1017"/>
      <c r="I102" s="1017"/>
      <c r="J102" s="1017"/>
      <c r="K102" s="1017"/>
      <c r="L102" s="1017"/>
    </row>
    <row r="103" spans="1:12">
      <c r="A103" s="970">
        <f t="shared" si="3"/>
        <v>2023</v>
      </c>
      <c r="B103" s="971" t="s">
        <v>1004</v>
      </c>
      <c r="C103" s="971">
        <v>4</v>
      </c>
      <c r="D103" s="971" t="s">
        <v>1235</v>
      </c>
      <c r="E103" s="971" t="s">
        <v>1224</v>
      </c>
      <c r="F103" s="974"/>
      <c r="G103" s="1016"/>
      <c r="H103" s="1017"/>
      <c r="I103" s="1017"/>
      <c r="J103" s="1017"/>
      <c r="K103" s="1017"/>
      <c r="L103" s="1017"/>
    </row>
    <row r="104" spans="1:12">
      <c r="A104" s="970">
        <f t="shared" si="3"/>
        <v>2023</v>
      </c>
      <c r="B104" s="971" t="s">
        <v>1004</v>
      </c>
      <c r="C104" s="971">
        <v>5</v>
      </c>
      <c r="D104" s="971" t="s">
        <v>1235</v>
      </c>
      <c r="E104" s="971" t="s">
        <v>1224</v>
      </c>
      <c r="F104" s="974"/>
      <c r="G104" s="1016"/>
      <c r="H104" s="1017"/>
      <c r="I104" s="1017"/>
      <c r="J104" s="1017"/>
      <c r="K104" s="1017"/>
      <c r="L104" s="1017"/>
    </row>
    <row r="105" spans="1:12">
      <c r="A105" s="970">
        <f t="shared" si="3"/>
        <v>2023</v>
      </c>
      <c r="B105" s="971" t="s">
        <v>1004</v>
      </c>
      <c r="C105" s="971">
        <v>6</v>
      </c>
      <c r="D105" s="971" t="s">
        <v>1235</v>
      </c>
      <c r="E105" s="971" t="s">
        <v>1224</v>
      </c>
      <c r="F105" s="974"/>
      <c r="G105" s="1016"/>
      <c r="H105" s="1017"/>
      <c r="I105" s="1017"/>
      <c r="J105" s="1017"/>
      <c r="K105" s="1017"/>
      <c r="L105" s="1017"/>
    </row>
    <row r="106" spans="1:12">
      <c r="A106" s="970">
        <f t="shared" si="3"/>
        <v>2023</v>
      </c>
      <c r="B106" s="971" t="s">
        <v>1004</v>
      </c>
      <c r="C106" s="971">
        <v>7</v>
      </c>
      <c r="D106" s="971" t="s">
        <v>1235</v>
      </c>
      <c r="E106" s="971" t="s">
        <v>1224</v>
      </c>
      <c r="F106" s="974"/>
      <c r="G106" s="1016"/>
      <c r="H106" s="1017"/>
      <c r="I106" s="1017"/>
      <c r="J106" s="1017"/>
      <c r="K106" s="1017"/>
      <c r="L106" s="1017"/>
    </row>
    <row r="107" spans="1:12">
      <c r="A107" s="970">
        <f t="shared" si="3"/>
        <v>2023</v>
      </c>
      <c r="B107" s="971" t="s">
        <v>1004</v>
      </c>
      <c r="C107" s="971">
        <v>8</v>
      </c>
      <c r="D107" s="971" t="s">
        <v>1235</v>
      </c>
      <c r="E107" s="971" t="s">
        <v>1224</v>
      </c>
      <c r="F107" s="974"/>
      <c r="G107" s="1016"/>
      <c r="H107" s="1017"/>
      <c r="I107" s="1017"/>
      <c r="J107" s="1017"/>
      <c r="K107" s="1017"/>
      <c r="L107" s="1017"/>
    </row>
    <row r="108" spans="1:12">
      <c r="A108" s="970">
        <f t="shared" si="3"/>
        <v>2023</v>
      </c>
      <c r="B108" s="971" t="s">
        <v>1004</v>
      </c>
      <c r="C108" s="971">
        <v>9</v>
      </c>
      <c r="D108" s="971" t="s">
        <v>1235</v>
      </c>
      <c r="E108" s="971" t="s">
        <v>1224</v>
      </c>
      <c r="F108" s="974"/>
      <c r="G108" s="1016"/>
      <c r="H108" s="1017"/>
      <c r="I108" s="1017"/>
      <c r="J108" s="1017"/>
      <c r="K108" s="1017"/>
      <c r="L108" s="1017"/>
    </row>
    <row r="109" spans="1:12">
      <c r="A109" s="970">
        <f t="shared" si="3"/>
        <v>2023</v>
      </c>
      <c r="B109" s="971" t="s">
        <v>1004</v>
      </c>
      <c r="C109" s="971">
        <v>10</v>
      </c>
      <c r="D109" s="971" t="s">
        <v>1235</v>
      </c>
      <c r="E109" s="971" t="s">
        <v>1224</v>
      </c>
      <c r="F109" s="974"/>
      <c r="G109" s="1016"/>
      <c r="H109" s="1017"/>
      <c r="I109" s="1017"/>
      <c r="J109" s="1017"/>
      <c r="K109" s="1017"/>
      <c r="L109" s="1017"/>
    </row>
    <row r="110" spans="1:12">
      <c r="A110" s="970">
        <f t="shared" si="3"/>
        <v>2023</v>
      </c>
      <c r="B110" s="971" t="s">
        <v>1004</v>
      </c>
      <c r="C110" s="971">
        <v>11</v>
      </c>
      <c r="D110" s="971" t="s">
        <v>1235</v>
      </c>
      <c r="E110" s="971" t="s">
        <v>1224</v>
      </c>
      <c r="F110" s="974"/>
      <c r="G110" s="1016"/>
      <c r="H110" s="1017"/>
      <c r="I110" s="1017"/>
      <c r="J110" s="1017"/>
      <c r="K110" s="1017"/>
      <c r="L110" s="1017"/>
    </row>
    <row r="111" spans="1:12">
      <c r="A111" s="970">
        <f t="shared" si="3"/>
        <v>2023</v>
      </c>
      <c r="B111" s="971" t="s">
        <v>1004</v>
      </c>
      <c r="C111" s="971">
        <v>12</v>
      </c>
      <c r="D111" s="971" t="s">
        <v>1235</v>
      </c>
      <c r="E111" s="971" t="s">
        <v>1224</v>
      </c>
      <c r="F111" s="974"/>
      <c r="G111" s="1016"/>
      <c r="H111" s="1017"/>
      <c r="I111" s="1017"/>
      <c r="J111" s="1017"/>
      <c r="K111" s="1017"/>
      <c r="L111" s="1017"/>
    </row>
    <row r="112" spans="1:12">
      <c r="A112" s="970">
        <f t="shared" si="3"/>
        <v>2023</v>
      </c>
      <c r="B112" s="971" t="s">
        <v>1004</v>
      </c>
      <c r="C112" s="971">
        <v>13</v>
      </c>
      <c r="D112" s="971" t="s">
        <v>1235</v>
      </c>
      <c r="E112" s="971" t="s">
        <v>1224</v>
      </c>
      <c r="F112" s="974"/>
      <c r="G112" s="1016"/>
      <c r="H112" s="1017"/>
      <c r="I112" s="1017"/>
      <c r="J112" s="1017"/>
      <c r="K112" s="1017"/>
      <c r="L112" s="1017"/>
    </row>
    <row r="113" spans="1:12">
      <c r="A113" s="970">
        <f t="shared" si="3"/>
        <v>2023</v>
      </c>
      <c r="B113" s="971" t="s">
        <v>1004</v>
      </c>
      <c r="C113" s="971">
        <v>14</v>
      </c>
      <c r="D113" s="971" t="s">
        <v>1235</v>
      </c>
      <c r="E113" s="971" t="s">
        <v>1224</v>
      </c>
      <c r="F113" s="974"/>
      <c r="G113" s="1016"/>
      <c r="H113" s="1017"/>
      <c r="I113" s="1017"/>
      <c r="J113" s="1017"/>
      <c r="K113" s="1017"/>
      <c r="L113" s="1017"/>
    </row>
    <row r="114" spans="1:12">
      <c r="A114" s="970">
        <f t="shared" si="3"/>
        <v>2023</v>
      </c>
      <c r="B114" s="971" t="s">
        <v>1004</v>
      </c>
      <c r="C114" s="971">
        <v>15</v>
      </c>
      <c r="D114" s="971" t="s">
        <v>1235</v>
      </c>
      <c r="E114" s="971" t="s">
        <v>1224</v>
      </c>
      <c r="F114" s="974"/>
      <c r="G114" s="1016"/>
      <c r="H114" s="1017"/>
      <c r="I114" s="1017"/>
      <c r="J114" s="1017"/>
      <c r="K114" s="1017"/>
      <c r="L114" s="1017"/>
    </row>
    <row r="115" spans="1:12">
      <c r="A115" s="970">
        <f t="shared" si="3"/>
        <v>2023</v>
      </c>
      <c r="B115" s="971" t="s">
        <v>1004</v>
      </c>
      <c r="C115" s="971">
        <v>16</v>
      </c>
      <c r="D115" s="971" t="s">
        <v>1235</v>
      </c>
      <c r="E115" s="971" t="s">
        <v>1224</v>
      </c>
      <c r="F115" s="974"/>
      <c r="G115" s="1016"/>
      <c r="H115" s="1017"/>
      <c r="I115" s="1017"/>
      <c r="J115" s="1017"/>
      <c r="K115" s="1017"/>
      <c r="L115" s="1017"/>
    </row>
    <row r="116" spans="1:12">
      <c r="A116" s="970">
        <f t="shared" si="3"/>
        <v>2023</v>
      </c>
      <c r="B116" s="971" t="s">
        <v>1004</v>
      </c>
      <c r="C116" s="971">
        <v>17</v>
      </c>
      <c r="D116" s="971" t="s">
        <v>1235</v>
      </c>
      <c r="E116" s="971" t="s">
        <v>1224</v>
      </c>
      <c r="F116" s="974"/>
      <c r="G116" s="1016"/>
      <c r="H116" s="1017"/>
      <c r="I116" s="1017"/>
      <c r="J116" s="1017"/>
      <c r="K116" s="1017"/>
      <c r="L116" s="1017"/>
    </row>
    <row r="117" spans="1:12">
      <c r="A117" s="970">
        <f t="shared" si="3"/>
        <v>2023</v>
      </c>
      <c r="B117" s="971" t="s">
        <v>1004</v>
      </c>
      <c r="C117" s="971">
        <v>18</v>
      </c>
      <c r="D117" s="971" t="s">
        <v>1235</v>
      </c>
      <c r="E117" s="971" t="s">
        <v>1224</v>
      </c>
      <c r="F117" s="974"/>
      <c r="G117" s="1016"/>
      <c r="H117" s="1017"/>
      <c r="I117" s="1017"/>
      <c r="J117" s="1017"/>
      <c r="K117" s="1017"/>
      <c r="L117" s="1017"/>
    </row>
    <row r="118" spans="1:12">
      <c r="A118" s="970">
        <f t="shared" si="3"/>
        <v>2023</v>
      </c>
      <c r="B118" s="971" t="s">
        <v>1004</v>
      </c>
      <c r="C118" s="971">
        <v>19</v>
      </c>
      <c r="D118" s="971" t="s">
        <v>1235</v>
      </c>
      <c r="E118" s="971" t="s">
        <v>1224</v>
      </c>
      <c r="F118" s="974"/>
      <c r="G118" s="1016"/>
      <c r="H118" s="1017"/>
      <c r="I118" s="1017"/>
      <c r="J118" s="1017"/>
      <c r="K118" s="1017"/>
      <c r="L118" s="1017"/>
    </row>
    <row r="119" spans="1:12">
      <c r="A119" s="970">
        <f t="shared" si="3"/>
        <v>2023</v>
      </c>
      <c r="B119" s="971" t="s">
        <v>1004</v>
      </c>
      <c r="C119" s="971">
        <v>20</v>
      </c>
      <c r="D119" s="971" t="s">
        <v>1235</v>
      </c>
      <c r="E119" s="971" t="s">
        <v>1224</v>
      </c>
      <c r="F119" s="974"/>
      <c r="G119" s="1016"/>
      <c r="H119" s="1017"/>
      <c r="I119" s="1017"/>
      <c r="J119" s="1017"/>
      <c r="K119" s="1017"/>
      <c r="L119" s="1017"/>
    </row>
    <row r="120" spans="1:12">
      <c r="A120" s="970">
        <f t="shared" si="3"/>
        <v>2023</v>
      </c>
      <c r="B120" s="971" t="s">
        <v>1004</v>
      </c>
      <c r="C120" s="971">
        <v>21</v>
      </c>
      <c r="D120" s="971" t="s">
        <v>1235</v>
      </c>
      <c r="E120" s="971" t="s">
        <v>1224</v>
      </c>
      <c r="F120" s="974"/>
      <c r="G120" s="1016"/>
      <c r="H120" s="1017"/>
      <c r="I120" s="1017"/>
      <c r="J120" s="1017"/>
      <c r="K120" s="1017"/>
      <c r="L120" s="1017"/>
    </row>
    <row r="121" spans="1:12">
      <c r="A121" s="970">
        <f t="shared" si="3"/>
        <v>2023</v>
      </c>
      <c r="B121" s="971" t="s">
        <v>1004</v>
      </c>
      <c r="C121" s="971">
        <v>22</v>
      </c>
      <c r="D121" s="971" t="s">
        <v>1235</v>
      </c>
      <c r="E121" s="971" t="s">
        <v>1224</v>
      </c>
      <c r="F121" s="974"/>
      <c r="G121" s="1016"/>
      <c r="H121" s="1017"/>
      <c r="I121" s="1017"/>
      <c r="J121" s="1017"/>
      <c r="K121" s="1017"/>
      <c r="L121" s="1017"/>
    </row>
    <row r="122" spans="1:12">
      <c r="A122" s="970">
        <f t="shared" si="3"/>
        <v>2023</v>
      </c>
      <c r="B122" s="971" t="s">
        <v>1004</v>
      </c>
      <c r="C122" s="971">
        <v>23</v>
      </c>
      <c r="D122" s="971" t="s">
        <v>1235</v>
      </c>
      <c r="E122" s="971" t="s">
        <v>1224</v>
      </c>
      <c r="F122" s="974"/>
      <c r="G122" s="1016"/>
      <c r="H122" s="1017"/>
      <c r="I122" s="1017"/>
      <c r="J122" s="1017"/>
      <c r="K122" s="1017"/>
      <c r="L122" s="1017"/>
    </row>
    <row r="123" spans="1:12">
      <c r="A123" s="970">
        <f t="shared" si="3"/>
        <v>2023</v>
      </c>
      <c r="B123" s="971" t="s">
        <v>1004</v>
      </c>
      <c r="C123" s="971">
        <v>24</v>
      </c>
      <c r="D123" s="971" t="s">
        <v>1235</v>
      </c>
      <c r="E123" s="971" t="s">
        <v>1224</v>
      </c>
      <c r="F123" s="974"/>
      <c r="G123" s="1016"/>
      <c r="H123" s="1017"/>
      <c r="I123" s="1017"/>
      <c r="J123" s="1017"/>
      <c r="K123" s="1017"/>
      <c r="L123" s="1017"/>
    </row>
    <row r="124" spans="1:12">
      <c r="A124" s="970">
        <f t="shared" si="3"/>
        <v>2023</v>
      </c>
      <c r="B124" s="971" t="s">
        <v>1004</v>
      </c>
      <c r="C124" s="971">
        <v>25</v>
      </c>
      <c r="D124" s="971" t="s">
        <v>1235</v>
      </c>
      <c r="E124" s="971" t="s">
        <v>1224</v>
      </c>
      <c r="F124" s="974"/>
      <c r="G124" s="1016"/>
      <c r="H124" s="1017"/>
      <c r="I124" s="1017"/>
      <c r="J124" s="1017"/>
      <c r="K124" s="1017"/>
      <c r="L124" s="1017"/>
    </row>
    <row r="125" spans="1:12">
      <c r="A125" s="970">
        <f t="shared" si="3"/>
        <v>2023</v>
      </c>
      <c r="B125" s="971" t="s">
        <v>1004</v>
      </c>
      <c r="C125" s="971">
        <v>26</v>
      </c>
      <c r="D125" s="971" t="s">
        <v>1235</v>
      </c>
      <c r="E125" s="971" t="s">
        <v>1224</v>
      </c>
      <c r="F125" s="974"/>
      <c r="G125" s="1016"/>
      <c r="H125" s="1017"/>
      <c r="I125" s="1017"/>
      <c r="J125" s="1017"/>
      <c r="K125" s="1017"/>
      <c r="L125" s="1017"/>
    </row>
    <row r="126" spans="1:12">
      <c r="A126" s="970">
        <f t="shared" si="3"/>
        <v>2023</v>
      </c>
      <c r="B126" s="971" t="s">
        <v>1004</v>
      </c>
      <c r="C126" s="971">
        <v>27</v>
      </c>
      <c r="D126" s="971" t="s">
        <v>1235</v>
      </c>
      <c r="E126" s="971" t="s">
        <v>1224</v>
      </c>
      <c r="F126" s="974"/>
      <c r="G126" s="1016"/>
      <c r="H126" s="1017"/>
      <c r="I126" s="1017"/>
      <c r="J126" s="1017"/>
      <c r="K126" s="1017"/>
      <c r="L126" s="1017"/>
    </row>
    <row r="127" spans="1:12">
      <c r="A127" s="970">
        <f t="shared" si="3"/>
        <v>2023</v>
      </c>
      <c r="B127" s="971" t="s">
        <v>1004</v>
      </c>
      <c r="C127" s="971">
        <v>28</v>
      </c>
      <c r="D127" s="971" t="s">
        <v>1235</v>
      </c>
      <c r="E127" s="971" t="s">
        <v>1224</v>
      </c>
      <c r="F127" s="974"/>
      <c r="G127" s="1016"/>
      <c r="H127" s="1017"/>
      <c r="I127" s="1017"/>
      <c r="J127" s="1017"/>
      <c r="K127" s="1017"/>
      <c r="L127" s="1017"/>
    </row>
    <row r="128" spans="1:12">
      <c r="A128" s="970">
        <f t="shared" si="3"/>
        <v>2023</v>
      </c>
      <c r="B128" s="971" t="s">
        <v>1004</v>
      </c>
      <c r="C128" s="971">
        <v>29</v>
      </c>
      <c r="D128" s="971" t="s">
        <v>1235</v>
      </c>
      <c r="E128" s="971" t="s">
        <v>1224</v>
      </c>
      <c r="F128" s="974"/>
      <c r="G128" s="1016"/>
      <c r="H128" s="1017"/>
      <c r="I128" s="1017"/>
      <c r="J128" s="1017"/>
      <c r="K128" s="1017"/>
      <c r="L128" s="1017"/>
    </row>
    <row r="129" spans="1:12" ht="13.8" thickBot="1">
      <c r="A129" s="975">
        <f>+A128</f>
        <v>2023</v>
      </c>
      <c r="B129" s="976" t="s">
        <v>1004</v>
      </c>
      <c r="C129" s="976">
        <v>30</v>
      </c>
      <c r="D129" s="976" t="s">
        <v>1235</v>
      </c>
      <c r="E129" s="976" t="s">
        <v>1224</v>
      </c>
      <c r="F129" s="979"/>
      <c r="G129" s="1016"/>
      <c r="H129" s="1017"/>
      <c r="I129" s="1017"/>
      <c r="J129" s="1017"/>
      <c r="K129" s="1017"/>
      <c r="L129" s="1017"/>
    </row>
    <row r="130" spans="1:12" ht="13.8" thickBot="1">
      <c r="A130" s="1430" t="s">
        <v>1181</v>
      </c>
      <c r="B130" s="1431"/>
      <c r="C130" s="1431"/>
      <c r="D130" s="1431"/>
      <c r="E130" s="1432"/>
      <c r="F130" s="982">
        <f>SUM(F100:F129)</f>
        <v>0</v>
      </c>
      <c r="G130" s="1016"/>
      <c r="H130" s="1018"/>
      <c r="I130" s="1017"/>
      <c r="J130" s="1017"/>
      <c r="K130" s="1017"/>
      <c r="L130" s="1017"/>
    </row>
    <row r="131" spans="1:12">
      <c r="A131" s="965">
        <f>+A129</f>
        <v>2023</v>
      </c>
      <c r="B131" s="966" t="s">
        <v>1005</v>
      </c>
      <c r="C131" s="966">
        <v>1</v>
      </c>
      <c r="D131" s="966" t="s">
        <v>1235</v>
      </c>
      <c r="E131" s="966" t="s">
        <v>1224</v>
      </c>
      <c r="F131" s="983"/>
      <c r="G131" s="1016"/>
      <c r="H131" s="1017"/>
      <c r="I131" s="1017"/>
      <c r="J131" s="1017"/>
      <c r="K131" s="1017"/>
      <c r="L131" s="1017"/>
    </row>
    <row r="132" spans="1:12">
      <c r="A132" s="970">
        <f>+A131</f>
        <v>2023</v>
      </c>
      <c r="B132" s="971" t="s">
        <v>1005</v>
      </c>
      <c r="C132" s="971">
        <v>2</v>
      </c>
      <c r="D132" s="971" t="s">
        <v>1235</v>
      </c>
      <c r="E132" s="971" t="s">
        <v>1224</v>
      </c>
      <c r="F132" s="984"/>
      <c r="G132" s="1016"/>
      <c r="H132" s="1017"/>
      <c r="I132" s="1017"/>
      <c r="J132" s="1017"/>
      <c r="K132" s="1017"/>
      <c r="L132" s="1017"/>
    </row>
    <row r="133" spans="1:12">
      <c r="A133" s="970">
        <f t="shared" ref="A133:A160" si="4">+A132</f>
        <v>2023</v>
      </c>
      <c r="B133" s="971" t="s">
        <v>1005</v>
      </c>
      <c r="C133" s="971">
        <v>3</v>
      </c>
      <c r="D133" s="971" t="s">
        <v>1235</v>
      </c>
      <c r="E133" s="971" t="s">
        <v>1224</v>
      </c>
      <c r="F133" s="984"/>
      <c r="G133" s="1016"/>
      <c r="H133" s="1017"/>
      <c r="I133" s="1017"/>
      <c r="J133" s="1017"/>
      <c r="K133" s="1017"/>
      <c r="L133" s="1017"/>
    </row>
    <row r="134" spans="1:12">
      <c r="A134" s="970">
        <f t="shared" si="4"/>
        <v>2023</v>
      </c>
      <c r="B134" s="971" t="s">
        <v>1005</v>
      </c>
      <c r="C134" s="971">
        <v>4</v>
      </c>
      <c r="D134" s="971" t="s">
        <v>1235</v>
      </c>
      <c r="E134" s="971" t="s">
        <v>1224</v>
      </c>
      <c r="F134" s="984"/>
      <c r="G134" s="1016"/>
      <c r="H134" s="1017"/>
      <c r="I134" s="1017"/>
      <c r="J134" s="1017"/>
      <c r="K134" s="1017"/>
      <c r="L134" s="1017"/>
    </row>
    <row r="135" spans="1:12">
      <c r="A135" s="970">
        <f t="shared" si="4"/>
        <v>2023</v>
      </c>
      <c r="B135" s="971" t="s">
        <v>1005</v>
      </c>
      <c r="C135" s="971">
        <v>5</v>
      </c>
      <c r="D135" s="971" t="s">
        <v>1235</v>
      </c>
      <c r="E135" s="971" t="s">
        <v>1224</v>
      </c>
      <c r="F135" s="984"/>
      <c r="G135" s="1016"/>
      <c r="H135" s="1017"/>
      <c r="I135" s="1017"/>
      <c r="J135" s="1017"/>
      <c r="K135" s="1017"/>
      <c r="L135" s="1017"/>
    </row>
    <row r="136" spans="1:12">
      <c r="A136" s="970">
        <f t="shared" si="4"/>
        <v>2023</v>
      </c>
      <c r="B136" s="971" t="s">
        <v>1005</v>
      </c>
      <c r="C136" s="971">
        <v>6</v>
      </c>
      <c r="D136" s="971" t="s">
        <v>1235</v>
      </c>
      <c r="E136" s="971" t="s">
        <v>1224</v>
      </c>
      <c r="F136" s="984"/>
      <c r="G136" s="1016"/>
      <c r="H136" s="1017"/>
      <c r="I136" s="1017"/>
      <c r="J136" s="1017"/>
      <c r="K136" s="1017"/>
      <c r="L136" s="1017"/>
    </row>
    <row r="137" spans="1:12">
      <c r="A137" s="970">
        <f t="shared" si="4"/>
        <v>2023</v>
      </c>
      <c r="B137" s="971" t="s">
        <v>1005</v>
      </c>
      <c r="C137" s="971">
        <v>7</v>
      </c>
      <c r="D137" s="971" t="s">
        <v>1235</v>
      </c>
      <c r="E137" s="971" t="s">
        <v>1224</v>
      </c>
      <c r="F137" s="984"/>
      <c r="G137" s="1016"/>
      <c r="H137" s="1017"/>
      <c r="I137" s="1017"/>
      <c r="J137" s="1017"/>
      <c r="K137" s="1017"/>
      <c r="L137" s="1017"/>
    </row>
    <row r="138" spans="1:12">
      <c r="A138" s="970">
        <f t="shared" si="4"/>
        <v>2023</v>
      </c>
      <c r="B138" s="971" t="s">
        <v>1005</v>
      </c>
      <c r="C138" s="971">
        <v>8</v>
      </c>
      <c r="D138" s="971" t="s">
        <v>1235</v>
      </c>
      <c r="E138" s="971" t="s">
        <v>1224</v>
      </c>
      <c r="F138" s="984"/>
      <c r="G138" s="1016"/>
      <c r="H138" s="1017"/>
      <c r="I138" s="1017"/>
      <c r="J138" s="1017"/>
      <c r="K138" s="1017"/>
      <c r="L138" s="1017"/>
    </row>
    <row r="139" spans="1:12">
      <c r="A139" s="970">
        <f t="shared" si="4"/>
        <v>2023</v>
      </c>
      <c r="B139" s="971" t="s">
        <v>1005</v>
      </c>
      <c r="C139" s="971">
        <v>9</v>
      </c>
      <c r="D139" s="971" t="s">
        <v>1235</v>
      </c>
      <c r="E139" s="971" t="s">
        <v>1224</v>
      </c>
      <c r="F139" s="984"/>
      <c r="G139" s="1016"/>
      <c r="H139" s="1017"/>
      <c r="I139" s="1017"/>
      <c r="J139" s="1017"/>
      <c r="K139" s="1017"/>
      <c r="L139" s="1017"/>
    </row>
    <row r="140" spans="1:12">
      <c r="A140" s="970">
        <f t="shared" si="4"/>
        <v>2023</v>
      </c>
      <c r="B140" s="971" t="s">
        <v>1005</v>
      </c>
      <c r="C140" s="971">
        <v>10</v>
      </c>
      <c r="D140" s="971" t="s">
        <v>1235</v>
      </c>
      <c r="E140" s="971" t="s">
        <v>1224</v>
      </c>
      <c r="F140" s="984"/>
      <c r="G140" s="1016"/>
      <c r="H140" s="1017"/>
      <c r="I140" s="1017"/>
      <c r="J140" s="1017"/>
      <c r="K140" s="1017"/>
      <c r="L140" s="1017"/>
    </row>
    <row r="141" spans="1:12">
      <c r="A141" s="970">
        <f t="shared" si="4"/>
        <v>2023</v>
      </c>
      <c r="B141" s="971" t="s">
        <v>1005</v>
      </c>
      <c r="C141" s="971">
        <v>11</v>
      </c>
      <c r="D141" s="971" t="s">
        <v>1235</v>
      </c>
      <c r="E141" s="971" t="s">
        <v>1224</v>
      </c>
      <c r="F141" s="984"/>
      <c r="G141" s="1016"/>
      <c r="H141" s="1017"/>
      <c r="I141" s="1017"/>
      <c r="J141" s="1017"/>
      <c r="K141" s="1017"/>
      <c r="L141" s="1017"/>
    </row>
    <row r="142" spans="1:12">
      <c r="A142" s="970">
        <f t="shared" si="4"/>
        <v>2023</v>
      </c>
      <c r="B142" s="971" t="s">
        <v>1005</v>
      </c>
      <c r="C142" s="971">
        <v>12</v>
      </c>
      <c r="D142" s="971" t="s">
        <v>1235</v>
      </c>
      <c r="E142" s="971" t="s">
        <v>1224</v>
      </c>
      <c r="F142" s="984"/>
      <c r="G142" s="1016"/>
      <c r="H142" s="1017"/>
      <c r="I142" s="1017"/>
      <c r="J142" s="1017"/>
      <c r="K142" s="1017"/>
      <c r="L142" s="1017"/>
    </row>
    <row r="143" spans="1:12">
      <c r="A143" s="970">
        <f t="shared" si="4"/>
        <v>2023</v>
      </c>
      <c r="B143" s="971" t="s">
        <v>1005</v>
      </c>
      <c r="C143" s="971">
        <v>13</v>
      </c>
      <c r="D143" s="971" t="s">
        <v>1235</v>
      </c>
      <c r="E143" s="971" t="s">
        <v>1224</v>
      </c>
      <c r="F143" s="984"/>
      <c r="G143" s="1016"/>
      <c r="H143" s="1017"/>
      <c r="I143" s="1017"/>
      <c r="J143" s="1017"/>
      <c r="K143" s="1017"/>
      <c r="L143" s="1017"/>
    </row>
    <row r="144" spans="1:12">
      <c r="A144" s="970">
        <f t="shared" si="4"/>
        <v>2023</v>
      </c>
      <c r="B144" s="971" t="s">
        <v>1005</v>
      </c>
      <c r="C144" s="971">
        <v>14</v>
      </c>
      <c r="D144" s="971" t="s">
        <v>1235</v>
      </c>
      <c r="E144" s="971" t="s">
        <v>1224</v>
      </c>
      <c r="F144" s="984"/>
      <c r="G144" s="1016"/>
      <c r="H144" s="1017"/>
      <c r="I144" s="1017"/>
      <c r="J144" s="1017"/>
      <c r="K144" s="1017"/>
      <c r="L144" s="1017"/>
    </row>
    <row r="145" spans="1:12">
      <c r="A145" s="970">
        <f t="shared" si="4"/>
        <v>2023</v>
      </c>
      <c r="B145" s="971" t="s">
        <v>1005</v>
      </c>
      <c r="C145" s="971">
        <v>15</v>
      </c>
      <c r="D145" s="971" t="s">
        <v>1235</v>
      </c>
      <c r="E145" s="971" t="s">
        <v>1224</v>
      </c>
      <c r="F145" s="984"/>
      <c r="G145" s="1016"/>
      <c r="H145" s="1017"/>
      <c r="I145" s="1017"/>
      <c r="J145" s="1017"/>
      <c r="K145" s="1017"/>
      <c r="L145" s="1017"/>
    </row>
    <row r="146" spans="1:12">
      <c r="A146" s="970">
        <f t="shared" si="4"/>
        <v>2023</v>
      </c>
      <c r="B146" s="971" t="s">
        <v>1005</v>
      </c>
      <c r="C146" s="971">
        <v>16</v>
      </c>
      <c r="D146" s="971" t="s">
        <v>1235</v>
      </c>
      <c r="E146" s="971" t="s">
        <v>1224</v>
      </c>
      <c r="F146" s="984"/>
      <c r="G146" s="1016"/>
      <c r="H146" s="1017"/>
      <c r="I146" s="1017"/>
      <c r="J146" s="1017"/>
      <c r="K146" s="1017"/>
      <c r="L146" s="1017"/>
    </row>
    <row r="147" spans="1:12">
      <c r="A147" s="970">
        <f t="shared" si="4"/>
        <v>2023</v>
      </c>
      <c r="B147" s="971" t="s">
        <v>1005</v>
      </c>
      <c r="C147" s="971">
        <v>17</v>
      </c>
      <c r="D147" s="971" t="s">
        <v>1235</v>
      </c>
      <c r="E147" s="971" t="s">
        <v>1224</v>
      </c>
      <c r="F147" s="984"/>
      <c r="G147" s="1016"/>
      <c r="H147" s="1017"/>
      <c r="I147" s="1017"/>
      <c r="J147" s="1017"/>
      <c r="K147" s="1017"/>
      <c r="L147" s="1017"/>
    </row>
    <row r="148" spans="1:12">
      <c r="A148" s="970">
        <f t="shared" si="4"/>
        <v>2023</v>
      </c>
      <c r="B148" s="971" t="s">
        <v>1005</v>
      </c>
      <c r="C148" s="971">
        <v>18</v>
      </c>
      <c r="D148" s="971" t="s">
        <v>1235</v>
      </c>
      <c r="E148" s="971" t="s">
        <v>1224</v>
      </c>
      <c r="F148" s="984"/>
      <c r="G148" s="1016"/>
      <c r="H148" s="1017"/>
      <c r="I148" s="1017"/>
      <c r="J148" s="1017"/>
      <c r="K148" s="1017"/>
      <c r="L148" s="1017"/>
    </row>
    <row r="149" spans="1:12">
      <c r="A149" s="970">
        <f t="shared" si="4"/>
        <v>2023</v>
      </c>
      <c r="B149" s="971" t="s">
        <v>1005</v>
      </c>
      <c r="C149" s="971">
        <v>19</v>
      </c>
      <c r="D149" s="971" t="s">
        <v>1235</v>
      </c>
      <c r="E149" s="971" t="s">
        <v>1224</v>
      </c>
      <c r="F149" s="984"/>
      <c r="G149" s="1016"/>
      <c r="H149" s="1017"/>
      <c r="I149" s="1017"/>
      <c r="J149" s="1017"/>
      <c r="K149" s="1017"/>
      <c r="L149" s="1017"/>
    </row>
    <row r="150" spans="1:12">
      <c r="A150" s="970">
        <f t="shared" si="4"/>
        <v>2023</v>
      </c>
      <c r="B150" s="971" t="s">
        <v>1005</v>
      </c>
      <c r="C150" s="971">
        <v>20</v>
      </c>
      <c r="D150" s="971" t="s">
        <v>1235</v>
      </c>
      <c r="E150" s="971" t="s">
        <v>1224</v>
      </c>
      <c r="F150" s="984"/>
      <c r="G150" s="1016"/>
      <c r="H150" s="1017"/>
      <c r="I150" s="1017"/>
      <c r="J150" s="1017"/>
      <c r="K150" s="1017"/>
      <c r="L150" s="1017"/>
    </row>
    <row r="151" spans="1:12">
      <c r="A151" s="970">
        <f t="shared" si="4"/>
        <v>2023</v>
      </c>
      <c r="B151" s="971" t="s">
        <v>1005</v>
      </c>
      <c r="C151" s="971">
        <v>21</v>
      </c>
      <c r="D151" s="971" t="s">
        <v>1235</v>
      </c>
      <c r="E151" s="971" t="s">
        <v>1224</v>
      </c>
      <c r="F151" s="984"/>
      <c r="G151" s="1016"/>
      <c r="H151" s="1017"/>
      <c r="I151" s="1017"/>
      <c r="J151" s="1017"/>
      <c r="K151" s="1017"/>
      <c r="L151" s="1017"/>
    </row>
    <row r="152" spans="1:12">
      <c r="A152" s="970">
        <f t="shared" si="4"/>
        <v>2023</v>
      </c>
      <c r="B152" s="971" t="s">
        <v>1005</v>
      </c>
      <c r="C152" s="971">
        <v>22</v>
      </c>
      <c r="D152" s="971" t="s">
        <v>1235</v>
      </c>
      <c r="E152" s="971" t="s">
        <v>1224</v>
      </c>
      <c r="F152" s="984"/>
      <c r="G152" s="1016"/>
      <c r="H152" s="1017"/>
      <c r="I152" s="1017"/>
      <c r="J152" s="1017"/>
      <c r="K152" s="1017"/>
      <c r="L152" s="1017"/>
    </row>
    <row r="153" spans="1:12">
      <c r="A153" s="970">
        <f t="shared" si="4"/>
        <v>2023</v>
      </c>
      <c r="B153" s="971" t="s">
        <v>1005</v>
      </c>
      <c r="C153" s="971">
        <v>23</v>
      </c>
      <c r="D153" s="971" t="s">
        <v>1235</v>
      </c>
      <c r="E153" s="971" t="s">
        <v>1224</v>
      </c>
      <c r="F153" s="984"/>
      <c r="G153" s="1016"/>
      <c r="H153" s="1017"/>
      <c r="I153" s="1017"/>
      <c r="J153" s="1017"/>
      <c r="K153" s="1017"/>
      <c r="L153" s="1017"/>
    </row>
    <row r="154" spans="1:12">
      <c r="A154" s="970">
        <f t="shared" si="4"/>
        <v>2023</v>
      </c>
      <c r="B154" s="971" t="s">
        <v>1005</v>
      </c>
      <c r="C154" s="971">
        <v>24</v>
      </c>
      <c r="D154" s="971" t="s">
        <v>1235</v>
      </c>
      <c r="E154" s="971" t="s">
        <v>1224</v>
      </c>
      <c r="F154" s="984"/>
      <c r="G154" s="1016"/>
      <c r="H154" s="1017"/>
      <c r="I154" s="1017"/>
      <c r="J154" s="1017"/>
      <c r="K154" s="1017"/>
      <c r="L154" s="1017"/>
    </row>
    <row r="155" spans="1:12">
      <c r="A155" s="970">
        <f t="shared" si="4"/>
        <v>2023</v>
      </c>
      <c r="B155" s="971" t="s">
        <v>1005</v>
      </c>
      <c r="C155" s="971">
        <v>25</v>
      </c>
      <c r="D155" s="971" t="s">
        <v>1235</v>
      </c>
      <c r="E155" s="971" t="s">
        <v>1224</v>
      </c>
      <c r="F155" s="984"/>
      <c r="G155" s="1016"/>
      <c r="H155" s="1017"/>
      <c r="I155" s="1017"/>
      <c r="J155" s="1017"/>
      <c r="K155" s="1017"/>
      <c r="L155" s="1017"/>
    </row>
    <row r="156" spans="1:12">
      <c r="A156" s="970">
        <f t="shared" si="4"/>
        <v>2023</v>
      </c>
      <c r="B156" s="971" t="s">
        <v>1005</v>
      </c>
      <c r="C156" s="971">
        <v>26</v>
      </c>
      <c r="D156" s="971" t="s">
        <v>1235</v>
      </c>
      <c r="E156" s="971" t="s">
        <v>1224</v>
      </c>
      <c r="F156" s="984"/>
      <c r="G156" s="1016"/>
      <c r="H156" s="1017"/>
      <c r="I156" s="1017"/>
      <c r="J156" s="1017"/>
      <c r="K156" s="1017"/>
      <c r="L156" s="1017"/>
    </row>
    <row r="157" spans="1:12">
      <c r="A157" s="970">
        <f t="shared" si="4"/>
        <v>2023</v>
      </c>
      <c r="B157" s="971" t="s">
        <v>1005</v>
      </c>
      <c r="C157" s="971">
        <v>27</v>
      </c>
      <c r="D157" s="971" t="s">
        <v>1235</v>
      </c>
      <c r="E157" s="971" t="s">
        <v>1224</v>
      </c>
      <c r="F157" s="984"/>
      <c r="G157" s="1016"/>
      <c r="H157" s="1017"/>
      <c r="I157" s="1017"/>
      <c r="J157" s="1017"/>
      <c r="K157" s="1017"/>
      <c r="L157" s="1017"/>
    </row>
    <row r="158" spans="1:12">
      <c r="A158" s="970">
        <f t="shared" si="4"/>
        <v>2023</v>
      </c>
      <c r="B158" s="971" t="s">
        <v>1005</v>
      </c>
      <c r="C158" s="971">
        <v>28</v>
      </c>
      <c r="D158" s="971" t="s">
        <v>1235</v>
      </c>
      <c r="E158" s="971" t="s">
        <v>1224</v>
      </c>
      <c r="F158" s="984"/>
      <c r="G158" s="1016"/>
      <c r="H158" s="1017"/>
      <c r="I158" s="1017"/>
      <c r="J158" s="1017"/>
      <c r="K158" s="1017"/>
      <c r="L158" s="1017"/>
    </row>
    <row r="159" spans="1:12">
      <c r="A159" s="970">
        <f t="shared" si="4"/>
        <v>2023</v>
      </c>
      <c r="B159" s="971" t="s">
        <v>1005</v>
      </c>
      <c r="C159" s="971">
        <v>29</v>
      </c>
      <c r="D159" s="971" t="s">
        <v>1235</v>
      </c>
      <c r="E159" s="971" t="s">
        <v>1224</v>
      </c>
      <c r="F159" s="984"/>
      <c r="G159" s="1016"/>
      <c r="H159" s="1017"/>
      <c r="I159" s="1017"/>
      <c r="J159" s="1017"/>
      <c r="K159" s="1017"/>
      <c r="L159" s="1017"/>
    </row>
    <row r="160" spans="1:12">
      <c r="A160" s="970">
        <f t="shared" si="4"/>
        <v>2023</v>
      </c>
      <c r="B160" s="971" t="s">
        <v>1005</v>
      </c>
      <c r="C160" s="971">
        <v>30</v>
      </c>
      <c r="D160" s="971" t="s">
        <v>1235</v>
      </c>
      <c r="E160" s="971" t="s">
        <v>1224</v>
      </c>
      <c r="F160" s="984"/>
      <c r="G160" s="1016"/>
      <c r="H160" s="1017"/>
      <c r="I160" s="1017"/>
      <c r="J160" s="1017"/>
      <c r="K160" s="1017"/>
      <c r="L160" s="1017"/>
    </row>
    <row r="161" spans="1:12" ht="13.8" thickBot="1">
      <c r="A161" s="975">
        <f>+A160</f>
        <v>2023</v>
      </c>
      <c r="B161" s="976" t="s">
        <v>1005</v>
      </c>
      <c r="C161" s="976">
        <v>31</v>
      </c>
      <c r="D161" s="976" t="s">
        <v>1235</v>
      </c>
      <c r="E161" s="976" t="s">
        <v>1224</v>
      </c>
      <c r="F161" s="985"/>
      <c r="G161" s="1016"/>
      <c r="H161" s="1017"/>
      <c r="I161" s="1017"/>
      <c r="J161" s="1017"/>
      <c r="K161" s="1017"/>
      <c r="L161" s="1017"/>
    </row>
    <row r="162" spans="1:12" ht="13.8" thickBot="1">
      <c r="A162" s="1430" t="s">
        <v>1181</v>
      </c>
      <c r="B162" s="1431"/>
      <c r="C162" s="1431"/>
      <c r="D162" s="1431"/>
      <c r="E162" s="1432"/>
      <c r="F162" s="982">
        <f>SUM(F131:F161)</f>
        <v>0</v>
      </c>
      <c r="G162" s="1016"/>
      <c r="H162" s="1018"/>
      <c r="I162" s="1017"/>
      <c r="J162" s="1017"/>
      <c r="K162" s="1017"/>
      <c r="L162" s="1017"/>
    </row>
    <row r="163" spans="1:12">
      <c r="A163" s="965">
        <f>+A161</f>
        <v>2023</v>
      </c>
      <c r="B163" s="966" t="s">
        <v>1006</v>
      </c>
      <c r="C163" s="966">
        <v>1</v>
      </c>
      <c r="D163" s="966" t="s">
        <v>1235</v>
      </c>
      <c r="E163" s="966" t="s">
        <v>1224</v>
      </c>
      <c r="F163" s="969"/>
      <c r="G163" s="1016"/>
      <c r="H163" s="1017"/>
      <c r="I163" s="1017"/>
      <c r="J163" s="1017"/>
      <c r="K163" s="1017"/>
      <c r="L163" s="1017"/>
    </row>
    <row r="164" spans="1:12">
      <c r="A164" s="970">
        <f>+A163</f>
        <v>2023</v>
      </c>
      <c r="B164" s="971" t="s">
        <v>1006</v>
      </c>
      <c r="C164" s="971">
        <v>2</v>
      </c>
      <c r="D164" s="971" t="s">
        <v>1235</v>
      </c>
      <c r="E164" s="971" t="s">
        <v>1224</v>
      </c>
      <c r="F164" s="974"/>
      <c r="G164" s="1016"/>
      <c r="H164" s="1017"/>
      <c r="I164" s="1017"/>
      <c r="J164" s="1017"/>
      <c r="K164" s="1017"/>
      <c r="L164" s="1017"/>
    </row>
    <row r="165" spans="1:12">
      <c r="A165" s="970">
        <f t="shared" ref="A165:A191" si="5">+A164</f>
        <v>2023</v>
      </c>
      <c r="B165" s="971" t="s">
        <v>1006</v>
      </c>
      <c r="C165" s="971">
        <v>3</v>
      </c>
      <c r="D165" s="971" t="s">
        <v>1235</v>
      </c>
      <c r="E165" s="971" t="s">
        <v>1224</v>
      </c>
      <c r="F165" s="974"/>
      <c r="G165" s="1016"/>
      <c r="H165" s="1017"/>
      <c r="I165" s="1017"/>
      <c r="J165" s="1017"/>
      <c r="K165" s="1017"/>
      <c r="L165" s="1017"/>
    </row>
    <row r="166" spans="1:12">
      <c r="A166" s="970">
        <f t="shared" si="5"/>
        <v>2023</v>
      </c>
      <c r="B166" s="971" t="s">
        <v>1006</v>
      </c>
      <c r="C166" s="971">
        <v>4</v>
      </c>
      <c r="D166" s="971" t="s">
        <v>1235</v>
      </c>
      <c r="E166" s="971" t="s">
        <v>1224</v>
      </c>
      <c r="F166" s="974"/>
      <c r="G166" s="1016"/>
      <c r="H166" s="1017"/>
      <c r="I166" s="1017"/>
      <c r="J166" s="1017"/>
      <c r="K166" s="1017"/>
      <c r="L166" s="1017"/>
    </row>
    <row r="167" spans="1:12">
      <c r="A167" s="970">
        <f t="shared" si="5"/>
        <v>2023</v>
      </c>
      <c r="B167" s="971" t="s">
        <v>1006</v>
      </c>
      <c r="C167" s="971">
        <v>5</v>
      </c>
      <c r="D167" s="971" t="s">
        <v>1235</v>
      </c>
      <c r="E167" s="971" t="s">
        <v>1224</v>
      </c>
      <c r="F167" s="974"/>
      <c r="G167" s="1016"/>
      <c r="H167" s="1017"/>
      <c r="I167" s="1017"/>
      <c r="J167" s="1017"/>
      <c r="K167" s="1017"/>
      <c r="L167" s="1017"/>
    </row>
    <row r="168" spans="1:12">
      <c r="A168" s="970">
        <f t="shared" si="5"/>
        <v>2023</v>
      </c>
      <c r="B168" s="971" t="s">
        <v>1006</v>
      </c>
      <c r="C168" s="971">
        <v>6</v>
      </c>
      <c r="D168" s="971" t="s">
        <v>1235</v>
      </c>
      <c r="E168" s="971" t="s">
        <v>1224</v>
      </c>
      <c r="F168" s="974"/>
      <c r="G168" s="1016"/>
      <c r="H168" s="1017"/>
      <c r="I168" s="1017"/>
      <c r="J168" s="1017"/>
      <c r="K168" s="1017"/>
      <c r="L168" s="1017"/>
    </row>
    <row r="169" spans="1:12">
      <c r="A169" s="970">
        <f t="shared" si="5"/>
        <v>2023</v>
      </c>
      <c r="B169" s="971" t="s">
        <v>1006</v>
      </c>
      <c r="C169" s="971">
        <v>7</v>
      </c>
      <c r="D169" s="971" t="s">
        <v>1235</v>
      </c>
      <c r="E169" s="971" t="s">
        <v>1224</v>
      </c>
      <c r="F169" s="974"/>
      <c r="G169" s="1016"/>
      <c r="H169" s="1017"/>
      <c r="I169" s="1017"/>
      <c r="J169" s="1017"/>
      <c r="K169" s="1017"/>
      <c r="L169" s="1017"/>
    </row>
    <row r="170" spans="1:12">
      <c r="A170" s="970">
        <f t="shared" si="5"/>
        <v>2023</v>
      </c>
      <c r="B170" s="971" t="s">
        <v>1006</v>
      </c>
      <c r="C170" s="971">
        <v>8</v>
      </c>
      <c r="D170" s="971" t="s">
        <v>1235</v>
      </c>
      <c r="E170" s="971" t="s">
        <v>1224</v>
      </c>
      <c r="F170" s="974"/>
      <c r="G170" s="1016"/>
      <c r="H170" s="1017"/>
      <c r="I170" s="1017"/>
      <c r="J170" s="1017"/>
      <c r="K170" s="1017"/>
      <c r="L170" s="1017"/>
    </row>
    <row r="171" spans="1:12">
      <c r="A171" s="970">
        <f t="shared" si="5"/>
        <v>2023</v>
      </c>
      <c r="B171" s="971" t="s">
        <v>1006</v>
      </c>
      <c r="C171" s="971">
        <v>9</v>
      </c>
      <c r="D171" s="971" t="s">
        <v>1235</v>
      </c>
      <c r="E171" s="971" t="s">
        <v>1224</v>
      </c>
      <c r="F171" s="974"/>
      <c r="G171" s="1016"/>
      <c r="H171" s="1017"/>
      <c r="I171" s="1017"/>
      <c r="J171" s="1017"/>
      <c r="K171" s="1017"/>
      <c r="L171" s="1017"/>
    </row>
    <row r="172" spans="1:12">
      <c r="A172" s="970">
        <f t="shared" si="5"/>
        <v>2023</v>
      </c>
      <c r="B172" s="971" t="s">
        <v>1006</v>
      </c>
      <c r="C172" s="971">
        <v>10</v>
      </c>
      <c r="D172" s="971" t="s">
        <v>1235</v>
      </c>
      <c r="E172" s="971" t="s">
        <v>1224</v>
      </c>
      <c r="F172" s="974"/>
      <c r="G172" s="1016"/>
      <c r="H172" s="1017"/>
      <c r="I172" s="1017"/>
      <c r="J172" s="1017"/>
      <c r="K172" s="1017"/>
      <c r="L172" s="1017"/>
    </row>
    <row r="173" spans="1:12">
      <c r="A173" s="970">
        <f t="shared" si="5"/>
        <v>2023</v>
      </c>
      <c r="B173" s="971" t="s">
        <v>1006</v>
      </c>
      <c r="C173" s="971">
        <v>11</v>
      </c>
      <c r="D173" s="971" t="s">
        <v>1235</v>
      </c>
      <c r="E173" s="971" t="s">
        <v>1224</v>
      </c>
      <c r="F173" s="974"/>
      <c r="G173" s="1016"/>
      <c r="H173" s="1017"/>
      <c r="I173" s="1017"/>
      <c r="J173" s="1017"/>
      <c r="K173" s="1017"/>
      <c r="L173" s="1017"/>
    </row>
    <row r="174" spans="1:12">
      <c r="A174" s="970">
        <f t="shared" si="5"/>
        <v>2023</v>
      </c>
      <c r="B174" s="971" t="s">
        <v>1006</v>
      </c>
      <c r="C174" s="971">
        <v>12</v>
      </c>
      <c r="D174" s="971" t="s">
        <v>1235</v>
      </c>
      <c r="E174" s="971" t="s">
        <v>1224</v>
      </c>
      <c r="F174" s="974"/>
      <c r="G174" s="1016"/>
      <c r="H174" s="1017"/>
      <c r="I174" s="1017"/>
      <c r="J174" s="1017"/>
      <c r="K174" s="1017"/>
      <c r="L174" s="1017"/>
    </row>
    <row r="175" spans="1:12">
      <c r="A175" s="970">
        <f t="shared" si="5"/>
        <v>2023</v>
      </c>
      <c r="B175" s="971" t="s">
        <v>1006</v>
      </c>
      <c r="C175" s="971">
        <v>13</v>
      </c>
      <c r="D175" s="971" t="s">
        <v>1235</v>
      </c>
      <c r="E175" s="971" t="s">
        <v>1224</v>
      </c>
      <c r="F175" s="974"/>
      <c r="G175" s="1016"/>
      <c r="H175" s="1017"/>
      <c r="I175" s="1017"/>
      <c r="J175" s="1017"/>
      <c r="K175" s="1017"/>
      <c r="L175" s="1017"/>
    </row>
    <row r="176" spans="1:12">
      <c r="A176" s="970">
        <f t="shared" si="5"/>
        <v>2023</v>
      </c>
      <c r="B176" s="971" t="s">
        <v>1006</v>
      </c>
      <c r="C176" s="971">
        <v>14</v>
      </c>
      <c r="D176" s="971" t="s">
        <v>1235</v>
      </c>
      <c r="E176" s="971" t="s">
        <v>1224</v>
      </c>
      <c r="F176" s="974"/>
      <c r="G176" s="1016"/>
      <c r="H176" s="1017"/>
      <c r="I176" s="1017"/>
      <c r="J176" s="1017"/>
      <c r="K176" s="1017"/>
      <c r="L176" s="1017"/>
    </row>
    <row r="177" spans="1:12">
      <c r="A177" s="970">
        <f t="shared" si="5"/>
        <v>2023</v>
      </c>
      <c r="B177" s="971" t="s">
        <v>1006</v>
      </c>
      <c r="C177" s="971">
        <v>15</v>
      </c>
      <c r="D177" s="971" t="s">
        <v>1235</v>
      </c>
      <c r="E177" s="971" t="s">
        <v>1224</v>
      </c>
      <c r="F177" s="974"/>
      <c r="G177" s="1016"/>
      <c r="H177" s="1017"/>
      <c r="I177" s="1017"/>
      <c r="J177" s="1017"/>
      <c r="K177" s="1017"/>
      <c r="L177" s="1017"/>
    </row>
    <row r="178" spans="1:12">
      <c r="A178" s="970">
        <f t="shared" si="5"/>
        <v>2023</v>
      </c>
      <c r="B178" s="971" t="s">
        <v>1006</v>
      </c>
      <c r="C178" s="971">
        <v>16</v>
      </c>
      <c r="D178" s="971" t="s">
        <v>1235</v>
      </c>
      <c r="E178" s="971" t="s">
        <v>1224</v>
      </c>
      <c r="F178" s="974"/>
      <c r="G178" s="1016"/>
      <c r="H178" s="1017"/>
      <c r="I178" s="1017"/>
      <c r="J178" s="1017"/>
      <c r="K178" s="1017"/>
      <c r="L178" s="1017"/>
    </row>
    <row r="179" spans="1:12">
      <c r="A179" s="970">
        <f t="shared" si="5"/>
        <v>2023</v>
      </c>
      <c r="B179" s="971" t="s">
        <v>1006</v>
      </c>
      <c r="C179" s="971">
        <v>17</v>
      </c>
      <c r="D179" s="971" t="s">
        <v>1235</v>
      </c>
      <c r="E179" s="971" t="s">
        <v>1224</v>
      </c>
      <c r="F179" s="974"/>
      <c r="G179" s="1016"/>
      <c r="H179" s="1017"/>
      <c r="I179" s="1017"/>
      <c r="J179" s="1017"/>
      <c r="K179" s="1017"/>
      <c r="L179" s="1017"/>
    </row>
    <row r="180" spans="1:12">
      <c r="A180" s="970">
        <f t="shared" si="5"/>
        <v>2023</v>
      </c>
      <c r="B180" s="971" t="s">
        <v>1006</v>
      </c>
      <c r="C180" s="971">
        <v>18</v>
      </c>
      <c r="D180" s="971" t="s">
        <v>1235</v>
      </c>
      <c r="E180" s="971" t="s">
        <v>1224</v>
      </c>
      <c r="F180" s="974"/>
      <c r="G180" s="1016"/>
      <c r="H180" s="1017"/>
      <c r="I180" s="1017"/>
      <c r="J180" s="1017"/>
      <c r="K180" s="1017"/>
      <c r="L180" s="1017"/>
    </row>
    <row r="181" spans="1:12">
      <c r="A181" s="970">
        <f t="shared" si="5"/>
        <v>2023</v>
      </c>
      <c r="B181" s="971" t="s">
        <v>1006</v>
      </c>
      <c r="C181" s="971">
        <v>19</v>
      </c>
      <c r="D181" s="971" t="s">
        <v>1235</v>
      </c>
      <c r="E181" s="971" t="s">
        <v>1224</v>
      </c>
      <c r="F181" s="974"/>
      <c r="G181" s="1016"/>
      <c r="H181" s="1017"/>
      <c r="I181" s="1017"/>
      <c r="J181" s="1017"/>
      <c r="K181" s="1017"/>
      <c r="L181" s="1017"/>
    </row>
    <row r="182" spans="1:12">
      <c r="A182" s="970">
        <f t="shared" si="5"/>
        <v>2023</v>
      </c>
      <c r="B182" s="971" t="s">
        <v>1006</v>
      </c>
      <c r="C182" s="971">
        <v>20</v>
      </c>
      <c r="D182" s="971" t="s">
        <v>1235</v>
      </c>
      <c r="E182" s="971" t="s">
        <v>1224</v>
      </c>
      <c r="F182" s="974"/>
      <c r="G182" s="1016"/>
      <c r="H182" s="1017"/>
      <c r="I182" s="1017"/>
      <c r="J182" s="1017"/>
      <c r="K182" s="1017"/>
      <c r="L182" s="1017"/>
    </row>
    <row r="183" spans="1:12">
      <c r="A183" s="970">
        <f t="shared" si="5"/>
        <v>2023</v>
      </c>
      <c r="B183" s="971" t="s">
        <v>1006</v>
      </c>
      <c r="C183" s="971">
        <v>21</v>
      </c>
      <c r="D183" s="971" t="s">
        <v>1235</v>
      </c>
      <c r="E183" s="971" t="s">
        <v>1224</v>
      </c>
      <c r="F183" s="974"/>
      <c r="G183" s="1016"/>
      <c r="H183" s="1017"/>
      <c r="I183" s="1017"/>
      <c r="J183" s="1017"/>
      <c r="K183" s="1017"/>
      <c r="L183" s="1017"/>
    </row>
    <row r="184" spans="1:12">
      <c r="A184" s="970">
        <f t="shared" si="5"/>
        <v>2023</v>
      </c>
      <c r="B184" s="971" t="s">
        <v>1006</v>
      </c>
      <c r="C184" s="971">
        <v>22</v>
      </c>
      <c r="D184" s="971" t="s">
        <v>1235</v>
      </c>
      <c r="E184" s="971" t="s">
        <v>1224</v>
      </c>
      <c r="F184" s="974"/>
      <c r="G184" s="1016"/>
      <c r="H184" s="1017"/>
      <c r="I184" s="1017"/>
      <c r="J184" s="1017"/>
      <c r="K184" s="1017"/>
      <c r="L184" s="1017"/>
    </row>
    <row r="185" spans="1:12">
      <c r="A185" s="970">
        <f t="shared" si="5"/>
        <v>2023</v>
      </c>
      <c r="B185" s="971" t="s">
        <v>1006</v>
      </c>
      <c r="C185" s="971">
        <v>23</v>
      </c>
      <c r="D185" s="971" t="s">
        <v>1235</v>
      </c>
      <c r="E185" s="971" t="s">
        <v>1224</v>
      </c>
      <c r="F185" s="974"/>
      <c r="G185" s="1016"/>
      <c r="H185" s="1017"/>
      <c r="I185" s="1017"/>
      <c r="J185" s="1017"/>
      <c r="K185" s="1017"/>
      <c r="L185" s="1017"/>
    </row>
    <row r="186" spans="1:12">
      <c r="A186" s="970">
        <f t="shared" si="5"/>
        <v>2023</v>
      </c>
      <c r="B186" s="971" t="s">
        <v>1006</v>
      </c>
      <c r="C186" s="971">
        <v>24</v>
      </c>
      <c r="D186" s="971" t="s">
        <v>1235</v>
      </c>
      <c r="E186" s="971" t="s">
        <v>1224</v>
      </c>
      <c r="F186" s="974"/>
      <c r="G186" s="1016"/>
      <c r="H186" s="1017"/>
      <c r="I186" s="1017"/>
      <c r="J186" s="1017"/>
      <c r="K186" s="1017"/>
      <c r="L186" s="1017"/>
    </row>
    <row r="187" spans="1:12">
      <c r="A187" s="970">
        <f t="shared" si="5"/>
        <v>2023</v>
      </c>
      <c r="B187" s="971" t="s">
        <v>1006</v>
      </c>
      <c r="C187" s="971">
        <v>25</v>
      </c>
      <c r="D187" s="971" t="s">
        <v>1235</v>
      </c>
      <c r="E187" s="971" t="s">
        <v>1224</v>
      </c>
      <c r="F187" s="974"/>
      <c r="G187" s="1016"/>
      <c r="H187" s="1017"/>
      <c r="I187" s="1017"/>
      <c r="J187" s="1017"/>
      <c r="K187" s="1017"/>
      <c r="L187" s="1017"/>
    </row>
    <row r="188" spans="1:12">
      <c r="A188" s="970">
        <f t="shared" si="5"/>
        <v>2023</v>
      </c>
      <c r="B188" s="971" t="s">
        <v>1006</v>
      </c>
      <c r="C188" s="971">
        <v>26</v>
      </c>
      <c r="D188" s="971" t="s">
        <v>1235</v>
      </c>
      <c r="E188" s="971" t="s">
        <v>1224</v>
      </c>
      <c r="F188" s="974"/>
      <c r="G188" s="1016"/>
      <c r="H188" s="1017"/>
      <c r="I188" s="1017"/>
      <c r="J188" s="1017"/>
      <c r="K188" s="1017"/>
      <c r="L188" s="1017"/>
    </row>
    <row r="189" spans="1:12">
      <c r="A189" s="970">
        <f t="shared" si="5"/>
        <v>2023</v>
      </c>
      <c r="B189" s="971" t="s">
        <v>1006</v>
      </c>
      <c r="C189" s="971">
        <v>27</v>
      </c>
      <c r="D189" s="971" t="s">
        <v>1235</v>
      </c>
      <c r="E189" s="971" t="s">
        <v>1224</v>
      </c>
      <c r="F189" s="974"/>
      <c r="G189" s="1016"/>
      <c r="H189" s="1017"/>
      <c r="I189" s="1017"/>
      <c r="J189" s="1017"/>
      <c r="K189" s="1017"/>
      <c r="L189" s="1017"/>
    </row>
    <row r="190" spans="1:12">
      <c r="A190" s="970">
        <f t="shared" si="5"/>
        <v>2023</v>
      </c>
      <c r="B190" s="971" t="s">
        <v>1006</v>
      </c>
      <c r="C190" s="971">
        <v>28</v>
      </c>
      <c r="D190" s="971" t="s">
        <v>1235</v>
      </c>
      <c r="E190" s="971" t="s">
        <v>1224</v>
      </c>
      <c r="F190" s="974"/>
      <c r="G190" s="1016"/>
      <c r="H190" s="1017"/>
      <c r="I190" s="1017"/>
      <c r="J190" s="1017"/>
      <c r="K190" s="1017"/>
      <c r="L190" s="1017"/>
    </row>
    <row r="191" spans="1:12">
      <c r="A191" s="970">
        <f t="shared" si="5"/>
        <v>2023</v>
      </c>
      <c r="B191" s="971" t="s">
        <v>1006</v>
      </c>
      <c r="C191" s="971">
        <v>29</v>
      </c>
      <c r="D191" s="971" t="s">
        <v>1235</v>
      </c>
      <c r="E191" s="971" t="s">
        <v>1224</v>
      </c>
      <c r="F191" s="974"/>
      <c r="G191" s="1016"/>
      <c r="H191" s="1017"/>
      <c r="I191" s="1017"/>
      <c r="J191" s="1017"/>
      <c r="K191" s="1017"/>
      <c r="L191" s="1017"/>
    </row>
    <row r="192" spans="1:12" ht="13.8" thickBot="1">
      <c r="A192" s="975">
        <f>+A191</f>
        <v>2023</v>
      </c>
      <c r="B192" s="976" t="s">
        <v>1006</v>
      </c>
      <c r="C192" s="976">
        <v>30</v>
      </c>
      <c r="D192" s="976" t="s">
        <v>1235</v>
      </c>
      <c r="E192" s="976" t="s">
        <v>1224</v>
      </c>
      <c r="F192" s="979"/>
      <c r="G192" s="1016"/>
      <c r="H192" s="1018"/>
      <c r="I192" s="1017"/>
      <c r="J192" s="1017"/>
      <c r="K192" s="1017"/>
      <c r="L192" s="1017"/>
    </row>
    <row r="193" spans="1:12" ht="13.8" thickBot="1">
      <c r="A193" s="1434" t="s">
        <v>1181</v>
      </c>
      <c r="B193" s="1435"/>
      <c r="C193" s="1435"/>
      <c r="D193" s="1435"/>
      <c r="E193" s="1436"/>
      <c r="F193" s="988">
        <f>SUM(F163:F192)</f>
        <v>0</v>
      </c>
      <c r="G193" s="1016"/>
      <c r="H193" s="1018"/>
      <c r="I193" s="1017"/>
      <c r="J193" s="1017"/>
      <c r="K193" s="1017"/>
      <c r="L193" s="1017"/>
    </row>
    <row r="194" spans="1:12" ht="13.8" thickBot="1">
      <c r="A194" s="989"/>
      <c r="B194" s="989"/>
      <c r="C194" s="989"/>
      <c r="D194" s="989"/>
      <c r="E194" s="989"/>
      <c r="F194" s="991"/>
    </row>
    <row r="195" spans="1:12" ht="42" thickBot="1">
      <c r="A195" s="963" t="s">
        <v>790</v>
      </c>
      <c r="B195" s="964" t="s">
        <v>791</v>
      </c>
      <c r="C195" s="964" t="s">
        <v>1231</v>
      </c>
      <c r="D195" s="964" t="s">
        <v>1220</v>
      </c>
      <c r="E195" s="964" t="s">
        <v>1221</v>
      </c>
      <c r="F195" s="1015" t="s">
        <v>1222</v>
      </c>
    </row>
    <row r="196" spans="1:12">
      <c r="A196" s="965">
        <f>+A192</f>
        <v>2023</v>
      </c>
      <c r="B196" s="966" t="s">
        <v>1021</v>
      </c>
      <c r="C196" s="966">
        <v>1</v>
      </c>
      <c r="D196" s="966" t="s">
        <v>1235</v>
      </c>
      <c r="E196" s="966" t="s">
        <v>1224</v>
      </c>
      <c r="F196" s="969"/>
    </row>
    <row r="197" spans="1:12">
      <c r="A197" s="970">
        <f>+A196</f>
        <v>2023</v>
      </c>
      <c r="B197" s="971" t="s">
        <v>1021</v>
      </c>
      <c r="C197" s="971">
        <v>2</v>
      </c>
      <c r="D197" s="971" t="s">
        <v>1235</v>
      </c>
      <c r="E197" s="971" t="s">
        <v>1224</v>
      </c>
      <c r="F197" s="974"/>
    </row>
    <row r="198" spans="1:12">
      <c r="A198" s="970">
        <f t="shared" ref="A198:A225" si="6">+A197</f>
        <v>2023</v>
      </c>
      <c r="B198" s="971" t="s">
        <v>1021</v>
      </c>
      <c r="C198" s="971">
        <v>3</v>
      </c>
      <c r="D198" s="971" t="s">
        <v>1235</v>
      </c>
      <c r="E198" s="971" t="s">
        <v>1224</v>
      </c>
      <c r="F198" s="974"/>
    </row>
    <row r="199" spans="1:12">
      <c r="A199" s="970">
        <f t="shared" si="6"/>
        <v>2023</v>
      </c>
      <c r="B199" s="971" t="s">
        <v>1021</v>
      </c>
      <c r="C199" s="971">
        <v>4</v>
      </c>
      <c r="D199" s="971" t="s">
        <v>1235</v>
      </c>
      <c r="E199" s="971" t="s">
        <v>1224</v>
      </c>
      <c r="F199" s="974"/>
    </row>
    <row r="200" spans="1:12">
      <c r="A200" s="970">
        <f t="shared" si="6"/>
        <v>2023</v>
      </c>
      <c r="B200" s="971" t="s">
        <v>1021</v>
      </c>
      <c r="C200" s="971">
        <v>5</v>
      </c>
      <c r="D200" s="971" t="s">
        <v>1235</v>
      </c>
      <c r="E200" s="971" t="s">
        <v>1224</v>
      </c>
      <c r="F200" s="974"/>
    </row>
    <row r="201" spans="1:12">
      <c r="A201" s="970">
        <f t="shared" si="6"/>
        <v>2023</v>
      </c>
      <c r="B201" s="971" t="s">
        <v>1021</v>
      </c>
      <c r="C201" s="971">
        <v>6</v>
      </c>
      <c r="D201" s="971" t="s">
        <v>1235</v>
      </c>
      <c r="E201" s="971" t="s">
        <v>1224</v>
      </c>
      <c r="F201" s="974"/>
    </row>
    <row r="202" spans="1:12">
      <c r="A202" s="970">
        <f t="shared" si="6"/>
        <v>2023</v>
      </c>
      <c r="B202" s="971" t="s">
        <v>1021</v>
      </c>
      <c r="C202" s="971">
        <v>7</v>
      </c>
      <c r="D202" s="971" t="s">
        <v>1235</v>
      </c>
      <c r="E202" s="971" t="s">
        <v>1224</v>
      </c>
      <c r="F202" s="974"/>
    </row>
    <row r="203" spans="1:12">
      <c r="A203" s="970">
        <f t="shared" si="6"/>
        <v>2023</v>
      </c>
      <c r="B203" s="971" t="s">
        <v>1021</v>
      </c>
      <c r="C203" s="971">
        <v>8</v>
      </c>
      <c r="D203" s="971" t="s">
        <v>1235</v>
      </c>
      <c r="E203" s="971" t="s">
        <v>1224</v>
      </c>
      <c r="F203" s="974"/>
    </row>
    <row r="204" spans="1:12">
      <c r="A204" s="970">
        <f t="shared" si="6"/>
        <v>2023</v>
      </c>
      <c r="B204" s="971" t="s">
        <v>1021</v>
      </c>
      <c r="C204" s="971">
        <v>9</v>
      </c>
      <c r="D204" s="971" t="s">
        <v>1235</v>
      </c>
      <c r="E204" s="971" t="s">
        <v>1224</v>
      </c>
      <c r="F204" s="974"/>
    </row>
    <row r="205" spans="1:12">
      <c r="A205" s="970">
        <f t="shared" si="6"/>
        <v>2023</v>
      </c>
      <c r="B205" s="971" t="s">
        <v>1021</v>
      </c>
      <c r="C205" s="971">
        <v>10</v>
      </c>
      <c r="D205" s="971" t="s">
        <v>1235</v>
      </c>
      <c r="E205" s="971" t="s">
        <v>1224</v>
      </c>
      <c r="F205" s="974"/>
    </row>
    <row r="206" spans="1:12">
      <c r="A206" s="970">
        <f t="shared" si="6"/>
        <v>2023</v>
      </c>
      <c r="B206" s="971" t="s">
        <v>1021</v>
      </c>
      <c r="C206" s="971">
        <v>11</v>
      </c>
      <c r="D206" s="971" t="s">
        <v>1235</v>
      </c>
      <c r="E206" s="971" t="s">
        <v>1224</v>
      </c>
      <c r="F206" s="974"/>
    </row>
    <row r="207" spans="1:12">
      <c r="A207" s="970">
        <f t="shared" si="6"/>
        <v>2023</v>
      </c>
      <c r="B207" s="971" t="s">
        <v>1021</v>
      </c>
      <c r="C207" s="971">
        <v>12</v>
      </c>
      <c r="D207" s="971" t="s">
        <v>1235</v>
      </c>
      <c r="E207" s="971" t="s">
        <v>1224</v>
      </c>
      <c r="F207" s="974"/>
    </row>
    <row r="208" spans="1:12">
      <c r="A208" s="970">
        <f t="shared" si="6"/>
        <v>2023</v>
      </c>
      <c r="B208" s="971" t="s">
        <v>1021</v>
      </c>
      <c r="C208" s="971">
        <v>13</v>
      </c>
      <c r="D208" s="971" t="s">
        <v>1235</v>
      </c>
      <c r="E208" s="971" t="s">
        <v>1224</v>
      </c>
      <c r="F208" s="974"/>
    </row>
    <row r="209" spans="1:6">
      <c r="A209" s="970">
        <f t="shared" si="6"/>
        <v>2023</v>
      </c>
      <c r="B209" s="971" t="s">
        <v>1021</v>
      </c>
      <c r="C209" s="971">
        <v>14</v>
      </c>
      <c r="D209" s="971" t="s">
        <v>1235</v>
      </c>
      <c r="E209" s="971" t="s">
        <v>1224</v>
      </c>
      <c r="F209" s="974"/>
    </row>
    <row r="210" spans="1:6">
      <c r="A210" s="970">
        <f t="shared" si="6"/>
        <v>2023</v>
      </c>
      <c r="B210" s="971" t="s">
        <v>1021</v>
      </c>
      <c r="C210" s="971">
        <v>15</v>
      </c>
      <c r="D210" s="971" t="s">
        <v>1235</v>
      </c>
      <c r="E210" s="971" t="s">
        <v>1224</v>
      </c>
      <c r="F210" s="974"/>
    </row>
    <row r="211" spans="1:6">
      <c r="A211" s="970">
        <f t="shared" si="6"/>
        <v>2023</v>
      </c>
      <c r="B211" s="971" t="s">
        <v>1021</v>
      </c>
      <c r="C211" s="971">
        <v>16</v>
      </c>
      <c r="D211" s="971" t="s">
        <v>1235</v>
      </c>
      <c r="E211" s="971" t="s">
        <v>1224</v>
      </c>
      <c r="F211" s="974"/>
    </row>
    <row r="212" spans="1:6">
      <c r="A212" s="970">
        <f t="shared" si="6"/>
        <v>2023</v>
      </c>
      <c r="B212" s="971" t="s">
        <v>1021</v>
      </c>
      <c r="C212" s="971">
        <v>17</v>
      </c>
      <c r="D212" s="971" t="s">
        <v>1235</v>
      </c>
      <c r="E212" s="971" t="s">
        <v>1224</v>
      </c>
      <c r="F212" s="974"/>
    </row>
    <row r="213" spans="1:6">
      <c r="A213" s="970">
        <f t="shared" si="6"/>
        <v>2023</v>
      </c>
      <c r="B213" s="971" t="s">
        <v>1021</v>
      </c>
      <c r="C213" s="971">
        <v>18</v>
      </c>
      <c r="D213" s="971" t="s">
        <v>1235</v>
      </c>
      <c r="E213" s="971" t="s">
        <v>1224</v>
      </c>
      <c r="F213" s="974"/>
    </row>
    <row r="214" spans="1:6">
      <c r="A214" s="970">
        <f t="shared" si="6"/>
        <v>2023</v>
      </c>
      <c r="B214" s="971" t="s">
        <v>1021</v>
      </c>
      <c r="C214" s="971">
        <v>19</v>
      </c>
      <c r="D214" s="971" t="s">
        <v>1235</v>
      </c>
      <c r="E214" s="971" t="s">
        <v>1224</v>
      </c>
      <c r="F214" s="974"/>
    </row>
    <row r="215" spans="1:6">
      <c r="A215" s="970">
        <f t="shared" si="6"/>
        <v>2023</v>
      </c>
      <c r="B215" s="971" t="s">
        <v>1021</v>
      </c>
      <c r="C215" s="971">
        <v>20</v>
      </c>
      <c r="D215" s="971" t="s">
        <v>1235</v>
      </c>
      <c r="E215" s="971" t="s">
        <v>1224</v>
      </c>
      <c r="F215" s="974"/>
    </row>
    <row r="216" spans="1:6">
      <c r="A216" s="970">
        <f t="shared" si="6"/>
        <v>2023</v>
      </c>
      <c r="B216" s="971" t="s">
        <v>1021</v>
      </c>
      <c r="C216" s="971">
        <v>21</v>
      </c>
      <c r="D216" s="971" t="s">
        <v>1235</v>
      </c>
      <c r="E216" s="971" t="s">
        <v>1224</v>
      </c>
      <c r="F216" s="974"/>
    </row>
    <row r="217" spans="1:6">
      <c r="A217" s="970">
        <f t="shared" si="6"/>
        <v>2023</v>
      </c>
      <c r="B217" s="971" t="s">
        <v>1021</v>
      </c>
      <c r="C217" s="971">
        <v>22</v>
      </c>
      <c r="D217" s="971" t="s">
        <v>1235</v>
      </c>
      <c r="E217" s="971" t="s">
        <v>1224</v>
      </c>
      <c r="F217" s="974"/>
    </row>
    <row r="218" spans="1:6">
      <c r="A218" s="970">
        <f t="shared" si="6"/>
        <v>2023</v>
      </c>
      <c r="B218" s="971" t="s">
        <v>1021</v>
      </c>
      <c r="C218" s="971">
        <v>23</v>
      </c>
      <c r="D218" s="971" t="s">
        <v>1235</v>
      </c>
      <c r="E218" s="971" t="s">
        <v>1224</v>
      </c>
      <c r="F218" s="974"/>
    </row>
    <row r="219" spans="1:6">
      <c r="A219" s="970">
        <f t="shared" si="6"/>
        <v>2023</v>
      </c>
      <c r="B219" s="971" t="s">
        <v>1021</v>
      </c>
      <c r="C219" s="971">
        <v>24</v>
      </c>
      <c r="D219" s="971" t="s">
        <v>1235</v>
      </c>
      <c r="E219" s="971" t="s">
        <v>1224</v>
      </c>
      <c r="F219" s="974"/>
    </row>
    <row r="220" spans="1:6">
      <c r="A220" s="970">
        <f t="shared" si="6"/>
        <v>2023</v>
      </c>
      <c r="B220" s="971" t="s">
        <v>1021</v>
      </c>
      <c r="C220" s="971">
        <v>25</v>
      </c>
      <c r="D220" s="971" t="s">
        <v>1235</v>
      </c>
      <c r="E220" s="971" t="s">
        <v>1224</v>
      </c>
      <c r="F220" s="974"/>
    </row>
    <row r="221" spans="1:6">
      <c r="A221" s="970">
        <f t="shared" si="6"/>
        <v>2023</v>
      </c>
      <c r="B221" s="971" t="s">
        <v>1021</v>
      </c>
      <c r="C221" s="971">
        <v>26</v>
      </c>
      <c r="D221" s="971" t="s">
        <v>1235</v>
      </c>
      <c r="E221" s="971" t="s">
        <v>1224</v>
      </c>
      <c r="F221" s="974"/>
    </row>
    <row r="222" spans="1:6">
      <c r="A222" s="970">
        <f t="shared" si="6"/>
        <v>2023</v>
      </c>
      <c r="B222" s="971" t="s">
        <v>1021</v>
      </c>
      <c r="C222" s="971">
        <v>27</v>
      </c>
      <c r="D222" s="971" t="s">
        <v>1235</v>
      </c>
      <c r="E222" s="971" t="s">
        <v>1224</v>
      </c>
      <c r="F222" s="974"/>
    </row>
    <row r="223" spans="1:6">
      <c r="A223" s="970">
        <f t="shared" si="6"/>
        <v>2023</v>
      </c>
      <c r="B223" s="971" t="s">
        <v>1021</v>
      </c>
      <c r="C223" s="971">
        <v>28</v>
      </c>
      <c r="D223" s="971" t="s">
        <v>1235</v>
      </c>
      <c r="E223" s="971" t="s">
        <v>1224</v>
      </c>
      <c r="F223" s="974"/>
    </row>
    <row r="224" spans="1:6">
      <c r="A224" s="970">
        <f t="shared" si="6"/>
        <v>2023</v>
      </c>
      <c r="B224" s="971" t="s">
        <v>1021</v>
      </c>
      <c r="C224" s="971">
        <v>29</v>
      </c>
      <c r="D224" s="971" t="s">
        <v>1235</v>
      </c>
      <c r="E224" s="971" t="s">
        <v>1224</v>
      </c>
      <c r="F224" s="974"/>
    </row>
    <row r="225" spans="1:6">
      <c r="A225" s="970">
        <f t="shared" si="6"/>
        <v>2023</v>
      </c>
      <c r="B225" s="971" t="s">
        <v>1021</v>
      </c>
      <c r="C225" s="971">
        <v>30</v>
      </c>
      <c r="D225" s="971" t="s">
        <v>1235</v>
      </c>
      <c r="E225" s="971" t="s">
        <v>1224</v>
      </c>
      <c r="F225" s="974"/>
    </row>
    <row r="226" spans="1:6" ht="13.8" thickBot="1">
      <c r="A226" s="975">
        <f>+A225</f>
        <v>2023</v>
      </c>
      <c r="B226" s="976" t="s">
        <v>1021</v>
      </c>
      <c r="C226" s="976">
        <v>31</v>
      </c>
      <c r="D226" s="976" t="s">
        <v>1236</v>
      </c>
      <c r="E226" s="976" t="s">
        <v>1224</v>
      </c>
      <c r="F226" s="979"/>
    </row>
    <row r="227" spans="1:6" ht="13.8" thickBot="1">
      <c r="A227" s="1434" t="s">
        <v>1181</v>
      </c>
      <c r="B227" s="1435"/>
      <c r="C227" s="1435"/>
      <c r="D227" s="1435"/>
      <c r="E227" s="1436"/>
      <c r="F227" s="988">
        <f>SUM(F196:F226)</f>
        <v>0</v>
      </c>
    </row>
    <row r="228" spans="1:6">
      <c r="A228" s="965">
        <f>+A226</f>
        <v>2023</v>
      </c>
      <c r="B228" s="966" t="s">
        <v>1009</v>
      </c>
      <c r="C228" s="966">
        <v>1</v>
      </c>
      <c r="D228" s="966" t="s">
        <v>1235</v>
      </c>
      <c r="E228" s="966" t="s">
        <v>1224</v>
      </c>
      <c r="F228" s="969"/>
    </row>
    <row r="229" spans="1:6">
      <c r="A229" s="970">
        <f>+A228</f>
        <v>2023</v>
      </c>
      <c r="B229" s="971" t="s">
        <v>1009</v>
      </c>
      <c r="C229" s="971">
        <v>2</v>
      </c>
      <c r="D229" s="971" t="s">
        <v>1235</v>
      </c>
      <c r="E229" s="971" t="s">
        <v>1224</v>
      </c>
      <c r="F229" s="974"/>
    </row>
    <row r="230" spans="1:6">
      <c r="A230" s="970">
        <f t="shared" ref="A230:A257" si="7">+A229</f>
        <v>2023</v>
      </c>
      <c r="B230" s="971" t="s">
        <v>1009</v>
      </c>
      <c r="C230" s="971">
        <v>3</v>
      </c>
      <c r="D230" s="971" t="s">
        <v>1235</v>
      </c>
      <c r="E230" s="971" t="s">
        <v>1224</v>
      </c>
      <c r="F230" s="974"/>
    </row>
    <row r="231" spans="1:6">
      <c r="A231" s="970">
        <f t="shared" si="7"/>
        <v>2023</v>
      </c>
      <c r="B231" s="971" t="s">
        <v>1009</v>
      </c>
      <c r="C231" s="971">
        <v>4</v>
      </c>
      <c r="D231" s="971" t="s">
        <v>1235</v>
      </c>
      <c r="E231" s="971" t="s">
        <v>1224</v>
      </c>
      <c r="F231" s="974"/>
    </row>
    <row r="232" spans="1:6">
      <c r="A232" s="970">
        <f t="shared" si="7"/>
        <v>2023</v>
      </c>
      <c r="B232" s="971" t="s">
        <v>1009</v>
      </c>
      <c r="C232" s="971">
        <v>5</v>
      </c>
      <c r="D232" s="971" t="s">
        <v>1235</v>
      </c>
      <c r="E232" s="971" t="s">
        <v>1224</v>
      </c>
      <c r="F232" s="974"/>
    </row>
    <row r="233" spans="1:6">
      <c r="A233" s="970">
        <f t="shared" si="7"/>
        <v>2023</v>
      </c>
      <c r="B233" s="971" t="s">
        <v>1009</v>
      </c>
      <c r="C233" s="971">
        <v>6</v>
      </c>
      <c r="D233" s="971" t="s">
        <v>1235</v>
      </c>
      <c r="E233" s="971" t="s">
        <v>1224</v>
      </c>
      <c r="F233" s="974"/>
    </row>
    <row r="234" spans="1:6">
      <c r="A234" s="970">
        <f t="shared" si="7"/>
        <v>2023</v>
      </c>
      <c r="B234" s="971" t="s">
        <v>1009</v>
      </c>
      <c r="C234" s="971">
        <v>7</v>
      </c>
      <c r="D234" s="971" t="s">
        <v>1235</v>
      </c>
      <c r="E234" s="971" t="s">
        <v>1224</v>
      </c>
      <c r="F234" s="974"/>
    </row>
    <row r="235" spans="1:6">
      <c r="A235" s="970">
        <f t="shared" si="7"/>
        <v>2023</v>
      </c>
      <c r="B235" s="971" t="s">
        <v>1009</v>
      </c>
      <c r="C235" s="971">
        <v>8</v>
      </c>
      <c r="D235" s="971" t="s">
        <v>1235</v>
      </c>
      <c r="E235" s="971" t="s">
        <v>1224</v>
      </c>
      <c r="F235" s="974"/>
    </row>
    <row r="236" spans="1:6">
      <c r="A236" s="970">
        <f t="shared" si="7"/>
        <v>2023</v>
      </c>
      <c r="B236" s="971" t="s">
        <v>1009</v>
      </c>
      <c r="C236" s="971">
        <v>9</v>
      </c>
      <c r="D236" s="971" t="s">
        <v>1235</v>
      </c>
      <c r="E236" s="971" t="s">
        <v>1224</v>
      </c>
      <c r="F236" s="974"/>
    </row>
    <row r="237" spans="1:6">
      <c r="A237" s="970">
        <f t="shared" si="7"/>
        <v>2023</v>
      </c>
      <c r="B237" s="971" t="s">
        <v>1009</v>
      </c>
      <c r="C237" s="971">
        <v>10</v>
      </c>
      <c r="D237" s="971" t="s">
        <v>1235</v>
      </c>
      <c r="E237" s="971" t="s">
        <v>1224</v>
      </c>
      <c r="F237" s="974"/>
    </row>
    <row r="238" spans="1:6">
      <c r="A238" s="970">
        <f t="shared" si="7"/>
        <v>2023</v>
      </c>
      <c r="B238" s="971" t="s">
        <v>1009</v>
      </c>
      <c r="C238" s="971">
        <v>11</v>
      </c>
      <c r="D238" s="971" t="s">
        <v>1235</v>
      </c>
      <c r="E238" s="971" t="s">
        <v>1224</v>
      </c>
      <c r="F238" s="974"/>
    </row>
    <row r="239" spans="1:6">
      <c r="A239" s="970">
        <f t="shared" si="7"/>
        <v>2023</v>
      </c>
      <c r="B239" s="971" t="s">
        <v>1009</v>
      </c>
      <c r="C239" s="971">
        <v>12</v>
      </c>
      <c r="D239" s="971" t="s">
        <v>1235</v>
      </c>
      <c r="E239" s="971" t="s">
        <v>1224</v>
      </c>
      <c r="F239" s="974"/>
    </row>
    <row r="240" spans="1:6">
      <c r="A240" s="970">
        <f t="shared" si="7"/>
        <v>2023</v>
      </c>
      <c r="B240" s="971" t="s">
        <v>1009</v>
      </c>
      <c r="C240" s="971">
        <v>13</v>
      </c>
      <c r="D240" s="971" t="s">
        <v>1235</v>
      </c>
      <c r="E240" s="971" t="s">
        <v>1224</v>
      </c>
      <c r="F240" s="974"/>
    </row>
    <row r="241" spans="1:6">
      <c r="A241" s="970">
        <f t="shared" si="7"/>
        <v>2023</v>
      </c>
      <c r="B241" s="971" t="s">
        <v>1009</v>
      </c>
      <c r="C241" s="971">
        <v>14</v>
      </c>
      <c r="D241" s="971" t="s">
        <v>1235</v>
      </c>
      <c r="E241" s="971" t="s">
        <v>1224</v>
      </c>
      <c r="F241" s="974"/>
    </row>
    <row r="242" spans="1:6">
      <c r="A242" s="970">
        <f t="shared" si="7"/>
        <v>2023</v>
      </c>
      <c r="B242" s="971" t="s">
        <v>1009</v>
      </c>
      <c r="C242" s="971">
        <v>15</v>
      </c>
      <c r="D242" s="971" t="s">
        <v>1235</v>
      </c>
      <c r="E242" s="971" t="s">
        <v>1224</v>
      </c>
      <c r="F242" s="974"/>
    </row>
    <row r="243" spans="1:6">
      <c r="A243" s="970">
        <f t="shared" si="7"/>
        <v>2023</v>
      </c>
      <c r="B243" s="971" t="s">
        <v>1009</v>
      </c>
      <c r="C243" s="971">
        <v>16</v>
      </c>
      <c r="D243" s="971" t="s">
        <v>1235</v>
      </c>
      <c r="E243" s="971" t="s">
        <v>1224</v>
      </c>
      <c r="F243" s="974"/>
    </row>
    <row r="244" spans="1:6">
      <c r="A244" s="970">
        <f t="shared" si="7"/>
        <v>2023</v>
      </c>
      <c r="B244" s="971" t="s">
        <v>1009</v>
      </c>
      <c r="C244" s="971">
        <v>17</v>
      </c>
      <c r="D244" s="971" t="s">
        <v>1235</v>
      </c>
      <c r="E244" s="971" t="s">
        <v>1224</v>
      </c>
      <c r="F244" s="974"/>
    </row>
    <row r="245" spans="1:6">
      <c r="A245" s="970">
        <f t="shared" si="7"/>
        <v>2023</v>
      </c>
      <c r="B245" s="971" t="s">
        <v>1009</v>
      </c>
      <c r="C245" s="971">
        <v>18</v>
      </c>
      <c r="D245" s="971" t="s">
        <v>1235</v>
      </c>
      <c r="E245" s="971" t="s">
        <v>1224</v>
      </c>
      <c r="F245" s="974"/>
    </row>
    <row r="246" spans="1:6">
      <c r="A246" s="970">
        <f t="shared" si="7"/>
        <v>2023</v>
      </c>
      <c r="B246" s="971" t="s">
        <v>1009</v>
      </c>
      <c r="C246" s="971">
        <v>19</v>
      </c>
      <c r="D246" s="971" t="s">
        <v>1235</v>
      </c>
      <c r="E246" s="971" t="s">
        <v>1224</v>
      </c>
      <c r="F246" s="974"/>
    </row>
    <row r="247" spans="1:6">
      <c r="A247" s="970">
        <f t="shared" si="7"/>
        <v>2023</v>
      </c>
      <c r="B247" s="971" t="s">
        <v>1009</v>
      </c>
      <c r="C247" s="971">
        <v>20</v>
      </c>
      <c r="D247" s="971" t="s">
        <v>1235</v>
      </c>
      <c r="E247" s="971" t="s">
        <v>1224</v>
      </c>
      <c r="F247" s="974"/>
    </row>
    <row r="248" spans="1:6">
      <c r="A248" s="970">
        <f t="shared" si="7"/>
        <v>2023</v>
      </c>
      <c r="B248" s="971" t="s">
        <v>1009</v>
      </c>
      <c r="C248" s="971">
        <v>21</v>
      </c>
      <c r="D248" s="971" t="s">
        <v>1235</v>
      </c>
      <c r="E248" s="971" t="s">
        <v>1224</v>
      </c>
      <c r="F248" s="974"/>
    </row>
    <row r="249" spans="1:6">
      <c r="A249" s="970">
        <f t="shared" si="7"/>
        <v>2023</v>
      </c>
      <c r="B249" s="971" t="s">
        <v>1009</v>
      </c>
      <c r="C249" s="971">
        <v>22</v>
      </c>
      <c r="D249" s="971" t="s">
        <v>1235</v>
      </c>
      <c r="E249" s="971" t="s">
        <v>1224</v>
      </c>
      <c r="F249" s="974"/>
    </row>
    <row r="250" spans="1:6">
      <c r="A250" s="970">
        <f t="shared" si="7"/>
        <v>2023</v>
      </c>
      <c r="B250" s="971" t="s">
        <v>1009</v>
      </c>
      <c r="C250" s="971">
        <v>23</v>
      </c>
      <c r="D250" s="971" t="s">
        <v>1235</v>
      </c>
      <c r="E250" s="971" t="s">
        <v>1224</v>
      </c>
      <c r="F250" s="974"/>
    </row>
    <row r="251" spans="1:6">
      <c r="A251" s="970">
        <f t="shared" si="7"/>
        <v>2023</v>
      </c>
      <c r="B251" s="971" t="s">
        <v>1009</v>
      </c>
      <c r="C251" s="971">
        <v>24</v>
      </c>
      <c r="D251" s="971" t="s">
        <v>1235</v>
      </c>
      <c r="E251" s="971" t="s">
        <v>1224</v>
      </c>
      <c r="F251" s="974"/>
    </row>
    <row r="252" spans="1:6">
      <c r="A252" s="970">
        <f t="shared" si="7"/>
        <v>2023</v>
      </c>
      <c r="B252" s="971" t="s">
        <v>1009</v>
      </c>
      <c r="C252" s="971">
        <v>25</v>
      </c>
      <c r="D252" s="971" t="s">
        <v>1235</v>
      </c>
      <c r="E252" s="971" t="s">
        <v>1224</v>
      </c>
      <c r="F252" s="974"/>
    </row>
    <row r="253" spans="1:6">
      <c r="A253" s="970">
        <f t="shared" si="7"/>
        <v>2023</v>
      </c>
      <c r="B253" s="971" t="s">
        <v>1009</v>
      </c>
      <c r="C253" s="971">
        <v>26</v>
      </c>
      <c r="D253" s="971" t="s">
        <v>1235</v>
      </c>
      <c r="E253" s="971" t="s">
        <v>1224</v>
      </c>
      <c r="F253" s="974"/>
    </row>
    <row r="254" spans="1:6">
      <c r="A254" s="970">
        <f t="shared" si="7"/>
        <v>2023</v>
      </c>
      <c r="B254" s="971" t="s">
        <v>1009</v>
      </c>
      <c r="C254" s="971">
        <v>27</v>
      </c>
      <c r="D254" s="971" t="s">
        <v>1235</v>
      </c>
      <c r="E254" s="971" t="s">
        <v>1224</v>
      </c>
      <c r="F254" s="974"/>
    </row>
    <row r="255" spans="1:6">
      <c r="A255" s="970">
        <f t="shared" si="7"/>
        <v>2023</v>
      </c>
      <c r="B255" s="971" t="s">
        <v>1009</v>
      </c>
      <c r="C255" s="971">
        <v>28</v>
      </c>
      <c r="D255" s="971" t="s">
        <v>1235</v>
      </c>
      <c r="E255" s="971" t="s">
        <v>1224</v>
      </c>
      <c r="F255" s="974"/>
    </row>
    <row r="256" spans="1:6">
      <c r="A256" s="970">
        <f t="shared" si="7"/>
        <v>2023</v>
      </c>
      <c r="B256" s="971" t="s">
        <v>1009</v>
      </c>
      <c r="C256" s="971">
        <v>29</v>
      </c>
      <c r="D256" s="971" t="s">
        <v>1235</v>
      </c>
      <c r="E256" s="971" t="s">
        <v>1224</v>
      </c>
      <c r="F256" s="974"/>
    </row>
    <row r="257" spans="1:6">
      <c r="A257" s="970">
        <f t="shared" si="7"/>
        <v>2023</v>
      </c>
      <c r="B257" s="971" t="s">
        <v>1009</v>
      </c>
      <c r="C257" s="971">
        <v>30</v>
      </c>
      <c r="D257" s="971" t="s">
        <v>1235</v>
      </c>
      <c r="E257" s="971" t="s">
        <v>1224</v>
      </c>
      <c r="F257" s="974"/>
    </row>
    <row r="258" spans="1:6" ht="13.8" thickBot="1">
      <c r="A258" s="975">
        <f>+A257</f>
        <v>2023</v>
      </c>
      <c r="B258" s="976" t="s">
        <v>1009</v>
      </c>
      <c r="C258" s="976">
        <v>31</v>
      </c>
      <c r="D258" s="976" t="s">
        <v>1236</v>
      </c>
      <c r="E258" s="976" t="s">
        <v>1224</v>
      </c>
      <c r="F258" s="979"/>
    </row>
    <row r="259" spans="1:6" ht="13.8" thickBot="1">
      <c r="A259" s="1434" t="s">
        <v>1181</v>
      </c>
      <c r="B259" s="1435"/>
      <c r="C259" s="1435"/>
      <c r="D259" s="1435"/>
      <c r="E259" s="1436"/>
      <c r="F259" s="988">
        <f>SUM(F228:F258)</f>
        <v>0</v>
      </c>
    </row>
    <row r="260" spans="1:6">
      <c r="A260" s="965">
        <f>+A258</f>
        <v>2023</v>
      </c>
      <c r="B260" s="966" t="s">
        <v>1010</v>
      </c>
      <c r="C260" s="966">
        <v>1</v>
      </c>
      <c r="D260" s="966" t="s">
        <v>1235</v>
      </c>
      <c r="E260" s="966" t="s">
        <v>1224</v>
      </c>
      <c r="F260" s="969"/>
    </row>
    <row r="261" spans="1:6">
      <c r="A261" s="970">
        <f>+A260</f>
        <v>2023</v>
      </c>
      <c r="B261" s="971" t="s">
        <v>1010</v>
      </c>
      <c r="C261" s="971">
        <v>2</v>
      </c>
      <c r="D261" s="971" t="s">
        <v>1235</v>
      </c>
      <c r="E261" s="971" t="s">
        <v>1224</v>
      </c>
      <c r="F261" s="974"/>
    </row>
    <row r="262" spans="1:6">
      <c r="A262" s="970">
        <f t="shared" ref="A262:A288" si="8">+A261</f>
        <v>2023</v>
      </c>
      <c r="B262" s="971" t="s">
        <v>1010</v>
      </c>
      <c r="C262" s="971">
        <v>3</v>
      </c>
      <c r="D262" s="971" t="s">
        <v>1235</v>
      </c>
      <c r="E262" s="971" t="s">
        <v>1224</v>
      </c>
      <c r="F262" s="974"/>
    </row>
    <row r="263" spans="1:6">
      <c r="A263" s="970">
        <f t="shared" si="8"/>
        <v>2023</v>
      </c>
      <c r="B263" s="971" t="s">
        <v>1010</v>
      </c>
      <c r="C263" s="971">
        <v>4</v>
      </c>
      <c r="D263" s="971" t="s">
        <v>1235</v>
      </c>
      <c r="E263" s="971" t="s">
        <v>1224</v>
      </c>
      <c r="F263" s="974"/>
    </row>
    <row r="264" spans="1:6">
      <c r="A264" s="970">
        <f t="shared" si="8"/>
        <v>2023</v>
      </c>
      <c r="B264" s="971" t="s">
        <v>1010</v>
      </c>
      <c r="C264" s="971">
        <v>5</v>
      </c>
      <c r="D264" s="971" t="s">
        <v>1235</v>
      </c>
      <c r="E264" s="971" t="s">
        <v>1224</v>
      </c>
      <c r="F264" s="974"/>
    </row>
    <row r="265" spans="1:6">
      <c r="A265" s="970">
        <f t="shared" si="8"/>
        <v>2023</v>
      </c>
      <c r="B265" s="971" t="s">
        <v>1010</v>
      </c>
      <c r="C265" s="971">
        <v>6</v>
      </c>
      <c r="D265" s="971" t="s">
        <v>1235</v>
      </c>
      <c r="E265" s="971" t="s">
        <v>1224</v>
      </c>
      <c r="F265" s="974"/>
    </row>
    <row r="266" spans="1:6">
      <c r="A266" s="970">
        <f t="shared" si="8"/>
        <v>2023</v>
      </c>
      <c r="B266" s="971" t="s">
        <v>1010</v>
      </c>
      <c r="C266" s="971">
        <v>7</v>
      </c>
      <c r="D266" s="971" t="s">
        <v>1235</v>
      </c>
      <c r="E266" s="971" t="s">
        <v>1224</v>
      </c>
      <c r="F266" s="974"/>
    </row>
    <row r="267" spans="1:6">
      <c r="A267" s="970">
        <f t="shared" si="8"/>
        <v>2023</v>
      </c>
      <c r="B267" s="971" t="s">
        <v>1010</v>
      </c>
      <c r="C267" s="971">
        <v>8</v>
      </c>
      <c r="D267" s="971" t="s">
        <v>1235</v>
      </c>
      <c r="E267" s="971" t="s">
        <v>1224</v>
      </c>
      <c r="F267" s="974"/>
    </row>
    <row r="268" spans="1:6">
      <c r="A268" s="970">
        <f t="shared" si="8"/>
        <v>2023</v>
      </c>
      <c r="B268" s="971" t="s">
        <v>1010</v>
      </c>
      <c r="C268" s="971">
        <v>9</v>
      </c>
      <c r="D268" s="971" t="s">
        <v>1235</v>
      </c>
      <c r="E268" s="971" t="s">
        <v>1224</v>
      </c>
      <c r="F268" s="974"/>
    </row>
    <row r="269" spans="1:6">
      <c r="A269" s="970">
        <f t="shared" si="8"/>
        <v>2023</v>
      </c>
      <c r="B269" s="971" t="s">
        <v>1010</v>
      </c>
      <c r="C269" s="971">
        <v>10</v>
      </c>
      <c r="D269" s="971" t="s">
        <v>1235</v>
      </c>
      <c r="E269" s="971" t="s">
        <v>1224</v>
      </c>
      <c r="F269" s="974"/>
    </row>
    <row r="270" spans="1:6">
      <c r="A270" s="970">
        <f t="shared" si="8"/>
        <v>2023</v>
      </c>
      <c r="B270" s="971" t="s">
        <v>1010</v>
      </c>
      <c r="C270" s="971">
        <v>11</v>
      </c>
      <c r="D270" s="971" t="s">
        <v>1235</v>
      </c>
      <c r="E270" s="971" t="s">
        <v>1224</v>
      </c>
      <c r="F270" s="974"/>
    </row>
    <row r="271" spans="1:6">
      <c r="A271" s="970">
        <f t="shared" si="8"/>
        <v>2023</v>
      </c>
      <c r="B271" s="971" t="s">
        <v>1010</v>
      </c>
      <c r="C271" s="971">
        <v>12</v>
      </c>
      <c r="D271" s="971" t="s">
        <v>1235</v>
      </c>
      <c r="E271" s="971" t="s">
        <v>1224</v>
      </c>
      <c r="F271" s="974"/>
    </row>
    <row r="272" spans="1:6">
      <c r="A272" s="970">
        <f t="shared" si="8"/>
        <v>2023</v>
      </c>
      <c r="B272" s="971" t="s">
        <v>1010</v>
      </c>
      <c r="C272" s="971">
        <v>13</v>
      </c>
      <c r="D272" s="971" t="s">
        <v>1235</v>
      </c>
      <c r="E272" s="971" t="s">
        <v>1224</v>
      </c>
      <c r="F272" s="974"/>
    </row>
    <row r="273" spans="1:6">
      <c r="A273" s="970">
        <f t="shared" si="8"/>
        <v>2023</v>
      </c>
      <c r="B273" s="971" t="s">
        <v>1010</v>
      </c>
      <c r="C273" s="971">
        <v>14</v>
      </c>
      <c r="D273" s="971" t="s">
        <v>1235</v>
      </c>
      <c r="E273" s="971" t="s">
        <v>1224</v>
      </c>
      <c r="F273" s="974"/>
    </row>
    <row r="274" spans="1:6">
      <c r="A274" s="970">
        <f t="shared" si="8"/>
        <v>2023</v>
      </c>
      <c r="B274" s="971" t="s">
        <v>1010</v>
      </c>
      <c r="C274" s="971">
        <v>15</v>
      </c>
      <c r="D274" s="971" t="s">
        <v>1235</v>
      </c>
      <c r="E274" s="971" t="s">
        <v>1224</v>
      </c>
      <c r="F274" s="974"/>
    </row>
    <row r="275" spans="1:6">
      <c r="A275" s="970">
        <f t="shared" si="8"/>
        <v>2023</v>
      </c>
      <c r="B275" s="971" t="s">
        <v>1010</v>
      </c>
      <c r="C275" s="971">
        <v>16</v>
      </c>
      <c r="D275" s="971" t="s">
        <v>1235</v>
      </c>
      <c r="E275" s="971" t="s">
        <v>1224</v>
      </c>
      <c r="F275" s="974"/>
    </row>
    <row r="276" spans="1:6">
      <c r="A276" s="970">
        <f t="shared" si="8"/>
        <v>2023</v>
      </c>
      <c r="B276" s="971" t="s">
        <v>1010</v>
      </c>
      <c r="C276" s="971">
        <v>17</v>
      </c>
      <c r="D276" s="971" t="s">
        <v>1235</v>
      </c>
      <c r="E276" s="971" t="s">
        <v>1224</v>
      </c>
      <c r="F276" s="974"/>
    </row>
    <row r="277" spans="1:6">
      <c r="A277" s="970">
        <f t="shared" si="8"/>
        <v>2023</v>
      </c>
      <c r="B277" s="971" t="s">
        <v>1010</v>
      </c>
      <c r="C277" s="971">
        <v>18</v>
      </c>
      <c r="D277" s="971" t="s">
        <v>1235</v>
      </c>
      <c r="E277" s="971" t="s">
        <v>1224</v>
      </c>
      <c r="F277" s="974"/>
    </row>
    <row r="278" spans="1:6">
      <c r="A278" s="970">
        <f t="shared" si="8"/>
        <v>2023</v>
      </c>
      <c r="B278" s="971" t="s">
        <v>1010</v>
      </c>
      <c r="C278" s="971">
        <v>19</v>
      </c>
      <c r="D278" s="971" t="s">
        <v>1235</v>
      </c>
      <c r="E278" s="971" t="s">
        <v>1224</v>
      </c>
      <c r="F278" s="974"/>
    </row>
    <row r="279" spans="1:6">
      <c r="A279" s="970">
        <f t="shared" si="8"/>
        <v>2023</v>
      </c>
      <c r="B279" s="971" t="s">
        <v>1010</v>
      </c>
      <c r="C279" s="971">
        <v>20</v>
      </c>
      <c r="D279" s="971" t="s">
        <v>1235</v>
      </c>
      <c r="E279" s="971" t="s">
        <v>1224</v>
      </c>
      <c r="F279" s="974"/>
    </row>
    <row r="280" spans="1:6">
      <c r="A280" s="970">
        <f t="shared" si="8"/>
        <v>2023</v>
      </c>
      <c r="B280" s="971" t="s">
        <v>1010</v>
      </c>
      <c r="C280" s="971">
        <v>21</v>
      </c>
      <c r="D280" s="971" t="s">
        <v>1235</v>
      </c>
      <c r="E280" s="971" t="s">
        <v>1224</v>
      </c>
      <c r="F280" s="974"/>
    </row>
    <row r="281" spans="1:6">
      <c r="A281" s="970">
        <f t="shared" si="8"/>
        <v>2023</v>
      </c>
      <c r="B281" s="971" t="s">
        <v>1010</v>
      </c>
      <c r="C281" s="971">
        <v>22</v>
      </c>
      <c r="D281" s="971" t="s">
        <v>1235</v>
      </c>
      <c r="E281" s="971" t="s">
        <v>1224</v>
      </c>
      <c r="F281" s="974"/>
    </row>
    <row r="282" spans="1:6">
      <c r="A282" s="970">
        <f t="shared" si="8"/>
        <v>2023</v>
      </c>
      <c r="B282" s="971" t="s">
        <v>1010</v>
      </c>
      <c r="C282" s="971">
        <v>23</v>
      </c>
      <c r="D282" s="971" t="s">
        <v>1235</v>
      </c>
      <c r="E282" s="971" t="s">
        <v>1224</v>
      </c>
      <c r="F282" s="974"/>
    </row>
    <row r="283" spans="1:6">
      <c r="A283" s="970">
        <f t="shared" si="8"/>
        <v>2023</v>
      </c>
      <c r="B283" s="971" t="s">
        <v>1010</v>
      </c>
      <c r="C283" s="971">
        <v>24</v>
      </c>
      <c r="D283" s="971" t="s">
        <v>1235</v>
      </c>
      <c r="E283" s="971" t="s">
        <v>1224</v>
      </c>
      <c r="F283" s="974"/>
    </row>
    <row r="284" spans="1:6">
      <c r="A284" s="970">
        <f t="shared" si="8"/>
        <v>2023</v>
      </c>
      <c r="B284" s="971" t="s">
        <v>1010</v>
      </c>
      <c r="C284" s="971">
        <v>25</v>
      </c>
      <c r="D284" s="971" t="s">
        <v>1235</v>
      </c>
      <c r="E284" s="971" t="s">
        <v>1224</v>
      </c>
      <c r="F284" s="974"/>
    </row>
    <row r="285" spans="1:6">
      <c r="A285" s="970">
        <f t="shared" si="8"/>
        <v>2023</v>
      </c>
      <c r="B285" s="971" t="s">
        <v>1010</v>
      </c>
      <c r="C285" s="971">
        <v>26</v>
      </c>
      <c r="D285" s="971" t="s">
        <v>1235</v>
      </c>
      <c r="E285" s="971" t="s">
        <v>1224</v>
      </c>
      <c r="F285" s="974"/>
    </row>
    <row r="286" spans="1:6">
      <c r="A286" s="970">
        <f t="shared" si="8"/>
        <v>2023</v>
      </c>
      <c r="B286" s="971" t="s">
        <v>1010</v>
      </c>
      <c r="C286" s="971">
        <v>27</v>
      </c>
      <c r="D286" s="971" t="s">
        <v>1235</v>
      </c>
      <c r="E286" s="971" t="s">
        <v>1224</v>
      </c>
      <c r="F286" s="974"/>
    </row>
    <row r="287" spans="1:6">
      <c r="A287" s="970">
        <f t="shared" si="8"/>
        <v>2023</v>
      </c>
      <c r="B287" s="971" t="s">
        <v>1010</v>
      </c>
      <c r="C287" s="971">
        <v>28</v>
      </c>
      <c r="D287" s="971" t="s">
        <v>1235</v>
      </c>
      <c r="E287" s="971" t="s">
        <v>1224</v>
      </c>
      <c r="F287" s="974"/>
    </row>
    <row r="288" spans="1:6">
      <c r="A288" s="970">
        <f t="shared" si="8"/>
        <v>2023</v>
      </c>
      <c r="B288" s="971" t="s">
        <v>1010</v>
      </c>
      <c r="C288" s="971">
        <v>29</v>
      </c>
      <c r="D288" s="971" t="s">
        <v>1235</v>
      </c>
      <c r="E288" s="971" t="s">
        <v>1224</v>
      </c>
      <c r="F288" s="974"/>
    </row>
    <row r="289" spans="1:12" ht="13.8" thickBot="1">
      <c r="A289" s="975">
        <f>+A288</f>
        <v>2023</v>
      </c>
      <c r="B289" s="976" t="s">
        <v>1010</v>
      </c>
      <c r="C289" s="976">
        <v>30</v>
      </c>
      <c r="D289" s="976" t="s">
        <v>1235</v>
      </c>
      <c r="E289" s="976" t="s">
        <v>1224</v>
      </c>
      <c r="F289" s="979"/>
    </row>
    <row r="290" spans="1:12" ht="13.8" thickBot="1">
      <c r="A290" s="1434" t="s">
        <v>1181</v>
      </c>
      <c r="B290" s="1435"/>
      <c r="C290" s="1435"/>
      <c r="D290" s="1435"/>
      <c r="E290" s="1436"/>
      <c r="F290" s="988">
        <f>SUM(F260:F289)</f>
        <v>0</v>
      </c>
    </row>
    <row r="291" spans="1:12" ht="13.8" thickBot="1">
      <c r="A291" s="989"/>
      <c r="B291" s="989"/>
      <c r="C291" s="989"/>
      <c r="D291" s="989"/>
      <c r="E291" s="996"/>
      <c r="F291" s="997"/>
    </row>
    <row r="292" spans="1:12" ht="42" thickBot="1">
      <c r="A292" s="963" t="s">
        <v>790</v>
      </c>
      <c r="B292" s="964" t="s">
        <v>791</v>
      </c>
      <c r="C292" s="964" t="s">
        <v>1231</v>
      </c>
      <c r="D292" s="964" t="s">
        <v>1220</v>
      </c>
      <c r="E292" s="964" t="s">
        <v>1221</v>
      </c>
      <c r="F292" s="1015" t="s">
        <v>1222</v>
      </c>
    </row>
    <row r="293" spans="1:12" ht="15.6">
      <c r="A293" s="965">
        <v>2023</v>
      </c>
      <c r="B293" s="966" t="s">
        <v>1011</v>
      </c>
      <c r="C293" s="966">
        <v>1</v>
      </c>
      <c r="D293" s="966" t="s">
        <v>1235</v>
      </c>
      <c r="E293" s="966" t="s">
        <v>1224</v>
      </c>
      <c r="F293" s="969"/>
      <c r="G293" s="1019"/>
      <c r="H293" s="1017"/>
      <c r="I293" s="1017"/>
      <c r="J293" s="1019"/>
      <c r="K293" s="1017"/>
      <c r="L293" s="1017"/>
    </row>
    <row r="294" spans="1:12" ht="15.6">
      <c r="A294" s="970">
        <v>2023</v>
      </c>
      <c r="B294" s="971" t="s">
        <v>1011</v>
      </c>
      <c r="C294" s="971">
        <v>2</v>
      </c>
      <c r="D294" s="971" t="s">
        <v>1235</v>
      </c>
      <c r="E294" s="971" t="s">
        <v>1224</v>
      </c>
      <c r="F294" s="974"/>
      <c r="G294" s="1019"/>
      <c r="H294" s="1017"/>
      <c r="I294" s="1017"/>
      <c r="J294" s="1019"/>
      <c r="K294" s="1017"/>
      <c r="L294" s="1017"/>
    </row>
    <row r="295" spans="1:12" ht="15.6">
      <c r="A295" s="970">
        <v>2023</v>
      </c>
      <c r="B295" s="971" t="s">
        <v>1011</v>
      </c>
      <c r="C295" s="971">
        <v>3</v>
      </c>
      <c r="D295" s="971" t="s">
        <v>1235</v>
      </c>
      <c r="E295" s="971" t="s">
        <v>1224</v>
      </c>
      <c r="F295" s="974"/>
      <c r="G295" s="1019"/>
      <c r="H295" s="1017"/>
      <c r="I295" s="1017"/>
      <c r="J295" s="1019"/>
      <c r="K295" s="1017"/>
      <c r="L295" s="1017"/>
    </row>
    <row r="296" spans="1:12" ht="15.6">
      <c r="A296" s="970">
        <v>2023</v>
      </c>
      <c r="B296" s="971" t="s">
        <v>1011</v>
      </c>
      <c r="C296" s="971">
        <v>4</v>
      </c>
      <c r="D296" s="971" t="s">
        <v>1235</v>
      </c>
      <c r="E296" s="971" t="s">
        <v>1224</v>
      </c>
      <c r="F296" s="974"/>
      <c r="G296" s="1019"/>
      <c r="H296" s="1017"/>
      <c r="I296" s="1017"/>
      <c r="J296" s="1019"/>
      <c r="K296" s="1017"/>
      <c r="L296" s="1017"/>
    </row>
    <row r="297" spans="1:12" ht="15.6">
      <c r="A297" s="970">
        <v>2023</v>
      </c>
      <c r="B297" s="971" t="s">
        <v>1011</v>
      </c>
      <c r="C297" s="971">
        <v>5</v>
      </c>
      <c r="D297" s="971" t="s">
        <v>1235</v>
      </c>
      <c r="E297" s="971" t="s">
        <v>1224</v>
      </c>
      <c r="F297" s="974"/>
      <c r="G297" s="1019"/>
      <c r="H297" s="1017"/>
      <c r="I297" s="1017"/>
      <c r="J297" s="1019"/>
      <c r="K297" s="1017"/>
      <c r="L297" s="1017"/>
    </row>
    <row r="298" spans="1:12" ht="15.6">
      <c r="A298" s="970">
        <v>2023</v>
      </c>
      <c r="B298" s="971" t="s">
        <v>1011</v>
      </c>
      <c r="C298" s="971">
        <v>6</v>
      </c>
      <c r="D298" s="971" t="s">
        <v>1235</v>
      </c>
      <c r="E298" s="971" t="s">
        <v>1224</v>
      </c>
      <c r="F298" s="974"/>
      <c r="G298" s="1019"/>
      <c r="H298" s="1017"/>
      <c r="I298" s="1017"/>
      <c r="J298" s="1019"/>
      <c r="K298" s="1017"/>
      <c r="L298" s="1017"/>
    </row>
    <row r="299" spans="1:12" ht="15.6">
      <c r="A299" s="970">
        <v>2023</v>
      </c>
      <c r="B299" s="971" t="s">
        <v>1011</v>
      </c>
      <c r="C299" s="971">
        <v>7</v>
      </c>
      <c r="D299" s="971" t="s">
        <v>1235</v>
      </c>
      <c r="E299" s="971" t="s">
        <v>1224</v>
      </c>
      <c r="F299" s="974"/>
      <c r="G299" s="1019"/>
      <c r="H299" s="1017"/>
      <c r="I299" s="1017"/>
      <c r="J299" s="1019"/>
      <c r="K299" s="1017"/>
      <c r="L299" s="1017"/>
    </row>
    <row r="300" spans="1:12" ht="15.6">
      <c r="A300" s="970">
        <v>2023</v>
      </c>
      <c r="B300" s="971" t="s">
        <v>1011</v>
      </c>
      <c r="C300" s="971">
        <v>8</v>
      </c>
      <c r="D300" s="971" t="s">
        <v>1235</v>
      </c>
      <c r="E300" s="971" t="s">
        <v>1224</v>
      </c>
      <c r="F300" s="974"/>
      <c r="G300" s="1019"/>
      <c r="H300" s="1017"/>
      <c r="I300" s="1017"/>
      <c r="J300" s="1019"/>
      <c r="K300" s="1017"/>
      <c r="L300" s="1017"/>
    </row>
    <row r="301" spans="1:12" ht="15.6">
      <c r="A301" s="970">
        <v>2023</v>
      </c>
      <c r="B301" s="971" t="s">
        <v>1011</v>
      </c>
      <c r="C301" s="971">
        <v>9</v>
      </c>
      <c r="D301" s="971" t="s">
        <v>1235</v>
      </c>
      <c r="E301" s="971" t="s">
        <v>1224</v>
      </c>
      <c r="F301" s="974"/>
      <c r="G301" s="1019"/>
      <c r="H301" s="1017"/>
      <c r="I301" s="1017"/>
      <c r="J301" s="1019"/>
      <c r="K301" s="1017"/>
      <c r="L301" s="1017"/>
    </row>
    <row r="302" spans="1:12" ht="15.6">
      <c r="A302" s="970">
        <v>2023</v>
      </c>
      <c r="B302" s="971" t="s">
        <v>1011</v>
      </c>
      <c r="C302" s="971">
        <v>10</v>
      </c>
      <c r="D302" s="971" t="s">
        <v>1235</v>
      </c>
      <c r="E302" s="971" t="s">
        <v>1224</v>
      </c>
      <c r="F302" s="974"/>
      <c r="G302" s="1019"/>
      <c r="H302" s="1017"/>
      <c r="I302" s="1017"/>
      <c r="J302" s="1019"/>
      <c r="K302" s="1017"/>
      <c r="L302" s="1017"/>
    </row>
    <row r="303" spans="1:12" ht="15.6">
      <c r="A303" s="970">
        <v>2023</v>
      </c>
      <c r="B303" s="971" t="s">
        <v>1011</v>
      </c>
      <c r="C303" s="971">
        <v>11</v>
      </c>
      <c r="D303" s="971" t="s">
        <v>1235</v>
      </c>
      <c r="E303" s="971" t="s">
        <v>1224</v>
      </c>
      <c r="F303" s="974"/>
      <c r="G303" s="1019"/>
      <c r="H303" s="1017"/>
      <c r="I303" s="1017"/>
      <c r="J303" s="1019"/>
      <c r="K303" s="1017"/>
      <c r="L303" s="1017"/>
    </row>
    <row r="304" spans="1:12" ht="15.6">
      <c r="A304" s="970">
        <v>2023</v>
      </c>
      <c r="B304" s="971" t="s">
        <v>1011</v>
      </c>
      <c r="C304" s="971">
        <v>12</v>
      </c>
      <c r="D304" s="971" t="s">
        <v>1235</v>
      </c>
      <c r="E304" s="971" t="s">
        <v>1224</v>
      </c>
      <c r="F304" s="974"/>
      <c r="G304" s="1019"/>
      <c r="H304" s="1017"/>
      <c r="I304" s="1017"/>
      <c r="J304" s="1019"/>
      <c r="K304" s="1017"/>
      <c r="L304" s="1017"/>
    </row>
    <row r="305" spans="1:12" ht="15.6">
      <c r="A305" s="970">
        <v>2023</v>
      </c>
      <c r="B305" s="971" t="s">
        <v>1011</v>
      </c>
      <c r="C305" s="971">
        <v>13</v>
      </c>
      <c r="D305" s="971" t="s">
        <v>1235</v>
      </c>
      <c r="E305" s="971" t="s">
        <v>1224</v>
      </c>
      <c r="F305" s="974"/>
      <c r="G305" s="1019"/>
      <c r="H305" s="1017"/>
      <c r="I305" s="1017"/>
      <c r="J305" s="1019"/>
      <c r="K305" s="1017"/>
      <c r="L305" s="1017"/>
    </row>
    <row r="306" spans="1:12" ht="15.6">
      <c r="A306" s="970">
        <v>2023</v>
      </c>
      <c r="B306" s="971" t="s">
        <v>1011</v>
      </c>
      <c r="C306" s="971">
        <v>14</v>
      </c>
      <c r="D306" s="971" t="s">
        <v>1235</v>
      </c>
      <c r="E306" s="971" t="s">
        <v>1224</v>
      </c>
      <c r="F306" s="974"/>
      <c r="G306" s="1019"/>
      <c r="H306" s="1017"/>
      <c r="I306" s="1017"/>
      <c r="J306" s="1019"/>
      <c r="K306" s="1017"/>
      <c r="L306" s="1017"/>
    </row>
    <row r="307" spans="1:12" ht="15.6">
      <c r="A307" s="970">
        <v>2023</v>
      </c>
      <c r="B307" s="971" t="s">
        <v>1011</v>
      </c>
      <c r="C307" s="971">
        <v>15</v>
      </c>
      <c r="D307" s="971" t="s">
        <v>1235</v>
      </c>
      <c r="E307" s="971" t="s">
        <v>1224</v>
      </c>
      <c r="F307" s="974"/>
      <c r="G307" s="1019"/>
      <c r="H307" s="1017"/>
      <c r="I307" s="1017"/>
      <c r="J307" s="1019"/>
      <c r="K307" s="1017"/>
      <c r="L307" s="1017"/>
    </row>
    <row r="308" spans="1:12" ht="15.6">
      <c r="A308" s="970">
        <v>2023</v>
      </c>
      <c r="B308" s="971" t="s">
        <v>1011</v>
      </c>
      <c r="C308" s="971">
        <v>16</v>
      </c>
      <c r="D308" s="971" t="s">
        <v>1235</v>
      </c>
      <c r="E308" s="971" t="s">
        <v>1224</v>
      </c>
      <c r="F308" s="974"/>
      <c r="G308" s="1019"/>
      <c r="H308" s="1017"/>
      <c r="I308" s="1017"/>
      <c r="J308" s="1019"/>
      <c r="K308" s="1017"/>
      <c r="L308" s="1017"/>
    </row>
    <row r="309" spans="1:12" ht="15.6">
      <c r="A309" s="970">
        <v>2023</v>
      </c>
      <c r="B309" s="971" t="s">
        <v>1011</v>
      </c>
      <c r="C309" s="971">
        <v>17</v>
      </c>
      <c r="D309" s="971" t="s">
        <v>1235</v>
      </c>
      <c r="E309" s="971" t="s">
        <v>1224</v>
      </c>
      <c r="F309" s="974"/>
      <c r="G309" s="1019"/>
      <c r="H309" s="1017"/>
      <c r="I309" s="1017"/>
      <c r="J309" s="1019"/>
      <c r="K309" s="1017"/>
      <c r="L309" s="1017"/>
    </row>
    <row r="310" spans="1:12" ht="15.6">
      <c r="A310" s="970">
        <v>2023</v>
      </c>
      <c r="B310" s="971" t="s">
        <v>1011</v>
      </c>
      <c r="C310" s="971">
        <v>18</v>
      </c>
      <c r="D310" s="971" t="s">
        <v>1235</v>
      </c>
      <c r="E310" s="971" t="s">
        <v>1224</v>
      </c>
      <c r="F310" s="974"/>
      <c r="G310" s="1019"/>
      <c r="H310" s="1017"/>
      <c r="I310" s="1017"/>
      <c r="J310" s="1019"/>
      <c r="K310" s="1017"/>
      <c r="L310" s="1017"/>
    </row>
    <row r="311" spans="1:12" ht="15.6">
      <c r="A311" s="970">
        <v>2023</v>
      </c>
      <c r="B311" s="971" t="s">
        <v>1011</v>
      </c>
      <c r="C311" s="971">
        <v>19</v>
      </c>
      <c r="D311" s="971" t="s">
        <v>1235</v>
      </c>
      <c r="E311" s="971" t="s">
        <v>1224</v>
      </c>
      <c r="F311" s="974"/>
      <c r="G311" s="1019"/>
      <c r="H311" s="1017"/>
      <c r="I311" s="1017"/>
      <c r="J311" s="1019"/>
      <c r="K311" s="1017"/>
      <c r="L311" s="1017"/>
    </row>
    <row r="312" spans="1:12" ht="15.6">
      <c r="A312" s="970">
        <v>2023</v>
      </c>
      <c r="B312" s="971" t="s">
        <v>1011</v>
      </c>
      <c r="C312" s="971">
        <v>20</v>
      </c>
      <c r="D312" s="971" t="s">
        <v>1235</v>
      </c>
      <c r="E312" s="971" t="s">
        <v>1224</v>
      </c>
      <c r="F312" s="974"/>
      <c r="G312" s="1019"/>
      <c r="H312" s="1017"/>
      <c r="I312" s="1017"/>
      <c r="J312" s="1019"/>
      <c r="K312" s="1017"/>
      <c r="L312" s="1017"/>
    </row>
    <row r="313" spans="1:12" ht="15.6">
      <c r="A313" s="970">
        <v>2023</v>
      </c>
      <c r="B313" s="971" t="s">
        <v>1011</v>
      </c>
      <c r="C313" s="971">
        <v>21</v>
      </c>
      <c r="D313" s="971" t="s">
        <v>1235</v>
      </c>
      <c r="E313" s="971" t="s">
        <v>1224</v>
      </c>
      <c r="F313" s="974"/>
      <c r="G313" s="1019"/>
      <c r="H313" s="1017"/>
      <c r="I313" s="1017"/>
      <c r="J313" s="1019"/>
      <c r="K313" s="1017"/>
      <c r="L313" s="1017"/>
    </row>
    <row r="314" spans="1:12" ht="15.6">
      <c r="A314" s="970">
        <v>2023</v>
      </c>
      <c r="B314" s="971" t="s">
        <v>1011</v>
      </c>
      <c r="C314" s="971">
        <v>22</v>
      </c>
      <c r="D314" s="971" t="s">
        <v>1235</v>
      </c>
      <c r="E314" s="971" t="s">
        <v>1224</v>
      </c>
      <c r="F314" s="974"/>
      <c r="G314" s="1019"/>
      <c r="H314" s="1017"/>
      <c r="I314" s="1017"/>
      <c r="J314" s="1019"/>
      <c r="K314" s="1017"/>
      <c r="L314" s="1017"/>
    </row>
    <row r="315" spans="1:12" ht="15.6">
      <c r="A315" s="970">
        <v>2023</v>
      </c>
      <c r="B315" s="971" t="s">
        <v>1011</v>
      </c>
      <c r="C315" s="971">
        <v>23</v>
      </c>
      <c r="D315" s="971" t="s">
        <v>1235</v>
      </c>
      <c r="E315" s="971" t="s">
        <v>1224</v>
      </c>
      <c r="F315" s="974"/>
      <c r="G315" s="1019"/>
      <c r="H315" s="1017"/>
      <c r="I315" s="1017"/>
      <c r="J315" s="1019"/>
      <c r="K315" s="1017"/>
      <c r="L315" s="1017"/>
    </row>
    <row r="316" spans="1:12" ht="15.6">
      <c r="A316" s="970">
        <v>2023</v>
      </c>
      <c r="B316" s="971" t="s">
        <v>1011</v>
      </c>
      <c r="C316" s="971">
        <v>24</v>
      </c>
      <c r="D316" s="971" t="s">
        <v>1235</v>
      </c>
      <c r="E316" s="971" t="s">
        <v>1224</v>
      </c>
      <c r="F316" s="974"/>
      <c r="G316" s="1019"/>
      <c r="H316" s="1017"/>
      <c r="I316" s="1017"/>
      <c r="J316" s="1019"/>
      <c r="K316" s="1017"/>
      <c r="L316" s="1017"/>
    </row>
    <row r="317" spans="1:12" ht="15.6">
      <c r="A317" s="970">
        <v>2023</v>
      </c>
      <c r="B317" s="971" t="s">
        <v>1011</v>
      </c>
      <c r="C317" s="971">
        <v>25</v>
      </c>
      <c r="D317" s="971" t="s">
        <v>1235</v>
      </c>
      <c r="E317" s="971" t="s">
        <v>1224</v>
      </c>
      <c r="F317" s="974"/>
      <c r="G317" s="1019"/>
      <c r="H317" s="1017"/>
      <c r="I317" s="1017"/>
      <c r="J317" s="1019"/>
      <c r="K317" s="1017"/>
      <c r="L317" s="1017"/>
    </row>
    <row r="318" spans="1:12" ht="15.6">
      <c r="A318" s="970">
        <v>2023</v>
      </c>
      <c r="B318" s="971" t="s">
        <v>1011</v>
      </c>
      <c r="C318" s="971">
        <v>26</v>
      </c>
      <c r="D318" s="971" t="s">
        <v>1235</v>
      </c>
      <c r="E318" s="971" t="s">
        <v>1224</v>
      </c>
      <c r="F318" s="974"/>
      <c r="G318" s="1019"/>
      <c r="H318" s="1017"/>
      <c r="I318" s="1017"/>
      <c r="J318" s="1019"/>
      <c r="K318" s="1017"/>
      <c r="L318" s="1017"/>
    </row>
    <row r="319" spans="1:12" ht="15.6">
      <c r="A319" s="970">
        <v>2023</v>
      </c>
      <c r="B319" s="971" t="s">
        <v>1011</v>
      </c>
      <c r="C319" s="971">
        <v>27</v>
      </c>
      <c r="D319" s="971" t="s">
        <v>1235</v>
      </c>
      <c r="E319" s="971" t="s">
        <v>1224</v>
      </c>
      <c r="F319" s="974"/>
      <c r="G319" s="1019"/>
      <c r="H319" s="1017"/>
      <c r="I319" s="1017"/>
      <c r="J319" s="1019"/>
      <c r="K319" s="1017"/>
      <c r="L319" s="1017"/>
    </row>
    <row r="320" spans="1:12" ht="15.6">
      <c r="A320" s="970">
        <v>2023</v>
      </c>
      <c r="B320" s="971" t="s">
        <v>1011</v>
      </c>
      <c r="C320" s="971">
        <v>28</v>
      </c>
      <c r="D320" s="971" t="s">
        <v>1235</v>
      </c>
      <c r="E320" s="971" t="s">
        <v>1224</v>
      </c>
      <c r="F320" s="974"/>
      <c r="G320" s="1019"/>
      <c r="H320" s="1017"/>
      <c r="I320" s="1017"/>
      <c r="J320" s="1019"/>
      <c r="K320" s="1017"/>
      <c r="L320" s="1017"/>
    </row>
    <row r="321" spans="1:12" ht="15.6">
      <c r="A321" s="970">
        <v>2023</v>
      </c>
      <c r="B321" s="971" t="s">
        <v>1011</v>
      </c>
      <c r="C321" s="971">
        <v>29</v>
      </c>
      <c r="D321" s="971" t="s">
        <v>1235</v>
      </c>
      <c r="E321" s="971" t="s">
        <v>1224</v>
      </c>
      <c r="F321" s="974"/>
      <c r="G321" s="1019"/>
      <c r="H321" s="1017"/>
      <c r="I321" s="1017"/>
      <c r="J321" s="1019"/>
      <c r="K321" s="1017"/>
      <c r="L321" s="1017"/>
    </row>
    <row r="322" spans="1:12" ht="15.6">
      <c r="A322" s="970">
        <v>2023</v>
      </c>
      <c r="B322" s="971" t="s">
        <v>1011</v>
      </c>
      <c r="C322" s="971">
        <v>30</v>
      </c>
      <c r="D322" s="971" t="s">
        <v>1235</v>
      </c>
      <c r="E322" s="971" t="s">
        <v>1224</v>
      </c>
      <c r="F322" s="974"/>
      <c r="G322" s="1019"/>
      <c r="H322" s="1017"/>
      <c r="I322" s="1017"/>
      <c r="J322" s="1019"/>
      <c r="K322" s="1017"/>
      <c r="L322" s="1017"/>
    </row>
    <row r="323" spans="1:12" ht="16.2" thickBot="1">
      <c r="A323" s="975">
        <v>2023</v>
      </c>
      <c r="B323" s="976" t="s">
        <v>1011</v>
      </c>
      <c r="C323" s="976">
        <v>31</v>
      </c>
      <c r="D323" s="976" t="s">
        <v>1236</v>
      </c>
      <c r="E323" s="976" t="s">
        <v>1224</v>
      </c>
      <c r="F323" s="979"/>
      <c r="G323" s="1019"/>
      <c r="H323" s="1017"/>
      <c r="I323" s="1017"/>
      <c r="J323" s="1019"/>
      <c r="K323" s="1017"/>
      <c r="L323" s="1017"/>
    </row>
    <row r="324" spans="1:12" ht="16.2" thickBot="1">
      <c r="A324" s="1434" t="s">
        <v>1181</v>
      </c>
      <c r="B324" s="1435"/>
      <c r="C324" s="1435"/>
      <c r="D324" s="1435"/>
      <c r="E324" s="1436"/>
      <c r="F324" s="988"/>
      <c r="G324" s="1019"/>
      <c r="H324" s="1019"/>
      <c r="I324" s="1019"/>
      <c r="J324" s="1019"/>
      <c r="K324" s="1019"/>
      <c r="L324" s="1019"/>
    </row>
    <row r="325" spans="1:12" ht="15.6">
      <c r="A325" s="965">
        <v>2023</v>
      </c>
      <c r="B325" s="966" t="s">
        <v>1012</v>
      </c>
      <c r="C325" s="966">
        <v>1</v>
      </c>
      <c r="D325" s="966" t="s">
        <v>1235</v>
      </c>
      <c r="E325" s="966" t="s">
        <v>1224</v>
      </c>
      <c r="F325" s="974"/>
      <c r="G325" s="1019"/>
      <c r="H325" s="1017"/>
      <c r="I325" s="1017"/>
      <c r="J325" s="1019"/>
      <c r="K325" s="1017"/>
      <c r="L325" s="1017"/>
    </row>
    <row r="326" spans="1:12" ht="15.6">
      <c r="A326" s="970">
        <v>2023</v>
      </c>
      <c r="B326" s="971" t="s">
        <v>1012</v>
      </c>
      <c r="C326" s="971">
        <v>2</v>
      </c>
      <c r="D326" s="971" t="s">
        <v>1235</v>
      </c>
      <c r="E326" s="971" t="s">
        <v>1224</v>
      </c>
      <c r="F326" s="974"/>
      <c r="G326" s="1019"/>
      <c r="H326" s="1017"/>
      <c r="I326" s="1017"/>
      <c r="J326" s="1019"/>
      <c r="K326" s="1017"/>
      <c r="L326" s="1017"/>
    </row>
    <row r="327" spans="1:12" ht="15.6">
      <c r="A327" s="970">
        <v>2023</v>
      </c>
      <c r="B327" s="971" t="s">
        <v>1012</v>
      </c>
      <c r="C327" s="971">
        <v>3</v>
      </c>
      <c r="D327" s="971" t="s">
        <v>1235</v>
      </c>
      <c r="E327" s="971" t="s">
        <v>1224</v>
      </c>
      <c r="F327" s="974"/>
      <c r="G327" s="1019"/>
      <c r="H327" s="1017"/>
      <c r="I327" s="1017"/>
      <c r="J327" s="1019"/>
      <c r="K327" s="1017"/>
      <c r="L327" s="1017"/>
    </row>
    <row r="328" spans="1:12" ht="15.6">
      <c r="A328" s="970">
        <v>2023</v>
      </c>
      <c r="B328" s="971" t="s">
        <v>1012</v>
      </c>
      <c r="C328" s="971">
        <v>4</v>
      </c>
      <c r="D328" s="971" t="s">
        <v>1235</v>
      </c>
      <c r="E328" s="971" t="s">
        <v>1224</v>
      </c>
      <c r="F328" s="974"/>
      <c r="G328" s="1019"/>
      <c r="H328" s="1017"/>
      <c r="I328" s="1017"/>
      <c r="J328" s="1019"/>
      <c r="K328" s="1017"/>
      <c r="L328" s="1017"/>
    </row>
    <row r="329" spans="1:12" ht="15.6">
      <c r="A329" s="970">
        <v>2023</v>
      </c>
      <c r="B329" s="971" t="s">
        <v>1012</v>
      </c>
      <c r="C329" s="971">
        <v>5</v>
      </c>
      <c r="D329" s="971" t="s">
        <v>1235</v>
      </c>
      <c r="E329" s="971" t="s">
        <v>1224</v>
      </c>
      <c r="F329" s="974"/>
      <c r="G329" s="1019"/>
      <c r="H329" s="1017"/>
      <c r="I329" s="1017"/>
      <c r="J329" s="1019"/>
      <c r="K329" s="1017"/>
      <c r="L329" s="1017"/>
    </row>
    <row r="330" spans="1:12" ht="15.6">
      <c r="A330" s="970">
        <v>2023</v>
      </c>
      <c r="B330" s="971" t="s">
        <v>1012</v>
      </c>
      <c r="C330" s="971">
        <v>6</v>
      </c>
      <c r="D330" s="971" t="s">
        <v>1235</v>
      </c>
      <c r="E330" s="971" t="s">
        <v>1224</v>
      </c>
      <c r="F330" s="974"/>
      <c r="G330" s="1019"/>
      <c r="H330" s="1017"/>
      <c r="I330" s="1017"/>
      <c r="J330" s="1019"/>
      <c r="K330" s="1017"/>
      <c r="L330" s="1017"/>
    </row>
    <row r="331" spans="1:12" ht="15.6">
      <c r="A331" s="970">
        <v>2023</v>
      </c>
      <c r="B331" s="971" t="s">
        <v>1012</v>
      </c>
      <c r="C331" s="971">
        <v>7</v>
      </c>
      <c r="D331" s="971" t="s">
        <v>1235</v>
      </c>
      <c r="E331" s="971" t="s">
        <v>1224</v>
      </c>
      <c r="F331" s="974"/>
      <c r="G331" s="1019"/>
      <c r="H331" s="1017"/>
      <c r="I331" s="1017"/>
      <c r="J331" s="1019"/>
      <c r="K331" s="1017"/>
      <c r="L331" s="1017"/>
    </row>
    <row r="332" spans="1:12" ht="15.6">
      <c r="A332" s="970">
        <v>2023</v>
      </c>
      <c r="B332" s="971" t="s">
        <v>1012</v>
      </c>
      <c r="C332" s="971">
        <v>8</v>
      </c>
      <c r="D332" s="971" t="s">
        <v>1235</v>
      </c>
      <c r="E332" s="971" t="s">
        <v>1224</v>
      </c>
      <c r="F332" s="974"/>
      <c r="G332" s="1019"/>
      <c r="H332" s="1017"/>
      <c r="I332" s="1017"/>
      <c r="J332" s="1019"/>
      <c r="K332" s="1017"/>
      <c r="L332" s="1017"/>
    </row>
    <row r="333" spans="1:12" ht="15.6">
      <c r="A333" s="970">
        <v>2023</v>
      </c>
      <c r="B333" s="971" t="s">
        <v>1012</v>
      </c>
      <c r="C333" s="971">
        <v>9</v>
      </c>
      <c r="D333" s="971" t="s">
        <v>1235</v>
      </c>
      <c r="E333" s="971" t="s">
        <v>1224</v>
      </c>
      <c r="F333" s="974"/>
      <c r="G333" s="1019"/>
      <c r="H333" s="1017"/>
      <c r="I333" s="1017"/>
      <c r="J333" s="1019"/>
      <c r="K333" s="1017"/>
      <c r="L333" s="1017"/>
    </row>
    <row r="334" spans="1:12" ht="15.6">
      <c r="A334" s="970">
        <v>2023</v>
      </c>
      <c r="B334" s="971" t="s">
        <v>1012</v>
      </c>
      <c r="C334" s="971">
        <v>10</v>
      </c>
      <c r="D334" s="971" t="s">
        <v>1235</v>
      </c>
      <c r="E334" s="971" t="s">
        <v>1224</v>
      </c>
      <c r="F334" s="974"/>
      <c r="G334" s="1019"/>
      <c r="H334" s="1017"/>
      <c r="I334" s="1017"/>
      <c r="J334" s="1019"/>
      <c r="K334" s="1017"/>
      <c r="L334" s="1017"/>
    </row>
    <row r="335" spans="1:12" ht="15.6">
      <c r="A335" s="970">
        <v>2023</v>
      </c>
      <c r="B335" s="971" t="s">
        <v>1012</v>
      </c>
      <c r="C335" s="971">
        <v>11</v>
      </c>
      <c r="D335" s="971" t="s">
        <v>1235</v>
      </c>
      <c r="E335" s="971" t="s">
        <v>1224</v>
      </c>
      <c r="F335" s="974"/>
      <c r="G335" s="1019"/>
      <c r="H335" s="1017"/>
      <c r="I335" s="1017"/>
      <c r="J335" s="1019"/>
      <c r="K335" s="1017"/>
      <c r="L335" s="1017"/>
    </row>
    <row r="336" spans="1:12" ht="15.6">
      <c r="A336" s="970">
        <v>2023</v>
      </c>
      <c r="B336" s="971" t="s">
        <v>1012</v>
      </c>
      <c r="C336" s="971">
        <v>12</v>
      </c>
      <c r="D336" s="971" t="s">
        <v>1235</v>
      </c>
      <c r="E336" s="971" t="s">
        <v>1224</v>
      </c>
      <c r="F336" s="974"/>
      <c r="G336" s="1019"/>
      <c r="H336" s="1017"/>
      <c r="I336" s="1017"/>
      <c r="J336" s="1019"/>
      <c r="K336" s="1017"/>
      <c r="L336" s="1017"/>
    </row>
    <row r="337" spans="1:12" ht="15.6">
      <c r="A337" s="970">
        <v>2023</v>
      </c>
      <c r="B337" s="971" t="s">
        <v>1012</v>
      </c>
      <c r="C337" s="971">
        <v>13</v>
      </c>
      <c r="D337" s="971" t="s">
        <v>1235</v>
      </c>
      <c r="E337" s="971" t="s">
        <v>1224</v>
      </c>
      <c r="F337" s="974"/>
      <c r="G337" s="1019"/>
      <c r="H337" s="1017"/>
      <c r="I337" s="1017"/>
      <c r="J337" s="1019"/>
      <c r="K337" s="1017"/>
      <c r="L337" s="1017"/>
    </row>
    <row r="338" spans="1:12" ht="15.6">
      <c r="A338" s="970">
        <v>2023</v>
      </c>
      <c r="B338" s="971" t="s">
        <v>1012</v>
      </c>
      <c r="C338" s="971">
        <v>14</v>
      </c>
      <c r="D338" s="971" t="s">
        <v>1235</v>
      </c>
      <c r="E338" s="971" t="s">
        <v>1224</v>
      </c>
      <c r="F338" s="974"/>
      <c r="G338" s="1019"/>
      <c r="H338" s="1017"/>
      <c r="I338" s="1017"/>
      <c r="J338" s="1019"/>
      <c r="K338" s="1017"/>
      <c r="L338" s="1017"/>
    </row>
    <row r="339" spans="1:12" ht="15.6">
      <c r="A339" s="970">
        <v>2023</v>
      </c>
      <c r="B339" s="971" t="s">
        <v>1012</v>
      </c>
      <c r="C339" s="971">
        <v>15</v>
      </c>
      <c r="D339" s="971" t="s">
        <v>1235</v>
      </c>
      <c r="E339" s="971" t="s">
        <v>1224</v>
      </c>
      <c r="F339" s="974"/>
      <c r="G339" s="1019"/>
      <c r="H339" s="1017"/>
      <c r="I339" s="1017"/>
      <c r="J339" s="1019"/>
      <c r="K339" s="1017"/>
      <c r="L339" s="1017"/>
    </row>
    <row r="340" spans="1:12" ht="15.6">
      <c r="A340" s="970">
        <v>2023</v>
      </c>
      <c r="B340" s="971" t="s">
        <v>1012</v>
      </c>
      <c r="C340" s="971">
        <v>16</v>
      </c>
      <c r="D340" s="971" t="s">
        <v>1235</v>
      </c>
      <c r="E340" s="971" t="s">
        <v>1224</v>
      </c>
      <c r="F340" s="974"/>
      <c r="G340" s="1019"/>
      <c r="H340" s="1017"/>
      <c r="I340" s="1017"/>
      <c r="J340" s="1019"/>
      <c r="K340" s="1017"/>
      <c r="L340" s="1017"/>
    </row>
    <row r="341" spans="1:12" ht="15.6">
      <c r="A341" s="970">
        <v>2023</v>
      </c>
      <c r="B341" s="971" t="s">
        <v>1012</v>
      </c>
      <c r="C341" s="971">
        <v>17</v>
      </c>
      <c r="D341" s="971" t="s">
        <v>1235</v>
      </c>
      <c r="E341" s="971" t="s">
        <v>1224</v>
      </c>
      <c r="F341" s="974"/>
      <c r="G341" s="1019"/>
      <c r="H341" s="1017"/>
      <c r="I341" s="1017"/>
      <c r="J341" s="1019"/>
      <c r="K341" s="1017"/>
      <c r="L341" s="1017"/>
    </row>
    <row r="342" spans="1:12" ht="15.6">
      <c r="A342" s="970">
        <v>2023</v>
      </c>
      <c r="B342" s="971" t="s">
        <v>1012</v>
      </c>
      <c r="C342" s="971">
        <v>18</v>
      </c>
      <c r="D342" s="971" t="s">
        <v>1235</v>
      </c>
      <c r="E342" s="971" t="s">
        <v>1224</v>
      </c>
      <c r="F342" s="974"/>
      <c r="G342" s="1019"/>
      <c r="H342" s="1017"/>
      <c r="I342" s="1017"/>
      <c r="J342" s="1019"/>
      <c r="K342" s="1017"/>
      <c r="L342" s="1017"/>
    </row>
    <row r="343" spans="1:12" ht="15.6">
      <c r="A343" s="970">
        <v>2023</v>
      </c>
      <c r="B343" s="971" t="s">
        <v>1012</v>
      </c>
      <c r="C343" s="971">
        <v>19</v>
      </c>
      <c r="D343" s="971" t="s">
        <v>1235</v>
      </c>
      <c r="E343" s="971" t="s">
        <v>1224</v>
      </c>
      <c r="F343" s="974"/>
      <c r="G343" s="1019"/>
      <c r="H343" s="1017"/>
      <c r="I343" s="1017"/>
      <c r="J343" s="1019"/>
      <c r="K343" s="1017"/>
      <c r="L343" s="1017"/>
    </row>
    <row r="344" spans="1:12" ht="15.6">
      <c r="A344" s="970">
        <v>2023</v>
      </c>
      <c r="B344" s="971" t="s">
        <v>1012</v>
      </c>
      <c r="C344" s="971">
        <v>20</v>
      </c>
      <c r="D344" s="971" t="s">
        <v>1235</v>
      </c>
      <c r="E344" s="971" t="s">
        <v>1224</v>
      </c>
      <c r="F344" s="974"/>
      <c r="G344" s="1019"/>
      <c r="H344" s="1017"/>
      <c r="I344" s="1017"/>
      <c r="J344" s="1019"/>
      <c r="K344" s="1017"/>
      <c r="L344" s="1017"/>
    </row>
    <row r="345" spans="1:12" ht="15.6">
      <c r="A345" s="970">
        <v>2023</v>
      </c>
      <c r="B345" s="971" t="s">
        <v>1012</v>
      </c>
      <c r="C345" s="971">
        <v>21</v>
      </c>
      <c r="D345" s="971" t="s">
        <v>1235</v>
      </c>
      <c r="E345" s="971" t="s">
        <v>1224</v>
      </c>
      <c r="F345" s="974"/>
      <c r="G345" s="1019"/>
      <c r="H345" s="1017"/>
      <c r="I345" s="1017"/>
      <c r="J345" s="1019"/>
      <c r="K345" s="1017"/>
      <c r="L345" s="1017"/>
    </row>
    <row r="346" spans="1:12" ht="15.6">
      <c r="A346" s="970">
        <v>2023</v>
      </c>
      <c r="B346" s="971" t="s">
        <v>1012</v>
      </c>
      <c r="C346" s="971">
        <v>22</v>
      </c>
      <c r="D346" s="971" t="s">
        <v>1235</v>
      </c>
      <c r="E346" s="971" t="s">
        <v>1224</v>
      </c>
      <c r="F346" s="974"/>
      <c r="G346" s="1019"/>
      <c r="H346" s="1017"/>
      <c r="I346" s="1017"/>
      <c r="J346" s="1019"/>
      <c r="K346" s="1017"/>
      <c r="L346" s="1017"/>
    </row>
    <row r="347" spans="1:12" ht="15.6">
      <c r="A347" s="970">
        <v>2023</v>
      </c>
      <c r="B347" s="971" t="s">
        <v>1012</v>
      </c>
      <c r="C347" s="971">
        <v>23</v>
      </c>
      <c r="D347" s="971" t="s">
        <v>1235</v>
      </c>
      <c r="E347" s="971" t="s">
        <v>1224</v>
      </c>
      <c r="F347" s="974"/>
      <c r="G347" s="1019"/>
      <c r="H347" s="1017"/>
      <c r="I347" s="1017"/>
      <c r="J347" s="1019"/>
      <c r="K347" s="1017"/>
      <c r="L347" s="1017"/>
    </row>
    <row r="348" spans="1:12" ht="15.6">
      <c r="A348" s="970">
        <v>2023</v>
      </c>
      <c r="B348" s="971" t="s">
        <v>1012</v>
      </c>
      <c r="C348" s="971">
        <v>24</v>
      </c>
      <c r="D348" s="971" t="s">
        <v>1235</v>
      </c>
      <c r="E348" s="971" t="s">
        <v>1224</v>
      </c>
      <c r="F348" s="974"/>
      <c r="G348" s="1019"/>
      <c r="H348" s="1017"/>
      <c r="I348" s="1017"/>
      <c r="J348" s="1019"/>
      <c r="K348" s="1017"/>
      <c r="L348" s="1017"/>
    </row>
    <row r="349" spans="1:12" ht="15.6">
      <c r="A349" s="970">
        <v>2023</v>
      </c>
      <c r="B349" s="971" t="s">
        <v>1012</v>
      </c>
      <c r="C349" s="971">
        <v>25</v>
      </c>
      <c r="D349" s="971" t="s">
        <v>1235</v>
      </c>
      <c r="E349" s="971" t="s">
        <v>1224</v>
      </c>
      <c r="F349" s="974"/>
      <c r="G349" s="1019"/>
      <c r="H349" s="1017"/>
      <c r="I349" s="1017"/>
      <c r="J349" s="1019"/>
      <c r="K349" s="1017"/>
      <c r="L349" s="1017"/>
    </row>
    <row r="350" spans="1:12" ht="15.6">
      <c r="A350" s="970">
        <v>2023</v>
      </c>
      <c r="B350" s="971" t="s">
        <v>1012</v>
      </c>
      <c r="C350" s="971">
        <v>26</v>
      </c>
      <c r="D350" s="971" t="s">
        <v>1235</v>
      </c>
      <c r="E350" s="971" t="s">
        <v>1224</v>
      </c>
      <c r="F350" s="974"/>
      <c r="G350" s="1019"/>
      <c r="H350" s="1017"/>
      <c r="I350" s="1017"/>
      <c r="J350" s="1019"/>
      <c r="K350" s="1017"/>
      <c r="L350" s="1017"/>
    </row>
    <row r="351" spans="1:12" ht="15.6">
      <c r="A351" s="970">
        <v>2023</v>
      </c>
      <c r="B351" s="971" t="s">
        <v>1012</v>
      </c>
      <c r="C351" s="971">
        <v>27</v>
      </c>
      <c r="D351" s="971" t="s">
        <v>1235</v>
      </c>
      <c r="E351" s="971" t="s">
        <v>1224</v>
      </c>
      <c r="F351" s="974"/>
      <c r="G351" s="1019"/>
      <c r="H351" s="1017"/>
      <c r="I351" s="1017"/>
      <c r="J351" s="1019"/>
      <c r="K351" s="1017"/>
      <c r="L351" s="1017"/>
    </row>
    <row r="352" spans="1:12" ht="15.6">
      <c r="A352" s="970">
        <v>2023</v>
      </c>
      <c r="B352" s="971" t="s">
        <v>1012</v>
      </c>
      <c r="C352" s="971">
        <v>28</v>
      </c>
      <c r="D352" s="971" t="s">
        <v>1235</v>
      </c>
      <c r="E352" s="971" t="s">
        <v>1224</v>
      </c>
      <c r="F352" s="974"/>
      <c r="G352" s="1019"/>
      <c r="H352" s="1017"/>
      <c r="I352" s="1017"/>
      <c r="J352" s="1019"/>
      <c r="K352" s="1017"/>
      <c r="L352" s="1017"/>
    </row>
    <row r="353" spans="1:12" ht="15.6">
      <c r="A353" s="970">
        <v>2023</v>
      </c>
      <c r="B353" s="971" t="s">
        <v>1012</v>
      </c>
      <c r="C353" s="971">
        <v>29</v>
      </c>
      <c r="D353" s="971" t="s">
        <v>1235</v>
      </c>
      <c r="E353" s="971" t="s">
        <v>1224</v>
      </c>
      <c r="F353" s="974"/>
      <c r="G353" s="1019"/>
      <c r="H353" s="1017"/>
      <c r="I353" s="1017"/>
      <c r="J353" s="1019"/>
      <c r="K353" s="1017"/>
      <c r="L353" s="1017"/>
    </row>
    <row r="354" spans="1:12" ht="16.2" thickBot="1">
      <c r="A354" s="1002">
        <v>2023</v>
      </c>
      <c r="B354" s="1003" t="s">
        <v>1012</v>
      </c>
      <c r="C354" s="1003">
        <v>30</v>
      </c>
      <c r="D354" s="1003" t="s">
        <v>1235</v>
      </c>
      <c r="E354" s="1003" t="s">
        <v>1224</v>
      </c>
      <c r="F354" s="1006"/>
      <c r="G354" s="1019"/>
      <c r="H354" s="1017"/>
      <c r="I354" s="1017"/>
      <c r="J354" s="1019"/>
      <c r="K354" s="1017"/>
      <c r="L354" s="1017"/>
    </row>
    <row r="355" spans="1:12" ht="16.2" thickBot="1">
      <c r="A355" s="1391" t="s">
        <v>1181</v>
      </c>
      <c r="B355" s="1392"/>
      <c r="C355" s="1392"/>
      <c r="D355" s="1392"/>
      <c r="E355" s="1393"/>
      <c r="F355" s="1009"/>
      <c r="G355" s="1019"/>
      <c r="H355" s="1019"/>
      <c r="I355" s="1019"/>
      <c r="J355" s="1019"/>
      <c r="K355" s="1019"/>
      <c r="L355" s="1019"/>
    </row>
    <row r="356" spans="1:12" ht="15.6">
      <c r="A356" s="965">
        <v>2023</v>
      </c>
      <c r="B356" s="966" t="s">
        <v>1013</v>
      </c>
      <c r="C356" s="966">
        <v>1</v>
      </c>
      <c r="D356" s="966" t="s">
        <v>1235</v>
      </c>
      <c r="E356" s="966" t="s">
        <v>1224</v>
      </c>
      <c r="F356" s="974"/>
      <c r="G356" s="1019"/>
      <c r="H356" s="1017"/>
      <c r="I356" s="1017"/>
      <c r="J356" s="1019"/>
      <c r="K356" s="1017"/>
      <c r="L356" s="1017"/>
    </row>
    <row r="357" spans="1:12" ht="15.6">
      <c r="A357" s="970">
        <v>2023</v>
      </c>
      <c r="B357" s="971" t="s">
        <v>1013</v>
      </c>
      <c r="C357" s="971">
        <v>2</v>
      </c>
      <c r="D357" s="971" t="s">
        <v>1235</v>
      </c>
      <c r="E357" s="971" t="s">
        <v>1224</v>
      </c>
      <c r="F357" s="974"/>
      <c r="G357" s="1019"/>
      <c r="H357" s="1017"/>
      <c r="I357" s="1017"/>
      <c r="J357" s="1019"/>
      <c r="K357" s="1017"/>
      <c r="L357" s="1017"/>
    </row>
    <row r="358" spans="1:12" ht="15.6">
      <c r="A358" s="970">
        <v>2023</v>
      </c>
      <c r="B358" s="971" t="s">
        <v>1013</v>
      </c>
      <c r="C358" s="971">
        <v>3</v>
      </c>
      <c r="D358" s="971" t="s">
        <v>1235</v>
      </c>
      <c r="E358" s="971" t="s">
        <v>1224</v>
      </c>
      <c r="F358" s="974"/>
      <c r="G358" s="1019"/>
      <c r="H358" s="1017"/>
      <c r="I358" s="1017"/>
      <c r="J358" s="1019"/>
      <c r="K358" s="1017"/>
      <c r="L358" s="1017"/>
    </row>
    <row r="359" spans="1:12" ht="15.6">
      <c r="A359" s="970">
        <v>2023</v>
      </c>
      <c r="B359" s="971" t="s">
        <v>1013</v>
      </c>
      <c r="C359" s="971">
        <v>4</v>
      </c>
      <c r="D359" s="971" t="s">
        <v>1235</v>
      </c>
      <c r="E359" s="971" t="s">
        <v>1224</v>
      </c>
      <c r="F359" s="974"/>
      <c r="G359" s="1019"/>
      <c r="H359" s="1017"/>
      <c r="I359" s="1017"/>
      <c r="J359" s="1019"/>
      <c r="K359" s="1017"/>
      <c r="L359" s="1017"/>
    </row>
    <row r="360" spans="1:12" ht="15.6">
      <c r="A360" s="970">
        <v>2023</v>
      </c>
      <c r="B360" s="971" t="s">
        <v>1013</v>
      </c>
      <c r="C360" s="971">
        <v>5</v>
      </c>
      <c r="D360" s="971" t="s">
        <v>1235</v>
      </c>
      <c r="E360" s="971" t="s">
        <v>1224</v>
      </c>
      <c r="F360" s="974"/>
      <c r="G360" s="1019"/>
      <c r="H360" s="1017"/>
      <c r="I360" s="1017"/>
      <c r="J360" s="1019"/>
      <c r="K360" s="1017"/>
      <c r="L360" s="1017"/>
    </row>
    <row r="361" spans="1:12" ht="15.6">
      <c r="A361" s="970">
        <v>2023</v>
      </c>
      <c r="B361" s="971" t="s">
        <v>1013</v>
      </c>
      <c r="C361" s="971">
        <v>6</v>
      </c>
      <c r="D361" s="971" t="s">
        <v>1235</v>
      </c>
      <c r="E361" s="971" t="s">
        <v>1224</v>
      </c>
      <c r="F361" s="974"/>
      <c r="G361" s="1019"/>
      <c r="H361" s="1017"/>
      <c r="I361" s="1017"/>
      <c r="J361" s="1019"/>
      <c r="K361" s="1017"/>
      <c r="L361" s="1017"/>
    </row>
    <row r="362" spans="1:12" ht="15.6">
      <c r="A362" s="970">
        <v>2023</v>
      </c>
      <c r="B362" s="971" t="s">
        <v>1013</v>
      </c>
      <c r="C362" s="971">
        <v>7</v>
      </c>
      <c r="D362" s="971" t="s">
        <v>1235</v>
      </c>
      <c r="E362" s="971" t="s">
        <v>1224</v>
      </c>
      <c r="F362" s="974"/>
      <c r="G362" s="1019"/>
      <c r="H362" s="1017"/>
      <c r="I362" s="1017"/>
      <c r="J362" s="1019"/>
      <c r="K362" s="1017"/>
      <c r="L362" s="1017"/>
    </row>
    <row r="363" spans="1:12" ht="15.6">
      <c r="A363" s="970">
        <v>2023</v>
      </c>
      <c r="B363" s="971" t="s">
        <v>1013</v>
      </c>
      <c r="C363" s="971">
        <v>8</v>
      </c>
      <c r="D363" s="971" t="s">
        <v>1235</v>
      </c>
      <c r="E363" s="971" t="s">
        <v>1224</v>
      </c>
      <c r="F363" s="974"/>
      <c r="G363" s="1019"/>
      <c r="H363" s="1017"/>
      <c r="I363" s="1017"/>
      <c r="J363" s="1019"/>
      <c r="K363" s="1017"/>
      <c r="L363" s="1017"/>
    </row>
    <row r="364" spans="1:12" ht="15.6">
      <c r="A364" s="970">
        <v>2023</v>
      </c>
      <c r="B364" s="971" t="s">
        <v>1013</v>
      </c>
      <c r="C364" s="971">
        <v>9</v>
      </c>
      <c r="D364" s="971" t="s">
        <v>1235</v>
      </c>
      <c r="E364" s="971" t="s">
        <v>1224</v>
      </c>
      <c r="F364" s="974"/>
      <c r="G364" s="1019"/>
      <c r="H364" s="1017"/>
      <c r="I364" s="1017"/>
      <c r="J364" s="1019"/>
      <c r="K364" s="1017"/>
      <c r="L364" s="1017"/>
    </row>
    <row r="365" spans="1:12" ht="15.6">
      <c r="A365" s="970">
        <v>2023</v>
      </c>
      <c r="B365" s="971" t="s">
        <v>1013</v>
      </c>
      <c r="C365" s="971">
        <v>10</v>
      </c>
      <c r="D365" s="971" t="s">
        <v>1235</v>
      </c>
      <c r="E365" s="971" t="s">
        <v>1224</v>
      </c>
      <c r="F365" s="974"/>
      <c r="G365" s="1019"/>
      <c r="H365" s="1017"/>
      <c r="I365" s="1017"/>
      <c r="J365" s="1019"/>
      <c r="K365" s="1017"/>
      <c r="L365" s="1017"/>
    </row>
    <row r="366" spans="1:12" ht="15.6">
      <c r="A366" s="970">
        <v>2023</v>
      </c>
      <c r="B366" s="971" t="s">
        <v>1013</v>
      </c>
      <c r="C366" s="971">
        <v>11</v>
      </c>
      <c r="D366" s="971" t="s">
        <v>1235</v>
      </c>
      <c r="E366" s="971" t="s">
        <v>1224</v>
      </c>
      <c r="F366" s="974"/>
      <c r="G366" s="1019"/>
      <c r="H366" s="1017"/>
      <c r="I366" s="1017"/>
      <c r="J366" s="1019"/>
      <c r="K366" s="1017"/>
      <c r="L366" s="1017"/>
    </row>
    <row r="367" spans="1:12" ht="15.6">
      <c r="A367" s="970">
        <v>2023</v>
      </c>
      <c r="B367" s="971" t="s">
        <v>1013</v>
      </c>
      <c r="C367" s="971">
        <v>12</v>
      </c>
      <c r="D367" s="971" t="s">
        <v>1235</v>
      </c>
      <c r="E367" s="971" t="s">
        <v>1224</v>
      </c>
      <c r="F367" s="974"/>
      <c r="G367" s="1019"/>
      <c r="H367" s="1017"/>
      <c r="I367" s="1017"/>
      <c r="J367" s="1019"/>
      <c r="K367" s="1017"/>
      <c r="L367" s="1017"/>
    </row>
    <row r="368" spans="1:12" ht="15.6">
      <c r="A368" s="970">
        <v>2023</v>
      </c>
      <c r="B368" s="971" t="s">
        <v>1013</v>
      </c>
      <c r="C368" s="971">
        <v>13</v>
      </c>
      <c r="D368" s="971" t="s">
        <v>1235</v>
      </c>
      <c r="E368" s="971" t="s">
        <v>1224</v>
      </c>
      <c r="F368" s="974"/>
      <c r="G368" s="1019"/>
      <c r="H368" s="1017"/>
      <c r="I368" s="1017"/>
      <c r="J368" s="1019"/>
      <c r="K368" s="1017"/>
      <c r="L368" s="1017"/>
    </row>
    <row r="369" spans="1:12" ht="15.6">
      <c r="A369" s="970">
        <v>2023</v>
      </c>
      <c r="B369" s="971" t="s">
        <v>1013</v>
      </c>
      <c r="C369" s="971">
        <v>14</v>
      </c>
      <c r="D369" s="971" t="s">
        <v>1235</v>
      </c>
      <c r="E369" s="971" t="s">
        <v>1224</v>
      </c>
      <c r="F369" s="974"/>
      <c r="G369" s="1019"/>
      <c r="H369" s="1017"/>
      <c r="I369" s="1017"/>
      <c r="J369" s="1019"/>
      <c r="K369" s="1017"/>
      <c r="L369" s="1017"/>
    </row>
    <row r="370" spans="1:12" ht="15.6">
      <c r="A370" s="970">
        <v>2023</v>
      </c>
      <c r="B370" s="971" t="s">
        <v>1013</v>
      </c>
      <c r="C370" s="971">
        <v>15</v>
      </c>
      <c r="D370" s="971" t="s">
        <v>1235</v>
      </c>
      <c r="E370" s="971" t="s">
        <v>1224</v>
      </c>
      <c r="F370" s="974"/>
      <c r="G370" s="1019"/>
      <c r="H370" s="1017"/>
      <c r="I370" s="1017"/>
      <c r="J370" s="1019"/>
      <c r="K370" s="1017"/>
      <c r="L370" s="1017"/>
    </row>
    <row r="371" spans="1:12" ht="15.6">
      <c r="A371" s="970">
        <v>2023</v>
      </c>
      <c r="B371" s="971" t="s">
        <v>1013</v>
      </c>
      <c r="C371" s="971">
        <v>16</v>
      </c>
      <c r="D371" s="971" t="s">
        <v>1235</v>
      </c>
      <c r="E371" s="971" t="s">
        <v>1224</v>
      </c>
      <c r="F371" s="974"/>
      <c r="G371" s="1019"/>
      <c r="H371" s="1017"/>
      <c r="I371" s="1017"/>
      <c r="J371" s="1019"/>
      <c r="K371" s="1017"/>
      <c r="L371" s="1017"/>
    </row>
    <row r="372" spans="1:12" ht="15.6">
      <c r="A372" s="970">
        <v>2023</v>
      </c>
      <c r="B372" s="971" t="s">
        <v>1013</v>
      </c>
      <c r="C372" s="971">
        <v>17</v>
      </c>
      <c r="D372" s="971" t="s">
        <v>1235</v>
      </c>
      <c r="E372" s="971" t="s">
        <v>1224</v>
      </c>
      <c r="F372" s="974"/>
      <c r="G372" s="1019"/>
      <c r="H372" s="1017"/>
      <c r="I372" s="1017"/>
      <c r="J372" s="1019"/>
      <c r="K372" s="1017"/>
      <c r="L372" s="1017"/>
    </row>
    <row r="373" spans="1:12" ht="15.6">
      <c r="A373" s="970">
        <v>2023</v>
      </c>
      <c r="B373" s="971" t="s">
        <v>1013</v>
      </c>
      <c r="C373" s="971">
        <v>18</v>
      </c>
      <c r="D373" s="971" t="s">
        <v>1235</v>
      </c>
      <c r="E373" s="971" t="s">
        <v>1224</v>
      </c>
      <c r="F373" s="974"/>
      <c r="G373" s="1019"/>
      <c r="H373" s="1017"/>
      <c r="I373" s="1017"/>
      <c r="J373" s="1019"/>
      <c r="K373" s="1017"/>
      <c r="L373" s="1017"/>
    </row>
    <row r="374" spans="1:12" ht="15.6">
      <c r="A374" s="970">
        <v>2023</v>
      </c>
      <c r="B374" s="971" t="s">
        <v>1013</v>
      </c>
      <c r="C374" s="971">
        <v>19</v>
      </c>
      <c r="D374" s="971" t="s">
        <v>1235</v>
      </c>
      <c r="E374" s="971" t="s">
        <v>1224</v>
      </c>
      <c r="F374" s="974"/>
      <c r="G374" s="1019"/>
      <c r="H374" s="1017"/>
      <c r="I374" s="1017"/>
      <c r="J374" s="1019"/>
      <c r="K374" s="1017"/>
      <c r="L374" s="1017"/>
    </row>
    <row r="375" spans="1:12" ht="15.6">
      <c r="A375" s="970">
        <v>2023</v>
      </c>
      <c r="B375" s="971" t="s">
        <v>1013</v>
      </c>
      <c r="C375" s="971">
        <v>20</v>
      </c>
      <c r="D375" s="971" t="s">
        <v>1235</v>
      </c>
      <c r="E375" s="971" t="s">
        <v>1224</v>
      </c>
      <c r="F375" s="974"/>
      <c r="G375" s="1019"/>
      <c r="H375" s="1017"/>
      <c r="I375" s="1017"/>
      <c r="J375" s="1019"/>
      <c r="K375" s="1017"/>
      <c r="L375" s="1017"/>
    </row>
    <row r="376" spans="1:12" ht="15.6">
      <c r="A376" s="970">
        <v>2023</v>
      </c>
      <c r="B376" s="971" t="s">
        <v>1013</v>
      </c>
      <c r="C376" s="971">
        <v>21</v>
      </c>
      <c r="D376" s="971" t="s">
        <v>1235</v>
      </c>
      <c r="E376" s="971" t="s">
        <v>1224</v>
      </c>
      <c r="F376" s="974"/>
      <c r="G376" s="1019"/>
      <c r="H376" s="1017"/>
      <c r="I376" s="1017"/>
      <c r="J376" s="1019"/>
      <c r="K376" s="1017"/>
      <c r="L376" s="1017"/>
    </row>
    <row r="377" spans="1:12" ht="15.6">
      <c r="A377" s="970">
        <v>2023</v>
      </c>
      <c r="B377" s="971" t="s">
        <v>1013</v>
      </c>
      <c r="C377" s="971">
        <v>22</v>
      </c>
      <c r="D377" s="971" t="s">
        <v>1235</v>
      </c>
      <c r="E377" s="971" t="s">
        <v>1224</v>
      </c>
      <c r="F377" s="974"/>
      <c r="G377" s="1019"/>
      <c r="H377" s="1017"/>
      <c r="I377" s="1017"/>
      <c r="J377" s="1019"/>
      <c r="K377" s="1017"/>
      <c r="L377" s="1017"/>
    </row>
    <row r="378" spans="1:12" ht="15.6">
      <c r="A378" s="970">
        <v>2023</v>
      </c>
      <c r="B378" s="971" t="s">
        <v>1013</v>
      </c>
      <c r="C378" s="971">
        <v>23</v>
      </c>
      <c r="D378" s="971" t="s">
        <v>1235</v>
      </c>
      <c r="E378" s="971" t="s">
        <v>1224</v>
      </c>
      <c r="F378" s="974"/>
      <c r="G378" s="1019"/>
      <c r="H378" s="1017"/>
      <c r="I378" s="1017"/>
      <c r="J378" s="1019"/>
      <c r="K378" s="1017"/>
      <c r="L378" s="1017"/>
    </row>
    <row r="379" spans="1:12" ht="15.6">
      <c r="A379" s="970">
        <v>2023</v>
      </c>
      <c r="B379" s="971" t="s">
        <v>1013</v>
      </c>
      <c r="C379" s="971">
        <v>24</v>
      </c>
      <c r="D379" s="971" t="s">
        <v>1235</v>
      </c>
      <c r="E379" s="971" t="s">
        <v>1224</v>
      </c>
      <c r="F379" s="974"/>
      <c r="G379" s="1019"/>
      <c r="H379" s="1017"/>
      <c r="I379" s="1017"/>
      <c r="J379" s="1019"/>
      <c r="K379" s="1017"/>
      <c r="L379" s="1017"/>
    </row>
    <row r="380" spans="1:12" ht="15.6">
      <c r="A380" s="970">
        <v>2023</v>
      </c>
      <c r="B380" s="971" t="s">
        <v>1013</v>
      </c>
      <c r="C380" s="971">
        <v>25</v>
      </c>
      <c r="D380" s="971" t="s">
        <v>1235</v>
      </c>
      <c r="E380" s="971" t="s">
        <v>1224</v>
      </c>
      <c r="F380" s="974"/>
      <c r="G380" s="1019"/>
      <c r="H380" s="1017"/>
      <c r="I380" s="1017"/>
      <c r="J380" s="1019"/>
      <c r="K380" s="1017"/>
      <c r="L380" s="1017"/>
    </row>
    <row r="381" spans="1:12" ht="15.6">
      <c r="A381" s="970">
        <v>2023</v>
      </c>
      <c r="B381" s="971" t="s">
        <v>1013</v>
      </c>
      <c r="C381" s="971">
        <v>26</v>
      </c>
      <c r="D381" s="971" t="s">
        <v>1235</v>
      </c>
      <c r="E381" s="971" t="s">
        <v>1224</v>
      </c>
      <c r="F381" s="974"/>
      <c r="G381" s="1019"/>
      <c r="H381" s="1017"/>
      <c r="I381" s="1017"/>
      <c r="J381" s="1019"/>
      <c r="K381" s="1017"/>
      <c r="L381" s="1017"/>
    </row>
    <row r="382" spans="1:12" ht="15.6">
      <c r="A382" s="970">
        <v>2023</v>
      </c>
      <c r="B382" s="971" t="s">
        <v>1013</v>
      </c>
      <c r="C382" s="971">
        <v>27</v>
      </c>
      <c r="D382" s="971" t="s">
        <v>1235</v>
      </c>
      <c r="E382" s="971" t="s">
        <v>1224</v>
      </c>
      <c r="F382" s="974"/>
      <c r="G382" s="1019"/>
      <c r="H382" s="1017"/>
      <c r="I382" s="1017"/>
      <c r="J382" s="1019"/>
      <c r="K382" s="1017"/>
      <c r="L382" s="1017"/>
    </row>
    <row r="383" spans="1:12" ht="15.6">
      <c r="A383" s="970">
        <v>2023</v>
      </c>
      <c r="B383" s="971" t="s">
        <v>1013</v>
      </c>
      <c r="C383" s="971">
        <v>28</v>
      </c>
      <c r="D383" s="971" t="s">
        <v>1235</v>
      </c>
      <c r="E383" s="971" t="s">
        <v>1224</v>
      </c>
      <c r="F383" s="974"/>
      <c r="G383" s="1019"/>
      <c r="H383" s="1017"/>
      <c r="I383" s="1017"/>
      <c r="J383" s="1019"/>
      <c r="K383" s="1017"/>
      <c r="L383" s="1017"/>
    </row>
    <row r="384" spans="1:12" ht="15.6">
      <c r="A384" s="970">
        <v>2023</v>
      </c>
      <c r="B384" s="971" t="s">
        <v>1013</v>
      </c>
      <c r="C384" s="971">
        <v>29</v>
      </c>
      <c r="D384" s="971" t="s">
        <v>1235</v>
      </c>
      <c r="E384" s="971" t="s">
        <v>1224</v>
      </c>
      <c r="F384" s="974"/>
      <c r="G384" s="1019"/>
      <c r="H384" s="1017"/>
      <c r="I384" s="1017"/>
      <c r="J384" s="1019"/>
      <c r="K384" s="1017"/>
      <c r="L384" s="1017"/>
    </row>
    <row r="385" spans="1:12" ht="15.6">
      <c r="A385" s="970">
        <v>2023</v>
      </c>
      <c r="B385" s="971" t="s">
        <v>1013</v>
      </c>
      <c r="C385" s="971">
        <v>30</v>
      </c>
      <c r="D385" s="971" t="s">
        <v>1235</v>
      </c>
      <c r="E385" s="971" t="s">
        <v>1224</v>
      </c>
      <c r="F385" s="974"/>
      <c r="G385" s="1019"/>
      <c r="H385" s="1017"/>
      <c r="I385" s="1017"/>
      <c r="J385" s="1019"/>
      <c r="K385" s="1017"/>
      <c r="L385" s="1017"/>
    </row>
    <row r="386" spans="1:12" ht="16.2" thickBot="1">
      <c r="A386" s="1002">
        <v>2023</v>
      </c>
      <c r="B386" s="1003" t="s">
        <v>1013</v>
      </c>
      <c r="C386" s="1003">
        <v>31</v>
      </c>
      <c r="D386" s="1003" t="s">
        <v>1235</v>
      </c>
      <c r="E386" s="1003" t="s">
        <v>1224</v>
      </c>
      <c r="F386" s="1006"/>
      <c r="G386" s="1019"/>
      <c r="H386" s="1017"/>
      <c r="I386" s="1017"/>
      <c r="J386" s="1019"/>
      <c r="K386" s="1017"/>
      <c r="L386" s="1017"/>
    </row>
    <row r="387" spans="1:12" ht="16.2" thickBot="1">
      <c r="A387" s="1391" t="s">
        <v>1181</v>
      </c>
      <c r="B387" s="1392"/>
      <c r="C387" s="1392"/>
      <c r="D387" s="1392"/>
      <c r="E387" s="1393"/>
      <c r="F387" s="1009"/>
      <c r="G387" s="1019"/>
      <c r="H387" s="1019"/>
      <c r="I387" s="1019"/>
      <c r="J387" s="1019"/>
      <c r="K387" s="1019"/>
      <c r="L387" s="1019"/>
    </row>
    <row r="389" spans="1:12">
      <c r="A389" s="845" t="s">
        <v>1237</v>
      </c>
    </row>
    <row r="391" spans="1:12">
      <c r="E391" s="937" t="s">
        <v>1238</v>
      </c>
      <c r="F391" s="991">
        <f>+F36+F65+F97+F130+F162+F193</f>
        <v>138945</v>
      </c>
    </row>
    <row r="392" spans="1:12">
      <c r="E392" s="937" t="s">
        <v>1239</v>
      </c>
      <c r="F392" s="991">
        <f>+F227+F259+F290+F324+F355+F387</f>
        <v>0</v>
      </c>
    </row>
    <row r="393" spans="1:12">
      <c r="E393" s="937" t="s">
        <v>1240</v>
      </c>
      <c r="F393" s="991">
        <f>F227+F259+F290</f>
        <v>0</v>
      </c>
      <c r="G393" s="937"/>
    </row>
    <row r="394" spans="1:12">
      <c r="E394" s="937" t="s">
        <v>1241</v>
      </c>
      <c r="F394" s="991">
        <f>F324+F355+F387</f>
        <v>0</v>
      </c>
    </row>
    <row r="395" spans="1:12">
      <c r="F395" s="991"/>
    </row>
  </sheetData>
  <mergeCells count="13">
    <mergeCell ref="A387:E387"/>
    <mergeCell ref="A193:E193"/>
    <mergeCell ref="A227:E227"/>
    <mergeCell ref="A259:E259"/>
    <mergeCell ref="A290:E290"/>
    <mergeCell ref="A324:E324"/>
    <mergeCell ref="A355:E355"/>
    <mergeCell ref="A162:E162"/>
    <mergeCell ref="A2:F2"/>
    <mergeCell ref="A36:E36"/>
    <mergeCell ref="A65:E65"/>
    <mergeCell ref="A97:E97"/>
    <mergeCell ref="A130:E13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70C0"/>
  </sheetPr>
  <dimension ref="A2:L394"/>
  <sheetViews>
    <sheetView topLeftCell="A73" zoomScaleNormal="100" workbookViewId="0">
      <selection activeCell="B80" sqref="B80"/>
    </sheetView>
  </sheetViews>
  <sheetFormatPr baseColWidth="10" defaultColWidth="11.44140625" defaultRowHeight="13.2"/>
  <cols>
    <col min="1" max="3" width="11.44140625" style="937"/>
    <col min="4" max="4" width="39" style="937" customWidth="1"/>
    <col min="5" max="5" width="22.6640625" style="937" customWidth="1"/>
    <col min="6" max="6" width="13.109375" style="937" customWidth="1"/>
    <col min="7" max="7" width="4.109375" style="1010" customWidth="1"/>
    <col min="8" max="12" width="11.44140625" style="937"/>
    <col min="13" max="16384" width="11.44140625" style="930"/>
  </cols>
  <sheetData>
    <row r="2" spans="1:12" ht="17.399999999999999">
      <c r="A2" s="1433" t="s">
        <v>1248</v>
      </c>
      <c r="B2" s="1433"/>
      <c r="C2" s="1433"/>
      <c r="D2" s="1433"/>
      <c r="E2" s="1433"/>
      <c r="F2" s="1433"/>
    </row>
    <row r="3" spans="1:12" ht="13.8" thickBot="1"/>
    <row r="4" spans="1:12" ht="42" thickBot="1">
      <c r="A4" s="939" t="s">
        <v>790</v>
      </c>
      <c r="B4" s="940" t="s">
        <v>791</v>
      </c>
      <c r="C4" s="940" t="s">
        <v>1231</v>
      </c>
      <c r="D4" s="940" t="s">
        <v>1220</v>
      </c>
      <c r="E4" s="940" t="s">
        <v>1221</v>
      </c>
      <c r="F4" s="943" t="s">
        <v>1222</v>
      </c>
      <c r="G4" s="1011"/>
      <c r="H4" s="1012" t="s">
        <v>1243</v>
      </c>
      <c r="I4" s="1012" t="s">
        <v>1244</v>
      </c>
      <c r="J4" s="1012" t="s">
        <v>1245</v>
      </c>
      <c r="K4" s="1012" t="s">
        <v>1246</v>
      </c>
      <c r="L4" s="1013" t="s">
        <v>1247</v>
      </c>
    </row>
    <row r="5" spans="1:12">
      <c r="A5" s="944">
        <v>2023</v>
      </c>
      <c r="B5" s="945" t="s">
        <v>806</v>
      </c>
      <c r="C5" s="945">
        <v>1</v>
      </c>
      <c r="D5" s="945" t="s">
        <v>1235</v>
      </c>
      <c r="E5" s="945" t="s">
        <v>1225</v>
      </c>
      <c r="F5" s="951">
        <v>1598</v>
      </c>
      <c r="H5" s="1014">
        <v>1268</v>
      </c>
      <c r="I5" s="1014">
        <v>169</v>
      </c>
      <c r="J5" s="1014">
        <v>28</v>
      </c>
      <c r="K5" s="1014">
        <v>13</v>
      </c>
      <c r="L5" s="1014">
        <v>7</v>
      </c>
    </row>
    <row r="6" spans="1:12">
      <c r="A6" s="944">
        <v>2023</v>
      </c>
      <c r="B6" s="949" t="s">
        <v>806</v>
      </c>
      <c r="C6" s="950">
        <v>2</v>
      </c>
      <c r="D6" s="949" t="s">
        <v>1235</v>
      </c>
      <c r="E6" s="949" t="s">
        <v>1225</v>
      </c>
      <c r="F6" s="951">
        <v>1610</v>
      </c>
      <c r="H6" s="1014">
        <v>1266</v>
      </c>
      <c r="I6" s="1014">
        <v>169</v>
      </c>
      <c r="J6" s="1014">
        <v>28</v>
      </c>
      <c r="K6" s="1014">
        <v>13</v>
      </c>
      <c r="L6" s="1014">
        <v>8</v>
      </c>
    </row>
    <row r="7" spans="1:12">
      <c r="A7" s="944">
        <f t="shared" ref="A7:A34" si="0">+A6</f>
        <v>2023</v>
      </c>
      <c r="B7" s="949" t="s">
        <v>806</v>
      </c>
      <c r="C7" s="950">
        <v>3</v>
      </c>
      <c r="D7" s="949" t="s">
        <v>1235</v>
      </c>
      <c r="E7" s="949" t="s">
        <v>1225</v>
      </c>
      <c r="F7" s="951">
        <v>1619</v>
      </c>
      <c r="H7" s="1014">
        <v>1276</v>
      </c>
      <c r="I7" s="1014">
        <v>184</v>
      </c>
      <c r="J7" s="1014">
        <v>28</v>
      </c>
      <c r="K7" s="1014">
        <v>13</v>
      </c>
      <c r="L7" s="1014">
        <v>8</v>
      </c>
    </row>
    <row r="8" spans="1:12">
      <c r="A8" s="944">
        <f t="shared" si="0"/>
        <v>2023</v>
      </c>
      <c r="B8" s="949" t="s">
        <v>806</v>
      </c>
      <c r="C8" s="950">
        <v>4</v>
      </c>
      <c r="D8" s="949" t="s">
        <v>1235</v>
      </c>
      <c r="E8" s="949" t="s">
        <v>1225</v>
      </c>
      <c r="F8" s="951">
        <v>1618</v>
      </c>
      <c r="H8" s="1014">
        <v>1276</v>
      </c>
      <c r="I8" s="1014">
        <v>180</v>
      </c>
      <c r="J8" s="1014">
        <v>27</v>
      </c>
      <c r="K8" s="1014">
        <v>14</v>
      </c>
      <c r="L8" s="1014">
        <v>8</v>
      </c>
    </row>
    <row r="9" spans="1:12">
      <c r="A9" s="944">
        <f t="shared" si="0"/>
        <v>2023</v>
      </c>
      <c r="B9" s="949" t="s">
        <v>806</v>
      </c>
      <c r="C9" s="950">
        <v>5</v>
      </c>
      <c r="D9" s="949" t="s">
        <v>1235</v>
      </c>
      <c r="E9" s="949" t="s">
        <v>1225</v>
      </c>
      <c r="F9" s="951">
        <v>1619</v>
      </c>
      <c r="H9" s="1014">
        <v>1265</v>
      </c>
      <c r="I9" s="1014">
        <v>180</v>
      </c>
      <c r="J9" s="1014">
        <v>27</v>
      </c>
      <c r="K9" s="1014">
        <v>13</v>
      </c>
      <c r="L9" s="1014">
        <v>8</v>
      </c>
    </row>
    <row r="10" spans="1:12">
      <c r="A10" s="944">
        <f t="shared" si="0"/>
        <v>2023</v>
      </c>
      <c r="B10" s="949" t="s">
        <v>806</v>
      </c>
      <c r="C10" s="950">
        <v>6</v>
      </c>
      <c r="D10" s="952" t="s">
        <v>1235</v>
      </c>
      <c r="E10" s="949" t="s">
        <v>1225</v>
      </c>
      <c r="F10" s="951">
        <v>1619</v>
      </c>
      <c r="H10" s="1014">
        <v>1276</v>
      </c>
      <c r="I10" s="1014">
        <v>176</v>
      </c>
      <c r="J10" s="1014">
        <v>27</v>
      </c>
      <c r="K10" s="1014">
        <v>13</v>
      </c>
      <c r="L10" s="1014">
        <v>8</v>
      </c>
    </row>
    <row r="11" spans="1:12">
      <c r="A11" s="944">
        <f t="shared" si="0"/>
        <v>2023</v>
      </c>
      <c r="B11" s="949" t="s">
        <v>806</v>
      </c>
      <c r="C11" s="950">
        <v>7</v>
      </c>
      <c r="D11" s="949" t="s">
        <v>1235</v>
      </c>
      <c r="E11" s="949" t="s">
        <v>1225</v>
      </c>
      <c r="F11" s="951">
        <v>1620</v>
      </c>
      <c r="H11" s="1014">
        <v>1277</v>
      </c>
      <c r="I11" s="1014">
        <v>183</v>
      </c>
      <c r="J11" s="1014">
        <v>27</v>
      </c>
      <c r="K11" s="1014">
        <v>13</v>
      </c>
      <c r="L11" s="1014">
        <v>7</v>
      </c>
    </row>
    <row r="12" spans="1:12">
      <c r="A12" s="944">
        <f t="shared" si="0"/>
        <v>2023</v>
      </c>
      <c r="B12" s="949" t="s">
        <v>806</v>
      </c>
      <c r="C12" s="950">
        <v>8</v>
      </c>
      <c r="D12" s="949" t="s">
        <v>1235</v>
      </c>
      <c r="E12" s="949" t="s">
        <v>1225</v>
      </c>
      <c r="F12" s="951">
        <v>1616</v>
      </c>
      <c r="H12" s="1014">
        <v>1271</v>
      </c>
      <c r="I12" s="1014">
        <v>184</v>
      </c>
      <c r="J12" s="1014">
        <v>27</v>
      </c>
      <c r="K12" s="1014">
        <v>13</v>
      </c>
      <c r="L12" s="1014">
        <v>7</v>
      </c>
    </row>
    <row r="13" spans="1:12">
      <c r="A13" s="944">
        <f t="shared" si="0"/>
        <v>2023</v>
      </c>
      <c r="B13" s="949" t="s">
        <v>806</v>
      </c>
      <c r="C13" s="950">
        <v>9</v>
      </c>
      <c r="D13" s="949" t="s">
        <v>1235</v>
      </c>
      <c r="E13" s="949" t="s">
        <v>1225</v>
      </c>
      <c r="F13" s="951">
        <v>1628</v>
      </c>
      <c r="H13" s="1014">
        <v>1271</v>
      </c>
      <c r="I13" s="1014">
        <v>186</v>
      </c>
      <c r="J13" s="1014">
        <v>27</v>
      </c>
      <c r="K13" s="1014">
        <v>13</v>
      </c>
      <c r="L13" s="1014">
        <v>8</v>
      </c>
    </row>
    <row r="14" spans="1:12">
      <c r="A14" s="944">
        <f t="shared" si="0"/>
        <v>2023</v>
      </c>
      <c r="B14" s="949" t="s">
        <v>806</v>
      </c>
      <c r="C14" s="950">
        <v>10</v>
      </c>
      <c r="D14" s="949" t="s">
        <v>1235</v>
      </c>
      <c r="E14" s="949" t="s">
        <v>1225</v>
      </c>
      <c r="F14" s="951">
        <v>1623</v>
      </c>
      <c r="H14" s="1014">
        <v>1267</v>
      </c>
      <c r="I14" s="1014">
        <v>178</v>
      </c>
      <c r="J14" s="1014">
        <v>22</v>
      </c>
      <c r="K14" s="1014">
        <v>13</v>
      </c>
      <c r="L14" s="1014">
        <v>13</v>
      </c>
    </row>
    <row r="15" spans="1:12">
      <c r="A15" s="944">
        <f t="shared" si="0"/>
        <v>2023</v>
      </c>
      <c r="B15" s="949" t="s">
        <v>806</v>
      </c>
      <c r="C15" s="950">
        <v>11</v>
      </c>
      <c r="D15" s="949" t="s">
        <v>1235</v>
      </c>
      <c r="E15" s="949" t="s">
        <v>1225</v>
      </c>
      <c r="F15" s="951">
        <v>1626</v>
      </c>
      <c r="H15" s="1014">
        <v>1271</v>
      </c>
      <c r="I15" s="1014">
        <v>178</v>
      </c>
      <c r="J15" s="1014">
        <v>27</v>
      </c>
      <c r="K15" s="1014">
        <v>13</v>
      </c>
      <c r="L15" s="1014">
        <v>8</v>
      </c>
    </row>
    <row r="16" spans="1:12">
      <c r="A16" s="944">
        <f t="shared" si="0"/>
        <v>2023</v>
      </c>
      <c r="B16" s="949" t="s">
        <v>806</v>
      </c>
      <c r="C16" s="950">
        <v>12</v>
      </c>
      <c r="D16" s="949" t="s">
        <v>1235</v>
      </c>
      <c r="E16" s="949" t="s">
        <v>1225</v>
      </c>
      <c r="F16" s="951">
        <v>1620</v>
      </c>
      <c r="H16" s="1014">
        <v>1270</v>
      </c>
      <c r="I16" s="1014">
        <v>183</v>
      </c>
      <c r="J16" s="1014">
        <v>27</v>
      </c>
      <c r="K16" s="1014">
        <v>14</v>
      </c>
      <c r="L16" s="1014">
        <v>8</v>
      </c>
    </row>
    <row r="17" spans="1:12">
      <c r="A17" s="944">
        <f t="shared" si="0"/>
        <v>2023</v>
      </c>
      <c r="B17" s="949" t="s">
        <v>806</v>
      </c>
      <c r="C17" s="950">
        <v>13</v>
      </c>
      <c r="D17" s="950" t="s">
        <v>1235</v>
      </c>
      <c r="E17" s="949" t="s">
        <v>1225</v>
      </c>
      <c r="F17" s="951">
        <v>1628</v>
      </c>
      <c r="H17" s="1014">
        <v>1264</v>
      </c>
      <c r="I17" s="1014">
        <v>186</v>
      </c>
      <c r="J17" s="1014">
        <v>28</v>
      </c>
      <c r="K17" s="1014">
        <v>13</v>
      </c>
      <c r="L17" s="1014">
        <v>8</v>
      </c>
    </row>
    <row r="18" spans="1:12">
      <c r="A18" s="944">
        <f t="shared" si="0"/>
        <v>2023</v>
      </c>
      <c r="B18" s="949" t="s">
        <v>806</v>
      </c>
      <c r="C18" s="950">
        <v>14</v>
      </c>
      <c r="D18" s="950" t="s">
        <v>1235</v>
      </c>
      <c r="E18" s="949" t="s">
        <v>1225</v>
      </c>
      <c r="F18" s="951">
        <v>1630</v>
      </c>
      <c r="H18" s="1014">
        <v>1267</v>
      </c>
      <c r="I18" s="1014">
        <v>191</v>
      </c>
      <c r="J18" s="1014">
        <v>28</v>
      </c>
      <c r="K18" s="1014">
        <v>15</v>
      </c>
      <c r="L18" s="1014">
        <v>7</v>
      </c>
    </row>
    <row r="19" spans="1:12">
      <c r="A19" s="944">
        <f t="shared" si="0"/>
        <v>2023</v>
      </c>
      <c r="B19" s="949" t="s">
        <v>806</v>
      </c>
      <c r="C19" s="950">
        <v>15</v>
      </c>
      <c r="D19" s="950" t="s">
        <v>1235</v>
      </c>
      <c r="E19" s="949" t="s">
        <v>1225</v>
      </c>
      <c r="F19" s="951">
        <v>1629</v>
      </c>
      <c r="H19" s="1014">
        <v>1262</v>
      </c>
      <c r="I19" s="1014">
        <v>192</v>
      </c>
      <c r="J19" s="1014">
        <v>25</v>
      </c>
      <c r="K19" s="1014">
        <v>14</v>
      </c>
      <c r="L19" s="1014">
        <v>10</v>
      </c>
    </row>
    <row r="20" spans="1:12">
      <c r="A20" s="944">
        <f t="shared" si="0"/>
        <v>2023</v>
      </c>
      <c r="B20" s="949" t="s">
        <v>806</v>
      </c>
      <c r="C20" s="950">
        <v>16</v>
      </c>
      <c r="D20" s="950" t="s">
        <v>1235</v>
      </c>
      <c r="E20" s="949" t="s">
        <v>1225</v>
      </c>
      <c r="F20" s="951">
        <v>1639</v>
      </c>
      <c r="H20" s="1014">
        <v>1264</v>
      </c>
      <c r="I20" s="1014">
        <v>191</v>
      </c>
      <c r="J20" s="1014">
        <v>28</v>
      </c>
      <c r="K20" s="1014">
        <v>16</v>
      </c>
      <c r="L20" s="1014">
        <v>8</v>
      </c>
    </row>
    <row r="21" spans="1:12">
      <c r="A21" s="944">
        <f t="shared" si="0"/>
        <v>2023</v>
      </c>
      <c r="B21" s="949" t="s">
        <v>806</v>
      </c>
      <c r="C21" s="950">
        <v>17</v>
      </c>
      <c r="D21" s="950" t="s">
        <v>1235</v>
      </c>
      <c r="E21" s="949" t="s">
        <v>1225</v>
      </c>
      <c r="F21" s="951">
        <v>1637</v>
      </c>
      <c r="H21" s="1014">
        <v>1276</v>
      </c>
      <c r="I21" s="1014">
        <v>193</v>
      </c>
      <c r="J21" s="1014">
        <v>28</v>
      </c>
      <c r="K21" s="1014">
        <v>16</v>
      </c>
      <c r="L21" s="1014">
        <v>8</v>
      </c>
    </row>
    <row r="22" spans="1:12">
      <c r="A22" s="944">
        <f t="shared" si="0"/>
        <v>2023</v>
      </c>
      <c r="B22" s="949" t="s">
        <v>806</v>
      </c>
      <c r="C22" s="950">
        <v>18</v>
      </c>
      <c r="D22" s="949" t="s">
        <v>1235</v>
      </c>
      <c r="E22" s="949" t="s">
        <v>1225</v>
      </c>
      <c r="F22" s="951">
        <v>1636</v>
      </c>
      <c r="H22" s="1014">
        <v>1281</v>
      </c>
      <c r="I22" s="1014">
        <v>191</v>
      </c>
      <c r="J22" s="1014">
        <v>28</v>
      </c>
      <c r="K22" s="1014">
        <v>16</v>
      </c>
      <c r="L22" s="1014">
        <v>8</v>
      </c>
    </row>
    <row r="23" spans="1:12">
      <c r="A23" s="944">
        <f t="shared" si="0"/>
        <v>2023</v>
      </c>
      <c r="B23" s="949" t="s">
        <v>806</v>
      </c>
      <c r="C23" s="950">
        <v>19</v>
      </c>
      <c r="D23" s="949" t="s">
        <v>1235</v>
      </c>
      <c r="E23" s="949" t="s">
        <v>1225</v>
      </c>
      <c r="F23" s="951">
        <v>1640</v>
      </c>
      <c r="H23" s="1014">
        <v>1274</v>
      </c>
      <c r="I23" s="1014">
        <v>192</v>
      </c>
      <c r="J23" s="1014">
        <v>28</v>
      </c>
      <c r="K23" s="1014">
        <v>16</v>
      </c>
      <c r="L23" s="1014">
        <v>8</v>
      </c>
    </row>
    <row r="24" spans="1:12">
      <c r="A24" s="944">
        <f t="shared" si="0"/>
        <v>2023</v>
      </c>
      <c r="B24" s="949" t="s">
        <v>806</v>
      </c>
      <c r="C24" s="950">
        <v>20</v>
      </c>
      <c r="D24" s="949" t="s">
        <v>1235</v>
      </c>
      <c r="E24" s="949" t="s">
        <v>1225</v>
      </c>
      <c r="F24" s="951">
        <v>1641</v>
      </c>
      <c r="H24" s="1014">
        <v>1288</v>
      </c>
      <c r="I24" s="1014">
        <v>188</v>
      </c>
      <c r="J24" s="1014">
        <v>29</v>
      </c>
      <c r="K24" s="1014">
        <v>16</v>
      </c>
      <c r="L24" s="1014">
        <v>8</v>
      </c>
    </row>
    <row r="25" spans="1:12">
      <c r="A25" s="944">
        <f t="shared" si="0"/>
        <v>2023</v>
      </c>
      <c r="B25" s="949" t="s">
        <v>806</v>
      </c>
      <c r="C25" s="950">
        <v>21</v>
      </c>
      <c r="D25" s="949" t="s">
        <v>1235</v>
      </c>
      <c r="E25" s="949" t="s">
        <v>1225</v>
      </c>
      <c r="F25" s="951">
        <v>1626</v>
      </c>
      <c r="H25" s="1014">
        <v>1292</v>
      </c>
      <c r="I25" s="1014">
        <v>184</v>
      </c>
      <c r="J25" s="1014">
        <v>29</v>
      </c>
      <c r="K25" s="1014">
        <v>16</v>
      </c>
      <c r="L25" s="1014">
        <v>7</v>
      </c>
    </row>
    <row r="26" spans="1:12">
      <c r="A26" s="944">
        <f t="shared" si="0"/>
        <v>2023</v>
      </c>
      <c r="B26" s="949" t="s">
        <v>806</v>
      </c>
      <c r="C26" s="950">
        <v>22</v>
      </c>
      <c r="D26" s="949" t="s">
        <v>1235</v>
      </c>
      <c r="E26" s="949" t="s">
        <v>1225</v>
      </c>
      <c r="F26" s="951">
        <v>1625</v>
      </c>
      <c r="H26" s="1014">
        <v>1287</v>
      </c>
      <c r="I26" s="1014">
        <v>183</v>
      </c>
      <c r="J26" s="1014">
        <v>24</v>
      </c>
      <c r="K26" s="1014">
        <v>16</v>
      </c>
      <c r="L26" s="1014">
        <v>12</v>
      </c>
    </row>
    <row r="27" spans="1:12">
      <c r="A27" s="944">
        <f t="shared" si="0"/>
        <v>2023</v>
      </c>
      <c r="B27" s="949" t="s">
        <v>806</v>
      </c>
      <c r="C27" s="950">
        <v>23</v>
      </c>
      <c r="D27" s="949" t="s">
        <v>1235</v>
      </c>
      <c r="E27" s="949" t="s">
        <v>1225</v>
      </c>
      <c r="F27" s="951">
        <v>1632</v>
      </c>
      <c r="H27" s="1014">
        <v>1273</v>
      </c>
      <c r="I27" s="1014">
        <v>182</v>
      </c>
      <c r="J27" s="1014">
        <v>29</v>
      </c>
      <c r="K27" s="1014">
        <v>16</v>
      </c>
      <c r="L27" s="1014">
        <v>8</v>
      </c>
    </row>
    <row r="28" spans="1:12">
      <c r="A28" s="944">
        <f t="shared" si="0"/>
        <v>2023</v>
      </c>
      <c r="B28" s="949" t="s">
        <v>806</v>
      </c>
      <c r="C28" s="950">
        <v>24</v>
      </c>
      <c r="D28" s="949" t="s">
        <v>1235</v>
      </c>
      <c r="E28" s="949" t="s">
        <v>1225</v>
      </c>
      <c r="F28" s="951">
        <v>1633</v>
      </c>
      <c r="H28" s="1014">
        <v>1280</v>
      </c>
      <c r="I28" s="1014">
        <v>182</v>
      </c>
      <c r="J28" s="1014">
        <v>24</v>
      </c>
      <c r="K28" s="1014">
        <v>16</v>
      </c>
      <c r="L28" s="1014">
        <v>13</v>
      </c>
    </row>
    <row r="29" spans="1:12">
      <c r="A29" s="944">
        <f t="shared" si="0"/>
        <v>2023</v>
      </c>
      <c r="B29" s="949" t="s">
        <v>806</v>
      </c>
      <c r="C29" s="950">
        <v>25</v>
      </c>
      <c r="D29" s="949" t="s">
        <v>1235</v>
      </c>
      <c r="E29" s="949" t="s">
        <v>1225</v>
      </c>
      <c r="F29" s="951">
        <v>1636</v>
      </c>
      <c r="H29" s="1014">
        <v>1285</v>
      </c>
      <c r="I29" s="1014">
        <v>188</v>
      </c>
      <c r="J29" s="1014">
        <v>24</v>
      </c>
      <c r="K29" s="1014">
        <v>15</v>
      </c>
      <c r="L29" s="1014">
        <v>13</v>
      </c>
    </row>
    <row r="30" spans="1:12">
      <c r="A30" s="944">
        <f t="shared" si="0"/>
        <v>2023</v>
      </c>
      <c r="B30" s="949" t="s">
        <v>806</v>
      </c>
      <c r="C30" s="950">
        <v>26</v>
      </c>
      <c r="D30" s="949" t="s">
        <v>1235</v>
      </c>
      <c r="E30" s="949" t="s">
        <v>1225</v>
      </c>
      <c r="F30" s="951">
        <v>1640</v>
      </c>
      <c r="H30" s="1014">
        <v>1283</v>
      </c>
      <c r="I30" s="1014">
        <v>191</v>
      </c>
      <c r="J30" s="1014">
        <v>24</v>
      </c>
      <c r="K30" s="1014">
        <v>17</v>
      </c>
      <c r="L30" s="1014">
        <v>11</v>
      </c>
    </row>
    <row r="31" spans="1:12">
      <c r="A31" s="944">
        <f t="shared" si="0"/>
        <v>2023</v>
      </c>
      <c r="B31" s="949" t="s">
        <v>806</v>
      </c>
      <c r="C31" s="950">
        <v>27</v>
      </c>
      <c r="D31" s="949" t="s">
        <v>1235</v>
      </c>
      <c r="E31" s="949" t="s">
        <v>1225</v>
      </c>
      <c r="F31" s="951">
        <v>1645</v>
      </c>
      <c r="H31" s="1014">
        <v>1277</v>
      </c>
      <c r="I31" s="1014">
        <v>206</v>
      </c>
      <c r="J31" s="1014">
        <v>25</v>
      </c>
      <c r="K31" s="1014">
        <v>16</v>
      </c>
      <c r="L31" s="1014">
        <v>11</v>
      </c>
    </row>
    <row r="32" spans="1:12">
      <c r="A32" s="944">
        <f t="shared" si="0"/>
        <v>2023</v>
      </c>
      <c r="B32" s="949" t="s">
        <v>806</v>
      </c>
      <c r="C32" s="950">
        <v>28</v>
      </c>
      <c r="D32" s="949" t="s">
        <v>1235</v>
      </c>
      <c r="E32" s="949" t="s">
        <v>1225</v>
      </c>
      <c r="F32" s="951">
        <v>1640</v>
      </c>
      <c r="H32" s="1014">
        <v>1286</v>
      </c>
      <c r="I32" s="1014">
        <v>199</v>
      </c>
      <c r="J32" s="1014">
        <v>25</v>
      </c>
      <c r="K32" s="1014">
        <v>16</v>
      </c>
      <c r="L32" s="1014">
        <v>11</v>
      </c>
    </row>
    <row r="33" spans="1:12">
      <c r="A33" s="944">
        <f t="shared" si="0"/>
        <v>2023</v>
      </c>
      <c r="B33" s="949" t="s">
        <v>806</v>
      </c>
      <c r="C33" s="950">
        <v>29</v>
      </c>
      <c r="D33" s="949" t="s">
        <v>1235</v>
      </c>
      <c r="E33" s="949" t="s">
        <v>1225</v>
      </c>
      <c r="F33" s="951">
        <v>1639</v>
      </c>
      <c r="H33" s="1014">
        <v>1282</v>
      </c>
      <c r="I33" s="1014">
        <v>199</v>
      </c>
      <c r="J33" s="1014">
        <v>22</v>
      </c>
      <c r="K33" s="1014">
        <v>17</v>
      </c>
      <c r="L33" s="1014">
        <v>14</v>
      </c>
    </row>
    <row r="34" spans="1:12">
      <c r="A34" s="944">
        <f t="shared" si="0"/>
        <v>2023</v>
      </c>
      <c r="B34" s="949" t="s">
        <v>806</v>
      </c>
      <c r="C34" s="950">
        <v>30</v>
      </c>
      <c r="D34" s="949" t="s">
        <v>1235</v>
      </c>
      <c r="E34" s="949" t="s">
        <v>1225</v>
      </c>
      <c r="F34" s="951">
        <v>1644</v>
      </c>
      <c r="H34" s="1014">
        <v>1283</v>
      </c>
      <c r="I34" s="1014">
        <v>200</v>
      </c>
      <c r="J34" s="1014">
        <v>23</v>
      </c>
      <c r="K34" s="1014">
        <v>17</v>
      </c>
      <c r="L34" s="1014">
        <v>14</v>
      </c>
    </row>
    <row r="35" spans="1:12" ht="13.8" thickBot="1">
      <c r="A35" s="944">
        <f>+A34</f>
        <v>2023</v>
      </c>
      <c r="B35" s="949" t="s">
        <v>806</v>
      </c>
      <c r="C35" s="950">
        <v>31</v>
      </c>
      <c r="D35" s="949" t="s">
        <v>1235</v>
      </c>
      <c r="E35" s="949" t="s">
        <v>1225</v>
      </c>
      <c r="F35" s="951">
        <v>1647</v>
      </c>
      <c r="H35" s="1014">
        <v>1284</v>
      </c>
      <c r="I35" s="1014">
        <v>206</v>
      </c>
      <c r="J35" s="1014">
        <v>22</v>
      </c>
      <c r="K35" s="1014">
        <v>17</v>
      </c>
      <c r="L35" s="1014">
        <v>15</v>
      </c>
    </row>
    <row r="36" spans="1:12" ht="13.8" thickBot="1">
      <c r="A36" s="1403" t="s">
        <v>1181</v>
      </c>
      <c r="B36" s="1404"/>
      <c r="C36" s="1404"/>
      <c r="D36" s="1404"/>
      <c r="E36" s="1405"/>
      <c r="F36" s="958">
        <f>SUM(F5:F35)</f>
        <v>50503</v>
      </c>
      <c r="H36" s="1014"/>
      <c r="I36" s="1014"/>
      <c r="J36" s="1014"/>
      <c r="K36" s="1014"/>
      <c r="L36" s="1014"/>
    </row>
    <row r="37" spans="1:12">
      <c r="A37" s="944">
        <f>+A35</f>
        <v>2023</v>
      </c>
      <c r="B37" s="945" t="s">
        <v>817</v>
      </c>
      <c r="C37" s="945">
        <v>1</v>
      </c>
      <c r="D37" s="945" t="s">
        <v>1235</v>
      </c>
      <c r="E37" s="945" t="s">
        <v>1225</v>
      </c>
      <c r="F37" s="951">
        <v>1645</v>
      </c>
      <c r="H37" s="1014">
        <v>1282</v>
      </c>
      <c r="I37" s="1014">
        <v>204</v>
      </c>
      <c r="J37" s="1014">
        <v>25</v>
      </c>
      <c r="K37" s="1014">
        <v>17</v>
      </c>
      <c r="L37" s="1014">
        <v>12</v>
      </c>
    </row>
    <row r="38" spans="1:12">
      <c r="A38" s="944">
        <f>+A37</f>
        <v>2023</v>
      </c>
      <c r="B38" s="949" t="s">
        <v>817</v>
      </c>
      <c r="C38" s="950">
        <v>2</v>
      </c>
      <c r="D38" s="949" t="s">
        <v>1235</v>
      </c>
      <c r="E38" s="949" t="s">
        <v>1225</v>
      </c>
      <c r="F38" s="951">
        <v>1645</v>
      </c>
      <c r="H38" s="1014">
        <v>1284</v>
      </c>
      <c r="I38" s="1014">
        <v>201</v>
      </c>
      <c r="J38" s="1014">
        <v>24</v>
      </c>
      <c r="K38" s="1014">
        <v>17</v>
      </c>
      <c r="L38" s="1014">
        <v>12</v>
      </c>
    </row>
    <row r="39" spans="1:12">
      <c r="A39" s="944">
        <f t="shared" ref="A39:A64" si="1">+A38</f>
        <v>2023</v>
      </c>
      <c r="B39" s="949" t="s">
        <v>817</v>
      </c>
      <c r="C39" s="950">
        <v>3</v>
      </c>
      <c r="D39" s="949" t="s">
        <v>1235</v>
      </c>
      <c r="E39" s="949" t="s">
        <v>1225</v>
      </c>
      <c r="F39" s="951">
        <v>1658</v>
      </c>
      <c r="H39" s="1014">
        <v>1286</v>
      </c>
      <c r="I39" s="1014">
        <v>205</v>
      </c>
      <c r="J39" s="1014">
        <v>27</v>
      </c>
      <c r="K39" s="1014">
        <v>18</v>
      </c>
      <c r="L39" s="1014">
        <v>10</v>
      </c>
    </row>
    <row r="40" spans="1:12">
      <c r="A40" s="944">
        <f t="shared" si="1"/>
        <v>2023</v>
      </c>
      <c r="B40" s="949" t="s">
        <v>817</v>
      </c>
      <c r="C40" s="950">
        <v>4</v>
      </c>
      <c r="D40" s="949" t="s">
        <v>1235</v>
      </c>
      <c r="E40" s="949" t="s">
        <v>1225</v>
      </c>
      <c r="F40" s="951">
        <v>1654</v>
      </c>
      <c r="H40" s="1014">
        <v>1288</v>
      </c>
      <c r="I40" s="1014">
        <v>204</v>
      </c>
      <c r="J40" s="1014">
        <v>26</v>
      </c>
      <c r="K40" s="1014">
        <v>18</v>
      </c>
      <c r="L40" s="1014">
        <v>9</v>
      </c>
    </row>
    <row r="41" spans="1:12">
      <c r="A41" s="944">
        <f t="shared" si="1"/>
        <v>2023</v>
      </c>
      <c r="B41" s="949" t="s">
        <v>817</v>
      </c>
      <c r="C41" s="950">
        <v>5</v>
      </c>
      <c r="D41" s="949" t="s">
        <v>1235</v>
      </c>
      <c r="E41" s="949" t="s">
        <v>1225</v>
      </c>
      <c r="F41" s="951">
        <v>1649</v>
      </c>
      <c r="H41" s="1014">
        <v>1280</v>
      </c>
      <c r="I41" s="1014">
        <v>202</v>
      </c>
      <c r="J41" s="1014">
        <v>25</v>
      </c>
      <c r="K41" s="1014">
        <v>18</v>
      </c>
      <c r="L41" s="1014">
        <v>9</v>
      </c>
    </row>
    <row r="42" spans="1:12">
      <c r="A42" s="944">
        <f t="shared" si="1"/>
        <v>2023</v>
      </c>
      <c r="B42" s="949" t="s">
        <v>817</v>
      </c>
      <c r="C42" s="950">
        <v>6</v>
      </c>
      <c r="D42" s="952" t="s">
        <v>1235</v>
      </c>
      <c r="E42" s="952" t="s">
        <v>1225</v>
      </c>
      <c r="F42" s="951">
        <v>1656</v>
      </c>
      <c r="H42" s="1014">
        <v>1282</v>
      </c>
      <c r="I42" s="1014">
        <v>203</v>
      </c>
      <c r="J42" s="1014">
        <v>26</v>
      </c>
      <c r="K42" s="1014">
        <v>20</v>
      </c>
      <c r="L42" s="1014">
        <v>9</v>
      </c>
    </row>
    <row r="43" spans="1:12">
      <c r="A43" s="944">
        <f t="shared" si="1"/>
        <v>2023</v>
      </c>
      <c r="B43" s="949" t="s">
        <v>817</v>
      </c>
      <c r="C43" s="950">
        <v>7</v>
      </c>
      <c r="D43" s="949" t="s">
        <v>1235</v>
      </c>
      <c r="E43" s="949" t="s">
        <v>1225</v>
      </c>
      <c r="F43" s="951">
        <v>1651</v>
      </c>
      <c r="H43" s="1014">
        <v>1289</v>
      </c>
      <c r="I43" s="1014">
        <v>188</v>
      </c>
      <c r="J43" s="1014">
        <v>25</v>
      </c>
      <c r="K43" s="1014">
        <v>20</v>
      </c>
      <c r="L43" s="1014">
        <v>9</v>
      </c>
    </row>
    <row r="44" spans="1:12">
      <c r="A44" s="944">
        <f t="shared" si="1"/>
        <v>2023</v>
      </c>
      <c r="B44" s="949" t="s">
        <v>817</v>
      </c>
      <c r="C44" s="950">
        <v>8</v>
      </c>
      <c r="D44" s="949" t="s">
        <v>1235</v>
      </c>
      <c r="E44" s="949" t="s">
        <v>1225</v>
      </c>
      <c r="F44" s="951">
        <v>1650</v>
      </c>
      <c r="H44" s="1014">
        <v>1290</v>
      </c>
      <c r="I44" s="1014">
        <v>195</v>
      </c>
      <c r="J44" s="1014">
        <v>25</v>
      </c>
      <c r="K44" s="1014">
        <v>21</v>
      </c>
      <c r="L44" s="1014">
        <v>9</v>
      </c>
    </row>
    <row r="45" spans="1:12">
      <c r="A45" s="944">
        <f t="shared" si="1"/>
        <v>2023</v>
      </c>
      <c r="B45" s="949" t="s">
        <v>817</v>
      </c>
      <c r="C45" s="950">
        <v>9</v>
      </c>
      <c r="D45" s="949" t="s">
        <v>1235</v>
      </c>
      <c r="E45" s="949" t="s">
        <v>1225</v>
      </c>
      <c r="F45" s="951">
        <v>1653</v>
      </c>
      <c r="H45" s="1014">
        <v>1289</v>
      </c>
      <c r="I45" s="1014">
        <v>192</v>
      </c>
      <c r="J45" s="1014">
        <v>25</v>
      </c>
      <c r="K45" s="1014">
        <v>20</v>
      </c>
      <c r="L45" s="1014">
        <v>9</v>
      </c>
    </row>
    <row r="46" spans="1:12">
      <c r="A46" s="944">
        <f t="shared" si="1"/>
        <v>2023</v>
      </c>
      <c r="B46" s="949" t="s">
        <v>817</v>
      </c>
      <c r="C46" s="950">
        <v>10</v>
      </c>
      <c r="D46" s="949" t="s">
        <v>1235</v>
      </c>
      <c r="E46" s="949" t="s">
        <v>1225</v>
      </c>
      <c r="F46" s="951">
        <v>1655</v>
      </c>
      <c r="H46" s="1014">
        <v>1294</v>
      </c>
      <c r="I46" s="1014">
        <v>195</v>
      </c>
      <c r="J46" s="1014">
        <v>26</v>
      </c>
      <c r="K46" s="1014">
        <v>20</v>
      </c>
      <c r="L46" s="1014">
        <v>9</v>
      </c>
    </row>
    <row r="47" spans="1:12">
      <c r="A47" s="944">
        <f t="shared" si="1"/>
        <v>2023</v>
      </c>
      <c r="B47" s="949" t="s">
        <v>817</v>
      </c>
      <c r="C47" s="950">
        <v>11</v>
      </c>
      <c r="D47" s="949" t="s">
        <v>1235</v>
      </c>
      <c r="E47" s="949" t="s">
        <v>1225</v>
      </c>
      <c r="F47" s="951">
        <v>1648</v>
      </c>
      <c r="H47" s="1014">
        <v>1296</v>
      </c>
      <c r="I47" s="1014">
        <v>187</v>
      </c>
      <c r="J47" s="1014">
        <v>26</v>
      </c>
      <c r="K47" s="1014">
        <v>20</v>
      </c>
      <c r="L47" s="1014">
        <v>8</v>
      </c>
    </row>
    <row r="48" spans="1:12">
      <c r="A48" s="944">
        <f t="shared" si="1"/>
        <v>2023</v>
      </c>
      <c r="B48" s="949" t="s">
        <v>817</v>
      </c>
      <c r="C48" s="950">
        <v>12</v>
      </c>
      <c r="D48" s="949" t="s">
        <v>1235</v>
      </c>
      <c r="E48" s="949" t="s">
        <v>1225</v>
      </c>
      <c r="F48" s="951">
        <v>1647</v>
      </c>
      <c r="H48" s="1014">
        <v>1293</v>
      </c>
      <c r="I48" s="1014">
        <v>193</v>
      </c>
      <c r="J48" s="1014">
        <v>26</v>
      </c>
      <c r="K48" s="1014">
        <v>20</v>
      </c>
      <c r="L48" s="1014">
        <v>8</v>
      </c>
    </row>
    <row r="49" spans="1:12">
      <c r="A49" s="944">
        <f t="shared" si="1"/>
        <v>2023</v>
      </c>
      <c r="B49" s="949" t="s">
        <v>817</v>
      </c>
      <c r="C49" s="950">
        <v>13</v>
      </c>
      <c r="D49" s="950" t="s">
        <v>1235</v>
      </c>
      <c r="E49" s="950" t="s">
        <v>1225</v>
      </c>
      <c r="F49" s="951">
        <v>1661</v>
      </c>
      <c r="H49" s="1014">
        <v>1295</v>
      </c>
      <c r="I49" s="1014">
        <v>200</v>
      </c>
      <c r="J49" s="1014">
        <v>26</v>
      </c>
      <c r="K49" s="1014">
        <v>20</v>
      </c>
      <c r="L49" s="1014">
        <v>9</v>
      </c>
    </row>
    <row r="50" spans="1:12">
      <c r="A50" s="944">
        <f t="shared" si="1"/>
        <v>2023</v>
      </c>
      <c r="B50" s="949" t="s">
        <v>817</v>
      </c>
      <c r="C50" s="950">
        <v>14</v>
      </c>
      <c r="D50" s="950" t="s">
        <v>1235</v>
      </c>
      <c r="E50" s="950" t="s">
        <v>1225</v>
      </c>
      <c r="F50" s="951">
        <v>1660</v>
      </c>
      <c r="H50" s="1014">
        <v>1294</v>
      </c>
      <c r="I50" s="1014">
        <v>195</v>
      </c>
      <c r="J50" s="1014">
        <v>26</v>
      </c>
      <c r="K50" s="1014">
        <v>20</v>
      </c>
      <c r="L50" s="1014">
        <v>9</v>
      </c>
    </row>
    <row r="51" spans="1:12">
      <c r="A51" s="944">
        <f t="shared" si="1"/>
        <v>2023</v>
      </c>
      <c r="B51" s="949" t="s">
        <v>817</v>
      </c>
      <c r="C51" s="950">
        <v>15</v>
      </c>
      <c r="D51" s="950" t="s">
        <v>1235</v>
      </c>
      <c r="E51" s="950" t="s">
        <v>1225</v>
      </c>
      <c r="F51" s="951">
        <v>1659</v>
      </c>
      <c r="H51" s="1014">
        <v>1294</v>
      </c>
      <c r="I51" s="1014">
        <v>194</v>
      </c>
      <c r="J51" s="1014">
        <v>25</v>
      </c>
      <c r="K51" s="1014">
        <v>20</v>
      </c>
      <c r="L51" s="1014">
        <v>9</v>
      </c>
    </row>
    <row r="52" spans="1:12">
      <c r="A52" s="944">
        <f t="shared" si="1"/>
        <v>2023</v>
      </c>
      <c r="B52" s="949" t="s">
        <v>817</v>
      </c>
      <c r="C52" s="950">
        <v>16</v>
      </c>
      <c r="D52" s="950" t="s">
        <v>1235</v>
      </c>
      <c r="E52" s="950" t="s">
        <v>1225</v>
      </c>
      <c r="F52" s="951">
        <v>1664</v>
      </c>
      <c r="H52" s="1014">
        <v>1294</v>
      </c>
      <c r="I52" s="1014">
        <v>195</v>
      </c>
      <c r="J52" s="1014">
        <v>26</v>
      </c>
      <c r="K52" s="1014">
        <v>20</v>
      </c>
      <c r="L52" s="1014">
        <v>9</v>
      </c>
    </row>
    <row r="53" spans="1:12">
      <c r="A53" s="944">
        <f t="shared" si="1"/>
        <v>2023</v>
      </c>
      <c r="B53" s="949" t="s">
        <v>817</v>
      </c>
      <c r="C53" s="950">
        <v>17</v>
      </c>
      <c r="D53" s="950" t="s">
        <v>1235</v>
      </c>
      <c r="E53" s="950" t="s">
        <v>1225</v>
      </c>
      <c r="F53" s="951">
        <v>1665</v>
      </c>
      <c r="H53" s="1014">
        <v>1301</v>
      </c>
      <c r="I53" s="1014">
        <v>193</v>
      </c>
      <c r="J53" s="1014">
        <v>26</v>
      </c>
      <c r="K53" s="1014">
        <v>20</v>
      </c>
      <c r="L53" s="1014">
        <v>9</v>
      </c>
    </row>
    <row r="54" spans="1:12">
      <c r="A54" s="944">
        <f t="shared" si="1"/>
        <v>2023</v>
      </c>
      <c r="B54" s="949" t="s">
        <v>817</v>
      </c>
      <c r="C54" s="950">
        <v>18</v>
      </c>
      <c r="D54" s="949" t="s">
        <v>1235</v>
      </c>
      <c r="E54" s="949" t="s">
        <v>1225</v>
      </c>
      <c r="F54" s="951">
        <v>1663</v>
      </c>
      <c r="H54" s="1014">
        <v>1296</v>
      </c>
      <c r="I54" s="1014">
        <v>194</v>
      </c>
      <c r="J54" s="1014">
        <v>26</v>
      </c>
      <c r="K54" s="1014">
        <v>20</v>
      </c>
      <c r="L54" s="1014">
        <v>8</v>
      </c>
    </row>
    <row r="55" spans="1:12">
      <c r="A55" s="944">
        <f t="shared" si="1"/>
        <v>2023</v>
      </c>
      <c r="B55" s="949" t="s">
        <v>817</v>
      </c>
      <c r="C55" s="950">
        <v>19</v>
      </c>
      <c r="D55" s="949" t="s">
        <v>1235</v>
      </c>
      <c r="E55" s="949" t="s">
        <v>1225</v>
      </c>
      <c r="F55" s="951">
        <v>1667</v>
      </c>
      <c r="H55" s="1014">
        <v>1291</v>
      </c>
      <c r="I55" s="1014">
        <v>195</v>
      </c>
      <c r="J55" s="1014">
        <v>26</v>
      </c>
      <c r="K55" s="1014">
        <v>21</v>
      </c>
      <c r="L55" s="1014">
        <v>8</v>
      </c>
    </row>
    <row r="56" spans="1:12">
      <c r="A56" s="944">
        <f t="shared" si="1"/>
        <v>2023</v>
      </c>
      <c r="B56" s="949" t="s">
        <v>817</v>
      </c>
      <c r="C56" s="950">
        <v>20</v>
      </c>
      <c r="D56" s="949" t="s">
        <v>1235</v>
      </c>
      <c r="E56" s="949" t="s">
        <v>1225</v>
      </c>
      <c r="F56" s="951">
        <v>1668</v>
      </c>
      <c r="H56" s="1014">
        <v>1288</v>
      </c>
      <c r="I56" s="1014">
        <v>190</v>
      </c>
      <c r="J56" s="1014">
        <v>26</v>
      </c>
      <c r="K56" s="1014">
        <v>21</v>
      </c>
      <c r="L56" s="1014">
        <v>9</v>
      </c>
    </row>
    <row r="57" spans="1:12">
      <c r="A57" s="944">
        <f t="shared" si="1"/>
        <v>2023</v>
      </c>
      <c r="B57" s="949" t="s">
        <v>817</v>
      </c>
      <c r="C57" s="950">
        <v>21</v>
      </c>
      <c r="D57" s="949" t="s">
        <v>1235</v>
      </c>
      <c r="E57" s="949" t="s">
        <v>1225</v>
      </c>
      <c r="F57" s="951">
        <v>1669</v>
      </c>
      <c r="H57" s="1014">
        <v>1302</v>
      </c>
      <c r="I57" s="1014">
        <v>192</v>
      </c>
      <c r="J57" s="1014">
        <v>26</v>
      </c>
      <c r="K57" s="1014">
        <v>22</v>
      </c>
      <c r="L57" s="1014">
        <v>9</v>
      </c>
    </row>
    <row r="58" spans="1:12">
      <c r="A58" s="944">
        <f t="shared" si="1"/>
        <v>2023</v>
      </c>
      <c r="B58" s="949" t="s">
        <v>817</v>
      </c>
      <c r="C58" s="950">
        <v>22</v>
      </c>
      <c r="D58" s="949" t="s">
        <v>1235</v>
      </c>
      <c r="E58" s="949" t="s">
        <v>1225</v>
      </c>
      <c r="F58" s="951">
        <v>1675</v>
      </c>
      <c r="H58" s="1014">
        <v>1307</v>
      </c>
      <c r="I58" s="1014">
        <v>201</v>
      </c>
      <c r="J58" s="1014">
        <v>27</v>
      </c>
      <c r="K58" s="1014">
        <v>22</v>
      </c>
      <c r="L58" s="1014">
        <v>9</v>
      </c>
    </row>
    <row r="59" spans="1:12">
      <c r="A59" s="944">
        <f t="shared" si="1"/>
        <v>2023</v>
      </c>
      <c r="B59" s="949" t="s">
        <v>817</v>
      </c>
      <c r="C59" s="950">
        <v>23</v>
      </c>
      <c r="D59" s="949" t="s">
        <v>1235</v>
      </c>
      <c r="E59" s="949" t="s">
        <v>1225</v>
      </c>
      <c r="F59" s="951">
        <v>1673</v>
      </c>
      <c r="H59" s="1014">
        <v>1303</v>
      </c>
      <c r="I59" s="1014">
        <v>201</v>
      </c>
      <c r="J59" s="1014">
        <v>27</v>
      </c>
      <c r="K59" s="1014">
        <v>20</v>
      </c>
      <c r="L59" s="1014">
        <v>9</v>
      </c>
    </row>
    <row r="60" spans="1:12">
      <c r="A60" s="944">
        <f t="shared" si="1"/>
        <v>2023</v>
      </c>
      <c r="B60" s="949" t="s">
        <v>817</v>
      </c>
      <c r="C60" s="950">
        <v>24</v>
      </c>
      <c r="D60" s="949" t="s">
        <v>1235</v>
      </c>
      <c r="E60" s="949" t="s">
        <v>1225</v>
      </c>
      <c r="F60" s="951">
        <v>1670</v>
      </c>
      <c r="H60" s="1014">
        <v>1308</v>
      </c>
      <c r="I60" s="1014">
        <v>198</v>
      </c>
      <c r="J60" s="1014">
        <v>27</v>
      </c>
      <c r="K60" s="1014">
        <v>21</v>
      </c>
      <c r="L60" s="1014">
        <v>9</v>
      </c>
    </row>
    <row r="61" spans="1:12">
      <c r="A61" s="944">
        <f t="shared" si="1"/>
        <v>2023</v>
      </c>
      <c r="B61" s="949" t="s">
        <v>817</v>
      </c>
      <c r="C61" s="950">
        <v>25</v>
      </c>
      <c r="D61" s="949" t="s">
        <v>1235</v>
      </c>
      <c r="E61" s="949" t="s">
        <v>1225</v>
      </c>
      <c r="F61" s="951">
        <v>1674</v>
      </c>
      <c r="H61" s="1014">
        <v>1304</v>
      </c>
      <c r="I61" s="1014">
        <v>198</v>
      </c>
      <c r="J61" s="1014">
        <v>26</v>
      </c>
      <c r="K61" s="1014">
        <v>22</v>
      </c>
      <c r="L61" s="1014">
        <v>8</v>
      </c>
    </row>
    <row r="62" spans="1:12">
      <c r="A62" s="944">
        <f t="shared" si="1"/>
        <v>2023</v>
      </c>
      <c r="B62" s="949" t="s">
        <v>817</v>
      </c>
      <c r="C62" s="950">
        <v>26</v>
      </c>
      <c r="D62" s="949" t="s">
        <v>1235</v>
      </c>
      <c r="E62" s="949" t="s">
        <v>1225</v>
      </c>
      <c r="F62" s="951">
        <v>1678</v>
      </c>
      <c r="H62" s="1014">
        <v>1296</v>
      </c>
      <c r="I62" s="1014">
        <v>202</v>
      </c>
      <c r="J62" s="1014">
        <v>27</v>
      </c>
      <c r="K62" s="1014">
        <v>22</v>
      </c>
      <c r="L62" s="1014">
        <v>8</v>
      </c>
    </row>
    <row r="63" spans="1:12">
      <c r="A63" s="944">
        <f t="shared" si="1"/>
        <v>2023</v>
      </c>
      <c r="B63" s="949" t="s">
        <v>817</v>
      </c>
      <c r="C63" s="950">
        <v>27</v>
      </c>
      <c r="D63" s="949" t="s">
        <v>1235</v>
      </c>
      <c r="E63" s="949" t="s">
        <v>1225</v>
      </c>
      <c r="F63" s="951">
        <v>1681</v>
      </c>
      <c r="H63" s="1014">
        <v>1296</v>
      </c>
      <c r="I63" s="1014">
        <v>204</v>
      </c>
      <c r="J63" s="1014">
        <v>24</v>
      </c>
      <c r="K63" s="1014">
        <v>22</v>
      </c>
      <c r="L63" s="1014">
        <v>10</v>
      </c>
    </row>
    <row r="64" spans="1:12" ht="13.8" thickBot="1">
      <c r="A64" s="944">
        <f t="shared" si="1"/>
        <v>2023</v>
      </c>
      <c r="B64" s="949" t="s">
        <v>817</v>
      </c>
      <c r="C64" s="950">
        <v>28</v>
      </c>
      <c r="D64" s="949" t="s">
        <v>1235</v>
      </c>
      <c r="E64" s="949" t="s">
        <v>1225</v>
      </c>
      <c r="F64" s="951">
        <v>1682</v>
      </c>
      <c r="H64" s="1014">
        <v>1305</v>
      </c>
      <c r="I64" s="1014">
        <v>207</v>
      </c>
      <c r="J64" s="1014">
        <v>27</v>
      </c>
      <c r="K64" s="1014">
        <v>23</v>
      </c>
      <c r="L64" s="1014">
        <v>7</v>
      </c>
    </row>
    <row r="65" spans="1:12" ht="13.8" thickBot="1">
      <c r="A65" s="1403" t="s">
        <v>1181</v>
      </c>
      <c r="B65" s="1404"/>
      <c r="C65" s="1404"/>
      <c r="D65" s="1404"/>
      <c r="E65" s="1405"/>
      <c r="F65" s="958">
        <f>SUM(F37:F64)</f>
        <v>46520</v>
      </c>
      <c r="H65" s="1014"/>
      <c r="I65" s="1014"/>
      <c r="J65" s="1014"/>
      <c r="K65" s="1014"/>
      <c r="L65" s="1014"/>
    </row>
    <row r="66" spans="1:12">
      <c r="A66" s="944">
        <f>A64</f>
        <v>2023</v>
      </c>
      <c r="B66" s="945" t="s">
        <v>1003</v>
      </c>
      <c r="C66" s="945">
        <v>1</v>
      </c>
      <c r="D66" s="945" t="s">
        <v>1235</v>
      </c>
      <c r="E66" s="945" t="s">
        <v>1225</v>
      </c>
      <c r="F66" s="951">
        <v>1689</v>
      </c>
      <c r="H66" s="1014">
        <v>1296</v>
      </c>
      <c r="I66" s="1014">
        <v>203</v>
      </c>
      <c r="J66" s="1014">
        <v>27</v>
      </c>
      <c r="K66" s="1014">
        <v>24</v>
      </c>
      <c r="L66" s="1014">
        <v>7</v>
      </c>
    </row>
    <row r="67" spans="1:12">
      <c r="A67" s="944">
        <f>+A66</f>
        <v>2023</v>
      </c>
      <c r="B67" s="949" t="s">
        <v>1003</v>
      </c>
      <c r="C67" s="950">
        <v>2</v>
      </c>
      <c r="D67" s="949" t="s">
        <v>1235</v>
      </c>
      <c r="E67" s="949" t="s">
        <v>1225</v>
      </c>
      <c r="F67" s="951">
        <v>1671</v>
      </c>
      <c r="H67" s="1014">
        <v>1301</v>
      </c>
      <c r="I67" s="1014">
        <v>197</v>
      </c>
      <c r="J67" s="1014">
        <v>27</v>
      </c>
      <c r="K67" s="1014">
        <v>25</v>
      </c>
      <c r="L67" s="1014">
        <v>7</v>
      </c>
    </row>
    <row r="68" spans="1:12">
      <c r="A68" s="944">
        <f t="shared" ref="A68:A95" si="2">+A67</f>
        <v>2023</v>
      </c>
      <c r="B68" s="949" t="s">
        <v>1003</v>
      </c>
      <c r="C68" s="950">
        <v>3</v>
      </c>
      <c r="D68" s="949" t="s">
        <v>1235</v>
      </c>
      <c r="E68" s="949" t="s">
        <v>1225</v>
      </c>
      <c r="F68" s="951">
        <v>1671</v>
      </c>
      <c r="H68" s="1014">
        <v>1297</v>
      </c>
      <c r="I68" s="1014">
        <v>199</v>
      </c>
      <c r="J68" s="1014">
        <v>23</v>
      </c>
      <c r="K68" s="1014">
        <v>25</v>
      </c>
      <c r="L68" s="1014">
        <v>10</v>
      </c>
    </row>
    <row r="69" spans="1:12">
      <c r="A69" s="944">
        <f t="shared" si="2"/>
        <v>2023</v>
      </c>
      <c r="B69" s="949" t="s">
        <v>1003</v>
      </c>
      <c r="C69" s="950">
        <v>4</v>
      </c>
      <c r="D69" s="949" t="s">
        <v>1235</v>
      </c>
      <c r="E69" s="949" t="s">
        <v>1225</v>
      </c>
      <c r="F69" s="951">
        <v>1667</v>
      </c>
      <c r="H69" s="1014">
        <v>1290</v>
      </c>
      <c r="I69" s="1014">
        <v>206</v>
      </c>
      <c r="J69" s="1014">
        <v>24</v>
      </c>
      <c r="K69" s="1014">
        <v>26</v>
      </c>
      <c r="L69" s="1014">
        <v>9</v>
      </c>
    </row>
    <row r="70" spans="1:12">
      <c r="A70" s="944">
        <f t="shared" si="2"/>
        <v>2023</v>
      </c>
      <c r="B70" s="949" t="s">
        <v>1003</v>
      </c>
      <c r="C70" s="950">
        <v>5</v>
      </c>
      <c r="D70" s="949" t="s">
        <v>1235</v>
      </c>
      <c r="E70" s="949" t="s">
        <v>1225</v>
      </c>
      <c r="F70" s="951">
        <v>1671</v>
      </c>
      <c r="H70" s="1014">
        <v>1287</v>
      </c>
      <c r="I70" s="1014">
        <v>209</v>
      </c>
      <c r="J70" s="1014">
        <v>24</v>
      </c>
      <c r="K70" s="1014">
        <v>25</v>
      </c>
      <c r="L70" s="1014">
        <v>9</v>
      </c>
    </row>
    <row r="71" spans="1:12">
      <c r="A71" s="944">
        <f t="shared" si="2"/>
        <v>2023</v>
      </c>
      <c r="B71" s="949" t="s">
        <v>1003</v>
      </c>
      <c r="C71" s="950">
        <v>6</v>
      </c>
      <c r="D71" s="952" t="s">
        <v>1235</v>
      </c>
      <c r="E71" s="952" t="s">
        <v>1225</v>
      </c>
      <c r="F71" s="951">
        <v>1670</v>
      </c>
      <c r="H71" s="1014">
        <v>1281</v>
      </c>
      <c r="I71" s="1014">
        <v>208</v>
      </c>
      <c r="J71" s="1014">
        <v>24</v>
      </c>
      <c r="K71" s="1014">
        <v>26</v>
      </c>
      <c r="L71" s="1014">
        <v>9</v>
      </c>
    </row>
    <row r="72" spans="1:12">
      <c r="A72" s="944">
        <f t="shared" si="2"/>
        <v>2023</v>
      </c>
      <c r="B72" s="949" t="s">
        <v>1003</v>
      </c>
      <c r="C72" s="950">
        <v>7</v>
      </c>
      <c r="D72" s="949" t="s">
        <v>1235</v>
      </c>
      <c r="E72" s="949" t="s">
        <v>1225</v>
      </c>
      <c r="F72" s="951">
        <v>1669</v>
      </c>
      <c r="H72" s="1014">
        <v>1276</v>
      </c>
      <c r="I72" s="1014">
        <v>208</v>
      </c>
      <c r="J72" s="1014">
        <v>27</v>
      </c>
      <c r="K72" s="1014">
        <v>26</v>
      </c>
      <c r="L72" s="1014">
        <v>6</v>
      </c>
    </row>
    <row r="73" spans="1:12">
      <c r="A73" s="944">
        <f t="shared" si="2"/>
        <v>2023</v>
      </c>
      <c r="B73" s="949" t="s">
        <v>1003</v>
      </c>
      <c r="C73" s="950">
        <v>8</v>
      </c>
      <c r="D73" s="949" t="s">
        <v>1235</v>
      </c>
      <c r="E73" s="949" t="s">
        <v>1225</v>
      </c>
      <c r="F73" s="951">
        <v>1669</v>
      </c>
      <c r="H73" s="1014">
        <v>1276</v>
      </c>
      <c r="I73" s="1014">
        <v>210</v>
      </c>
      <c r="J73" s="1014">
        <v>27</v>
      </c>
      <c r="K73" s="1014">
        <v>26</v>
      </c>
      <c r="L73" s="1014">
        <v>6</v>
      </c>
    </row>
    <row r="74" spans="1:12">
      <c r="A74" s="944">
        <f t="shared" si="2"/>
        <v>2023</v>
      </c>
      <c r="B74" s="949" t="s">
        <v>1003</v>
      </c>
      <c r="C74" s="950">
        <v>9</v>
      </c>
      <c r="D74" s="949" t="s">
        <v>1235</v>
      </c>
      <c r="E74" s="949" t="s">
        <v>1225</v>
      </c>
      <c r="F74" s="951">
        <v>1670</v>
      </c>
      <c r="H74" s="1014">
        <v>1277</v>
      </c>
      <c r="I74" s="1014">
        <v>210</v>
      </c>
      <c r="J74" s="1014">
        <v>26</v>
      </c>
      <c r="K74" s="1014">
        <v>26</v>
      </c>
      <c r="L74" s="1014">
        <v>6</v>
      </c>
    </row>
    <row r="75" spans="1:12">
      <c r="A75" s="944">
        <f t="shared" si="2"/>
        <v>2023</v>
      </c>
      <c r="B75" s="949" t="s">
        <v>1003</v>
      </c>
      <c r="C75" s="950">
        <v>10</v>
      </c>
      <c r="D75" s="949" t="s">
        <v>1235</v>
      </c>
      <c r="E75" s="949" t="s">
        <v>1225</v>
      </c>
      <c r="F75" s="951">
        <v>1678</v>
      </c>
      <c r="H75" s="1014">
        <v>1279</v>
      </c>
      <c r="I75" s="1014">
        <v>205</v>
      </c>
      <c r="J75" s="1014">
        <v>25</v>
      </c>
      <c r="K75" s="1014">
        <v>27</v>
      </c>
      <c r="L75" s="1014">
        <v>6</v>
      </c>
    </row>
    <row r="76" spans="1:12">
      <c r="A76" s="944">
        <f t="shared" si="2"/>
        <v>2023</v>
      </c>
      <c r="B76" s="949" t="s">
        <v>1003</v>
      </c>
      <c r="C76" s="950">
        <v>11</v>
      </c>
      <c r="D76" s="949" t="s">
        <v>1235</v>
      </c>
      <c r="E76" s="949" t="s">
        <v>1225</v>
      </c>
      <c r="F76" s="951">
        <v>1676</v>
      </c>
      <c r="H76" s="1014">
        <v>1293</v>
      </c>
      <c r="I76" s="1014">
        <v>204</v>
      </c>
      <c r="J76" s="1014">
        <v>25</v>
      </c>
      <c r="K76" s="1014">
        <v>27</v>
      </c>
      <c r="L76" s="1014">
        <v>5</v>
      </c>
    </row>
    <row r="77" spans="1:12">
      <c r="A77" s="944">
        <f t="shared" si="2"/>
        <v>2023</v>
      </c>
      <c r="B77" s="949" t="s">
        <v>1003</v>
      </c>
      <c r="C77" s="950">
        <v>12</v>
      </c>
      <c r="D77" s="949" t="s">
        <v>1235</v>
      </c>
      <c r="E77" s="949" t="s">
        <v>1225</v>
      </c>
      <c r="F77" s="951">
        <v>1676</v>
      </c>
      <c r="H77" s="1014">
        <v>1284</v>
      </c>
      <c r="I77" s="1014">
        <v>203</v>
      </c>
      <c r="J77" s="1014">
        <v>26</v>
      </c>
      <c r="K77" s="1014">
        <v>27</v>
      </c>
      <c r="L77" s="1014">
        <v>5</v>
      </c>
    </row>
    <row r="78" spans="1:12">
      <c r="A78" s="944">
        <f t="shared" si="2"/>
        <v>2023</v>
      </c>
      <c r="B78" s="949" t="s">
        <v>1003</v>
      </c>
      <c r="C78" s="950">
        <v>13</v>
      </c>
      <c r="D78" s="950" t="s">
        <v>1235</v>
      </c>
      <c r="E78" s="950" t="s">
        <v>1225</v>
      </c>
      <c r="F78" s="951">
        <v>1681</v>
      </c>
      <c r="H78" s="1014">
        <v>1279</v>
      </c>
      <c r="I78" s="1014">
        <v>207</v>
      </c>
      <c r="J78" s="1014">
        <v>26</v>
      </c>
      <c r="K78" s="1014">
        <v>27</v>
      </c>
      <c r="L78" s="1014">
        <v>6</v>
      </c>
    </row>
    <row r="79" spans="1:12">
      <c r="A79" s="944">
        <f t="shared" si="2"/>
        <v>2023</v>
      </c>
      <c r="B79" s="949" t="s">
        <v>1003</v>
      </c>
      <c r="C79" s="950">
        <v>14</v>
      </c>
      <c r="D79" s="950" t="s">
        <v>1235</v>
      </c>
      <c r="E79" s="950" t="s">
        <v>1225</v>
      </c>
      <c r="F79" s="951">
        <v>1690</v>
      </c>
      <c r="H79" s="1014">
        <v>1295</v>
      </c>
      <c r="I79" s="1014">
        <v>203</v>
      </c>
      <c r="J79" s="1014">
        <v>26</v>
      </c>
      <c r="K79" s="1014">
        <v>27</v>
      </c>
      <c r="L79" s="1014">
        <v>6</v>
      </c>
    </row>
    <row r="80" spans="1:12">
      <c r="A80" s="944">
        <f t="shared" si="2"/>
        <v>2023</v>
      </c>
      <c r="B80" s="949" t="s">
        <v>1003</v>
      </c>
      <c r="C80" s="950">
        <v>15</v>
      </c>
      <c r="D80" s="950" t="s">
        <v>1235</v>
      </c>
      <c r="E80" s="950" t="s">
        <v>1225</v>
      </c>
      <c r="F80" s="951">
        <v>1685</v>
      </c>
      <c r="H80" s="1014">
        <v>1293</v>
      </c>
      <c r="I80" s="1014">
        <v>226</v>
      </c>
      <c r="J80" s="1014">
        <v>26</v>
      </c>
      <c r="K80" s="1014">
        <v>27</v>
      </c>
      <c r="L80" s="1014">
        <v>6</v>
      </c>
    </row>
    <row r="81" spans="1:12">
      <c r="A81" s="944">
        <f t="shared" si="2"/>
        <v>2023</v>
      </c>
      <c r="B81" s="949" t="s">
        <v>1003</v>
      </c>
      <c r="C81" s="950">
        <v>16</v>
      </c>
      <c r="D81" s="950" t="s">
        <v>1235</v>
      </c>
      <c r="E81" s="950" t="s">
        <v>1225</v>
      </c>
      <c r="F81" s="951">
        <v>1690</v>
      </c>
      <c r="H81" s="1014">
        <v>1295</v>
      </c>
      <c r="I81" s="1014">
        <v>203</v>
      </c>
      <c r="J81" s="1014">
        <v>26</v>
      </c>
      <c r="K81" s="1014">
        <v>27</v>
      </c>
      <c r="L81" s="1014">
        <v>6</v>
      </c>
    </row>
    <row r="82" spans="1:12">
      <c r="A82" s="944">
        <f t="shared" si="2"/>
        <v>2023</v>
      </c>
      <c r="B82" s="949" t="s">
        <v>1003</v>
      </c>
      <c r="C82" s="950">
        <v>17</v>
      </c>
      <c r="D82" s="950" t="s">
        <v>1235</v>
      </c>
      <c r="E82" s="950" t="s">
        <v>1225</v>
      </c>
      <c r="F82" s="951">
        <v>1696</v>
      </c>
      <c r="H82" s="1014">
        <v>1304</v>
      </c>
      <c r="I82" s="1014">
        <v>203</v>
      </c>
      <c r="J82" s="1014">
        <v>26</v>
      </c>
      <c r="K82" s="1014">
        <v>27</v>
      </c>
      <c r="L82" s="1014">
        <v>6</v>
      </c>
    </row>
    <row r="83" spans="1:12">
      <c r="A83" s="944">
        <f t="shared" si="2"/>
        <v>2023</v>
      </c>
      <c r="B83" s="949" t="s">
        <v>1003</v>
      </c>
      <c r="C83" s="950">
        <v>18</v>
      </c>
      <c r="D83" s="949" t="s">
        <v>1235</v>
      </c>
      <c r="E83" s="949" t="s">
        <v>1225</v>
      </c>
      <c r="F83" s="951">
        <v>1695</v>
      </c>
      <c r="H83" s="1014">
        <v>1309</v>
      </c>
      <c r="I83" s="1014">
        <v>200</v>
      </c>
      <c r="J83" s="1014">
        <v>26</v>
      </c>
      <c r="K83" s="1014">
        <v>27</v>
      </c>
      <c r="L83" s="1014">
        <v>5</v>
      </c>
    </row>
    <row r="84" spans="1:12">
      <c r="A84" s="944">
        <f t="shared" si="2"/>
        <v>2023</v>
      </c>
      <c r="B84" s="949" t="s">
        <v>1003</v>
      </c>
      <c r="C84" s="950">
        <v>19</v>
      </c>
      <c r="D84" s="949" t="s">
        <v>1235</v>
      </c>
      <c r="E84" s="949" t="s">
        <v>1225</v>
      </c>
      <c r="F84" s="951">
        <v>1696</v>
      </c>
      <c r="H84" s="1014">
        <v>1300</v>
      </c>
      <c r="I84" s="1014">
        <v>201</v>
      </c>
      <c r="J84" s="1014">
        <v>26</v>
      </c>
      <c r="K84" s="1014">
        <v>28</v>
      </c>
      <c r="L84" s="1014">
        <v>5</v>
      </c>
    </row>
    <row r="85" spans="1:12">
      <c r="A85" s="944">
        <f t="shared" si="2"/>
        <v>2023</v>
      </c>
      <c r="B85" s="949" t="s">
        <v>1003</v>
      </c>
      <c r="C85" s="950">
        <v>20</v>
      </c>
      <c r="D85" s="949" t="s">
        <v>1235</v>
      </c>
      <c r="E85" s="949" t="s">
        <v>1225</v>
      </c>
      <c r="F85" s="951">
        <v>1700</v>
      </c>
      <c r="H85" s="1014">
        <v>1302</v>
      </c>
      <c r="I85" s="1014">
        <v>202</v>
      </c>
      <c r="J85" s="1014">
        <v>26</v>
      </c>
      <c r="K85" s="1014">
        <v>27</v>
      </c>
      <c r="L85" s="1014">
        <v>6</v>
      </c>
    </row>
    <row r="86" spans="1:12">
      <c r="A86" s="944">
        <f t="shared" si="2"/>
        <v>2023</v>
      </c>
      <c r="B86" s="949" t="s">
        <v>1003</v>
      </c>
      <c r="C86" s="950">
        <v>21</v>
      </c>
      <c r="D86" s="949" t="s">
        <v>1235</v>
      </c>
      <c r="E86" s="949" t="s">
        <v>1225</v>
      </c>
      <c r="F86" s="951">
        <v>1695</v>
      </c>
      <c r="H86" s="1014">
        <v>1304</v>
      </c>
      <c r="I86" s="1014">
        <v>191</v>
      </c>
      <c r="J86" s="1014">
        <v>27</v>
      </c>
      <c r="K86" s="1014">
        <v>27</v>
      </c>
      <c r="L86" s="1014">
        <v>6</v>
      </c>
    </row>
    <row r="87" spans="1:12">
      <c r="A87" s="944">
        <f t="shared" si="2"/>
        <v>2023</v>
      </c>
      <c r="B87" s="949" t="s">
        <v>1003</v>
      </c>
      <c r="C87" s="950">
        <v>22</v>
      </c>
      <c r="D87" s="949" t="s">
        <v>1235</v>
      </c>
      <c r="E87" s="949" t="s">
        <v>1225</v>
      </c>
      <c r="F87" s="951">
        <v>1694</v>
      </c>
      <c r="H87" s="1014">
        <v>1302</v>
      </c>
      <c r="I87" s="1014">
        <v>190</v>
      </c>
      <c r="J87" s="1014">
        <v>27</v>
      </c>
      <c r="K87" s="1014">
        <v>27</v>
      </c>
      <c r="L87" s="1014">
        <v>6</v>
      </c>
    </row>
    <row r="88" spans="1:12">
      <c r="A88" s="944">
        <f t="shared" si="2"/>
        <v>2023</v>
      </c>
      <c r="B88" s="949" t="s">
        <v>1003</v>
      </c>
      <c r="C88" s="950">
        <v>23</v>
      </c>
      <c r="D88" s="949" t="s">
        <v>1235</v>
      </c>
      <c r="E88" s="949" t="s">
        <v>1225</v>
      </c>
      <c r="F88" s="951">
        <v>1690</v>
      </c>
      <c r="H88" s="1014">
        <v>1315</v>
      </c>
      <c r="I88" s="1014">
        <v>193</v>
      </c>
      <c r="J88" s="1014">
        <v>0</v>
      </c>
      <c r="K88" s="1014">
        <v>27</v>
      </c>
      <c r="L88" s="1014">
        <v>6</v>
      </c>
    </row>
    <row r="89" spans="1:12">
      <c r="A89" s="944">
        <f t="shared" si="2"/>
        <v>2023</v>
      </c>
      <c r="B89" s="949" t="s">
        <v>1003</v>
      </c>
      <c r="C89" s="950">
        <v>24</v>
      </c>
      <c r="D89" s="949" t="s">
        <v>1235</v>
      </c>
      <c r="E89" s="949" t="s">
        <v>1225</v>
      </c>
      <c r="F89" s="951">
        <v>1691</v>
      </c>
      <c r="H89" s="1014">
        <v>1324</v>
      </c>
      <c r="I89" s="1014">
        <v>195</v>
      </c>
      <c r="J89" s="1014">
        <v>0</v>
      </c>
      <c r="K89" s="1014">
        <v>26</v>
      </c>
      <c r="L89" s="1014">
        <v>6</v>
      </c>
    </row>
    <row r="90" spans="1:12">
      <c r="A90" s="944">
        <f t="shared" si="2"/>
        <v>2023</v>
      </c>
      <c r="B90" s="949" t="s">
        <v>1003</v>
      </c>
      <c r="C90" s="950">
        <v>25</v>
      </c>
      <c r="D90" s="949" t="s">
        <v>1235</v>
      </c>
      <c r="E90" s="949" t="s">
        <v>1225</v>
      </c>
      <c r="F90" s="951">
        <v>1692</v>
      </c>
      <c r="H90" s="1014">
        <v>1321</v>
      </c>
      <c r="I90" s="1014">
        <v>198</v>
      </c>
      <c r="J90" s="1014">
        <v>0</v>
      </c>
      <c r="K90" s="1014">
        <v>29</v>
      </c>
      <c r="L90" s="1014">
        <v>5</v>
      </c>
    </row>
    <row r="91" spans="1:12">
      <c r="A91" s="944">
        <f t="shared" si="2"/>
        <v>2023</v>
      </c>
      <c r="B91" s="949" t="s">
        <v>1003</v>
      </c>
      <c r="C91" s="950">
        <v>26</v>
      </c>
      <c r="D91" s="949" t="s">
        <v>1235</v>
      </c>
      <c r="E91" s="949" t="s">
        <v>1225</v>
      </c>
      <c r="F91" s="951">
        <v>1692</v>
      </c>
      <c r="H91" s="1014">
        <v>1320</v>
      </c>
      <c r="I91" s="1014">
        <v>199</v>
      </c>
      <c r="J91" s="1014">
        <v>0</v>
      </c>
      <c r="K91" s="1014">
        <v>30</v>
      </c>
      <c r="L91" s="1014">
        <v>5</v>
      </c>
    </row>
    <row r="92" spans="1:12">
      <c r="A92" s="944">
        <f t="shared" si="2"/>
        <v>2023</v>
      </c>
      <c r="B92" s="949" t="s">
        <v>1003</v>
      </c>
      <c r="C92" s="950">
        <v>27</v>
      </c>
      <c r="D92" s="949" t="s">
        <v>1235</v>
      </c>
      <c r="E92" s="949" t="s">
        <v>1225</v>
      </c>
      <c r="F92" s="951">
        <v>1695</v>
      </c>
      <c r="H92" s="1014">
        <v>1313</v>
      </c>
      <c r="I92" s="1014">
        <v>198</v>
      </c>
      <c r="J92" s="1014">
        <v>0</v>
      </c>
      <c r="K92" s="1014">
        <v>31</v>
      </c>
      <c r="L92" s="1014">
        <v>6</v>
      </c>
    </row>
    <row r="93" spans="1:12">
      <c r="A93" s="944">
        <f t="shared" si="2"/>
        <v>2023</v>
      </c>
      <c r="B93" s="949" t="s">
        <v>1003</v>
      </c>
      <c r="C93" s="950">
        <v>28</v>
      </c>
      <c r="D93" s="949" t="s">
        <v>1235</v>
      </c>
      <c r="E93" s="949" t="s">
        <v>1225</v>
      </c>
      <c r="F93" s="951">
        <v>1697</v>
      </c>
      <c r="H93" s="1014">
        <v>1330</v>
      </c>
      <c r="I93" s="1014">
        <v>194</v>
      </c>
      <c r="J93" s="1014">
        <v>0</v>
      </c>
      <c r="K93" s="1014">
        <v>32</v>
      </c>
      <c r="L93" s="1014">
        <v>6</v>
      </c>
    </row>
    <row r="94" spans="1:12">
      <c r="A94" s="944">
        <f t="shared" si="2"/>
        <v>2023</v>
      </c>
      <c r="B94" s="949" t="s">
        <v>1003</v>
      </c>
      <c r="C94" s="950">
        <v>29</v>
      </c>
      <c r="D94" s="949" t="s">
        <v>1235</v>
      </c>
      <c r="E94" s="949" t="s">
        <v>1225</v>
      </c>
      <c r="F94" s="951">
        <v>1693</v>
      </c>
      <c r="H94" s="1014">
        <v>1343</v>
      </c>
      <c r="I94" s="1014">
        <v>192</v>
      </c>
      <c r="J94" s="1014">
        <v>0</v>
      </c>
      <c r="K94" s="1014">
        <v>32</v>
      </c>
      <c r="L94" s="1014">
        <v>6</v>
      </c>
    </row>
    <row r="95" spans="1:12">
      <c r="A95" s="944">
        <f t="shared" si="2"/>
        <v>2023</v>
      </c>
      <c r="B95" s="949" t="s">
        <v>1003</v>
      </c>
      <c r="C95" s="950">
        <v>30</v>
      </c>
      <c r="D95" s="949" t="s">
        <v>1235</v>
      </c>
      <c r="E95" s="949" t="s">
        <v>1225</v>
      </c>
      <c r="F95" s="951">
        <v>1693</v>
      </c>
      <c r="H95" s="1014">
        <v>1338</v>
      </c>
      <c r="I95" s="1014">
        <v>191</v>
      </c>
      <c r="J95" s="1014">
        <v>0</v>
      </c>
      <c r="K95" s="1014">
        <v>32</v>
      </c>
      <c r="L95" s="1014">
        <v>7</v>
      </c>
    </row>
    <row r="96" spans="1:12" ht="13.8" thickBot="1">
      <c r="A96" s="944">
        <f>+A95</f>
        <v>2023</v>
      </c>
      <c r="B96" s="949" t="s">
        <v>1003</v>
      </c>
      <c r="C96" s="950">
        <v>31</v>
      </c>
      <c r="D96" s="949" t="s">
        <v>1235</v>
      </c>
      <c r="E96" s="949" t="s">
        <v>1225</v>
      </c>
      <c r="F96" s="951">
        <v>1682</v>
      </c>
      <c r="H96" s="1014">
        <v>1327</v>
      </c>
      <c r="I96" s="1014">
        <v>188</v>
      </c>
      <c r="J96" s="1014">
        <v>0</v>
      </c>
      <c r="K96" s="1014">
        <v>32</v>
      </c>
      <c r="L96" s="1014">
        <v>10</v>
      </c>
    </row>
    <row r="97" spans="1:12" ht="13.8" thickBot="1">
      <c r="A97" s="1403" t="s">
        <v>1181</v>
      </c>
      <c r="B97" s="1404"/>
      <c r="C97" s="1404"/>
      <c r="D97" s="1404"/>
      <c r="E97" s="1405"/>
      <c r="F97" s="958">
        <f>SUM(F66:F96)</f>
        <v>52224</v>
      </c>
      <c r="H97" s="1014"/>
      <c r="I97" s="1014"/>
      <c r="J97" s="1014"/>
      <c r="K97" s="1014"/>
      <c r="L97" s="1014"/>
    </row>
    <row r="98" spans="1:12" ht="13.8" thickBot="1">
      <c r="H98" s="1014"/>
      <c r="I98" s="1014"/>
      <c r="J98" s="1014"/>
      <c r="K98" s="1014"/>
      <c r="L98" s="1014"/>
    </row>
    <row r="99" spans="1:12" ht="42" thickBot="1">
      <c r="A99" s="963" t="s">
        <v>790</v>
      </c>
      <c r="B99" s="964" t="s">
        <v>791</v>
      </c>
      <c r="C99" s="964" t="s">
        <v>1231</v>
      </c>
      <c r="D99" s="964" t="s">
        <v>1220</v>
      </c>
      <c r="E99" s="964" t="s">
        <v>1221</v>
      </c>
      <c r="F99" s="1015" t="s">
        <v>1222</v>
      </c>
      <c r="H99" s="1014"/>
      <c r="I99" s="1014"/>
      <c r="J99" s="1014"/>
      <c r="K99" s="1014"/>
      <c r="L99" s="1014"/>
    </row>
    <row r="100" spans="1:12">
      <c r="A100" s="965">
        <f>+A96</f>
        <v>2023</v>
      </c>
      <c r="B100" s="966" t="s">
        <v>1004</v>
      </c>
      <c r="C100" s="966">
        <v>1</v>
      </c>
      <c r="D100" s="966" t="s">
        <v>1235</v>
      </c>
      <c r="E100" s="966" t="s">
        <v>1225</v>
      </c>
      <c r="F100" s="974"/>
      <c r="G100" s="1016"/>
      <c r="H100" s="1014"/>
      <c r="I100" s="1014"/>
      <c r="J100" s="1014"/>
      <c r="K100" s="1014"/>
      <c r="L100" s="1014"/>
    </row>
    <row r="101" spans="1:12">
      <c r="A101" s="970">
        <f>+A100</f>
        <v>2023</v>
      </c>
      <c r="B101" s="971" t="s">
        <v>1004</v>
      </c>
      <c r="C101" s="971">
        <v>2</v>
      </c>
      <c r="D101" s="971" t="s">
        <v>1235</v>
      </c>
      <c r="E101" s="971" t="s">
        <v>1225</v>
      </c>
      <c r="F101" s="974"/>
      <c r="G101" s="1016"/>
      <c r="H101" s="1014"/>
      <c r="I101" s="1014"/>
      <c r="J101" s="1014"/>
      <c r="K101" s="1014"/>
      <c r="L101" s="1014"/>
    </row>
    <row r="102" spans="1:12">
      <c r="A102" s="970">
        <f t="shared" ref="A102:A128" si="3">+A101</f>
        <v>2023</v>
      </c>
      <c r="B102" s="971" t="s">
        <v>1004</v>
      </c>
      <c r="C102" s="971">
        <v>3</v>
      </c>
      <c r="D102" s="971" t="s">
        <v>1235</v>
      </c>
      <c r="E102" s="971" t="s">
        <v>1225</v>
      </c>
      <c r="F102" s="974"/>
      <c r="G102" s="1016"/>
      <c r="H102" s="1014"/>
      <c r="I102" s="1014"/>
      <c r="J102" s="1014"/>
      <c r="K102" s="1014"/>
      <c r="L102" s="1014"/>
    </row>
    <row r="103" spans="1:12">
      <c r="A103" s="970">
        <f t="shared" si="3"/>
        <v>2023</v>
      </c>
      <c r="B103" s="971" t="s">
        <v>1004</v>
      </c>
      <c r="C103" s="971">
        <v>4</v>
      </c>
      <c r="D103" s="971" t="s">
        <v>1235</v>
      </c>
      <c r="E103" s="971" t="s">
        <v>1225</v>
      </c>
      <c r="F103" s="974"/>
      <c r="G103" s="1016"/>
      <c r="H103" s="1014"/>
      <c r="I103" s="1014"/>
      <c r="J103" s="1014"/>
      <c r="K103" s="1014"/>
      <c r="L103" s="1014"/>
    </row>
    <row r="104" spans="1:12">
      <c r="A104" s="970">
        <f t="shared" si="3"/>
        <v>2023</v>
      </c>
      <c r="B104" s="971" t="s">
        <v>1004</v>
      </c>
      <c r="C104" s="971">
        <v>5</v>
      </c>
      <c r="D104" s="971" t="s">
        <v>1235</v>
      </c>
      <c r="E104" s="971" t="s">
        <v>1225</v>
      </c>
      <c r="F104" s="974"/>
      <c r="G104" s="1016"/>
      <c r="H104" s="1014"/>
      <c r="I104" s="1014"/>
      <c r="J104" s="1014"/>
      <c r="K104" s="1014"/>
      <c r="L104" s="1014"/>
    </row>
    <row r="105" spans="1:12">
      <c r="A105" s="970">
        <f t="shared" si="3"/>
        <v>2023</v>
      </c>
      <c r="B105" s="971" t="s">
        <v>1004</v>
      </c>
      <c r="C105" s="971">
        <v>6</v>
      </c>
      <c r="D105" s="971" t="s">
        <v>1235</v>
      </c>
      <c r="E105" s="971" t="s">
        <v>1225</v>
      </c>
      <c r="F105" s="974"/>
      <c r="G105" s="1016"/>
      <c r="H105" s="1014"/>
      <c r="I105" s="1014"/>
      <c r="J105" s="1014"/>
      <c r="K105" s="1014"/>
      <c r="L105" s="1014"/>
    </row>
    <row r="106" spans="1:12">
      <c r="A106" s="970">
        <f t="shared" si="3"/>
        <v>2023</v>
      </c>
      <c r="B106" s="971" t="s">
        <v>1004</v>
      </c>
      <c r="C106" s="971">
        <v>7</v>
      </c>
      <c r="D106" s="971" t="s">
        <v>1235</v>
      </c>
      <c r="E106" s="971" t="s">
        <v>1225</v>
      </c>
      <c r="F106" s="974"/>
      <c r="G106" s="1016"/>
      <c r="H106" s="1014"/>
      <c r="I106" s="1014"/>
      <c r="J106" s="1014"/>
      <c r="K106" s="1014"/>
      <c r="L106" s="1014"/>
    </row>
    <row r="107" spans="1:12">
      <c r="A107" s="970">
        <f t="shared" si="3"/>
        <v>2023</v>
      </c>
      <c r="B107" s="971" t="s">
        <v>1004</v>
      </c>
      <c r="C107" s="971">
        <v>8</v>
      </c>
      <c r="D107" s="971" t="s">
        <v>1235</v>
      </c>
      <c r="E107" s="971" t="s">
        <v>1225</v>
      </c>
      <c r="F107" s="974"/>
      <c r="G107" s="1016"/>
      <c r="H107" s="1014"/>
      <c r="I107" s="1014"/>
      <c r="J107" s="1014"/>
      <c r="K107" s="1014"/>
      <c r="L107" s="1014"/>
    </row>
    <row r="108" spans="1:12">
      <c r="A108" s="970">
        <f t="shared" si="3"/>
        <v>2023</v>
      </c>
      <c r="B108" s="971" t="s">
        <v>1004</v>
      </c>
      <c r="C108" s="971">
        <v>9</v>
      </c>
      <c r="D108" s="971" t="s">
        <v>1235</v>
      </c>
      <c r="E108" s="971" t="s">
        <v>1225</v>
      </c>
      <c r="F108" s="974"/>
      <c r="G108" s="1016"/>
      <c r="H108" s="1014"/>
      <c r="I108" s="1014"/>
      <c r="J108" s="1014"/>
      <c r="K108" s="1014"/>
      <c r="L108" s="1014"/>
    </row>
    <row r="109" spans="1:12">
      <c r="A109" s="970">
        <f t="shared" si="3"/>
        <v>2023</v>
      </c>
      <c r="B109" s="971" t="s">
        <v>1004</v>
      </c>
      <c r="C109" s="971">
        <v>10</v>
      </c>
      <c r="D109" s="971" t="s">
        <v>1235</v>
      </c>
      <c r="E109" s="971" t="s">
        <v>1225</v>
      </c>
      <c r="F109" s="974"/>
      <c r="G109" s="1016"/>
      <c r="H109" s="1014"/>
      <c r="I109" s="1014"/>
      <c r="J109" s="1014"/>
      <c r="K109" s="1014"/>
      <c r="L109" s="1014"/>
    </row>
    <row r="110" spans="1:12">
      <c r="A110" s="970">
        <f t="shared" si="3"/>
        <v>2023</v>
      </c>
      <c r="B110" s="971" t="s">
        <v>1004</v>
      </c>
      <c r="C110" s="971">
        <v>11</v>
      </c>
      <c r="D110" s="971" t="s">
        <v>1235</v>
      </c>
      <c r="E110" s="971" t="s">
        <v>1225</v>
      </c>
      <c r="F110" s="974"/>
      <c r="G110" s="1016"/>
      <c r="H110" s="1014"/>
      <c r="I110" s="1014"/>
      <c r="J110" s="1014"/>
      <c r="K110" s="1014"/>
      <c r="L110" s="1014"/>
    </row>
    <row r="111" spans="1:12">
      <c r="A111" s="970">
        <f t="shared" si="3"/>
        <v>2023</v>
      </c>
      <c r="B111" s="971" t="s">
        <v>1004</v>
      </c>
      <c r="C111" s="971">
        <v>12</v>
      </c>
      <c r="D111" s="971" t="s">
        <v>1235</v>
      </c>
      <c r="E111" s="971" t="s">
        <v>1225</v>
      </c>
      <c r="F111" s="974"/>
      <c r="G111" s="1016"/>
      <c r="H111" s="1014"/>
      <c r="I111" s="1014"/>
      <c r="J111" s="1014"/>
      <c r="K111" s="1014"/>
      <c r="L111" s="1014"/>
    </row>
    <row r="112" spans="1:12">
      <c r="A112" s="970">
        <f t="shared" si="3"/>
        <v>2023</v>
      </c>
      <c r="B112" s="971" t="s">
        <v>1004</v>
      </c>
      <c r="C112" s="971">
        <v>13</v>
      </c>
      <c r="D112" s="971" t="s">
        <v>1235</v>
      </c>
      <c r="E112" s="971" t="s">
        <v>1225</v>
      </c>
      <c r="F112" s="974"/>
      <c r="G112" s="1016"/>
      <c r="H112" s="1014"/>
      <c r="I112" s="1014"/>
      <c r="J112" s="1014"/>
      <c r="K112" s="1014"/>
      <c r="L112" s="1014"/>
    </row>
    <row r="113" spans="1:12">
      <c r="A113" s="970">
        <f t="shared" si="3"/>
        <v>2023</v>
      </c>
      <c r="B113" s="971" t="s">
        <v>1004</v>
      </c>
      <c r="C113" s="971">
        <v>14</v>
      </c>
      <c r="D113" s="971" t="s">
        <v>1235</v>
      </c>
      <c r="E113" s="971" t="s">
        <v>1225</v>
      </c>
      <c r="F113" s="974"/>
      <c r="G113" s="1016"/>
      <c r="H113" s="1014"/>
      <c r="I113" s="1014"/>
      <c r="J113" s="1014"/>
      <c r="K113" s="1014"/>
      <c r="L113" s="1014"/>
    </row>
    <row r="114" spans="1:12">
      <c r="A114" s="970">
        <f t="shared" si="3"/>
        <v>2023</v>
      </c>
      <c r="B114" s="971" t="s">
        <v>1004</v>
      </c>
      <c r="C114" s="971">
        <v>15</v>
      </c>
      <c r="D114" s="971" t="s">
        <v>1235</v>
      </c>
      <c r="E114" s="971" t="s">
        <v>1225</v>
      </c>
      <c r="F114" s="974"/>
      <c r="G114" s="1016"/>
      <c r="H114" s="1014"/>
      <c r="I114" s="1014"/>
      <c r="J114" s="1014"/>
      <c r="K114" s="1014"/>
      <c r="L114" s="1014"/>
    </row>
    <row r="115" spans="1:12">
      <c r="A115" s="970">
        <f t="shared" si="3"/>
        <v>2023</v>
      </c>
      <c r="B115" s="971" t="s">
        <v>1004</v>
      </c>
      <c r="C115" s="971">
        <v>16</v>
      </c>
      <c r="D115" s="971" t="s">
        <v>1235</v>
      </c>
      <c r="E115" s="971" t="s">
        <v>1225</v>
      </c>
      <c r="F115" s="974"/>
      <c r="G115" s="1016"/>
      <c r="H115" s="1014"/>
      <c r="I115" s="1014"/>
      <c r="J115" s="1014"/>
      <c r="K115" s="1014"/>
      <c r="L115" s="1014"/>
    </row>
    <row r="116" spans="1:12">
      <c r="A116" s="970">
        <f t="shared" si="3"/>
        <v>2023</v>
      </c>
      <c r="B116" s="971" t="s">
        <v>1004</v>
      </c>
      <c r="C116" s="971">
        <v>17</v>
      </c>
      <c r="D116" s="971" t="s">
        <v>1235</v>
      </c>
      <c r="E116" s="971" t="s">
        <v>1225</v>
      </c>
      <c r="F116" s="974"/>
      <c r="G116" s="1016"/>
      <c r="H116" s="1014"/>
      <c r="I116" s="1014"/>
      <c r="J116" s="1014"/>
      <c r="K116" s="1014"/>
      <c r="L116" s="1014"/>
    </row>
    <row r="117" spans="1:12">
      <c r="A117" s="970">
        <f t="shared" si="3"/>
        <v>2023</v>
      </c>
      <c r="B117" s="971" t="s">
        <v>1004</v>
      </c>
      <c r="C117" s="971">
        <v>18</v>
      </c>
      <c r="D117" s="971" t="s">
        <v>1235</v>
      </c>
      <c r="E117" s="971" t="s">
        <v>1225</v>
      </c>
      <c r="F117" s="974"/>
      <c r="G117" s="1016"/>
      <c r="H117" s="1014"/>
      <c r="I117" s="1014"/>
      <c r="J117" s="1014"/>
      <c r="K117" s="1014"/>
      <c r="L117" s="1014"/>
    </row>
    <row r="118" spans="1:12">
      <c r="A118" s="970">
        <f t="shared" si="3"/>
        <v>2023</v>
      </c>
      <c r="B118" s="971" t="s">
        <v>1004</v>
      </c>
      <c r="C118" s="971">
        <v>19</v>
      </c>
      <c r="D118" s="971" t="s">
        <v>1235</v>
      </c>
      <c r="E118" s="971" t="s">
        <v>1225</v>
      </c>
      <c r="F118" s="974"/>
      <c r="G118" s="1016"/>
      <c r="H118" s="1014"/>
      <c r="I118" s="1014"/>
      <c r="J118" s="1014"/>
      <c r="K118" s="1014"/>
      <c r="L118" s="1014"/>
    </row>
    <row r="119" spans="1:12">
      <c r="A119" s="970">
        <f t="shared" si="3"/>
        <v>2023</v>
      </c>
      <c r="B119" s="971" t="s">
        <v>1004</v>
      </c>
      <c r="C119" s="971">
        <v>20</v>
      </c>
      <c r="D119" s="971" t="s">
        <v>1235</v>
      </c>
      <c r="E119" s="971" t="s">
        <v>1225</v>
      </c>
      <c r="F119" s="974"/>
      <c r="G119" s="1016"/>
      <c r="H119" s="1014"/>
      <c r="I119" s="1014"/>
      <c r="J119" s="1014"/>
      <c r="K119" s="1014"/>
      <c r="L119" s="1014"/>
    </row>
    <row r="120" spans="1:12">
      <c r="A120" s="970">
        <f t="shared" si="3"/>
        <v>2023</v>
      </c>
      <c r="B120" s="971" t="s">
        <v>1004</v>
      </c>
      <c r="C120" s="971">
        <v>21</v>
      </c>
      <c r="D120" s="971" t="s">
        <v>1235</v>
      </c>
      <c r="E120" s="971" t="s">
        <v>1225</v>
      </c>
      <c r="F120" s="974"/>
      <c r="G120" s="1016"/>
      <c r="H120" s="1014"/>
      <c r="I120" s="1014"/>
      <c r="J120" s="1014"/>
      <c r="K120" s="1014"/>
      <c r="L120" s="1014"/>
    </row>
    <row r="121" spans="1:12">
      <c r="A121" s="970">
        <f t="shared" si="3"/>
        <v>2023</v>
      </c>
      <c r="B121" s="971" t="s">
        <v>1004</v>
      </c>
      <c r="C121" s="971">
        <v>22</v>
      </c>
      <c r="D121" s="971" t="s">
        <v>1235</v>
      </c>
      <c r="E121" s="971" t="s">
        <v>1225</v>
      </c>
      <c r="F121" s="974"/>
      <c r="G121" s="1016"/>
      <c r="H121" s="1014"/>
      <c r="I121" s="1014"/>
      <c r="J121" s="1014"/>
      <c r="K121" s="1014"/>
      <c r="L121" s="1014"/>
    </row>
    <row r="122" spans="1:12">
      <c r="A122" s="970">
        <f t="shared" si="3"/>
        <v>2023</v>
      </c>
      <c r="B122" s="971" t="s">
        <v>1004</v>
      </c>
      <c r="C122" s="971">
        <v>23</v>
      </c>
      <c r="D122" s="971" t="s">
        <v>1235</v>
      </c>
      <c r="E122" s="971" t="s">
        <v>1225</v>
      </c>
      <c r="F122" s="974"/>
      <c r="G122" s="1016"/>
      <c r="H122" s="1014"/>
      <c r="I122" s="1014"/>
      <c r="J122" s="1014"/>
      <c r="K122" s="1014"/>
      <c r="L122" s="1014"/>
    </row>
    <row r="123" spans="1:12">
      <c r="A123" s="970">
        <f t="shared" si="3"/>
        <v>2023</v>
      </c>
      <c r="B123" s="971" t="s">
        <v>1004</v>
      </c>
      <c r="C123" s="971">
        <v>24</v>
      </c>
      <c r="D123" s="971" t="s">
        <v>1235</v>
      </c>
      <c r="E123" s="971" t="s">
        <v>1225</v>
      </c>
      <c r="F123" s="974"/>
      <c r="G123" s="1016"/>
      <c r="H123" s="1014"/>
      <c r="I123" s="1014"/>
      <c r="J123" s="1014"/>
      <c r="K123" s="1014"/>
      <c r="L123" s="1014"/>
    </row>
    <row r="124" spans="1:12">
      <c r="A124" s="970">
        <f t="shared" si="3"/>
        <v>2023</v>
      </c>
      <c r="B124" s="971" t="s">
        <v>1004</v>
      </c>
      <c r="C124" s="971">
        <v>25</v>
      </c>
      <c r="D124" s="971" t="s">
        <v>1235</v>
      </c>
      <c r="E124" s="971" t="s">
        <v>1225</v>
      </c>
      <c r="F124" s="974"/>
      <c r="G124" s="1016"/>
      <c r="H124" s="1014"/>
      <c r="I124" s="1014"/>
      <c r="J124" s="1014"/>
      <c r="K124" s="1014"/>
      <c r="L124" s="1014"/>
    </row>
    <row r="125" spans="1:12">
      <c r="A125" s="970">
        <f t="shared" si="3"/>
        <v>2023</v>
      </c>
      <c r="B125" s="971" t="s">
        <v>1004</v>
      </c>
      <c r="C125" s="971">
        <v>26</v>
      </c>
      <c r="D125" s="971" t="s">
        <v>1235</v>
      </c>
      <c r="E125" s="971" t="s">
        <v>1225</v>
      </c>
      <c r="F125" s="974"/>
      <c r="G125" s="1016"/>
      <c r="H125" s="1014"/>
      <c r="I125" s="1014"/>
      <c r="J125" s="1014"/>
      <c r="K125" s="1014"/>
      <c r="L125" s="1014"/>
    </row>
    <row r="126" spans="1:12">
      <c r="A126" s="970">
        <f t="shared" si="3"/>
        <v>2023</v>
      </c>
      <c r="B126" s="971" t="s">
        <v>1004</v>
      </c>
      <c r="C126" s="971">
        <v>27</v>
      </c>
      <c r="D126" s="971" t="s">
        <v>1235</v>
      </c>
      <c r="E126" s="971" t="s">
        <v>1225</v>
      </c>
      <c r="F126" s="974"/>
      <c r="G126" s="1016"/>
      <c r="H126" s="1014"/>
      <c r="I126" s="1014"/>
      <c r="J126" s="1014"/>
      <c r="K126" s="1014"/>
      <c r="L126" s="1014"/>
    </row>
    <row r="127" spans="1:12">
      <c r="A127" s="970">
        <f t="shared" si="3"/>
        <v>2023</v>
      </c>
      <c r="B127" s="971" t="s">
        <v>1004</v>
      </c>
      <c r="C127" s="971">
        <v>28</v>
      </c>
      <c r="D127" s="971" t="s">
        <v>1235</v>
      </c>
      <c r="E127" s="971" t="s">
        <v>1225</v>
      </c>
      <c r="F127" s="974"/>
      <c r="G127" s="1016"/>
      <c r="H127" s="1014"/>
      <c r="I127" s="1014"/>
      <c r="J127" s="1014"/>
      <c r="K127" s="1014"/>
      <c r="L127" s="1014"/>
    </row>
    <row r="128" spans="1:12">
      <c r="A128" s="970">
        <f t="shared" si="3"/>
        <v>2023</v>
      </c>
      <c r="B128" s="971" t="s">
        <v>1004</v>
      </c>
      <c r="C128" s="971">
        <v>29</v>
      </c>
      <c r="D128" s="971" t="s">
        <v>1235</v>
      </c>
      <c r="E128" s="971" t="s">
        <v>1225</v>
      </c>
      <c r="F128" s="974"/>
      <c r="G128" s="1016"/>
      <c r="H128" s="1014"/>
      <c r="I128" s="1014"/>
      <c r="J128" s="1014"/>
      <c r="K128" s="1014"/>
      <c r="L128" s="1014"/>
    </row>
    <row r="129" spans="1:12" ht="13.8" thickBot="1">
      <c r="A129" s="1002">
        <f>+A128</f>
        <v>2023</v>
      </c>
      <c r="B129" s="1003" t="s">
        <v>1004</v>
      </c>
      <c r="C129" s="1003">
        <v>30</v>
      </c>
      <c r="D129" s="1003" t="s">
        <v>1235</v>
      </c>
      <c r="E129" s="1003" t="s">
        <v>1225</v>
      </c>
      <c r="F129" s="974"/>
      <c r="G129" s="1016"/>
      <c r="H129" s="1014"/>
      <c r="I129" s="1014"/>
      <c r="J129" s="1014"/>
      <c r="K129" s="1014"/>
      <c r="L129" s="1014"/>
    </row>
    <row r="130" spans="1:12" ht="13.8" thickBot="1">
      <c r="A130" s="1391" t="s">
        <v>1181</v>
      </c>
      <c r="B130" s="1392"/>
      <c r="C130" s="1392"/>
      <c r="D130" s="1392"/>
      <c r="E130" s="1393"/>
      <c r="F130" s="1009">
        <f>SUM(F100:F129)</f>
        <v>0</v>
      </c>
      <c r="G130" s="1016"/>
      <c r="H130" s="1020"/>
      <c r="I130" s="1014"/>
      <c r="J130" s="1014"/>
      <c r="K130" s="1014"/>
      <c r="L130" s="1014"/>
    </row>
    <row r="131" spans="1:12">
      <c r="A131" s="965">
        <f>+A129</f>
        <v>2023</v>
      </c>
      <c r="B131" s="966" t="s">
        <v>1005</v>
      </c>
      <c r="C131" s="966">
        <v>1</v>
      </c>
      <c r="D131" s="966" t="s">
        <v>1235</v>
      </c>
      <c r="E131" s="966" t="s">
        <v>1225</v>
      </c>
      <c r="F131" s="974"/>
      <c r="G131" s="1016"/>
      <c r="H131" s="1014"/>
      <c r="I131" s="1014"/>
      <c r="J131" s="1014"/>
      <c r="K131" s="1014"/>
      <c r="L131" s="1014"/>
    </row>
    <row r="132" spans="1:12">
      <c r="A132" s="970">
        <f>+A131</f>
        <v>2023</v>
      </c>
      <c r="B132" s="971" t="s">
        <v>1005</v>
      </c>
      <c r="C132" s="971">
        <v>2</v>
      </c>
      <c r="D132" s="971" t="s">
        <v>1235</v>
      </c>
      <c r="E132" s="971" t="s">
        <v>1225</v>
      </c>
      <c r="F132" s="974"/>
      <c r="G132" s="1016"/>
      <c r="H132" s="1014"/>
      <c r="I132" s="1014"/>
      <c r="J132" s="1014"/>
      <c r="K132" s="1014"/>
      <c r="L132" s="1014"/>
    </row>
    <row r="133" spans="1:12">
      <c r="A133" s="970">
        <f t="shared" ref="A133:A160" si="4">+A132</f>
        <v>2023</v>
      </c>
      <c r="B133" s="971" t="s">
        <v>1005</v>
      </c>
      <c r="C133" s="971">
        <v>3</v>
      </c>
      <c r="D133" s="971" t="s">
        <v>1235</v>
      </c>
      <c r="E133" s="971" t="s">
        <v>1225</v>
      </c>
      <c r="F133" s="974"/>
      <c r="G133" s="1016"/>
      <c r="H133" s="1014"/>
      <c r="I133" s="1014"/>
      <c r="J133" s="1014"/>
      <c r="K133" s="1014"/>
      <c r="L133" s="1014"/>
    </row>
    <row r="134" spans="1:12">
      <c r="A134" s="970">
        <f t="shared" si="4"/>
        <v>2023</v>
      </c>
      <c r="B134" s="971" t="s">
        <v>1005</v>
      </c>
      <c r="C134" s="971">
        <v>4</v>
      </c>
      <c r="D134" s="971" t="s">
        <v>1235</v>
      </c>
      <c r="E134" s="971" t="s">
        <v>1225</v>
      </c>
      <c r="F134" s="974"/>
      <c r="G134" s="1016"/>
      <c r="H134" s="1014"/>
      <c r="I134" s="1014"/>
      <c r="J134" s="1014"/>
      <c r="K134" s="1014"/>
      <c r="L134" s="1014"/>
    </row>
    <row r="135" spans="1:12">
      <c r="A135" s="970">
        <f t="shared" si="4"/>
        <v>2023</v>
      </c>
      <c r="B135" s="971" t="s">
        <v>1005</v>
      </c>
      <c r="C135" s="971">
        <v>5</v>
      </c>
      <c r="D135" s="971" t="s">
        <v>1235</v>
      </c>
      <c r="E135" s="971" t="s">
        <v>1225</v>
      </c>
      <c r="F135" s="974"/>
      <c r="G135" s="1016"/>
      <c r="H135" s="1014"/>
      <c r="I135" s="1014"/>
      <c r="J135" s="1014"/>
      <c r="K135" s="1014"/>
      <c r="L135" s="1014"/>
    </row>
    <row r="136" spans="1:12">
      <c r="A136" s="970">
        <f t="shared" si="4"/>
        <v>2023</v>
      </c>
      <c r="B136" s="971" t="s">
        <v>1005</v>
      </c>
      <c r="C136" s="971">
        <v>6</v>
      </c>
      <c r="D136" s="971" t="s">
        <v>1235</v>
      </c>
      <c r="E136" s="971" t="s">
        <v>1225</v>
      </c>
      <c r="F136" s="974"/>
      <c r="G136" s="1016"/>
      <c r="H136" s="1014"/>
      <c r="I136" s="1014"/>
      <c r="J136" s="1014"/>
      <c r="K136" s="1014"/>
      <c r="L136" s="1014"/>
    </row>
    <row r="137" spans="1:12">
      <c r="A137" s="970">
        <f t="shared" si="4"/>
        <v>2023</v>
      </c>
      <c r="B137" s="971" t="s">
        <v>1005</v>
      </c>
      <c r="C137" s="971">
        <v>7</v>
      </c>
      <c r="D137" s="971" t="s">
        <v>1235</v>
      </c>
      <c r="E137" s="971" t="s">
        <v>1225</v>
      </c>
      <c r="F137" s="974"/>
      <c r="G137" s="1016"/>
      <c r="H137" s="1014"/>
      <c r="I137" s="1014"/>
      <c r="J137" s="1014"/>
      <c r="K137" s="1014"/>
      <c r="L137" s="1014"/>
    </row>
    <row r="138" spans="1:12">
      <c r="A138" s="970">
        <f t="shared" si="4"/>
        <v>2023</v>
      </c>
      <c r="B138" s="971" t="s">
        <v>1005</v>
      </c>
      <c r="C138" s="971">
        <v>8</v>
      </c>
      <c r="D138" s="971" t="s">
        <v>1235</v>
      </c>
      <c r="E138" s="971" t="s">
        <v>1225</v>
      </c>
      <c r="F138" s="974"/>
      <c r="G138" s="1016"/>
      <c r="H138" s="1014"/>
      <c r="I138" s="1014"/>
      <c r="J138" s="1014"/>
      <c r="K138" s="1014"/>
      <c r="L138" s="1014"/>
    </row>
    <row r="139" spans="1:12">
      <c r="A139" s="970">
        <f t="shared" si="4"/>
        <v>2023</v>
      </c>
      <c r="B139" s="971" t="s">
        <v>1005</v>
      </c>
      <c r="C139" s="971">
        <v>9</v>
      </c>
      <c r="D139" s="971" t="s">
        <v>1235</v>
      </c>
      <c r="E139" s="971" t="s">
        <v>1225</v>
      </c>
      <c r="F139" s="974"/>
      <c r="G139" s="1016"/>
      <c r="H139" s="1014"/>
      <c r="I139" s="1014"/>
      <c r="J139" s="1014"/>
      <c r="K139" s="1014"/>
      <c r="L139" s="1014"/>
    </row>
    <row r="140" spans="1:12">
      <c r="A140" s="970">
        <f t="shared" si="4"/>
        <v>2023</v>
      </c>
      <c r="B140" s="971" t="s">
        <v>1005</v>
      </c>
      <c r="C140" s="971">
        <v>10</v>
      </c>
      <c r="D140" s="971" t="s">
        <v>1235</v>
      </c>
      <c r="E140" s="971" t="s">
        <v>1225</v>
      </c>
      <c r="F140" s="974"/>
      <c r="G140" s="1016"/>
      <c r="H140" s="1014"/>
      <c r="I140" s="1014"/>
      <c r="J140" s="1014"/>
      <c r="K140" s="1014"/>
      <c r="L140" s="1014"/>
    </row>
    <row r="141" spans="1:12">
      <c r="A141" s="970">
        <f t="shared" si="4"/>
        <v>2023</v>
      </c>
      <c r="B141" s="971" t="s">
        <v>1005</v>
      </c>
      <c r="C141" s="971">
        <v>11</v>
      </c>
      <c r="D141" s="971" t="s">
        <v>1235</v>
      </c>
      <c r="E141" s="971" t="s">
        <v>1225</v>
      </c>
      <c r="F141" s="974"/>
      <c r="G141" s="1016"/>
      <c r="H141" s="1014"/>
      <c r="I141" s="1014"/>
      <c r="J141" s="1014"/>
      <c r="K141" s="1014"/>
      <c r="L141" s="1014"/>
    </row>
    <row r="142" spans="1:12">
      <c r="A142" s="970">
        <f t="shared" si="4"/>
        <v>2023</v>
      </c>
      <c r="B142" s="971" t="s">
        <v>1005</v>
      </c>
      <c r="C142" s="971">
        <v>12</v>
      </c>
      <c r="D142" s="971" t="s">
        <v>1235</v>
      </c>
      <c r="E142" s="971" t="s">
        <v>1225</v>
      </c>
      <c r="F142" s="974"/>
      <c r="G142" s="1016"/>
      <c r="H142" s="1014"/>
      <c r="I142" s="1014"/>
      <c r="J142" s="1014"/>
      <c r="K142" s="1014"/>
      <c r="L142" s="1014"/>
    </row>
    <row r="143" spans="1:12">
      <c r="A143" s="970">
        <f t="shared" si="4"/>
        <v>2023</v>
      </c>
      <c r="B143" s="971" t="s">
        <v>1005</v>
      </c>
      <c r="C143" s="971">
        <v>13</v>
      </c>
      <c r="D143" s="971" t="s">
        <v>1235</v>
      </c>
      <c r="E143" s="971" t="s">
        <v>1225</v>
      </c>
      <c r="F143" s="974"/>
      <c r="G143" s="1016"/>
      <c r="H143" s="1014"/>
      <c r="I143" s="1014"/>
      <c r="J143" s="1014"/>
      <c r="K143" s="1014"/>
      <c r="L143" s="1014"/>
    </row>
    <row r="144" spans="1:12">
      <c r="A144" s="970">
        <f t="shared" si="4"/>
        <v>2023</v>
      </c>
      <c r="B144" s="971" t="s">
        <v>1005</v>
      </c>
      <c r="C144" s="971">
        <v>14</v>
      </c>
      <c r="D144" s="971" t="s">
        <v>1235</v>
      </c>
      <c r="E144" s="971" t="s">
        <v>1225</v>
      </c>
      <c r="F144" s="974"/>
      <c r="G144" s="1016"/>
      <c r="H144" s="1014"/>
      <c r="I144" s="1014"/>
      <c r="J144" s="1014"/>
      <c r="K144" s="1014"/>
      <c r="L144" s="1014"/>
    </row>
    <row r="145" spans="1:12">
      <c r="A145" s="970">
        <f t="shared" si="4"/>
        <v>2023</v>
      </c>
      <c r="B145" s="971" t="s">
        <v>1005</v>
      </c>
      <c r="C145" s="971">
        <v>15</v>
      </c>
      <c r="D145" s="971" t="s">
        <v>1235</v>
      </c>
      <c r="E145" s="971" t="s">
        <v>1225</v>
      </c>
      <c r="F145" s="974"/>
      <c r="G145" s="1016"/>
      <c r="H145" s="1014"/>
      <c r="I145" s="1014"/>
      <c r="J145" s="1014"/>
      <c r="K145" s="1014"/>
      <c r="L145" s="1014"/>
    </row>
    <row r="146" spans="1:12">
      <c r="A146" s="970">
        <f t="shared" si="4"/>
        <v>2023</v>
      </c>
      <c r="B146" s="971" t="s">
        <v>1005</v>
      </c>
      <c r="C146" s="971">
        <v>16</v>
      </c>
      <c r="D146" s="971" t="s">
        <v>1235</v>
      </c>
      <c r="E146" s="971" t="s">
        <v>1225</v>
      </c>
      <c r="F146" s="974"/>
      <c r="G146" s="1016"/>
      <c r="H146" s="1014"/>
      <c r="I146" s="1014"/>
      <c r="J146" s="1014"/>
      <c r="K146" s="1014"/>
      <c r="L146" s="1014"/>
    </row>
    <row r="147" spans="1:12">
      <c r="A147" s="970">
        <f>+A146</f>
        <v>2023</v>
      </c>
      <c r="B147" s="971" t="s">
        <v>1005</v>
      </c>
      <c r="C147" s="971">
        <v>17</v>
      </c>
      <c r="D147" s="971" t="s">
        <v>1235</v>
      </c>
      <c r="E147" s="971" t="s">
        <v>1225</v>
      </c>
      <c r="F147" s="974"/>
      <c r="G147" s="1016"/>
      <c r="H147" s="1014"/>
      <c r="I147" s="1014"/>
      <c r="J147" s="1014"/>
      <c r="K147" s="1014"/>
      <c r="L147" s="1014"/>
    </row>
    <row r="148" spans="1:12">
      <c r="A148" s="970">
        <f t="shared" si="4"/>
        <v>2023</v>
      </c>
      <c r="B148" s="971" t="s">
        <v>1005</v>
      </c>
      <c r="C148" s="971">
        <v>18</v>
      </c>
      <c r="D148" s="971" t="s">
        <v>1235</v>
      </c>
      <c r="E148" s="971" t="s">
        <v>1225</v>
      </c>
      <c r="F148" s="974"/>
      <c r="G148" s="1016"/>
      <c r="H148" s="1014"/>
      <c r="I148" s="1014"/>
      <c r="J148" s="1014"/>
      <c r="K148" s="1014"/>
      <c r="L148" s="1014"/>
    </row>
    <row r="149" spans="1:12">
      <c r="A149" s="970">
        <f t="shared" si="4"/>
        <v>2023</v>
      </c>
      <c r="B149" s="971" t="s">
        <v>1005</v>
      </c>
      <c r="C149" s="971">
        <v>19</v>
      </c>
      <c r="D149" s="971" t="s">
        <v>1235</v>
      </c>
      <c r="E149" s="971" t="s">
        <v>1225</v>
      </c>
      <c r="F149" s="974"/>
      <c r="G149" s="1016"/>
      <c r="H149" s="1014"/>
      <c r="I149" s="1014"/>
      <c r="J149" s="1014"/>
      <c r="K149" s="1014"/>
      <c r="L149" s="1014"/>
    </row>
    <row r="150" spans="1:12">
      <c r="A150" s="970">
        <f t="shared" si="4"/>
        <v>2023</v>
      </c>
      <c r="B150" s="971" t="s">
        <v>1005</v>
      </c>
      <c r="C150" s="971">
        <v>20</v>
      </c>
      <c r="D150" s="971" t="s">
        <v>1235</v>
      </c>
      <c r="E150" s="971" t="s">
        <v>1225</v>
      </c>
      <c r="F150" s="974"/>
      <c r="G150" s="1016"/>
      <c r="H150" s="1014"/>
      <c r="I150" s="1014"/>
      <c r="J150" s="1014"/>
      <c r="K150" s="1014"/>
      <c r="L150" s="1014"/>
    </row>
    <row r="151" spans="1:12">
      <c r="A151" s="970">
        <f t="shared" si="4"/>
        <v>2023</v>
      </c>
      <c r="B151" s="971" t="s">
        <v>1005</v>
      </c>
      <c r="C151" s="971">
        <v>21</v>
      </c>
      <c r="D151" s="971" t="s">
        <v>1235</v>
      </c>
      <c r="E151" s="971" t="s">
        <v>1225</v>
      </c>
      <c r="F151" s="974"/>
      <c r="G151" s="1016"/>
      <c r="H151" s="1014"/>
      <c r="I151" s="1014"/>
      <c r="J151" s="1014"/>
      <c r="K151" s="1014"/>
      <c r="L151" s="1014"/>
    </row>
    <row r="152" spans="1:12">
      <c r="A152" s="970">
        <f t="shared" si="4"/>
        <v>2023</v>
      </c>
      <c r="B152" s="971" t="s">
        <v>1005</v>
      </c>
      <c r="C152" s="971">
        <v>22</v>
      </c>
      <c r="D152" s="971" t="s">
        <v>1235</v>
      </c>
      <c r="E152" s="971" t="s">
        <v>1225</v>
      </c>
      <c r="F152" s="974"/>
      <c r="G152" s="1016"/>
      <c r="H152" s="1014"/>
      <c r="I152" s="1014"/>
      <c r="J152" s="1014"/>
      <c r="K152" s="1014"/>
      <c r="L152" s="1014"/>
    </row>
    <row r="153" spans="1:12">
      <c r="A153" s="970">
        <f t="shared" si="4"/>
        <v>2023</v>
      </c>
      <c r="B153" s="971" t="s">
        <v>1005</v>
      </c>
      <c r="C153" s="971">
        <v>23</v>
      </c>
      <c r="D153" s="971" t="s">
        <v>1235</v>
      </c>
      <c r="E153" s="971" t="s">
        <v>1225</v>
      </c>
      <c r="F153" s="974"/>
      <c r="G153" s="1016"/>
      <c r="H153" s="1014"/>
      <c r="I153" s="1014"/>
      <c r="J153" s="1014"/>
      <c r="K153" s="1014"/>
      <c r="L153" s="1014"/>
    </row>
    <row r="154" spans="1:12">
      <c r="A154" s="970">
        <f t="shared" si="4"/>
        <v>2023</v>
      </c>
      <c r="B154" s="971" t="s">
        <v>1005</v>
      </c>
      <c r="C154" s="971">
        <v>24</v>
      </c>
      <c r="D154" s="971" t="s">
        <v>1235</v>
      </c>
      <c r="E154" s="971" t="s">
        <v>1225</v>
      </c>
      <c r="F154" s="974"/>
      <c r="G154" s="1016"/>
      <c r="H154" s="1014"/>
      <c r="I154" s="1014"/>
      <c r="J154" s="1014"/>
      <c r="K154" s="1014"/>
      <c r="L154" s="1014"/>
    </row>
    <row r="155" spans="1:12">
      <c r="A155" s="970">
        <f t="shared" si="4"/>
        <v>2023</v>
      </c>
      <c r="B155" s="971" t="s">
        <v>1005</v>
      </c>
      <c r="C155" s="971">
        <v>25</v>
      </c>
      <c r="D155" s="971" t="s">
        <v>1235</v>
      </c>
      <c r="E155" s="971" t="s">
        <v>1225</v>
      </c>
      <c r="F155" s="974"/>
      <c r="G155" s="1016"/>
      <c r="H155" s="1014"/>
      <c r="I155" s="1014"/>
      <c r="J155" s="1014"/>
      <c r="K155" s="1014"/>
      <c r="L155" s="1014"/>
    </row>
    <row r="156" spans="1:12">
      <c r="A156" s="970">
        <f t="shared" si="4"/>
        <v>2023</v>
      </c>
      <c r="B156" s="971" t="s">
        <v>1005</v>
      </c>
      <c r="C156" s="971">
        <v>26</v>
      </c>
      <c r="D156" s="971" t="s">
        <v>1235</v>
      </c>
      <c r="E156" s="971" t="s">
        <v>1225</v>
      </c>
      <c r="F156" s="974"/>
      <c r="G156" s="1016"/>
      <c r="H156" s="1014"/>
      <c r="I156" s="1014"/>
      <c r="J156" s="1014"/>
      <c r="K156" s="1014"/>
      <c r="L156" s="1014"/>
    </row>
    <row r="157" spans="1:12">
      <c r="A157" s="970">
        <f t="shared" si="4"/>
        <v>2023</v>
      </c>
      <c r="B157" s="971" t="s">
        <v>1005</v>
      </c>
      <c r="C157" s="971">
        <v>27</v>
      </c>
      <c r="D157" s="971" t="s">
        <v>1235</v>
      </c>
      <c r="E157" s="971" t="s">
        <v>1225</v>
      </c>
      <c r="F157" s="974"/>
      <c r="G157" s="1016"/>
      <c r="H157" s="1014"/>
      <c r="I157" s="1014"/>
      <c r="J157" s="1014"/>
      <c r="K157" s="1014"/>
      <c r="L157" s="1014"/>
    </row>
    <row r="158" spans="1:12">
      <c r="A158" s="970">
        <f t="shared" si="4"/>
        <v>2023</v>
      </c>
      <c r="B158" s="971" t="s">
        <v>1005</v>
      </c>
      <c r="C158" s="971">
        <v>28</v>
      </c>
      <c r="D158" s="971" t="s">
        <v>1235</v>
      </c>
      <c r="E158" s="971" t="s">
        <v>1225</v>
      </c>
      <c r="F158" s="974"/>
      <c r="G158" s="1016"/>
      <c r="H158" s="1014"/>
      <c r="I158" s="1014"/>
      <c r="J158" s="1014"/>
      <c r="K158" s="1014"/>
      <c r="L158" s="1014"/>
    </row>
    <row r="159" spans="1:12">
      <c r="A159" s="970">
        <f t="shared" si="4"/>
        <v>2023</v>
      </c>
      <c r="B159" s="971" t="s">
        <v>1005</v>
      </c>
      <c r="C159" s="971">
        <v>29</v>
      </c>
      <c r="D159" s="971" t="s">
        <v>1235</v>
      </c>
      <c r="E159" s="971" t="s">
        <v>1225</v>
      </c>
      <c r="F159" s="974"/>
      <c r="G159" s="1016"/>
      <c r="H159" s="1014"/>
      <c r="I159" s="1014"/>
      <c r="J159" s="1014"/>
      <c r="K159" s="1014"/>
      <c r="L159" s="1014"/>
    </row>
    <row r="160" spans="1:12">
      <c r="A160" s="970">
        <f t="shared" si="4"/>
        <v>2023</v>
      </c>
      <c r="B160" s="971" t="s">
        <v>1005</v>
      </c>
      <c r="C160" s="971">
        <v>30</v>
      </c>
      <c r="D160" s="971" t="s">
        <v>1235</v>
      </c>
      <c r="E160" s="971" t="s">
        <v>1225</v>
      </c>
      <c r="F160" s="974"/>
      <c r="G160" s="1016"/>
      <c r="H160" s="1014"/>
      <c r="I160" s="1014"/>
      <c r="J160" s="1014"/>
      <c r="K160" s="1014"/>
      <c r="L160" s="1014"/>
    </row>
    <row r="161" spans="1:12" ht="13.8" thickBot="1">
      <c r="A161" s="1002">
        <f>+A160</f>
        <v>2023</v>
      </c>
      <c r="B161" s="1003" t="s">
        <v>1005</v>
      </c>
      <c r="C161" s="1003">
        <v>31</v>
      </c>
      <c r="D161" s="1003" t="s">
        <v>1235</v>
      </c>
      <c r="E161" s="1003" t="s">
        <v>1225</v>
      </c>
      <c r="F161" s="974"/>
      <c r="G161" s="1016"/>
      <c r="H161" s="1014"/>
      <c r="I161" s="1014"/>
      <c r="J161" s="1014"/>
      <c r="K161" s="1014"/>
      <c r="L161" s="1014"/>
    </row>
    <row r="162" spans="1:12" ht="13.8" thickBot="1">
      <c r="A162" s="1391" t="s">
        <v>1181</v>
      </c>
      <c r="B162" s="1392"/>
      <c r="C162" s="1392"/>
      <c r="D162" s="1392"/>
      <c r="E162" s="1393"/>
      <c r="F162" s="1009">
        <f>SUM(F131:F161)</f>
        <v>0</v>
      </c>
      <c r="G162" s="1016"/>
      <c r="H162" s="1020"/>
      <c r="I162" s="1014"/>
      <c r="J162" s="1014"/>
      <c r="K162" s="1014"/>
      <c r="L162" s="1014"/>
    </row>
    <row r="163" spans="1:12">
      <c r="A163" s="965">
        <f>+A161</f>
        <v>2023</v>
      </c>
      <c r="B163" s="966" t="s">
        <v>1006</v>
      </c>
      <c r="C163" s="966">
        <v>1</v>
      </c>
      <c r="D163" s="966" t="s">
        <v>1235</v>
      </c>
      <c r="E163" s="966" t="s">
        <v>1225</v>
      </c>
      <c r="F163" s="974"/>
      <c r="G163" s="1016"/>
      <c r="H163" s="1014"/>
      <c r="I163" s="1014"/>
      <c r="J163" s="1014"/>
      <c r="K163" s="1014"/>
      <c r="L163" s="1014"/>
    </row>
    <row r="164" spans="1:12">
      <c r="A164" s="970">
        <f>+A163</f>
        <v>2023</v>
      </c>
      <c r="B164" s="971" t="s">
        <v>1006</v>
      </c>
      <c r="C164" s="971">
        <v>2</v>
      </c>
      <c r="D164" s="971" t="s">
        <v>1235</v>
      </c>
      <c r="E164" s="971" t="s">
        <v>1225</v>
      </c>
      <c r="F164" s="974"/>
      <c r="G164" s="1016"/>
      <c r="H164" s="1017"/>
      <c r="I164" s="1017"/>
      <c r="J164" s="1017"/>
      <c r="K164" s="1017"/>
      <c r="L164" s="1017"/>
    </row>
    <row r="165" spans="1:12">
      <c r="A165" s="970">
        <f t="shared" ref="A165:A191" si="5">+A164</f>
        <v>2023</v>
      </c>
      <c r="B165" s="971" t="s">
        <v>1006</v>
      </c>
      <c r="C165" s="971">
        <v>3</v>
      </c>
      <c r="D165" s="971" t="s">
        <v>1235</v>
      </c>
      <c r="E165" s="971" t="s">
        <v>1225</v>
      </c>
      <c r="F165" s="974"/>
      <c r="G165" s="1016"/>
      <c r="H165" s="1017"/>
      <c r="I165" s="1017"/>
      <c r="J165" s="1017"/>
      <c r="K165" s="1017"/>
      <c r="L165" s="1017"/>
    </row>
    <row r="166" spans="1:12">
      <c r="A166" s="970">
        <f t="shared" si="5"/>
        <v>2023</v>
      </c>
      <c r="B166" s="971" t="s">
        <v>1006</v>
      </c>
      <c r="C166" s="971">
        <v>4</v>
      </c>
      <c r="D166" s="971" t="s">
        <v>1235</v>
      </c>
      <c r="E166" s="971" t="s">
        <v>1225</v>
      </c>
      <c r="F166" s="974"/>
      <c r="G166" s="1016"/>
      <c r="H166" s="1017"/>
      <c r="I166" s="1017"/>
      <c r="J166" s="1017"/>
      <c r="K166" s="1017"/>
      <c r="L166" s="1017"/>
    </row>
    <row r="167" spans="1:12">
      <c r="A167" s="970">
        <f t="shared" si="5"/>
        <v>2023</v>
      </c>
      <c r="B167" s="971" t="s">
        <v>1006</v>
      </c>
      <c r="C167" s="971">
        <v>5</v>
      </c>
      <c r="D167" s="971" t="s">
        <v>1235</v>
      </c>
      <c r="E167" s="971" t="s">
        <v>1225</v>
      </c>
      <c r="F167" s="974"/>
      <c r="G167" s="1016"/>
      <c r="H167" s="1017"/>
      <c r="I167" s="1017"/>
      <c r="J167" s="1017"/>
      <c r="K167" s="1017"/>
      <c r="L167" s="1017"/>
    </row>
    <row r="168" spans="1:12">
      <c r="A168" s="970">
        <f t="shared" si="5"/>
        <v>2023</v>
      </c>
      <c r="B168" s="971" t="s">
        <v>1006</v>
      </c>
      <c r="C168" s="971">
        <v>6</v>
      </c>
      <c r="D168" s="971" t="s">
        <v>1235</v>
      </c>
      <c r="E168" s="971" t="s">
        <v>1225</v>
      </c>
      <c r="F168" s="974"/>
      <c r="G168" s="1016"/>
      <c r="H168" s="1017"/>
      <c r="I168" s="1017"/>
      <c r="J168" s="1017"/>
      <c r="K168" s="1017"/>
      <c r="L168" s="1017"/>
    </row>
    <row r="169" spans="1:12">
      <c r="A169" s="970">
        <f t="shared" si="5"/>
        <v>2023</v>
      </c>
      <c r="B169" s="971" t="s">
        <v>1006</v>
      </c>
      <c r="C169" s="971">
        <v>7</v>
      </c>
      <c r="D169" s="971" t="s">
        <v>1235</v>
      </c>
      <c r="E169" s="971" t="s">
        <v>1225</v>
      </c>
      <c r="F169" s="974"/>
      <c r="G169" s="1016"/>
      <c r="H169" s="1017"/>
      <c r="I169" s="1017"/>
      <c r="J169" s="1017"/>
      <c r="K169" s="1017"/>
      <c r="L169" s="1017"/>
    </row>
    <row r="170" spans="1:12">
      <c r="A170" s="970">
        <f t="shared" si="5"/>
        <v>2023</v>
      </c>
      <c r="B170" s="971" t="s">
        <v>1006</v>
      </c>
      <c r="C170" s="971">
        <v>8</v>
      </c>
      <c r="D170" s="971" t="s">
        <v>1235</v>
      </c>
      <c r="E170" s="971" t="s">
        <v>1225</v>
      </c>
      <c r="F170" s="974"/>
      <c r="G170" s="1016"/>
      <c r="H170" s="1017"/>
      <c r="I170" s="1017"/>
      <c r="J170" s="1017"/>
      <c r="K170" s="1017"/>
      <c r="L170" s="1017"/>
    </row>
    <row r="171" spans="1:12">
      <c r="A171" s="970">
        <f t="shared" si="5"/>
        <v>2023</v>
      </c>
      <c r="B171" s="971" t="s">
        <v>1006</v>
      </c>
      <c r="C171" s="971">
        <v>9</v>
      </c>
      <c r="D171" s="971" t="s">
        <v>1235</v>
      </c>
      <c r="E171" s="971" t="s">
        <v>1225</v>
      </c>
      <c r="F171" s="974"/>
      <c r="G171" s="1016"/>
      <c r="H171" s="1017"/>
      <c r="I171" s="1017"/>
      <c r="J171" s="1017"/>
      <c r="K171" s="1017"/>
      <c r="L171" s="1017"/>
    </row>
    <row r="172" spans="1:12">
      <c r="A172" s="970">
        <f t="shared" si="5"/>
        <v>2023</v>
      </c>
      <c r="B172" s="971" t="s">
        <v>1006</v>
      </c>
      <c r="C172" s="971">
        <v>10</v>
      </c>
      <c r="D172" s="971" t="s">
        <v>1235</v>
      </c>
      <c r="E172" s="971" t="s">
        <v>1225</v>
      </c>
      <c r="F172" s="974"/>
      <c r="G172" s="1016"/>
      <c r="H172" s="1017"/>
      <c r="I172" s="1017"/>
      <c r="J172" s="1017"/>
      <c r="K172" s="1017"/>
      <c r="L172" s="1017"/>
    </row>
    <row r="173" spans="1:12">
      <c r="A173" s="970">
        <f t="shared" si="5"/>
        <v>2023</v>
      </c>
      <c r="B173" s="971" t="s">
        <v>1006</v>
      </c>
      <c r="C173" s="971">
        <v>11</v>
      </c>
      <c r="D173" s="971" t="s">
        <v>1235</v>
      </c>
      <c r="E173" s="971" t="s">
        <v>1225</v>
      </c>
      <c r="F173" s="974"/>
      <c r="G173" s="1016"/>
      <c r="H173" s="1017"/>
      <c r="I173" s="1017"/>
      <c r="J173" s="1017"/>
      <c r="K173" s="1017"/>
      <c r="L173" s="1017"/>
    </row>
    <row r="174" spans="1:12">
      <c r="A174" s="970">
        <f t="shared" si="5"/>
        <v>2023</v>
      </c>
      <c r="B174" s="971" t="s">
        <v>1006</v>
      </c>
      <c r="C174" s="971">
        <v>12</v>
      </c>
      <c r="D174" s="971" t="s">
        <v>1235</v>
      </c>
      <c r="E174" s="971" t="s">
        <v>1225</v>
      </c>
      <c r="F174" s="974"/>
      <c r="G174" s="1016"/>
      <c r="H174" s="1017"/>
      <c r="I174" s="1017"/>
      <c r="J174" s="1017"/>
      <c r="K174" s="1017"/>
      <c r="L174" s="1017"/>
    </row>
    <row r="175" spans="1:12">
      <c r="A175" s="970">
        <f t="shared" si="5"/>
        <v>2023</v>
      </c>
      <c r="B175" s="971" t="s">
        <v>1006</v>
      </c>
      <c r="C175" s="971">
        <v>13</v>
      </c>
      <c r="D175" s="971" t="s">
        <v>1235</v>
      </c>
      <c r="E175" s="971" t="s">
        <v>1225</v>
      </c>
      <c r="F175" s="974"/>
      <c r="G175" s="1016"/>
      <c r="H175" s="1017"/>
      <c r="I175" s="1017"/>
      <c r="J175" s="1017"/>
      <c r="K175" s="1017"/>
      <c r="L175" s="1017"/>
    </row>
    <row r="176" spans="1:12">
      <c r="A176" s="970">
        <f t="shared" si="5"/>
        <v>2023</v>
      </c>
      <c r="B176" s="971" t="s">
        <v>1006</v>
      </c>
      <c r="C176" s="971">
        <v>14</v>
      </c>
      <c r="D176" s="971" t="s">
        <v>1235</v>
      </c>
      <c r="E176" s="971" t="s">
        <v>1225</v>
      </c>
      <c r="F176" s="974"/>
      <c r="G176" s="1016"/>
      <c r="H176" s="1017"/>
      <c r="I176" s="1017"/>
      <c r="J176" s="1017"/>
      <c r="K176" s="1017"/>
      <c r="L176" s="1017"/>
    </row>
    <row r="177" spans="1:12">
      <c r="A177" s="970">
        <f t="shared" si="5"/>
        <v>2023</v>
      </c>
      <c r="B177" s="971" t="s">
        <v>1006</v>
      </c>
      <c r="C177" s="971">
        <v>15</v>
      </c>
      <c r="D177" s="971" t="s">
        <v>1235</v>
      </c>
      <c r="E177" s="971" t="s">
        <v>1225</v>
      </c>
      <c r="F177" s="974"/>
      <c r="G177" s="1016"/>
      <c r="H177" s="1017"/>
      <c r="I177" s="1017"/>
      <c r="J177" s="1017"/>
      <c r="K177" s="1017"/>
      <c r="L177" s="1017"/>
    </row>
    <row r="178" spans="1:12">
      <c r="A178" s="970">
        <f t="shared" si="5"/>
        <v>2023</v>
      </c>
      <c r="B178" s="971" t="s">
        <v>1006</v>
      </c>
      <c r="C178" s="971">
        <v>16</v>
      </c>
      <c r="D178" s="971" t="s">
        <v>1235</v>
      </c>
      <c r="E178" s="971" t="s">
        <v>1225</v>
      </c>
      <c r="F178" s="974"/>
      <c r="G178" s="1016"/>
      <c r="H178" s="1017"/>
      <c r="I178" s="1017"/>
      <c r="J178" s="1017"/>
      <c r="K178" s="1017"/>
      <c r="L178" s="1017"/>
    </row>
    <row r="179" spans="1:12">
      <c r="A179" s="970">
        <f t="shared" si="5"/>
        <v>2023</v>
      </c>
      <c r="B179" s="971" t="s">
        <v>1006</v>
      </c>
      <c r="C179" s="971">
        <v>17</v>
      </c>
      <c r="D179" s="971" t="s">
        <v>1235</v>
      </c>
      <c r="E179" s="971" t="s">
        <v>1225</v>
      </c>
      <c r="F179" s="974"/>
      <c r="G179" s="1016"/>
      <c r="H179" s="1017"/>
      <c r="I179" s="1017"/>
      <c r="J179" s="1017"/>
      <c r="K179" s="1017"/>
      <c r="L179" s="1017"/>
    </row>
    <row r="180" spans="1:12">
      <c r="A180" s="970">
        <f t="shared" si="5"/>
        <v>2023</v>
      </c>
      <c r="B180" s="971" t="s">
        <v>1006</v>
      </c>
      <c r="C180" s="971">
        <v>18</v>
      </c>
      <c r="D180" s="971" t="s">
        <v>1235</v>
      </c>
      <c r="E180" s="971" t="s">
        <v>1225</v>
      </c>
      <c r="F180" s="974"/>
      <c r="G180" s="1016"/>
      <c r="H180" s="1017"/>
      <c r="I180" s="1017"/>
      <c r="J180" s="1017"/>
      <c r="K180" s="1017"/>
      <c r="L180" s="1017"/>
    </row>
    <row r="181" spans="1:12">
      <c r="A181" s="970">
        <f t="shared" si="5"/>
        <v>2023</v>
      </c>
      <c r="B181" s="971" t="s">
        <v>1006</v>
      </c>
      <c r="C181" s="971">
        <v>19</v>
      </c>
      <c r="D181" s="971" t="s">
        <v>1235</v>
      </c>
      <c r="E181" s="971" t="s">
        <v>1225</v>
      </c>
      <c r="F181" s="974"/>
      <c r="G181" s="1016"/>
      <c r="H181" s="1017"/>
      <c r="I181" s="1017"/>
      <c r="J181" s="1017"/>
      <c r="K181" s="1017"/>
      <c r="L181" s="1017"/>
    </row>
    <row r="182" spans="1:12">
      <c r="A182" s="970">
        <f t="shared" si="5"/>
        <v>2023</v>
      </c>
      <c r="B182" s="971" t="s">
        <v>1006</v>
      </c>
      <c r="C182" s="971">
        <v>20</v>
      </c>
      <c r="D182" s="971" t="s">
        <v>1235</v>
      </c>
      <c r="E182" s="971" t="s">
        <v>1225</v>
      </c>
      <c r="F182" s="974"/>
      <c r="G182" s="1016"/>
      <c r="H182" s="1017"/>
      <c r="I182" s="1017"/>
      <c r="J182" s="1017"/>
      <c r="K182" s="1017"/>
      <c r="L182" s="1017"/>
    </row>
    <row r="183" spans="1:12">
      <c r="A183" s="970">
        <f t="shared" si="5"/>
        <v>2023</v>
      </c>
      <c r="B183" s="971" t="s">
        <v>1006</v>
      </c>
      <c r="C183" s="971">
        <v>21</v>
      </c>
      <c r="D183" s="971" t="s">
        <v>1235</v>
      </c>
      <c r="E183" s="971" t="s">
        <v>1225</v>
      </c>
      <c r="F183" s="974"/>
      <c r="G183" s="1016"/>
      <c r="H183" s="1017"/>
      <c r="I183" s="1017"/>
      <c r="J183" s="1017"/>
      <c r="K183" s="1017"/>
      <c r="L183" s="1017"/>
    </row>
    <row r="184" spans="1:12">
      <c r="A184" s="970">
        <f t="shared" si="5"/>
        <v>2023</v>
      </c>
      <c r="B184" s="971" t="s">
        <v>1006</v>
      </c>
      <c r="C184" s="971">
        <v>22</v>
      </c>
      <c r="D184" s="971" t="s">
        <v>1235</v>
      </c>
      <c r="E184" s="971" t="s">
        <v>1225</v>
      </c>
      <c r="F184" s="974"/>
      <c r="G184" s="1016"/>
      <c r="H184" s="1017"/>
      <c r="I184" s="1017"/>
      <c r="J184" s="1017"/>
      <c r="K184" s="1017"/>
      <c r="L184" s="1017"/>
    </row>
    <row r="185" spans="1:12">
      <c r="A185" s="970">
        <f t="shared" si="5"/>
        <v>2023</v>
      </c>
      <c r="B185" s="971" t="s">
        <v>1006</v>
      </c>
      <c r="C185" s="971">
        <v>23</v>
      </c>
      <c r="D185" s="971" t="s">
        <v>1235</v>
      </c>
      <c r="E185" s="971" t="s">
        <v>1225</v>
      </c>
      <c r="F185" s="974"/>
      <c r="G185" s="1016"/>
      <c r="H185" s="1017"/>
      <c r="I185" s="1017"/>
      <c r="J185" s="1017"/>
      <c r="K185" s="1017"/>
      <c r="L185" s="1017"/>
    </row>
    <row r="186" spans="1:12">
      <c r="A186" s="970">
        <f t="shared" si="5"/>
        <v>2023</v>
      </c>
      <c r="B186" s="971" t="s">
        <v>1006</v>
      </c>
      <c r="C186" s="971">
        <v>24</v>
      </c>
      <c r="D186" s="971" t="s">
        <v>1235</v>
      </c>
      <c r="E186" s="971" t="s">
        <v>1225</v>
      </c>
      <c r="F186" s="974"/>
      <c r="G186" s="1016"/>
      <c r="H186" s="1017"/>
      <c r="I186" s="1017"/>
      <c r="J186" s="1017"/>
      <c r="K186" s="1017"/>
      <c r="L186" s="1017"/>
    </row>
    <row r="187" spans="1:12">
      <c r="A187" s="970">
        <f t="shared" si="5"/>
        <v>2023</v>
      </c>
      <c r="B187" s="971" t="s">
        <v>1006</v>
      </c>
      <c r="C187" s="971">
        <v>25</v>
      </c>
      <c r="D187" s="971" t="s">
        <v>1235</v>
      </c>
      <c r="E187" s="971" t="s">
        <v>1225</v>
      </c>
      <c r="F187" s="974"/>
      <c r="G187" s="1016"/>
      <c r="H187" s="1017"/>
      <c r="I187" s="1017"/>
      <c r="J187" s="1017"/>
      <c r="K187" s="1017"/>
      <c r="L187" s="1017"/>
    </row>
    <row r="188" spans="1:12">
      <c r="A188" s="970">
        <f t="shared" si="5"/>
        <v>2023</v>
      </c>
      <c r="B188" s="971" t="s">
        <v>1006</v>
      </c>
      <c r="C188" s="971">
        <v>26</v>
      </c>
      <c r="D188" s="971" t="s">
        <v>1235</v>
      </c>
      <c r="E188" s="971" t="s">
        <v>1225</v>
      </c>
      <c r="F188" s="974"/>
      <c r="G188" s="1016"/>
      <c r="H188" s="1017"/>
      <c r="I188" s="1017"/>
      <c r="J188" s="1017"/>
      <c r="K188" s="1017"/>
      <c r="L188" s="1017"/>
    </row>
    <row r="189" spans="1:12">
      <c r="A189" s="970">
        <f t="shared" si="5"/>
        <v>2023</v>
      </c>
      <c r="B189" s="971" t="s">
        <v>1006</v>
      </c>
      <c r="C189" s="971">
        <v>27</v>
      </c>
      <c r="D189" s="971" t="s">
        <v>1235</v>
      </c>
      <c r="E189" s="971" t="s">
        <v>1225</v>
      </c>
      <c r="F189" s="974"/>
      <c r="G189" s="1016"/>
      <c r="H189" s="1017"/>
      <c r="I189" s="1017"/>
      <c r="J189" s="1017"/>
      <c r="K189" s="1017"/>
      <c r="L189" s="1017"/>
    </row>
    <row r="190" spans="1:12">
      <c r="A190" s="970">
        <f t="shared" si="5"/>
        <v>2023</v>
      </c>
      <c r="B190" s="971" t="s">
        <v>1006</v>
      </c>
      <c r="C190" s="971">
        <v>28</v>
      </c>
      <c r="D190" s="971" t="s">
        <v>1235</v>
      </c>
      <c r="E190" s="971" t="s">
        <v>1225</v>
      </c>
      <c r="F190" s="974"/>
      <c r="G190" s="1016"/>
      <c r="H190" s="1017"/>
      <c r="I190" s="1017"/>
      <c r="J190" s="1017"/>
      <c r="K190" s="1017"/>
      <c r="L190" s="1017"/>
    </row>
    <row r="191" spans="1:12">
      <c r="A191" s="970">
        <f t="shared" si="5"/>
        <v>2023</v>
      </c>
      <c r="B191" s="971" t="s">
        <v>1006</v>
      </c>
      <c r="C191" s="971">
        <v>29</v>
      </c>
      <c r="D191" s="971" t="s">
        <v>1235</v>
      </c>
      <c r="E191" s="971" t="s">
        <v>1225</v>
      </c>
      <c r="F191" s="974"/>
      <c r="G191" s="1016"/>
      <c r="H191" s="1017"/>
      <c r="I191" s="1017"/>
      <c r="J191" s="1017"/>
      <c r="K191" s="1017"/>
      <c r="L191" s="1017"/>
    </row>
    <row r="192" spans="1:12" ht="13.8" thickBot="1">
      <c r="A192" s="1002">
        <f>+A191</f>
        <v>2023</v>
      </c>
      <c r="B192" s="1003" t="s">
        <v>1006</v>
      </c>
      <c r="C192" s="1003">
        <v>30</v>
      </c>
      <c r="D192" s="1003" t="s">
        <v>1235</v>
      </c>
      <c r="E192" s="1003" t="s">
        <v>1225</v>
      </c>
      <c r="F192" s="1006"/>
      <c r="G192" s="1016"/>
      <c r="H192" s="1017"/>
      <c r="I192" s="1017"/>
      <c r="J192" s="1017"/>
      <c r="K192" s="1017"/>
      <c r="L192" s="1017"/>
    </row>
    <row r="193" spans="1:12" ht="13.8" thickBot="1">
      <c r="A193" s="1391" t="s">
        <v>1181</v>
      </c>
      <c r="B193" s="1392"/>
      <c r="C193" s="1392"/>
      <c r="D193" s="1392"/>
      <c r="E193" s="1393"/>
      <c r="F193" s="1009">
        <f>SUM(F163:F192)</f>
        <v>0</v>
      </c>
      <c r="G193" s="1016"/>
      <c r="H193" s="1018"/>
      <c r="I193" s="1017"/>
      <c r="J193" s="1017"/>
      <c r="K193" s="1017"/>
      <c r="L193" s="1017"/>
    </row>
    <row r="194" spans="1:12" ht="13.8" thickBot="1">
      <c r="A194" s="989"/>
      <c r="B194" s="989"/>
      <c r="C194" s="989"/>
      <c r="D194" s="989"/>
      <c r="E194" s="989"/>
      <c r="F194" s="991"/>
    </row>
    <row r="195" spans="1:12" ht="42" thickBot="1">
      <c r="A195" s="963" t="s">
        <v>790</v>
      </c>
      <c r="B195" s="964" t="s">
        <v>791</v>
      </c>
      <c r="C195" s="964" t="s">
        <v>1231</v>
      </c>
      <c r="D195" s="964" t="s">
        <v>1220</v>
      </c>
      <c r="E195" s="964" t="s">
        <v>1221</v>
      </c>
      <c r="F195" s="1015" t="s">
        <v>1222</v>
      </c>
    </row>
    <row r="196" spans="1:12">
      <c r="A196" s="965">
        <f>+A192</f>
        <v>2023</v>
      </c>
      <c r="B196" s="966" t="s">
        <v>1021</v>
      </c>
      <c r="C196" s="966">
        <v>1</v>
      </c>
      <c r="D196" s="966" t="s">
        <v>1235</v>
      </c>
      <c r="E196" s="966" t="s">
        <v>1225</v>
      </c>
      <c r="F196" s="974"/>
      <c r="H196" s="1010"/>
      <c r="I196" s="1010"/>
      <c r="J196" s="1010"/>
      <c r="K196" s="1010"/>
      <c r="L196" s="1010"/>
    </row>
    <row r="197" spans="1:12">
      <c r="A197" s="970">
        <f>+A196</f>
        <v>2023</v>
      </c>
      <c r="B197" s="971" t="s">
        <v>1021</v>
      </c>
      <c r="C197" s="971">
        <v>2</v>
      </c>
      <c r="D197" s="971" t="s">
        <v>1235</v>
      </c>
      <c r="E197" s="971" t="s">
        <v>1225</v>
      </c>
      <c r="F197" s="974"/>
      <c r="H197" s="1010"/>
      <c r="I197" s="1010"/>
      <c r="J197" s="1010"/>
      <c r="K197" s="1010"/>
      <c r="L197" s="1010"/>
    </row>
    <row r="198" spans="1:12">
      <c r="A198" s="970">
        <f t="shared" ref="A198:A225" si="6">+A197</f>
        <v>2023</v>
      </c>
      <c r="B198" s="971" t="s">
        <v>1021</v>
      </c>
      <c r="C198" s="971">
        <v>3</v>
      </c>
      <c r="D198" s="971" t="s">
        <v>1235</v>
      </c>
      <c r="E198" s="971" t="s">
        <v>1225</v>
      </c>
      <c r="F198" s="974"/>
      <c r="G198" s="846"/>
      <c r="H198" s="1010"/>
      <c r="I198" s="1010"/>
      <c r="J198" s="1010"/>
      <c r="K198" s="1010"/>
      <c r="L198" s="1010"/>
    </row>
    <row r="199" spans="1:12">
      <c r="A199" s="970">
        <f t="shared" si="6"/>
        <v>2023</v>
      </c>
      <c r="B199" s="971" t="s">
        <v>1021</v>
      </c>
      <c r="C199" s="971">
        <v>4</v>
      </c>
      <c r="D199" s="971" t="s">
        <v>1235</v>
      </c>
      <c r="E199" s="971" t="s">
        <v>1225</v>
      </c>
      <c r="F199" s="974"/>
      <c r="H199" s="1010"/>
      <c r="I199" s="1010"/>
      <c r="J199" s="1010"/>
      <c r="K199" s="1010"/>
      <c r="L199" s="1010"/>
    </row>
    <row r="200" spans="1:12">
      <c r="A200" s="970">
        <f t="shared" si="6"/>
        <v>2023</v>
      </c>
      <c r="B200" s="971" t="s">
        <v>1021</v>
      </c>
      <c r="C200" s="971">
        <v>5</v>
      </c>
      <c r="D200" s="971" t="s">
        <v>1235</v>
      </c>
      <c r="E200" s="971" t="s">
        <v>1225</v>
      </c>
      <c r="F200" s="974"/>
      <c r="H200" s="1010"/>
      <c r="I200" s="1010"/>
      <c r="J200" s="1010"/>
      <c r="K200" s="1010"/>
      <c r="L200" s="1010"/>
    </row>
    <row r="201" spans="1:12">
      <c r="A201" s="970">
        <f t="shared" si="6"/>
        <v>2023</v>
      </c>
      <c r="B201" s="971" t="s">
        <v>1021</v>
      </c>
      <c r="C201" s="971">
        <v>6</v>
      </c>
      <c r="D201" s="971" t="s">
        <v>1235</v>
      </c>
      <c r="E201" s="971" t="s">
        <v>1225</v>
      </c>
      <c r="F201" s="974"/>
      <c r="H201" s="1010"/>
      <c r="I201" s="1010"/>
      <c r="J201" s="1010"/>
      <c r="K201" s="1010"/>
      <c r="L201" s="1010"/>
    </row>
    <row r="202" spans="1:12">
      <c r="A202" s="970">
        <f t="shared" si="6"/>
        <v>2023</v>
      </c>
      <c r="B202" s="971" t="s">
        <v>1021</v>
      </c>
      <c r="C202" s="971">
        <v>7</v>
      </c>
      <c r="D202" s="971" t="s">
        <v>1235</v>
      </c>
      <c r="E202" s="971" t="s">
        <v>1225</v>
      </c>
      <c r="F202" s="974"/>
      <c r="H202" s="1010"/>
      <c r="I202" s="1010"/>
      <c r="J202" s="1010"/>
      <c r="K202" s="1010"/>
      <c r="L202" s="1010"/>
    </row>
    <row r="203" spans="1:12">
      <c r="A203" s="970">
        <f t="shared" si="6"/>
        <v>2023</v>
      </c>
      <c r="B203" s="971" t="s">
        <v>1021</v>
      </c>
      <c r="C203" s="971">
        <v>8</v>
      </c>
      <c r="D203" s="971" t="s">
        <v>1235</v>
      </c>
      <c r="E203" s="971" t="s">
        <v>1225</v>
      </c>
      <c r="F203" s="974"/>
      <c r="H203" s="1010"/>
      <c r="I203" s="1010"/>
      <c r="J203" s="1010"/>
      <c r="K203" s="1010"/>
      <c r="L203" s="1010"/>
    </row>
    <row r="204" spans="1:12">
      <c r="A204" s="970">
        <f t="shared" si="6"/>
        <v>2023</v>
      </c>
      <c r="B204" s="971" t="s">
        <v>1021</v>
      </c>
      <c r="C204" s="971">
        <v>9</v>
      </c>
      <c r="D204" s="971" t="s">
        <v>1235</v>
      </c>
      <c r="E204" s="971" t="s">
        <v>1225</v>
      </c>
      <c r="F204" s="974"/>
      <c r="H204" s="1010"/>
      <c r="I204" s="1010"/>
      <c r="J204" s="1010"/>
      <c r="K204" s="1010"/>
      <c r="L204" s="1010"/>
    </row>
    <row r="205" spans="1:12">
      <c r="A205" s="970">
        <f t="shared" si="6"/>
        <v>2023</v>
      </c>
      <c r="B205" s="971" t="s">
        <v>1021</v>
      </c>
      <c r="C205" s="971">
        <v>10</v>
      </c>
      <c r="D205" s="971" t="s">
        <v>1235</v>
      </c>
      <c r="E205" s="971" t="s">
        <v>1225</v>
      </c>
      <c r="F205" s="974"/>
      <c r="H205" s="1010"/>
      <c r="I205" s="1010"/>
      <c r="J205" s="1010"/>
      <c r="K205" s="1010"/>
      <c r="L205" s="1010"/>
    </row>
    <row r="206" spans="1:12">
      <c r="A206" s="970">
        <f t="shared" si="6"/>
        <v>2023</v>
      </c>
      <c r="B206" s="971" t="s">
        <v>1021</v>
      </c>
      <c r="C206" s="971">
        <v>11</v>
      </c>
      <c r="D206" s="971" t="s">
        <v>1235</v>
      </c>
      <c r="E206" s="971" t="s">
        <v>1225</v>
      </c>
      <c r="F206" s="974"/>
      <c r="H206" s="1010"/>
      <c r="I206" s="1010"/>
      <c r="J206" s="1010"/>
      <c r="K206" s="1010"/>
      <c r="L206" s="1010"/>
    </row>
    <row r="207" spans="1:12">
      <c r="A207" s="970">
        <f t="shared" si="6"/>
        <v>2023</v>
      </c>
      <c r="B207" s="971" t="s">
        <v>1021</v>
      </c>
      <c r="C207" s="971">
        <v>12</v>
      </c>
      <c r="D207" s="971" t="s">
        <v>1235</v>
      </c>
      <c r="E207" s="971" t="s">
        <v>1225</v>
      </c>
      <c r="F207" s="974"/>
      <c r="H207" s="1010"/>
      <c r="I207" s="1010"/>
      <c r="J207" s="1010"/>
      <c r="K207" s="1010"/>
      <c r="L207" s="1010"/>
    </row>
    <row r="208" spans="1:12">
      <c r="A208" s="970">
        <f t="shared" si="6"/>
        <v>2023</v>
      </c>
      <c r="B208" s="971" t="s">
        <v>1021</v>
      </c>
      <c r="C208" s="971">
        <v>13</v>
      </c>
      <c r="D208" s="971" t="s">
        <v>1235</v>
      </c>
      <c r="E208" s="971" t="s">
        <v>1225</v>
      </c>
      <c r="F208" s="974"/>
      <c r="H208" s="1010"/>
      <c r="I208" s="1010"/>
      <c r="J208" s="1010"/>
      <c r="K208" s="1010"/>
      <c r="L208" s="1010"/>
    </row>
    <row r="209" spans="1:12">
      <c r="A209" s="970">
        <f t="shared" si="6"/>
        <v>2023</v>
      </c>
      <c r="B209" s="971" t="s">
        <v>1021</v>
      </c>
      <c r="C209" s="971">
        <v>14</v>
      </c>
      <c r="D209" s="971" t="s">
        <v>1235</v>
      </c>
      <c r="E209" s="971" t="s">
        <v>1225</v>
      </c>
      <c r="F209" s="974"/>
      <c r="H209" s="1010"/>
      <c r="I209" s="1010"/>
      <c r="J209" s="1010"/>
      <c r="K209" s="1010"/>
      <c r="L209" s="1010"/>
    </row>
    <row r="210" spans="1:12">
      <c r="A210" s="970">
        <f t="shared" si="6"/>
        <v>2023</v>
      </c>
      <c r="B210" s="971" t="s">
        <v>1021</v>
      </c>
      <c r="C210" s="971">
        <v>15</v>
      </c>
      <c r="D210" s="971" t="s">
        <v>1235</v>
      </c>
      <c r="E210" s="971" t="s">
        <v>1225</v>
      </c>
      <c r="F210" s="974"/>
      <c r="H210" s="1010"/>
      <c r="I210" s="1010"/>
      <c r="J210" s="1010"/>
      <c r="K210" s="1010"/>
      <c r="L210" s="1010"/>
    </row>
    <row r="211" spans="1:12">
      <c r="A211" s="970">
        <f t="shared" si="6"/>
        <v>2023</v>
      </c>
      <c r="B211" s="971" t="s">
        <v>1021</v>
      </c>
      <c r="C211" s="971">
        <v>16</v>
      </c>
      <c r="D211" s="971" t="s">
        <v>1235</v>
      </c>
      <c r="E211" s="971" t="s">
        <v>1225</v>
      </c>
      <c r="F211" s="974"/>
      <c r="H211" s="1010"/>
      <c r="I211" s="1010"/>
      <c r="J211" s="1010"/>
      <c r="K211" s="1010"/>
      <c r="L211" s="1010"/>
    </row>
    <row r="212" spans="1:12">
      <c r="A212" s="970">
        <f t="shared" si="6"/>
        <v>2023</v>
      </c>
      <c r="B212" s="971" t="s">
        <v>1021</v>
      </c>
      <c r="C212" s="971">
        <v>17</v>
      </c>
      <c r="D212" s="971" t="s">
        <v>1235</v>
      </c>
      <c r="E212" s="971" t="s">
        <v>1225</v>
      </c>
      <c r="F212" s="974"/>
      <c r="H212" s="1010"/>
      <c r="I212" s="1010"/>
      <c r="J212" s="1010"/>
      <c r="K212" s="1010"/>
      <c r="L212" s="1010"/>
    </row>
    <row r="213" spans="1:12">
      <c r="A213" s="970">
        <f t="shared" si="6"/>
        <v>2023</v>
      </c>
      <c r="B213" s="971" t="s">
        <v>1021</v>
      </c>
      <c r="C213" s="971">
        <v>18</v>
      </c>
      <c r="D213" s="971" t="s">
        <v>1235</v>
      </c>
      <c r="E213" s="971" t="s">
        <v>1225</v>
      </c>
      <c r="F213" s="974"/>
      <c r="H213" s="1010"/>
      <c r="I213" s="1010"/>
      <c r="J213" s="1010"/>
      <c r="K213" s="1010"/>
      <c r="L213" s="1010"/>
    </row>
    <row r="214" spans="1:12">
      <c r="A214" s="970">
        <f t="shared" si="6"/>
        <v>2023</v>
      </c>
      <c r="B214" s="971" t="s">
        <v>1021</v>
      </c>
      <c r="C214" s="971">
        <v>19</v>
      </c>
      <c r="D214" s="971" t="s">
        <v>1235</v>
      </c>
      <c r="E214" s="971" t="s">
        <v>1225</v>
      </c>
      <c r="F214" s="974"/>
      <c r="H214" s="1010"/>
      <c r="I214" s="1010"/>
      <c r="J214" s="1010"/>
      <c r="K214" s="1010"/>
      <c r="L214" s="1010"/>
    </row>
    <row r="215" spans="1:12">
      <c r="A215" s="970">
        <f t="shared" si="6"/>
        <v>2023</v>
      </c>
      <c r="B215" s="971" t="s">
        <v>1021</v>
      </c>
      <c r="C215" s="971">
        <v>20</v>
      </c>
      <c r="D215" s="971" t="s">
        <v>1235</v>
      </c>
      <c r="E215" s="971" t="s">
        <v>1225</v>
      </c>
      <c r="F215" s="974"/>
      <c r="H215" s="1010"/>
      <c r="I215" s="1010"/>
      <c r="J215" s="1010"/>
      <c r="K215" s="1010"/>
      <c r="L215" s="1010"/>
    </row>
    <row r="216" spans="1:12">
      <c r="A216" s="970">
        <f t="shared" si="6"/>
        <v>2023</v>
      </c>
      <c r="B216" s="971" t="s">
        <v>1021</v>
      </c>
      <c r="C216" s="971">
        <v>21</v>
      </c>
      <c r="D216" s="971" t="s">
        <v>1235</v>
      </c>
      <c r="E216" s="971" t="s">
        <v>1225</v>
      </c>
      <c r="F216" s="974"/>
      <c r="H216" s="1010"/>
      <c r="I216" s="1010"/>
      <c r="J216" s="1010"/>
      <c r="K216" s="1010"/>
      <c r="L216" s="1010"/>
    </row>
    <row r="217" spans="1:12">
      <c r="A217" s="970">
        <f t="shared" si="6"/>
        <v>2023</v>
      </c>
      <c r="B217" s="971" t="s">
        <v>1021</v>
      </c>
      <c r="C217" s="971">
        <v>22</v>
      </c>
      <c r="D217" s="971" t="s">
        <v>1235</v>
      </c>
      <c r="E217" s="971" t="s">
        <v>1225</v>
      </c>
      <c r="F217" s="974"/>
      <c r="H217" s="1010"/>
      <c r="I217" s="1010"/>
      <c r="J217" s="1010"/>
      <c r="K217" s="1010"/>
      <c r="L217" s="1010"/>
    </row>
    <row r="218" spans="1:12">
      <c r="A218" s="970">
        <f t="shared" si="6"/>
        <v>2023</v>
      </c>
      <c r="B218" s="971" t="s">
        <v>1021</v>
      </c>
      <c r="C218" s="971">
        <v>23</v>
      </c>
      <c r="D218" s="971" t="s">
        <v>1235</v>
      </c>
      <c r="E218" s="971" t="s">
        <v>1225</v>
      </c>
      <c r="F218" s="974"/>
      <c r="H218" s="1010"/>
      <c r="I218" s="1010"/>
      <c r="J218" s="1010"/>
      <c r="K218" s="1010"/>
      <c r="L218" s="1010"/>
    </row>
    <row r="219" spans="1:12">
      <c r="A219" s="970">
        <f t="shared" si="6"/>
        <v>2023</v>
      </c>
      <c r="B219" s="971" t="s">
        <v>1021</v>
      </c>
      <c r="C219" s="971">
        <v>24</v>
      </c>
      <c r="D219" s="971" t="s">
        <v>1235</v>
      </c>
      <c r="E219" s="971" t="s">
        <v>1225</v>
      </c>
      <c r="F219" s="974"/>
      <c r="H219" s="1010"/>
      <c r="I219" s="1010"/>
      <c r="J219" s="1010"/>
      <c r="K219" s="1010"/>
      <c r="L219" s="1010"/>
    </row>
    <row r="220" spans="1:12">
      <c r="A220" s="970">
        <f t="shared" si="6"/>
        <v>2023</v>
      </c>
      <c r="B220" s="971" t="s">
        <v>1021</v>
      </c>
      <c r="C220" s="971">
        <v>25</v>
      </c>
      <c r="D220" s="971" t="s">
        <v>1235</v>
      </c>
      <c r="E220" s="971" t="s">
        <v>1225</v>
      </c>
      <c r="F220" s="974"/>
      <c r="H220" s="1010"/>
      <c r="I220" s="1010"/>
      <c r="J220" s="1010"/>
      <c r="K220" s="1010"/>
      <c r="L220" s="1010"/>
    </row>
    <row r="221" spans="1:12">
      <c r="A221" s="970">
        <f t="shared" si="6"/>
        <v>2023</v>
      </c>
      <c r="B221" s="971" t="s">
        <v>1021</v>
      </c>
      <c r="C221" s="971">
        <v>26</v>
      </c>
      <c r="D221" s="971" t="s">
        <v>1235</v>
      </c>
      <c r="E221" s="971" t="s">
        <v>1225</v>
      </c>
      <c r="F221" s="974"/>
      <c r="H221" s="1010"/>
      <c r="I221" s="1010"/>
      <c r="J221" s="1010"/>
      <c r="K221" s="1010"/>
      <c r="L221" s="1010"/>
    </row>
    <row r="222" spans="1:12">
      <c r="A222" s="970">
        <f t="shared" si="6"/>
        <v>2023</v>
      </c>
      <c r="B222" s="971" t="s">
        <v>1021</v>
      </c>
      <c r="C222" s="971">
        <v>27</v>
      </c>
      <c r="D222" s="971" t="s">
        <v>1235</v>
      </c>
      <c r="E222" s="971" t="s">
        <v>1225</v>
      </c>
      <c r="F222" s="974"/>
      <c r="H222" s="1010"/>
      <c r="I222" s="1010"/>
      <c r="J222" s="1010"/>
      <c r="K222" s="1010"/>
      <c r="L222" s="1010"/>
    </row>
    <row r="223" spans="1:12">
      <c r="A223" s="970">
        <f t="shared" si="6"/>
        <v>2023</v>
      </c>
      <c r="B223" s="971" t="s">
        <v>1021</v>
      </c>
      <c r="C223" s="971">
        <v>28</v>
      </c>
      <c r="D223" s="971" t="s">
        <v>1235</v>
      </c>
      <c r="E223" s="971" t="s">
        <v>1225</v>
      </c>
      <c r="F223" s="974"/>
      <c r="H223" s="1010"/>
      <c r="I223" s="1010"/>
      <c r="J223" s="1010"/>
      <c r="K223" s="1010"/>
      <c r="L223" s="1010"/>
    </row>
    <row r="224" spans="1:12">
      <c r="A224" s="970">
        <f t="shared" si="6"/>
        <v>2023</v>
      </c>
      <c r="B224" s="971" t="s">
        <v>1021</v>
      </c>
      <c r="C224" s="971">
        <v>29</v>
      </c>
      <c r="D224" s="971" t="s">
        <v>1235</v>
      </c>
      <c r="E224" s="971" t="s">
        <v>1225</v>
      </c>
      <c r="F224" s="974"/>
      <c r="H224" s="1010"/>
      <c r="I224" s="1010"/>
      <c r="J224" s="1010"/>
      <c r="K224" s="1010"/>
      <c r="L224" s="1010"/>
    </row>
    <row r="225" spans="1:12">
      <c r="A225" s="970">
        <f t="shared" si="6"/>
        <v>2023</v>
      </c>
      <c r="B225" s="971" t="s">
        <v>1021</v>
      </c>
      <c r="C225" s="971">
        <v>30</v>
      </c>
      <c r="D225" s="971" t="s">
        <v>1235</v>
      </c>
      <c r="E225" s="971" t="s">
        <v>1225</v>
      </c>
      <c r="F225" s="974"/>
      <c r="H225" s="1010"/>
      <c r="I225" s="1010"/>
      <c r="J225" s="1010"/>
      <c r="K225" s="1010"/>
      <c r="L225" s="1010"/>
    </row>
    <row r="226" spans="1:12" ht="13.8" thickBot="1">
      <c r="A226" s="1002">
        <f>+A225</f>
        <v>2023</v>
      </c>
      <c r="B226" s="1003" t="s">
        <v>1021</v>
      </c>
      <c r="C226" s="1003">
        <v>31</v>
      </c>
      <c r="D226" s="1003" t="s">
        <v>1236</v>
      </c>
      <c r="E226" s="1003" t="s">
        <v>1225</v>
      </c>
      <c r="F226" s="1006"/>
      <c r="H226" s="1010"/>
      <c r="I226" s="1010"/>
      <c r="J226" s="1010"/>
      <c r="K226" s="1010"/>
      <c r="L226" s="1010"/>
    </row>
    <row r="227" spans="1:12" ht="13.8" thickBot="1">
      <c r="A227" s="1391" t="s">
        <v>1181</v>
      </c>
      <c r="B227" s="1392"/>
      <c r="C227" s="1392"/>
      <c r="D227" s="1392"/>
      <c r="E227" s="1393"/>
      <c r="F227" s="1009">
        <f>SUM(F196:F226)</f>
        <v>0</v>
      </c>
    </row>
    <row r="228" spans="1:12">
      <c r="A228" s="965">
        <f>+A226</f>
        <v>2023</v>
      </c>
      <c r="B228" s="966" t="s">
        <v>1009</v>
      </c>
      <c r="C228" s="966">
        <v>1</v>
      </c>
      <c r="D228" s="966" t="s">
        <v>1235</v>
      </c>
      <c r="E228" s="966" t="s">
        <v>1225</v>
      </c>
      <c r="F228" s="974"/>
      <c r="H228" s="1010"/>
      <c r="I228" s="1010"/>
      <c r="J228" s="1010"/>
      <c r="K228" s="1010"/>
      <c r="L228" s="1010"/>
    </row>
    <row r="229" spans="1:12">
      <c r="A229" s="970">
        <f>+A228</f>
        <v>2023</v>
      </c>
      <c r="B229" s="971" t="s">
        <v>1009</v>
      </c>
      <c r="C229" s="971">
        <v>2</v>
      </c>
      <c r="D229" s="971" t="s">
        <v>1235</v>
      </c>
      <c r="E229" s="971" t="s">
        <v>1225</v>
      </c>
      <c r="F229" s="974"/>
      <c r="H229" s="1010"/>
      <c r="I229" s="1010"/>
      <c r="J229" s="1010"/>
      <c r="K229" s="1010"/>
      <c r="L229" s="1010"/>
    </row>
    <row r="230" spans="1:12">
      <c r="A230" s="970">
        <f t="shared" ref="A230:A257" si="7">+A229</f>
        <v>2023</v>
      </c>
      <c r="B230" s="971" t="s">
        <v>1009</v>
      </c>
      <c r="C230" s="971">
        <v>3</v>
      </c>
      <c r="D230" s="971" t="s">
        <v>1235</v>
      </c>
      <c r="E230" s="971" t="s">
        <v>1225</v>
      </c>
      <c r="F230" s="974"/>
      <c r="H230" s="1010"/>
      <c r="I230" s="1010"/>
      <c r="J230" s="1010"/>
      <c r="K230" s="1010"/>
      <c r="L230" s="1010"/>
    </row>
    <row r="231" spans="1:12">
      <c r="A231" s="970">
        <f t="shared" si="7"/>
        <v>2023</v>
      </c>
      <c r="B231" s="971" t="s">
        <v>1009</v>
      </c>
      <c r="C231" s="971">
        <v>4</v>
      </c>
      <c r="D231" s="971" t="s">
        <v>1235</v>
      </c>
      <c r="E231" s="971" t="s">
        <v>1225</v>
      </c>
      <c r="F231" s="974"/>
      <c r="H231" s="1010"/>
      <c r="I231" s="1010"/>
      <c r="J231" s="1010"/>
      <c r="K231" s="1010"/>
      <c r="L231" s="1010"/>
    </row>
    <row r="232" spans="1:12">
      <c r="A232" s="970">
        <f t="shared" si="7"/>
        <v>2023</v>
      </c>
      <c r="B232" s="971" t="s">
        <v>1009</v>
      </c>
      <c r="C232" s="971">
        <v>5</v>
      </c>
      <c r="D232" s="971" t="s">
        <v>1235</v>
      </c>
      <c r="E232" s="971" t="s">
        <v>1225</v>
      </c>
      <c r="F232" s="974"/>
      <c r="H232" s="1010"/>
      <c r="I232" s="1010"/>
      <c r="J232" s="1010"/>
      <c r="K232" s="1010"/>
      <c r="L232" s="1010"/>
    </row>
    <row r="233" spans="1:12">
      <c r="A233" s="970">
        <f t="shared" si="7"/>
        <v>2023</v>
      </c>
      <c r="B233" s="971" t="s">
        <v>1009</v>
      </c>
      <c r="C233" s="971">
        <v>6</v>
      </c>
      <c r="D233" s="971" t="s">
        <v>1235</v>
      </c>
      <c r="E233" s="971" t="s">
        <v>1225</v>
      </c>
      <c r="F233" s="974"/>
      <c r="H233" s="1010"/>
      <c r="I233" s="1010"/>
      <c r="J233" s="1010"/>
      <c r="K233" s="1010"/>
      <c r="L233" s="1010"/>
    </row>
    <row r="234" spans="1:12">
      <c r="A234" s="970">
        <f t="shared" si="7"/>
        <v>2023</v>
      </c>
      <c r="B234" s="971" t="s">
        <v>1009</v>
      </c>
      <c r="C234" s="971">
        <v>7</v>
      </c>
      <c r="D234" s="971" t="s">
        <v>1235</v>
      </c>
      <c r="E234" s="971" t="s">
        <v>1225</v>
      </c>
      <c r="F234" s="974"/>
      <c r="H234" s="1010"/>
      <c r="I234" s="1010"/>
      <c r="J234" s="1010"/>
      <c r="K234" s="1010"/>
      <c r="L234" s="1010"/>
    </row>
    <row r="235" spans="1:12">
      <c r="A235" s="970">
        <f t="shared" si="7"/>
        <v>2023</v>
      </c>
      <c r="B235" s="971" t="s">
        <v>1009</v>
      </c>
      <c r="C235" s="971">
        <v>8</v>
      </c>
      <c r="D235" s="971" t="s">
        <v>1235</v>
      </c>
      <c r="E235" s="971" t="s">
        <v>1225</v>
      </c>
      <c r="F235" s="974"/>
      <c r="H235" s="1010"/>
      <c r="I235" s="1010"/>
      <c r="J235" s="1010"/>
      <c r="K235" s="1010"/>
      <c r="L235" s="1010"/>
    </row>
    <row r="236" spans="1:12">
      <c r="A236" s="970">
        <f t="shared" si="7"/>
        <v>2023</v>
      </c>
      <c r="B236" s="971" t="s">
        <v>1009</v>
      </c>
      <c r="C236" s="971">
        <v>9</v>
      </c>
      <c r="D236" s="971" t="s">
        <v>1235</v>
      </c>
      <c r="E236" s="971" t="s">
        <v>1225</v>
      </c>
      <c r="F236" s="974"/>
      <c r="H236" s="1010"/>
      <c r="I236" s="1010"/>
      <c r="J236" s="1010"/>
      <c r="K236" s="1010"/>
      <c r="L236" s="1010"/>
    </row>
    <row r="237" spans="1:12">
      <c r="A237" s="970">
        <f t="shared" si="7"/>
        <v>2023</v>
      </c>
      <c r="B237" s="971" t="s">
        <v>1009</v>
      </c>
      <c r="C237" s="971">
        <v>10</v>
      </c>
      <c r="D237" s="971" t="s">
        <v>1235</v>
      </c>
      <c r="E237" s="971" t="s">
        <v>1225</v>
      </c>
      <c r="F237" s="974"/>
      <c r="H237" s="1010"/>
      <c r="I237" s="1010"/>
      <c r="J237" s="1010"/>
      <c r="K237" s="1010"/>
      <c r="L237" s="1010"/>
    </row>
    <row r="238" spans="1:12">
      <c r="A238" s="970">
        <f t="shared" si="7"/>
        <v>2023</v>
      </c>
      <c r="B238" s="971" t="s">
        <v>1009</v>
      </c>
      <c r="C238" s="971">
        <v>11</v>
      </c>
      <c r="D238" s="971" t="s">
        <v>1235</v>
      </c>
      <c r="E238" s="971" t="s">
        <v>1225</v>
      </c>
      <c r="F238" s="974"/>
      <c r="H238" s="1010"/>
      <c r="I238" s="1010"/>
      <c r="J238" s="1010"/>
      <c r="K238" s="1010"/>
      <c r="L238" s="1010"/>
    </row>
    <row r="239" spans="1:12">
      <c r="A239" s="970">
        <f t="shared" si="7"/>
        <v>2023</v>
      </c>
      <c r="B239" s="971" t="s">
        <v>1009</v>
      </c>
      <c r="C239" s="971">
        <v>12</v>
      </c>
      <c r="D239" s="971" t="s">
        <v>1235</v>
      </c>
      <c r="E239" s="971" t="s">
        <v>1225</v>
      </c>
      <c r="F239" s="974"/>
      <c r="H239" s="1010"/>
      <c r="I239" s="1010"/>
      <c r="J239" s="1010"/>
      <c r="K239" s="1010"/>
      <c r="L239" s="1010"/>
    </row>
    <row r="240" spans="1:12">
      <c r="A240" s="970">
        <f t="shared" si="7"/>
        <v>2023</v>
      </c>
      <c r="B240" s="971" t="s">
        <v>1009</v>
      </c>
      <c r="C240" s="971">
        <v>13</v>
      </c>
      <c r="D240" s="971" t="s">
        <v>1235</v>
      </c>
      <c r="E240" s="971" t="s">
        <v>1225</v>
      </c>
      <c r="F240" s="974"/>
      <c r="H240" s="1010"/>
      <c r="I240" s="1010"/>
      <c r="J240" s="1010"/>
      <c r="K240" s="1010"/>
      <c r="L240" s="1010"/>
    </row>
    <row r="241" spans="1:12">
      <c r="A241" s="970">
        <f t="shared" si="7"/>
        <v>2023</v>
      </c>
      <c r="B241" s="971" t="s">
        <v>1009</v>
      </c>
      <c r="C241" s="971">
        <v>14</v>
      </c>
      <c r="D241" s="971" t="s">
        <v>1235</v>
      </c>
      <c r="E241" s="971" t="s">
        <v>1225</v>
      </c>
      <c r="F241" s="974"/>
      <c r="H241" s="1010"/>
      <c r="I241" s="1010"/>
      <c r="J241" s="1010"/>
      <c r="K241" s="1010"/>
      <c r="L241" s="1010"/>
    </row>
    <row r="242" spans="1:12">
      <c r="A242" s="970">
        <f t="shared" si="7"/>
        <v>2023</v>
      </c>
      <c r="B242" s="971" t="s">
        <v>1009</v>
      </c>
      <c r="C242" s="971">
        <v>15</v>
      </c>
      <c r="D242" s="971" t="s">
        <v>1235</v>
      </c>
      <c r="E242" s="971" t="s">
        <v>1225</v>
      </c>
      <c r="F242" s="974"/>
      <c r="H242" s="1010"/>
      <c r="I242" s="1010"/>
      <c r="J242" s="1010"/>
      <c r="K242" s="1010"/>
      <c r="L242" s="1010"/>
    </row>
    <row r="243" spans="1:12">
      <c r="A243" s="970">
        <f t="shared" si="7"/>
        <v>2023</v>
      </c>
      <c r="B243" s="971" t="s">
        <v>1009</v>
      </c>
      <c r="C243" s="971">
        <v>16</v>
      </c>
      <c r="D243" s="971" t="s">
        <v>1235</v>
      </c>
      <c r="E243" s="971" t="s">
        <v>1225</v>
      </c>
      <c r="F243" s="974"/>
      <c r="H243" s="1010"/>
      <c r="I243" s="1010"/>
      <c r="J243" s="1010"/>
      <c r="K243" s="1010"/>
      <c r="L243" s="1010"/>
    </row>
    <row r="244" spans="1:12">
      <c r="A244" s="970">
        <f t="shared" si="7"/>
        <v>2023</v>
      </c>
      <c r="B244" s="971" t="s">
        <v>1009</v>
      </c>
      <c r="C244" s="971">
        <v>17</v>
      </c>
      <c r="D244" s="971" t="s">
        <v>1235</v>
      </c>
      <c r="E244" s="971" t="s">
        <v>1225</v>
      </c>
      <c r="F244" s="974"/>
      <c r="H244" s="1010"/>
      <c r="I244" s="1010"/>
      <c r="J244" s="1010"/>
      <c r="K244" s="1010"/>
      <c r="L244" s="1010"/>
    </row>
    <row r="245" spans="1:12">
      <c r="A245" s="970">
        <f t="shared" si="7"/>
        <v>2023</v>
      </c>
      <c r="B245" s="971" t="s">
        <v>1009</v>
      </c>
      <c r="C245" s="971">
        <v>18</v>
      </c>
      <c r="D245" s="971" t="s">
        <v>1235</v>
      </c>
      <c r="E245" s="971" t="s">
        <v>1225</v>
      </c>
      <c r="F245" s="974"/>
      <c r="H245" s="1010"/>
      <c r="I245" s="1010"/>
      <c r="J245" s="1010"/>
      <c r="K245" s="1010"/>
      <c r="L245" s="1010"/>
    </row>
    <row r="246" spans="1:12">
      <c r="A246" s="970">
        <f t="shared" si="7"/>
        <v>2023</v>
      </c>
      <c r="B246" s="971" t="s">
        <v>1009</v>
      </c>
      <c r="C246" s="971">
        <v>19</v>
      </c>
      <c r="D246" s="971" t="s">
        <v>1235</v>
      </c>
      <c r="E246" s="971" t="s">
        <v>1225</v>
      </c>
      <c r="F246" s="974"/>
      <c r="H246" s="1010"/>
      <c r="I246" s="1010"/>
      <c r="J246" s="1010"/>
      <c r="K246" s="1010"/>
      <c r="L246" s="1010"/>
    </row>
    <row r="247" spans="1:12">
      <c r="A247" s="970">
        <f t="shared" si="7"/>
        <v>2023</v>
      </c>
      <c r="B247" s="971" t="s">
        <v>1009</v>
      </c>
      <c r="C247" s="971">
        <v>20</v>
      </c>
      <c r="D247" s="971" t="s">
        <v>1235</v>
      </c>
      <c r="E247" s="971" t="s">
        <v>1225</v>
      </c>
      <c r="F247" s="974"/>
      <c r="H247" s="1010"/>
      <c r="I247" s="1010"/>
      <c r="J247" s="1010"/>
      <c r="K247" s="1010"/>
      <c r="L247" s="1010"/>
    </row>
    <row r="248" spans="1:12">
      <c r="A248" s="970">
        <f t="shared" si="7"/>
        <v>2023</v>
      </c>
      <c r="B248" s="971" t="s">
        <v>1009</v>
      </c>
      <c r="C248" s="971">
        <v>21</v>
      </c>
      <c r="D248" s="971" t="s">
        <v>1235</v>
      </c>
      <c r="E248" s="971" t="s">
        <v>1225</v>
      </c>
      <c r="F248" s="974"/>
      <c r="H248" s="1010"/>
      <c r="I248" s="1010"/>
      <c r="J248" s="1010"/>
      <c r="K248" s="1010"/>
      <c r="L248" s="1010"/>
    </row>
    <row r="249" spans="1:12">
      <c r="A249" s="970">
        <f t="shared" si="7"/>
        <v>2023</v>
      </c>
      <c r="B249" s="971" t="s">
        <v>1009</v>
      </c>
      <c r="C249" s="971">
        <v>22</v>
      </c>
      <c r="D249" s="971" t="s">
        <v>1235</v>
      </c>
      <c r="E249" s="971" t="s">
        <v>1225</v>
      </c>
      <c r="F249" s="974"/>
      <c r="H249" s="1010"/>
      <c r="I249" s="1010"/>
      <c r="J249" s="1010"/>
      <c r="K249" s="1010"/>
      <c r="L249" s="1010"/>
    </row>
    <row r="250" spans="1:12">
      <c r="A250" s="970">
        <f t="shared" si="7"/>
        <v>2023</v>
      </c>
      <c r="B250" s="971" t="s">
        <v>1009</v>
      </c>
      <c r="C250" s="971">
        <v>23</v>
      </c>
      <c r="D250" s="971" t="s">
        <v>1235</v>
      </c>
      <c r="E250" s="971" t="s">
        <v>1225</v>
      </c>
      <c r="F250" s="974"/>
      <c r="H250" s="1010"/>
      <c r="I250" s="1010"/>
      <c r="J250" s="1010"/>
      <c r="K250" s="1010"/>
      <c r="L250" s="1010"/>
    </row>
    <row r="251" spans="1:12">
      <c r="A251" s="970">
        <f t="shared" si="7"/>
        <v>2023</v>
      </c>
      <c r="B251" s="971" t="s">
        <v>1009</v>
      </c>
      <c r="C251" s="971">
        <v>24</v>
      </c>
      <c r="D251" s="971" t="s">
        <v>1235</v>
      </c>
      <c r="E251" s="971" t="s">
        <v>1225</v>
      </c>
      <c r="F251" s="974"/>
      <c r="H251" s="1010"/>
      <c r="I251" s="1010"/>
      <c r="J251" s="1010"/>
      <c r="K251" s="1010"/>
      <c r="L251" s="1010"/>
    </row>
    <row r="252" spans="1:12">
      <c r="A252" s="970">
        <f t="shared" si="7"/>
        <v>2023</v>
      </c>
      <c r="B252" s="971" t="s">
        <v>1009</v>
      </c>
      <c r="C252" s="971">
        <v>25</v>
      </c>
      <c r="D252" s="971" t="s">
        <v>1235</v>
      </c>
      <c r="E252" s="971" t="s">
        <v>1225</v>
      </c>
      <c r="F252" s="974"/>
      <c r="H252" s="1010"/>
      <c r="I252" s="1010"/>
      <c r="J252" s="1010"/>
      <c r="K252" s="1010"/>
      <c r="L252" s="1010"/>
    </row>
    <row r="253" spans="1:12">
      <c r="A253" s="970">
        <f t="shared" si="7"/>
        <v>2023</v>
      </c>
      <c r="B253" s="971" t="s">
        <v>1009</v>
      </c>
      <c r="C253" s="971">
        <v>26</v>
      </c>
      <c r="D253" s="971" t="s">
        <v>1235</v>
      </c>
      <c r="E253" s="971" t="s">
        <v>1225</v>
      </c>
      <c r="F253" s="974"/>
      <c r="H253" s="1010"/>
      <c r="I253" s="1010"/>
      <c r="J253" s="1010"/>
      <c r="K253" s="1010"/>
      <c r="L253" s="1010"/>
    </row>
    <row r="254" spans="1:12">
      <c r="A254" s="970">
        <f t="shared" si="7"/>
        <v>2023</v>
      </c>
      <c r="B254" s="971" t="s">
        <v>1009</v>
      </c>
      <c r="C254" s="971">
        <v>27</v>
      </c>
      <c r="D254" s="971" t="s">
        <v>1235</v>
      </c>
      <c r="E254" s="971" t="s">
        <v>1225</v>
      </c>
      <c r="F254" s="974"/>
      <c r="H254" s="1010"/>
      <c r="I254" s="1010"/>
      <c r="J254" s="1010"/>
      <c r="K254" s="1010"/>
      <c r="L254" s="1010"/>
    </row>
    <row r="255" spans="1:12">
      <c r="A255" s="970">
        <f t="shared" si="7"/>
        <v>2023</v>
      </c>
      <c r="B255" s="971" t="s">
        <v>1009</v>
      </c>
      <c r="C255" s="971">
        <v>28</v>
      </c>
      <c r="D255" s="971" t="s">
        <v>1235</v>
      </c>
      <c r="E255" s="971" t="s">
        <v>1225</v>
      </c>
      <c r="F255" s="974"/>
      <c r="H255" s="1010"/>
      <c r="I255" s="1010"/>
      <c r="J255" s="1010"/>
      <c r="K255" s="1010"/>
      <c r="L255" s="1010"/>
    </row>
    <row r="256" spans="1:12">
      <c r="A256" s="970">
        <f t="shared" si="7"/>
        <v>2023</v>
      </c>
      <c r="B256" s="971" t="s">
        <v>1009</v>
      </c>
      <c r="C256" s="971">
        <v>29</v>
      </c>
      <c r="D256" s="971" t="s">
        <v>1235</v>
      </c>
      <c r="E256" s="971" t="s">
        <v>1225</v>
      </c>
      <c r="F256" s="974"/>
      <c r="H256" s="1010"/>
      <c r="I256" s="1010"/>
      <c r="J256" s="1010"/>
      <c r="K256" s="1010"/>
      <c r="L256" s="1010"/>
    </row>
    <row r="257" spans="1:12">
      <c r="A257" s="970">
        <f t="shared" si="7"/>
        <v>2023</v>
      </c>
      <c r="B257" s="971" t="s">
        <v>1009</v>
      </c>
      <c r="C257" s="971">
        <v>30</v>
      </c>
      <c r="D257" s="971" t="s">
        <v>1235</v>
      </c>
      <c r="E257" s="971" t="s">
        <v>1225</v>
      </c>
      <c r="F257" s="974"/>
      <c r="H257" s="1010"/>
      <c r="I257" s="1010"/>
      <c r="J257" s="1010"/>
      <c r="K257" s="1010"/>
      <c r="L257" s="1010"/>
    </row>
    <row r="258" spans="1:12" ht="13.8" thickBot="1">
      <c r="A258" s="1002">
        <f>+A257</f>
        <v>2023</v>
      </c>
      <c r="B258" s="1003" t="s">
        <v>1009</v>
      </c>
      <c r="C258" s="1003">
        <v>31</v>
      </c>
      <c r="D258" s="1003" t="s">
        <v>1236</v>
      </c>
      <c r="E258" s="1003" t="s">
        <v>1225</v>
      </c>
      <c r="F258" s="1006"/>
      <c r="H258" s="1010"/>
      <c r="I258" s="1010"/>
      <c r="J258" s="1010"/>
      <c r="K258" s="1010"/>
      <c r="L258" s="1010"/>
    </row>
    <row r="259" spans="1:12" ht="13.8" thickBot="1">
      <c r="A259" s="1391" t="s">
        <v>1181</v>
      </c>
      <c r="B259" s="1392"/>
      <c r="C259" s="1392"/>
      <c r="D259" s="1392"/>
      <c r="E259" s="1393"/>
      <c r="F259" s="1009">
        <f>SUM(F228:F258)</f>
        <v>0</v>
      </c>
      <c r="H259" s="1021"/>
      <c r="I259" s="1021"/>
      <c r="J259" s="1021"/>
      <c r="K259" s="1021"/>
      <c r="L259" s="1021"/>
    </row>
    <row r="260" spans="1:12">
      <c r="A260" s="965">
        <f>+A258</f>
        <v>2023</v>
      </c>
      <c r="B260" s="966" t="s">
        <v>1010</v>
      </c>
      <c r="C260" s="966">
        <v>1</v>
      </c>
      <c r="D260" s="966" t="s">
        <v>1235</v>
      </c>
      <c r="E260" s="966" t="s">
        <v>1225</v>
      </c>
      <c r="F260" s="974"/>
      <c r="H260" s="1010"/>
      <c r="I260" s="1010"/>
      <c r="J260" s="1010"/>
      <c r="K260" s="1010"/>
      <c r="L260" s="1010"/>
    </row>
    <row r="261" spans="1:12">
      <c r="A261" s="970">
        <f>+A260</f>
        <v>2023</v>
      </c>
      <c r="B261" s="971" t="s">
        <v>1010</v>
      </c>
      <c r="C261" s="971">
        <v>2</v>
      </c>
      <c r="D261" s="971" t="s">
        <v>1235</v>
      </c>
      <c r="E261" s="971" t="s">
        <v>1225</v>
      </c>
      <c r="F261" s="974"/>
      <c r="H261" s="1010"/>
      <c r="I261" s="1010"/>
      <c r="J261" s="1010"/>
      <c r="K261" s="1010"/>
      <c r="L261" s="1010"/>
    </row>
    <row r="262" spans="1:12">
      <c r="A262" s="970">
        <f t="shared" ref="A262:A288" si="8">+A261</f>
        <v>2023</v>
      </c>
      <c r="B262" s="971" t="s">
        <v>1010</v>
      </c>
      <c r="C262" s="971">
        <v>3</v>
      </c>
      <c r="D262" s="971" t="s">
        <v>1235</v>
      </c>
      <c r="E262" s="971" t="s">
        <v>1225</v>
      </c>
      <c r="F262" s="974"/>
      <c r="H262" s="1010"/>
      <c r="I262" s="1010"/>
      <c r="J262" s="1010"/>
      <c r="K262" s="1010"/>
      <c r="L262" s="1010"/>
    </row>
    <row r="263" spans="1:12">
      <c r="A263" s="970">
        <f t="shared" si="8"/>
        <v>2023</v>
      </c>
      <c r="B263" s="971" t="s">
        <v>1010</v>
      </c>
      <c r="C263" s="971">
        <v>4</v>
      </c>
      <c r="D263" s="971" t="s">
        <v>1235</v>
      </c>
      <c r="E263" s="971" t="s">
        <v>1225</v>
      </c>
      <c r="F263" s="974"/>
      <c r="H263" s="1010"/>
      <c r="I263" s="1010"/>
      <c r="J263" s="1010"/>
      <c r="K263" s="1010"/>
      <c r="L263" s="1010"/>
    </row>
    <row r="264" spans="1:12">
      <c r="A264" s="970">
        <f t="shared" si="8"/>
        <v>2023</v>
      </c>
      <c r="B264" s="971" t="s">
        <v>1010</v>
      </c>
      <c r="C264" s="971">
        <v>5</v>
      </c>
      <c r="D264" s="971" t="s">
        <v>1235</v>
      </c>
      <c r="E264" s="971" t="s">
        <v>1225</v>
      </c>
      <c r="F264" s="974"/>
      <c r="H264" s="1010"/>
      <c r="I264" s="1010"/>
      <c r="J264" s="1010"/>
      <c r="K264" s="1010"/>
      <c r="L264" s="1010"/>
    </row>
    <row r="265" spans="1:12">
      <c r="A265" s="970">
        <f t="shared" si="8"/>
        <v>2023</v>
      </c>
      <c r="B265" s="971" t="s">
        <v>1010</v>
      </c>
      <c r="C265" s="971">
        <v>6</v>
      </c>
      <c r="D265" s="971" t="s">
        <v>1235</v>
      </c>
      <c r="E265" s="971" t="s">
        <v>1225</v>
      </c>
      <c r="F265" s="974"/>
      <c r="H265" s="1010"/>
      <c r="I265" s="1010"/>
      <c r="J265" s="1010"/>
      <c r="K265" s="1010"/>
      <c r="L265" s="1010"/>
    </row>
    <row r="266" spans="1:12">
      <c r="A266" s="970">
        <f t="shared" si="8"/>
        <v>2023</v>
      </c>
      <c r="B266" s="971" t="s">
        <v>1010</v>
      </c>
      <c r="C266" s="971">
        <v>7</v>
      </c>
      <c r="D266" s="971" t="s">
        <v>1235</v>
      </c>
      <c r="E266" s="971" t="s">
        <v>1225</v>
      </c>
      <c r="F266" s="974"/>
      <c r="H266" s="1010"/>
      <c r="I266" s="1010"/>
      <c r="J266" s="1010"/>
      <c r="K266" s="1010"/>
      <c r="L266" s="1010"/>
    </row>
    <row r="267" spans="1:12">
      <c r="A267" s="970">
        <f t="shared" si="8"/>
        <v>2023</v>
      </c>
      <c r="B267" s="971" t="s">
        <v>1010</v>
      </c>
      <c r="C267" s="971">
        <v>8</v>
      </c>
      <c r="D267" s="971" t="s">
        <v>1235</v>
      </c>
      <c r="E267" s="971" t="s">
        <v>1225</v>
      </c>
      <c r="F267" s="974"/>
      <c r="H267" s="1010"/>
      <c r="I267" s="1010"/>
      <c r="J267" s="1010"/>
      <c r="K267" s="1010"/>
      <c r="L267" s="1010"/>
    </row>
    <row r="268" spans="1:12">
      <c r="A268" s="970">
        <f t="shared" si="8"/>
        <v>2023</v>
      </c>
      <c r="B268" s="971" t="s">
        <v>1010</v>
      </c>
      <c r="C268" s="971">
        <v>9</v>
      </c>
      <c r="D268" s="971" t="s">
        <v>1235</v>
      </c>
      <c r="E268" s="971" t="s">
        <v>1225</v>
      </c>
      <c r="F268" s="974"/>
      <c r="H268" s="1010"/>
      <c r="I268" s="1010"/>
      <c r="J268" s="1010"/>
      <c r="K268" s="1010"/>
      <c r="L268" s="1010"/>
    </row>
    <row r="269" spans="1:12">
      <c r="A269" s="970">
        <f t="shared" si="8"/>
        <v>2023</v>
      </c>
      <c r="B269" s="971" t="s">
        <v>1010</v>
      </c>
      <c r="C269" s="971">
        <v>10</v>
      </c>
      <c r="D269" s="971" t="s">
        <v>1235</v>
      </c>
      <c r="E269" s="971" t="s">
        <v>1225</v>
      </c>
      <c r="F269" s="974"/>
      <c r="H269" s="1010"/>
      <c r="I269" s="1010"/>
      <c r="J269" s="1010"/>
      <c r="K269" s="1010"/>
      <c r="L269" s="1010"/>
    </row>
    <row r="270" spans="1:12">
      <c r="A270" s="970">
        <f t="shared" si="8"/>
        <v>2023</v>
      </c>
      <c r="B270" s="971" t="s">
        <v>1010</v>
      </c>
      <c r="C270" s="971">
        <v>11</v>
      </c>
      <c r="D270" s="971" t="s">
        <v>1235</v>
      </c>
      <c r="E270" s="971" t="s">
        <v>1225</v>
      </c>
      <c r="F270" s="974"/>
      <c r="H270" s="1010"/>
      <c r="I270" s="1010"/>
      <c r="J270" s="1010"/>
      <c r="K270" s="1010"/>
      <c r="L270" s="1010"/>
    </row>
    <row r="271" spans="1:12">
      <c r="A271" s="970">
        <f t="shared" si="8"/>
        <v>2023</v>
      </c>
      <c r="B271" s="971" t="s">
        <v>1010</v>
      </c>
      <c r="C271" s="971">
        <v>12</v>
      </c>
      <c r="D271" s="971" t="s">
        <v>1235</v>
      </c>
      <c r="E271" s="971" t="s">
        <v>1225</v>
      </c>
      <c r="F271" s="974"/>
      <c r="H271" s="1010"/>
      <c r="I271" s="1010"/>
      <c r="J271" s="1010"/>
      <c r="K271" s="1010"/>
      <c r="L271" s="1010"/>
    </row>
    <row r="272" spans="1:12">
      <c r="A272" s="970">
        <f t="shared" si="8"/>
        <v>2023</v>
      </c>
      <c r="B272" s="971" t="s">
        <v>1010</v>
      </c>
      <c r="C272" s="971">
        <v>13</v>
      </c>
      <c r="D272" s="971" t="s">
        <v>1235</v>
      </c>
      <c r="E272" s="971" t="s">
        <v>1225</v>
      </c>
      <c r="F272" s="974"/>
      <c r="H272" s="1010"/>
      <c r="I272" s="1010"/>
      <c r="J272" s="1010"/>
      <c r="K272" s="1010"/>
      <c r="L272" s="1010"/>
    </row>
    <row r="273" spans="1:12">
      <c r="A273" s="970">
        <f t="shared" si="8"/>
        <v>2023</v>
      </c>
      <c r="B273" s="971" t="s">
        <v>1010</v>
      </c>
      <c r="C273" s="971">
        <v>14</v>
      </c>
      <c r="D273" s="971" t="s">
        <v>1235</v>
      </c>
      <c r="E273" s="971" t="s">
        <v>1225</v>
      </c>
      <c r="F273" s="974"/>
      <c r="H273" s="1010"/>
      <c r="I273" s="1010"/>
      <c r="J273" s="1010"/>
      <c r="K273" s="1010"/>
      <c r="L273" s="1010"/>
    </row>
    <row r="274" spans="1:12">
      <c r="A274" s="970">
        <f t="shared" si="8"/>
        <v>2023</v>
      </c>
      <c r="B274" s="971" t="s">
        <v>1010</v>
      </c>
      <c r="C274" s="971">
        <v>15</v>
      </c>
      <c r="D274" s="971" t="s">
        <v>1235</v>
      </c>
      <c r="E274" s="971" t="s">
        <v>1225</v>
      </c>
      <c r="F274" s="974"/>
      <c r="H274" s="1010"/>
      <c r="I274" s="1010"/>
      <c r="J274" s="1010"/>
      <c r="K274" s="1010"/>
      <c r="L274" s="1010"/>
    </row>
    <row r="275" spans="1:12">
      <c r="A275" s="970">
        <f t="shared" si="8"/>
        <v>2023</v>
      </c>
      <c r="B275" s="971" t="s">
        <v>1010</v>
      </c>
      <c r="C275" s="971">
        <v>16</v>
      </c>
      <c r="D275" s="971" t="s">
        <v>1235</v>
      </c>
      <c r="E275" s="971" t="s">
        <v>1225</v>
      </c>
      <c r="F275" s="974"/>
      <c r="H275" s="1010"/>
      <c r="I275" s="1010"/>
      <c r="J275" s="1010"/>
      <c r="K275" s="1010"/>
      <c r="L275" s="1010"/>
    </row>
    <row r="276" spans="1:12">
      <c r="A276" s="970">
        <f t="shared" si="8"/>
        <v>2023</v>
      </c>
      <c r="B276" s="971" t="s">
        <v>1010</v>
      </c>
      <c r="C276" s="971">
        <v>17</v>
      </c>
      <c r="D276" s="971" t="s">
        <v>1235</v>
      </c>
      <c r="E276" s="971" t="s">
        <v>1225</v>
      </c>
      <c r="F276" s="974"/>
      <c r="H276" s="1010"/>
      <c r="I276" s="1010"/>
      <c r="J276" s="1010"/>
      <c r="K276" s="1010"/>
      <c r="L276" s="1010"/>
    </row>
    <row r="277" spans="1:12">
      <c r="A277" s="970">
        <f t="shared" si="8"/>
        <v>2023</v>
      </c>
      <c r="B277" s="971" t="s">
        <v>1010</v>
      </c>
      <c r="C277" s="971">
        <v>18</v>
      </c>
      <c r="D277" s="971" t="s">
        <v>1235</v>
      </c>
      <c r="E277" s="971" t="s">
        <v>1225</v>
      </c>
      <c r="F277" s="974"/>
      <c r="H277" s="1010"/>
      <c r="I277" s="1010"/>
      <c r="J277" s="1010"/>
      <c r="K277" s="1010"/>
      <c r="L277" s="1010"/>
    </row>
    <row r="278" spans="1:12">
      <c r="A278" s="970">
        <f t="shared" si="8"/>
        <v>2023</v>
      </c>
      <c r="B278" s="971" t="s">
        <v>1010</v>
      </c>
      <c r="C278" s="971">
        <v>19</v>
      </c>
      <c r="D278" s="971" t="s">
        <v>1235</v>
      </c>
      <c r="E278" s="971" t="s">
        <v>1225</v>
      </c>
      <c r="F278" s="974"/>
      <c r="H278" s="1010"/>
      <c r="I278" s="1010"/>
      <c r="J278" s="1010"/>
      <c r="K278" s="1010"/>
      <c r="L278" s="1010"/>
    </row>
    <row r="279" spans="1:12">
      <c r="A279" s="970">
        <f t="shared" si="8"/>
        <v>2023</v>
      </c>
      <c r="B279" s="971" t="s">
        <v>1010</v>
      </c>
      <c r="C279" s="971">
        <v>20</v>
      </c>
      <c r="D279" s="971" t="s">
        <v>1235</v>
      </c>
      <c r="E279" s="971" t="s">
        <v>1225</v>
      </c>
      <c r="F279" s="974"/>
      <c r="H279" s="1010"/>
      <c r="I279" s="1010"/>
      <c r="J279" s="1010"/>
      <c r="K279" s="1010"/>
      <c r="L279" s="1010"/>
    </row>
    <row r="280" spans="1:12">
      <c r="A280" s="970">
        <f t="shared" si="8"/>
        <v>2023</v>
      </c>
      <c r="B280" s="971" t="s">
        <v>1010</v>
      </c>
      <c r="C280" s="971">
        <v>21</v>
      </c>
      <c r="D280" s="971" t="s">
        <v>1235</v>
      </c>
      <c r="E280" s="971" t="s">
        <v>1225</v>
      </c>
      <c r="F280" s="974"/>
      <c r="H280" s="1010"/>
      <c r="I280" s="1010"/>
      <c r="J280" s="1010"/>
      <c r="K280" s="1010"/>
      <c r="L280" s="1010"/>
    </row>
    <row r="281" spans="1:12">
      <c r="A281" s="970">
        <f t="shared" si="8"/>
        <v>2023</v>
      </c>
      <c r="B281" s="971" t="s">
        <v>1010</v>
      </c>
      <c r="C281" s="971">
        <v>22</v>
      </c>
      <c r="D281" s="971" t="s">
        <v>1235</v>
      </c>
      <c r="E281" s="971" t="s">
        <v>1225</v>
      </c>
      <c r="F281" s="974"/>
      <c r="H281" s="1010"/>
      <c r="I281" s="1010"/>
      <c r="J281" s="1010"/>
      <c r="K281" s="1010"/>
      <c r="L281" s="1010"/>
    </row>
    <row r="282" spans="1:12">
      <c r="A282" s="970">
        <f t="shared" si="8"/>
        <v>2023</v>
      </c>
      <c r="B282" s="971" t="s">
        <v>1010</v>
      </c>
      <c r="C282" s="971">
        <v>23</v>
      </c>
      <c r="D282" s="971" t="s">
        <v>1235</v>
      </c>
      <c r="E282" s="971" t="s">
        <v>1225</v>
      </c>
      <c r="F282" s="974"/>
      <c r="H282" s="1010"/>
      <c r="I282" s="1010"/>
      <c r="J282" s="1010"/>
      <c r="K282" s="1010"/>
      <c r="L282" s="1010"/>
    </row>
    <row r="283" spans="1:12">
      <c r="A283" s="970">
        <f t="shared" si="8"/>
        <v>2023</v>
      </c>
      <c r="B283" s="971" t="s">
        <v>1010</v>
      </c>
      <c r="C283" s="971">
        <v>24</v>
      </c>
      <c r="D283" s="971" t="s">
        <v>1235</v>
      </c>
      <c r="E283" s="971" t="s">
        <v>1225</v>
      </c>
      <c r="F283" s="974"/>
      <c r="H283" s="1010"/>
      <c r="I283" s="1010"/>
      <c r="J283" s="1010"/>
      <c r="K283" s="1010"/>
      <c r="L283" s="1010"/>
    </row>
    <row r="284" spans="1:12">
      <c r="A284" s="970">
        <f t="shared" si="8"/>
        <v>2023</v>
      </c>
      <c r="B284" s="971" t="s">
        <v>1010</v>
      </c>
      <c r="C284" s="971">
        <v>25</v>
      </c>
      <c r="D284" s="971" t="s">
        <v>1235</v>
      </c>
      <c r="E284" s="971" t="s">
        <v>1225</v>
      </c>
      <c r="F284" s="974"/>
      <c r="H284" s="1010"/>
      <c r="I284" s="1010"/>
      <c r="J284" s="1010"/>
      <c r="K284" s="1010"/>
      <c r="L284" s="1010"/>
    </row>
    <row r="285" spans="1:12">
      <c r="A285" s="970">
        <f t="shared" si="8"/>
        <v>2023</v>
      </c>
      <c r="B285" s="971" t="s">
        <v>1010</v>
      </c>
      <c r="C285" s="971">
        <v>26</v>
      </c>
      <c r="D285" s="971" t="s">
        <v>1235</v>
      </c>
      <c r="E285" s="971" t="s">
        <v>1225</v>
      </c>
      <c r="F285" s="974"/>
      <c r="H285" s="1010"/>
      <c r="I285" s="1010"/>
      <c r="J285" s="1010"/>
      <c r="K285" s="1010"/>
      <c r="L285" s="1010"/>
    </row>
    <row r="286" spans="1:12">
      <c r="A286" s="970">
        <f t="shared" si="8"/>
        <v>2023</v>
      </c>
      <c r="B286" s="971" t="s">
        <v>1010</v>
      </c>
      <c r="C286" s="971">
        <v>27</v>
      </c>
      <c r="D286" s="971" t="s">
        <v>1235</v>
      </c>
      <c r="E286" s="971" t="s">
        <v>1225</v>
      </c>
      <c r="F286" s="974"/>
      <c r="H286" s="1010"/>
      <c r="I286" s="1010"/>
      <c r="J286" s="1010"/>
      <c r="K286" s="1010"/>
      <c r="L286" s="1010"/>
    </row>
    <row r="287" spans="1:12">
      <c r="A287" s="970">
        <f t="shared" si="8"/>
        <v>2023</v>
      </c>
      <c r="B287" s="971" t="s">
        <v>1010</v>
      </c>
      <c r="C287" s="971">
        <v>28</v>
      </c>
      <c r="D287" s="971" t="s">
        <v>1235</v>
      </c>
      <c r="E287" s="971" t="s">
        <v>1225</v>
      </c>
      <c r="F287" s="974"/>
      <c r="H287" s="1010"/>
      <c r="I287" s="1010"/>
      <c r="J287" s="1010"/>
      <c r="K287" s="1010"/>
      <c r="L287" s="1010"/>
    </row>
    <row r="288" spans="1:12">
      <c r="A288" s="970">
        <f t="shared" si="8"/>
        <v>2023</v>
      </c>
      <c r="B288" s="971" t="s">
        <v>1010</v>
      </c>
      <c r="C288" s="971">
        <v>29</v>
      </c>
      <c r="D288" s="971" t="s">
        <v>1235</v>
      </c>
      <c r="E288" s="971" t="s">
        <v>1225</v>
      </c>
      <c r="F288" s="974"/>
      <c r="H288" s="1010"/>
      <c r="I288" s="1010"/>
      <c r="J288" s="1010"/>
      <c r="K288" s="1010"/>
      <c r="L288" s="1010"/>
    </row>
    <row r="289" spans="1:12" ht="13.8" thickBot="1">
      <c r="A289" s="1002">
        <f>+A288</f>
        <v>2023</v>
      </c>
      <c r="B289" s="1003" t="s">
        <v>1010</v>
      </c>
      <c r="C289" s="1003">
        <v>30</v>
      </c>
      <c r="D289" s="1003" t="s">
        <v>1235</v>
      </c>
      <c r="E289" s="1003" t="s">
        <v>1225</v>
      </c>
      <c r="F289" s="974"/>
      <c r="H289" s="1010"/>
      <c r="I289" s="1010"/>
      <c r="J289" s="1010"/>
      <c r="K289" s="1010"/>
      <c r="L289" s="1010"/>
    </row>
    <row r="290" spans="1:12" ht="13.8" thickBot="1">
      <c r="A290" s="1391" t="s">
        <v>1181</v>
      </c>
      <c r="B290" s="1392"/>
      <c r="C290" s="1392"/>
      <c r="D290" s="1392"/>
      <c r="E290" s="1393"/>
      <c r="F290" s="1009">
        <f>SUM(F260:F289)</f>
        <v>0</v>
      </c>
    </row>
    <row r="291" spans="1:12" ht="13.8" thickBot="1">
      <c r="A291" s="989"/>
      <c r="B291" s="989"/>
      <c r="C291" s="989"/>
      <c r="D291" s="989"/>
      <c r="E291" s="996"/>
      <c r="F291" s="997"/>
      <c r="H291" s="1022"/>
      <c r="I291" s="1022"/>
      <c r="J291" s="1022"/>
      <c r="K291" s="1022"/>
      <c r="L291" s="1022"/>
    </row>
    <row r="292" spans="1:12" ht="42" thickBot="1">
      <c r="A292" s="963" t="s">
        <v>790</v>
      </c>
      <c r="B292" s="964" t="s">
        <v>791</v>
      </c>
      <c r="C292" s="964" t="s">
        <v>1231</v>
      </c>
      <c r="D292" s="964" t="s">
        <v>1220</v>
      </c>
      <c r="E292" s="964" t="s">
        <v>1221</v>
      </c>
      <c r="F292" s="1015" t="s">
        <v>1222</v>
      </c>
    </row>
    <row r="293" spans="1:12">
      <c r="A293" s="965">
        <v>2023</v>
      </c>
      <c r="B293" s="966" t="s">
        <v>1011</v>
      </c>
      <c r="C293" s="966">
        <v>1</v>
      </c>
      <c r="D293" s="966" t="s">
        <v>1235</v>
      </c>
      <c r="E293" s="966" t="s">
        <v>1225</v>
      </c>
      <c r="F293" s="974"/>
      <c r="H293" s="1023"/>
      <c r="I293" s="1023"/>
      <c r="J293" s="1023"/>
      <c r="K293" s="1023"/>
      <c r="L293" s="1023"/>
    </row>
    <row r="294" spans="1:12">
      <c r="A294" s="970">
        <v>2023</v>
      </c>
      <c r="B294" s="971" t="s">
        <v>1011</v>
      </c>
      <c r="C294" s="971">
        <v>2</v>
      </c>
      <c r="D294" s="971" t="s">
        <v>1235</v>
      </c>
      <c r="E294" s="971" t="s">
        <v>1225</v>
      </c>
      <c r="F294" s="974"/>
      <c r="H294" s="1023"/>
      <c r="I294" s="1023"/>
      <c r="J294" s="1023"/>
      <c r="K294" s="1023"/>
      <c r="L294" s="1023"/>
    </row>
    <row r="295" spans="1:12">
      <c r="A295" s="970">
        <v>2023</v>
      </c>
      <c r="B295" s="971" t="s">
        <v>1011</v>
      </c>
      <c r="C295" s="971">
        <v>3</v>
      </c>
      <c r="D295" s="971" t="s">
        <v>1235</v>
      </c>
      <c r="E295" s="971" t="s">
        <v>1225</v>
      </c>
      <c r="F295" s="974"/>
      <c r="H295" s="1023"/>
      <c r="I295" s="1023"/>
      <c r="J295" s="1023"/>
      <c r="K295" s="1023"/>
      <c r="L295" s="1023"/>
    </row>
    <row r="296" spans="1:12">
      <c r="A296" s="970">
        <v>2023</v>
      </c>
      <c r="B296" s="971" t="s">
        <v>1011</v>
      </c>
      <c r="C296" s="971">
        <v>4</v>
      </c>
      <c r="D296" s="971" t="s">
        <v>1235</v>
      </c>
      <c r="E296" s="971" t="s">
        <v>1225</v>
      </c>
      <c r="F296" s="974"/>
      <c r="H296" s="1023"/>
      <c r="I296" s="1023"/>
      <c r="J296" s="1023"/>
      <c r="K296" s="1023"/>
      <c r="L296" s="1023"/>
    </row>
    <row r="297" spans="1:12">
      <c r="A297" s="970">
        <v>2023</v>
      </c>
      <c r="B297" s="971" t="s">
        <v>1011</v>
      </c>
      <c r="C297" s="971">
        <v>5</v>
      </c>
      <c r="D297" s="971" t="s">
        <v>1235</v>
      </c>
      <c r="E297" s="971" t="s">
        <v>1225</v>
      </c>
      <c r="F297" s="974"/>
      <c r="H297" s="1023"/>
      <c r="I297" s="1023"/>
      <c r="J297" s="1023"/>
      <c r="K297" s="1023"/>
      <c r="L297" s="1023"/>
    </row>
    <row r="298" spans="1:12">
      <c r="A298" s="970">
        <v>2023</v>
      </c>
      <c r="B298" s="971" t="s">
        <v>1011</v>
      </c>
      <c r="C298" s="971">
        <v>6</v>
      </c>
      <c r="D298" s="971" t="s">
        <v>1235</v>
      </c>
      <c r="E298" s="971" t="s">
        <v>1225</v>
      </c>
      <c r="F298" s="974"/>
      <c r="H298" s="1023"/>
      <c r="I298" s="1023"/>
      <c r="J298" s="1023"/>
      <c r="K298" s="1023"/>
      <c r="L298" s="1023"/>
    </row>
    <row r="299" spans="1:12">
      <c r="A299" s="970">
        <v>2023</v>
      </c>
      <c r="B299" s="971" t="s">
        <v>1011</v>
      </c>
      <c r="C299" s="971">
        <v>7</v>
      </c>
      <c r="D299" s="971" t="s">
        <v>1235</v>
      </c>
      <c r="E299" s="971" t="s">
        <v>1225</v>
      </c>
      <c r="F299" s="974"/>
      <c r="H299" s="1023"/>
      <c r="I299" s="1023"/>
      <c r="J299" s="1023"/>
      <c r="K299" s="1023"/>
      <c r="L299" s="1023"/>
    </row>
    <row r="300" spans="1:12">
      <c r="A300" s="970">
        <v>2023</v>
      </c>
      <c r="B300" s="971" t="s">
        <v>1011</v>
      </c>
      <c r="C300" s="971">
        <v>8</v>
      </c>
      <c r="D300" s="971" t="s">
        <v>1235</v>
      </c>
      <c r="E300" s="971" t="s">
        <v>1225</v>
      </c>
      <c r="F300" s="974"/>
      <c r="H300" s="1023"/>
      <c r="I300" s="1023"/>
      <c r="J300" s="1023"/>
      <c r="K300" s="1023"/>
      <c r="L300" s="1023"/>
    </row>
    <row r="301" spans="1:12">
      <c r="A301" s="970">
        <v>2023</v>
      </c>
      <c r="B301" s="971" t="s">
        <v>1011</v>
      </c>
      <c r="C301" s="971">
        <v>9</v>
      </c>
      <c r="D301" s="971" t="s">
        <v>1235</v>
      </c>
      <c r="E301" s="971" t="s">
        <v>1225</v>
      </c>
      <c r="F301" s="974"/>
      <c r="H301" s="1023"/>
      <c r="I301" s="1023"/>
      <c r="J301" s="1023"/>
      <c r="K301" s="1023"/>
      <c r="L301" s="1023"/>
    </row>
    <row r="302" spans="1:12">
      <c r="A302" s="970">
        <v>2023</v>
      </c>
      <c r="B302" s="971" t="s">
        <v>1011</v>
      </c>
      <c r="C302" s="971">
        <v>10</v>
      </c>
      <c r="D302" s="971" t="s">
        <v>1235</v>
      </c>
      <c r="E302" s="971" t="s">
        <v>1225</v>
      </c>
      <c r="F302" s="974"/>
      <c r="H302" s="1023"/>
      <c r="I302" s="1023"/>
      <c r="J302" s="1023"/>
      <c r="K302" s="1023"/>
      <c r="L302" s="1023"/>
    </row>
    <row r="303" spans="1:12">
      <c r="A303" s="970">
        <v>2023</v>
      </c>
      <c r="B303" s="971" t="s">
        <v>1011</v>
      </c>
      <c r="C303" s="971">
        <v>11</v>
      </c>
      <c r="D303" s="971" t="s">
        <v>1235</v>
      </c>
      <c r="E303" s="971" t="s">
        <v>1225</v>
      </c>
      <c r="F303" s="974"/>
      <c r="H303" s="1023"/>
      <c r="I303" s="1023"/>
      <c r="J303" s="1023"/>
      <c r="K303" s="1023"/>
      <c r="L303" s="1023"/>
    </row>
    <row r="304" spans="1:12">
      <c r="A304" s="970">
        <v>2023</v>
      </c>
      <c r="B304" s="971" t="s">
        <v>1011</v>
      </c>
      <c r="C304" s="971">
        <v>12</v>
      </c>
      <c r="D304" s="971" t="s">
        <v>1235</v>
      </c>
      <c r="E304" s="971" t="s">
        <v>1225</v>
      </c>
      <c r="F304" s="974"/>
      <c r="H304" s="1023"/>
      <c r="I304" s="1023"/>
      <c r="J304" s="1023"/>
      <c r="K304" s="1023"/>
      <c r="L304" s="1023"/>
    </row>
    <row r="305" spans="1:12">
      <c r="A305" s="970">
        <v>2023</v>
      </c>
      <c r="B305" s="971" t="s">
        <v>1011</v>
      </c>
      <c r="C305" s="971">
        <v>13</v>
      </c>
      <c r="D305" s="971" t="s">
        <v>1235</v>
      </c>
      <c r="E305" s="971" t="s">
        <v>1225</v>
      </c>
      <c r="F305" s="974"/>
      <c r="H305" s="1023"/>
      <c r="I305" s="1023"/>
      <c r="J305" s="1023"/>
      <c r="K305" s="1023"/>
      <c r="L305" s="1023"/>
    </row>
    <row r="306" spans="1:12">
      <c r="A306" s="970">
        <v>2023</v>
      </c>
      <c r="B306" s="971" t="s">
        <v>1011</v>
      </c>
      <c r="C306" s="971">
        <v>14</v>
      </c>
      <c r="D306" s="971" t="s">
        <v>1235</v>
      </c>
      <c r="E306" s="971" t="s">
        <v>1225</v>
      </c>
      <c r="F306" s="974"/>
      <c r="H306" s="1023"/>
      <c r="I306" s="1023"/>
      <c r="J306" s="1023"/>
      <c r="K306" s="1023"/>
      <c r="L306" s="1023"/>
    </row>
    <row r="307" spans="1:12">
      <c r="A307" s="970">
        <v>2023</v>
      </c>
      <c r="B307" s="971" t="s">
        <v>1011</v>
      </c>
      <c r="C307" s="971">
        <v>15</v>
      </c>
      <c r="D307" s="971" t="s">
        <v>1235</v>
      </c>
      <c r="E307" s="971" t="s">
        <v>1225</v>
      </c>
      <c r="F307" s="974"/>
      <c r="H307" s="1023"/>
      <c r="I307" s="1023"/>
      <c r="J307" s="1023"/>
      <c r="K307" s="1023"/>
      <c r="L307" s="1023"/>
    </row>
    <row r="308" spans="1:12">
      <c r="A308" s="970">
        <v>2023</v>
      </c>
      <c r="B308" s="971" t="s">
        <v>1011</v>
      </c>
      <c r="C308" s="971">
        <v>16</v>
      </c>
      <c r="D308" s="971" t="s">
        <v>1235</v>
      </c>
      <c r="E308" s="971" t="s">
        <v>1225</v>
      </c>
      <c r="F308" s="974"/>
      <c r="H308" s="1023"/>
      <c r="I308" s="1023"/>
      <c r="J308" s="1023"/>
      <c r="K308" s="1023"/>
      <c r="L308" s="1023"/>
    </row>
    <row r="309" spans="1:12">
      <c r="A309" s="970">
        <v>2023</v>
      </c>
      <c r="B309" s="971" t="s">
        <v>1011</v>
      </c>
      <c r="C309" s="971">
        <v>17</v>
      </c>
      <c r="D309" s="971" t="s">
        <v>1235</v>
      </c>
      <c r="E309" s="971" t="s">
        <v>1225</v>
      </c>
      <c r="F309" s="974"/>
      <c r="H309" s="1023"/>
      <c r="I309" s="1023"/>
      <c r="J309" s="1023"/>
      <c r="K309" s="1023"/>
      <c r="L309" s="1023"/>
    </row>
    <row r="310" spans="1:12">
      <c r="A310" s="970">
        <v>2023</v>
      </c>
      <c r="B310" s="971" t="s">
        <v>1011</v>
      </c>
      <c r="C310" s="971">
        <v>18</v>
      </c>
      <c r="D310" s="971" t="s">
        <v>1235</v>
      </c>
      <c r="E310" s="971" t="s">
        <v>1225</v>
      </c>
      <c r="F310" s="974"/>
      <c r="H310" s="1023"/>
      <c r="I310" s="1023"/>
      <c r="J310" s="1023"/>
      <c r="K310" s="1023"/>
      <c r="L310" s="1023"/>
    </row>
    <row r="311" spans="1:12">
      <c r="A311" s="970">
        <v>2023</v>
      </c>
      <c r="B311" s="971" t="s">
        <v>1011</v>
      </c>
      <c r="C311" s="971">
        <v>19</v>
      </c>
      <c r="D311" s="971" t="s">
        <v>1235</v>
      </c>
      <c r="E311" s="971" t="s">
        <v>1225</v>
      </c>
      <c r="F311" s="974"/>
      <c r="H311" s="1023"/>
      <c r="I311" s="1023"/>
      <c r="J311" s="1023"/>
      <c r="K311" s="1023"/>
      <c r="L311" s="1023"/>
    </row>
    <row r="312" spans="1:12">
      <c r="A312" s="970">
        <v>2023</v>
      </c>
      <c r="B312" s="971" t="s">
        <v>1011</v>
      </c>
      <c r="C312" s="971">
        <v>20</v>
      </c>
      <c r="D312" s="971" t="s">
        <v>1235</v>
      </c>
      <c r="E312" s="971" t="s">
        <v>1225</v>
      </c>
      <c r="F312" s="974"/>
      <c r="H312" s="1023"/>
      <c r="I312" s="1023"/>
      <c r="J312" s="1023"/>
      <c r="K312" s="1023"/>
      <c r="L312" s="1023"/>
    </row>
    <row r="313" spans="1:12">
      <c r="A313" s="970">
        <v>2023</v>
      </c>
      <c r="B313" s="971" t="s">
        <v>1011</v>
      </c>
      <c r="C313" s="971">
        <v>21</v>
      </c>
      <c r="D313" s="971" t="s">
        <v>1235</v>
      </c>
      <c r="E313" s="971" t="s">
        <v>1225</v>
      </c>
      <c r="F313" s="974"/>
      <c r="H313" s="1023"/>
      <c r="I313" s="1023"/>
      <c r="J313" s="1023"/>
      <c r="K313" s="1023"/>
      <c r="L313" s="1023"/>
    </row>
    <row r="314" spans="1:12">
      <c r="A314" s="970">
        <v>2023</v>
      </c>
      <c r="B314" s="971" t="s">
        <v>1011</v>
      </c>
      <c r="C314" s="971">
        <v>22</v>
      </c>
      <c r="D314" s="971" t="s">
        <v>1235</v>
      </c>
      <c r="E314" s="971" t="s">
        <v>1225</v>
      </c>
      <c r="F314" s="974"/>
      <c r="H314" s="1023"/>
      <c r="I314" s="1023"/>
      <c r="J314" s="1023"/>
      <c r="K314" s="1023"/>
      <c r="L314" s="1023"/>
    </row>
    <row r="315" spans="1:12">
      <c r="A315" s="970">
        <v>2023</v>
      </c>
      <c r="B315" s="971" t="s">
        <v>1011</v>
      </c>
      <c r="C315" s="971">
        <v>23</v>
      </c>
      <c r="D315" s="971" t="s">
        <v>1235</v>
      </c>
      <c r="E315" s="971" t="s">
        <v>1225</v>
      </c>
      <c r="F315" s="974"/>
      <c r="H315" s="1023"/>
      <c r="I315" s="1023"/>
      <c r="J315" s="1023"/>
      <c r="K315" s="1023"/>
      <c r="L315" s="1023"/>
    </row>
    <row r="316" spans="1:12">
      <c r="A316" s="970">
        <v>2023</v>
      </c>
      <c r="B316" s="971" t="s">
        <v>1011</v>
      </c>
      <c r="C316" s="971">
        <v>24</v>
      </c>
      <c r="D316" s="971" t="s">
        <v>1235</v>
      </c>
      <c r="E316" s="971" t="s">
        <v>1225</v>
      </c>
      <c r="F316" s="974"/>
      <c r="H316" s="1023"/>
      <c r="I316" s="1023"/>
      <c r="J316" s="1023"/>
      <c r="K316" s="1023"/>
      <c r="L316" s="1023"/>
    </row>
    <row r="317" spans="1:12">
      <c r="A317" s="970">
        <v>2023</v>
      </c>
      <c r="B317" s="971" t="s">
        <v>1011</v>
      </c>
      <c r="C317" s="971">
        <v>25</v>
      </c>
      <c r="D317" s="971" t="s">
        <v>1235</v>
      </c>
      <c r="E317" s="971" t="s">
        <v>1225</v>
      </c>
      <c r="F317" s="974"/>
      <c r="H317" s="1023"/>
      <c r="I317" s="1023"/>
      <c r="J317" s="1023"/>
      <c r="K317" s="1023"/>
      <c r="L317" s="1023"/>
    </row>
    <row r="318" spans="1:12">
      <c r="A318" s="970">
        <v>2023</v>
      </c>
      <c r="B318" s="971" t="s">
        <v>1011</v>
      </c>
      <c r="C318" s="971">
        <v>26</v>
      </c>
      <c r="D318" s="971" t="s">
        <v>1235</v>
      </c>
      <c r="E318" s="971" t="s">
        <v>1225</v>
      </c>
      <c r="F318" s="974"/>
      <c r="H318" s="1023"/>
      <c r="I318" s="1023"/>
      <c r="J318" s="1023"/>
      <c r="K318" s="1023"/>
      <c r="L318" s="1023"/>
    </row>
    <row r="319" spans="1:12">
      <c r="A319" s="970">
        <v>2023</v>
      </c>
      <c r="B319" s="971" t="s">
        <v>1011</v>
      </c>
      <c r="C319" s="971">
        <v>27</v>
      </c>
      <c r="D319" s="971" t="s">
        <v>1235</v>
      </c>
      <c r="E319" s="971" t="s">
        <v>1225</v>
      </c>
      <c r="F319" s="974"/>
      <c r="H319" s="1023"/>
      <c r="I319" s="1023"/>
      <c r="J319" s="1023"/>
      <c r="K319" s="1023"/>
      <c r="L319" s="1023"/>
    </row>
    <row r="320" spans="1:12">
      <c r="A320" s="970">
        <v>2023</v>
      </c>
      <c r="B320" s="971" t="s">
        <v>1011</v>
      </c>
      <c r="C320" s="971">
        <v>28</v>
      </c>
      <c r="D320" s="971" t="s">
        <v>1235</v>
      </c>
      <c r="E320" s="971" t="s">
        <v>1225</v>
      </c>
      <c r="F320" s="974"/>
      <c r="H320" s="1023"/>
      <c r="I320" s="1023"/>
      <c r="J320" s="1023"/>
      <c r="K320" s="1023"/>
      <c r="L320" s="1023"/>
    </row>
    <row r="321" spans="1:12">
      <c r="A321" s="970">
        <v>2023</v>
      </c>
      <c r="B321" s="971" t="s">
        <v>1011</v>
      </c>
      <c r="C321" s="971">
        <v>29</v>
      </c>
      <c r="D321" s="971" t="s">
        <v>1235</v>
      </c>
      <c r="E321" s="971" t="s">
        <v>1225</v>
      </c>
      <c r="F321" s="974"/>
      <c r="H321" s="1023"/>
      <c r="I321" s="1023"/>
      <c r="J321" s="1023"/>
      <c r="K321" s="1023"/>
      <c r="L321" s="1023"/>
    </row>
    <row r="322" spans="1:12">
      <c r="A322" s="970">
        <v>2023</v>
      </c>
      <c r="B322" s="971" t="s">
        <v>1011</v>
      </c>
      <c r="C322" s="971">
        <v>30</v>
      </c>
      <c r="D322" s="971" t="s">
        <v>1235</v>
      </c>
      <c r="E322" s="971" t="s">
        <v>1225</v>
      </c>
      <c r="F322" s="974"/>
      <c r="H322" s="1023"/>
      <c r="I322" s="1023"/>
      <c r="J322" s="1023"/>
      <c r="K322" s="1023"/>
      <c r="L322" s="1023"/>
    </row>
    <row r="323" spans="1:12" ht="13.8" thickBot="1">
      <c r="A323" s="1002">
        <v>2023</v>
      </c>
      <c r="B323" s="1003" t="s">
        <v>1011</v>
      </c>
      <c r="C323" s="1003">
        <v>31</v>
      </c>
      <c r="D323" s="1003" t="s">
        <v>1236</v>
      </c>
      <c r="E323" s="1003" t="s">
        <v>1225</v>
      </c>
      <c r="F323" s="1006"/>
      <c r="H323" s="1023"/>
      <c r="I323" s="1023"/>
      <c r="J323" s="1023"/>
      <c r="K323" s="1023"/>
      <c r="L323" s="1023"/>
    </row>
    <row r="324" spans="1:12" ht="13.8" thickBot="1">
      <c r="A324" s="1391" t="s">
        <v>1181</v>
      </c>
      <c r="B324" s="1392"/>
      <c r="C324" s="1392"/>
      <c r="D324" s="1392"/>
      <c r="E324" s="1393"/>
      <c r="F324" s="1009">
        <f>SUM(F293:F323)</f>
        <v>0</v>
      </c>
    </row>
    <row r="325" spans="1:12">
      <c r="A325" s="965">
        <v>2023</v>
      </c>
      <c r="B325" s="966" t="s">
        <v>1012</v>
      </c>
      <c r="C325" s="966">
        <v>1</v>
      </c>
      <c r="D325" s="966" t="s">
        <v>1235</v>
      </c>
      <c r="E325" s="966" t="s">
        <v>1225</v>
      </c>
      <c r="F325" s="974"/>
    </row>
    <row r="326" spans="1:12">
      <c r="A326" s="970">
        <v>2023</v>
      </c>
      <c r="B326" s="971" t="s">
        <v>1012</v>
      </c>
      <c r="C326" s="971">
        <v>2</v>
      </c>
      <c r="D326" s="971" t="s">
        <v>1235</v>
      </c>
      <c r="E326" s="971" t="s">
        <v>1225</v>
      </c>
      <c r="F326" s="974"/>
    </row>
    <row r="327" spans="1:12">
      <c r="A327" s="970">
        <v>2023</v>
      </c>
      <c r="B327" s="971" t="s">
        <v>1012</v>
      </c>
      <c r="C327" s="971">
        <v>3</v>
      </c>
      <c r="D327" s="971" t="s">
        <v>1235</v>
      </c>
      <c r="E327" s="971" t="s">
        <v>1225</v>
      </c>
      <c r="F327" s="974"/>
    </row>
    <row r="328" spans="1:12">
      <c r="A328" s="970">
        <v>2023</v>
      </c>
      <c r="B328" s="971" t="s">
        <v>1012</v>
      </c>
      <c r="C328" s="971">
        <v>4</v>
      </c>
      <c r="D328" s="971" t="s">
        <v>1235</v>
      </c>
      <c r="E328" s="971" t="s">
        <v>1225</v>
      </c>
      <c r="F328" s="974"/>
    </row>
    <row r="329" spans="1:12">
      <c r="A329" s="970">
        <v>2023</v>
      </c>
      <c r="B329" s="971" t="s">
        <v>1012</v>
      </c>
      <c r="C329" s="971">
        <v>5</v>
      </c>
      <c r="D329" s="971" t="s">
        <v>1235</v>
      </c>
      <c r="E329" s="971" t="s">
        <v>1225</v>
      </c>
      <c r="F329" s="974"/>
    </row>
    <row r="330" spans="1:12">
      <c r="A330" s="970">
        <v>2023</v>
      </c>
      <c r="B330" s="971" t="s">
        <v>1012</v>
      </c>
      <c r="C330" s="971">
        <v>6</v>
      </c>
      <c r="D330" s="971" t="s">
        <v>1235</v>
      </c>
      <c r="E330" s="971" t="s">
        <v>1225</v>
      </c>
      <c r="F330" s="974"/>
    </row>
    <row r="331" spans="1:12">
      <c r="A331" s="970">
        <v>2023</v>
      </c>
      <c r="B331" s="971" t="s">
        <v>1012</v>
      </c>
      <c r="C331" s="971">
        <v>7</v>
      </c>
      <c r="D331" s="971" t="s">
        <v>1235</v>
      </c>
      <c r="E331" s="971" t="s">
        <v>1225</v>
      </c>
      <c r="F331" s="974"/>
    </row>
    <row r="332" spans="1:12">
      <c r="A332" s="970">
        <v>2023</v>
      </c>
      <c r="B332" s="971" t="s">
        <v>1012</v>
      </c>
      <c r="C332" s="971">
        <v>8</v>
      </c>
      <c r="D332" s="971" t="s">
        <v>1235</v>
      </c>
      <c r="E332" s="971" t="s">
        <v>1225</v>
      </c>
      <c r="F332" s="974"/>
    </row>
    <row r="333" spans="1:12">
      <c r="A333" s="970">
        <v>2023</v>
      </c>
      <c r="B333" s="971" t="s">
        <v>1012</v>
      </c>
      <c r="C333" s="971">
        <v>9</v>
      </c>
      <c r="D333" s="971" t="s">
        <v>1235</v>
      </c>
      <c r="E333" s="971" t="s">
        <v>1225</v>
      </c>
      <c r="F333" s="974"/>
    </row>
    <row r="334" spans="1:12">
      <c r="A334" s="970">
        <v>2023</v>
      </c>
      <c r="B334" s="971" t="s">
        <v>1012</v>
      </c>
      <c r="C334" s="971">
        <v>10</v>
      </c>
      <c r="D334" s="971" t="s">
        <v>1235</v>
      </c>
      <c r="E334" s="971" t="s">
        <v>1225</v>
      </c>
      <c r="F334" s="974"/>
    </row>
    <row r="335" spans="1:12">
      <c r="A335" s="970">
        <v>2023</v>
      </c>
      <c r="B335" s="971" t="s">
        <v>1012</v>
      </c>
      <c r="C335" s="971">
        <v>11</v>
      </c>
      <c r="D335" s="971" t="s">
        <v>1235</v>
      </c>
      <c r="E335" s="971" t="s">
        <v>1225</v>
      </c>
      <c r="F335" s="974"/>
    </row>
    <row r="336" spans="1:12">
      <c r="A336" s="970">
        <v>2023</v>
      </c>
      <c r="B336" s="971" t="s">
        <v>1012</v>
      </c>
      <c r="C336" s="971">
        <v>12</v>
      </c>
      <c r="D336" s="971" t="s">
        <v>1235</v>
      </c>
      <c r="E336" s="971" t="s">
        <v>1225</v>
      </c>
      <c r="F336" s="974"/>
    </row>
    <row r="337" spans="1:7">
      <c r="A337" s="970">
        <v>2023</v>
      </c>
      <c r="B337" s="971" t="s">
        <v>1012</v>
      </c>
      <c r="C337" s="971">
        <v>13</v>
      </c>
      <c r="D337" s="971" t="s">
        <v>1235</v>
      </c>
      <c r="E337" s="971" t="s">
        <v>1225</v>
      </c>
      <c r="F337" s="974"/>
    </row>
    <row r="338" spans="1:7">
      <c r="A338" s="970">
        <v>2023</v>
      </c>
      <c r="B338" s="971" t="s">
        <v>1012</v>
      </c>
      <c r="C338" s="971">
        <v>14</v>
      </c>
      <c r="D338" s="971" t="s">
        <v>1235</v>
      </c>
      <c r="E338" s="971" t="s">
        <v>1225</v>
      </c>
      <c r="F338" s="974"/>
    </row>
    <row r="339" spans="1:7">
      <c r="A339" s="970">
        <v>2023</v>
      </c>
      <c r="B339" s="971" t="s">
        <v>1012</v>
      </c>
      <c r="C339" s="971">
        <v>15</v>
      </c>
      <c r="D339" s="971" t="s">
        <v>1235</v>
      </c>
      <c r="E339" s="971" t="s">
        <v>1225</v>
      </c>
      <c r="F339" s="974"/>
    </row>
    <row r="340" spans="1:7">
      <c r="A340" s="970">
        <v>2023</v>
      </c>
      <c r="B340" s="971" t="s">
        <v>1012</v>
      </c>
      <c r="C340" s="971">
        <v>16</v>
      </c>
      <c r="D340" s="971" t="s">
        <v>1235</v>
      </c>
      <c r="E340" s="971" t="s">
        <v>1225</v>
      </c>
      <c r="F340" s="974"/>
    </row>
    <row r="341" spans="1:7">
      <c r="A341" s="970">
        <v>2023</v>
      </c>
      <c r="B341" s="971" t="s">
        <v>1012</v>
      </c>
      <c r="C341" s="971">
        <v>17</v>
      </c>
      <c r="D341" s="971" t="s">
        <v>1235</v>
      </c>
      <c r="E341" s="971" t="s">
        <v>1225</v>
      </c>
      <c r="F341" s="974"/>
      <c r="G341" s="1024"/>
    </row>
    <row r="342" spans="1:7">
      <c r="A342" s="970">
        <v>2023</v>
      </c>
      <c r="B342" s="971" t="s">
        <v>1012</v>
      </c>
      <c r="C342" s="971">
        <v>18</v>
      </c>
      <c r="D342" s="971" t="s">
        <v>1235</v>
      </c>
      <c r="E342" s="971" t="s">
        <v>1225</v>
      </c>
      <c r="F342" s="974"/>
    </row>
    <row r="343" spans="1:7">
      <c r="A343" s="970">
        <v>2023</v>
      </c>
      <c r="B343" s="971" t="s">
        <v>1012</v>
      </c>
      <c r="C343" s="971">
        <v>19</v>
      </c>
      <c r="D343" s="971" t="s">
        <v>1235</v>
      </c>
      <c r="E343" s="971" t="s">
        <v>1225</v>
      </c>
      <c r="F343" s="974"/>
    </row>
    <row r="344" spans="1:7">
      <c r="A344" s="970">
        <v>2023</v>
      </c>
      <c r="B344" s="971" t="s">
        <v>1012</v>
      </c>
      <c r="C344" s="971">
        <v>20</v>
      </c>
      <c r="D344" s="971" t="s">
        <v>1235</v>
      </c>
      <c r="E344" s="971" t="s">
        <v>1225</v>
      </c>
      <c r="F344" s="974"/>
    </row>
    <row r="345" spans="1:7">
      <c r="A345" s="970">
        <v>2023</v>
      </c>
      <c r="B345" s="971" t="s">
        <v>1012</v>
      </c>
      <c r="C345" s="971">
        <v>21</v>
      </c>
      <c r="D345" s="971" t="s">
        <v>1235</v>
      </c>
      <c r="E345" s="971" t="s">
        <v>1225</v>
      </c>
      <c r="F345" s="974"/>
    </row>
    <row r="346" spans="1:7">
      <c r="A346" s="970">
        <v>2023</v>
      </c>
      <c r="B346" s="971" t="s">
        <v>1012</v>
      </c>
      <c r="C346" s="971">
        <v>22</v>
      </c>
      <c r="D346" s="971" t="s">
        <v>1235</v>
      </c>
      <c r="E346" s="971" t="s">
        <v>1225</v>
      </c>
      <c r="F346" s="974"/>
    </row>
    <row r="347" spans="1:7">
      <c r="A347" s="970">
        <v>2023</v>
      </c>
      <c r="B347" s="971" t="s">
        <v>1012</v>
      </c>
      <c r="C347" s="971">
        <v>23</v>
      </c>
      <c r="D347" s="971" t="s">
        <v>1235</v>
      </c>
      <c r="E347" s="971" t="s">
        <v>1225</v>
      </c>
      <c r="F347" s="974"/>
    </row>
    <row r="348" spans="1:7">
      <c r="A348" s="970">
        <v>2023</v>
      </c>
      <c r="B348" s="971" t="s">
        <v>1012</v>
      </c>
      <c r="C348" s="971">
        <v>24</v>
      </c>
      <c r="D348" s="971" t="s">
        <v>1235</v>
      </c>
      <c r="E348" s="971" t="s">
        <v>1225</v>
      </c>
      <c r="F348" s="974"/>
    </row>
    <row r="349" spans="1:7">
      <c r="A349" s="970">
        <v>2023</v>
      </c>
      <c r="B349" s="971" t="s">
        <v>1012</v>
      </c>
      <c r="C349" s="971">
        <v>25</v>
      </c>
      <c r="D349" s="971" t="s">
        <v>1235</v>
      </c>
      <c r="E349" s="971" t="s">
        <v>1225</v>
      </c>
      <c r="F349" s="974"/>
    </row>
    <row r="350" spans="1:7">
      <c r="A350" s="970">
        <v>2023</v>
      </c>
      <c r="B350" s="971" t="s">
        <v>1012</v>
      </c>
      <c r="C350" s="971">
        <v>26</v>
      </c>
      <c r="D350" s="971" t="s">
        <v>1235</v>
      </c>
      <c r="E350" s="971" t="s">
        <v>1225</v>
      </c>
      <c r="F350" s="974"/>
    </row>
    <row r="351" spans="1:7">
      <c r="A351" s="970">
        <v>2023</v>
      </c>
      <c r="B351" s="971" t="s">
        <v>1012</v>
      </c>
      <c r="C351" s="971">
        <v>27</v>
      </c>
      <c r="D351" s="971" t="s">
        <v>1235</v>
      </c>
      <c r="E351" s="971" t="s">
        <v>1225</v>
      </c>
      <c r="F351" s="974"/>
    </row>
    <row r="352" spans="1:7">
      <c r="A352" s="970">
        <v>2023</v>
      </c>
      <c r="B352" s="971" t="s">
        <v>1012</v>
      </c>
      <c r="C352" s="971">
        <v>28</v>
      </c>
      <c r="D352" s="971" t="s">
        <v>1235</v>
      </c>
      <c r="E352" s="971" t="s">
        <v>1225</v>
      </c>
      <c r="F352" s="974"/>
    </row>
    <row r="353" spans="1:6">
      <c r="A353" s="970">
        <v>2023</v>
      </c>
      <c r="B353" s="971" t="s">
        <v>1012</v>
      </c>
      <c r="C353" s="971">
        <v>29</v>
      </c>
      <c r="D353" s="971" t="s">
        <v>1235</v>
      </c>
      <c r="E353" s="971" t="s">
        <v>1225</v>
      </c>
      <c r="F353" s="974"/>
    </row>
    <row r="354" spans="1:6" ht="13.8" thickBot="1">
      <c r="A354" s="1002">
        <v>2023</v>
      </c>
      <c r="B354" s="1003" t="s">
        <v>1012</v>
      </c>
      <c r="C354" s="1003">
        <v>30</v>
      </c>
      <c r="D354" s="1003" t="s">
        <v>1235</v>
      </c>
      <c r="E354" s="1003" t="s">
        <v>1225</v>
      </c>
      <c r="F354" s="974"/>
    </row>
    <row r="355" spans="1:6" ht="13.8" thickBot="1">
      <c r="A355" s="1391" t="s">
        <v>1181</v>
      </c>
      <c r="B355" s="1392"/>
      <c r="C355" s="1392"/>
      <c r="D355" s="1392"/>
      <c r="E355" s="1393"/>
      <c r="F355" s="1009">
        <f>SUM(F325:F354)</f>
        <v>0</v>
      </c>
    </row>
    <row r="356" spans="1:6">
      <c r="A356" s="965">
        <v>2023</v>
      </c>
      <c r="B356" s="966" t="s">
        <v>1013</v>
      </c>
      <c r="C356" s="966">
        <v>1</v>
      </c>
      <c r="D356" s="966" t="s">
        <v>1235</v>
      </c>
      <c r="E356" s="966" t="s">
        <v>1225</v>
      </c>
      <c r="F356" s="974"/>
    </row>
    <row r="357" spans="1:6">
      <c r="A357" s="970">
        <v>2023</v>
      </c>
      <c r="B357" s="971" t="s">
        <v>1013</v>
      </c>
      <c r="C357" s="971">
        <v>2</v>
      </c>
      <c r="D357" s="971" t="s">
        <v>1235</v>
      </c>
      <c r="E357" s="971" t="s">
        <v>1225</v>
      </c>
      <c r="F357" s="974"/>
    </row>
    <row r="358" spans="1:6">
      <c r="A358" s="970">
        <v>2023</v>
      </c>
      <c r="B358" s="971" t="s">
        <v>1013</v>
      </c>
      <c r="C358" s="971">
        <v>3</v>
      </c>
      <c r="D358" s="971" t="s">
        <v>1235</v>
      </c>
      <c r="E358" s="971" t="s">
        <v>1225</v>
      </c>
      <c r="F358" s="974"/>
    </row>
    <row r="359" spans="1:6">
      <c r="A359" s="970">
        <v>2023</v>
      </c>
      <c r="B359" s="971" t="s">
        <v>1013</v>
      </c>
      <c r="C359" s="971">
        <v>4</v>
      </c>
      <c r="D359" s="971" t="s">
        <v>1235</v>
      </c>
      <c r="E359" s="971" t="s">
        <v>1225</v>
      </c>
      <c r="F359" s="974"/>
    </row>
    <row r="360" spans="1:6">
      <c r="A360" s="970">
        <v>2023</v>
      </c>
      <c r="B360" s="971" t="s">
        <v>1013</v>
      </c>
      <c r="C360" s="971">
        <v>5</v>
      </c>
      <c r="D360" s="971" t="s">
        <v>1235</v>
      </c>
      <c r="E360" s="971" t="s">
        <v>1225</v>
      </c>
      <c r="F360" s="974"/>
    </row>
    <row r="361" spans="1:6">
      <c r="A361" s="970">
        <v>2023</v>
      </c>
      <c r="B361" s="971" t="s">
        <v>1013</v>
      </c>
      <c r="C361" s="971">
        <v>6</v>
      </c>
      <c r="D361" s="971" t="s">
        <v>1235</v>
      </c>
      <c r="E361" s="971" t="s">
        <v>1225</v>
      </c>
      <c r="F361" s="974"/>
    </row>
    <row r="362" spans="1:6">
      <c r="A362" s="970">
        <v>2023</v>
      </c>
      <c r="B362" s="971" t="s">
        <v>1013</v>
      </c>
      <c r="C362" s="971">
        <v>7</v>
      </c>
      <c r="D362" s="971" t="s">
        <v>1235</v>
      </c>
      <c r="E362" s="971" t="s">
        <v>1225</v>
      </c>
      <c r="F362" s="974"/>
    </row>
    <row r="363" spans="1:6">
      <c r="A363" s="970">
        <v>2023</v>
      </c>
      <c r="B363" s="971" t="s">
        <v>1013</v>
      </c>
      <c r="C363" s="971">
        <v>8</v>
      </c>
      <c r="D363" s="971" t="s">
        <v>1235</v>
      </c>
      <c r="E363" s="971" t="s">
        <v>1225</v>
      </c>
      <c r="F363" s="974"/>
    </row>
    <row r="364" spans="1:6">
      <c r="A364" s="970">
        <v>2023</v>
      </c>
      <c r="B364" s="971" t="s">
        <v>1013</v>
      </c>
      <c r="C364" s="971">
        <v>9</v>
      </c>
      <c r="D364" s="971" t="s">
        <v>1235</v>
      </c>
      <c r="E364" s="971" t="s">
        <v>1225</v>
      </c>
      <c r="F364" s="974"/>
    </row>
    <row r="365" spans="1:6">
      <c r="A365" s="970">
        <v>2023</v>
      </c>
      <c r="B365" s="971" t="s">
        <v>1013</v>
      </c>
      <c r="C365" s="971">
        <v>10</v>
      </c>
      <c r="D365" s="971" t="s">
        <v>1235</v>
      </c>
      <c r="E365" s="971" t="s">
        <v>1225</v>
      </c>
      <c r="F365" s="974"/>
    </row>
    <row r="366" spans="1:6">
      <c r="A366" s="970">
        <v>2023</v>
      </c>
      <c r="B366" s="971" t="s">
        <v>1013</v>
      </c>
      <c r="C366" s="971">
        <v>11</v>
      </c>
      <c r="D366" s="971" t="s">
        <v>1235</v>
      </c>
      <c r="E366" s="971" t="s">
        <v>1225</v>
      </c>
      <c r="F366" s="974"/>
    </row>
    <row r="367" spans="1:6">
      <c r="A367" s="970">
        <v>2023</v>
      </c>
      <c r="B367" s="971" t="s">
        <v>1013</v>
      </c>
      <c r="C367" s="971">
        <v>12</v>
      </c>
      <c r="D367" s="971" t="s">
        <v>1235</v>
      </c>
      <c r="E367" s="971" t="s">
        <v>1225</v>
      </c>
      <c r="F367" s="974"/>
    </row>
    <row r="368" spans="1:6">
      <c r="A368" s="970">
        <v>2023</v>
      </c>
      <c r="B368" s="971" t="s">
        <v>1013</v>
      </c>
      <c r="C368" s="971">
        <v>13</v>
      </c>
      <c r="D368" s="971" t="s">
        <v>1235</v>
      </c>
      <c r="E368" s="971" t="s">
        <v>1225</v>
      </c>
      <c r="F368" s="974"/>
    </row>
    <row r="369" spans="1:7">
      <c r="A369" s="970">
        <v>2023</v>
      </c>
      <c r="B369" s="971" t="s">
        <v>1013</v>
      </c>
      <c r="C369" s="971">
        <v>14</v>
      </c>
      <c r="D369" s="971" t="s">
        <v>1235</v>
      </c>
      <c r="E369" s="971" t="s">
        <v>1225</v>
      </c>
      <c r="F369" s="974"/>
    </row>
    <row r="370" spans="1:7">
      <c r="A370" s="970">
        <v>2023</v>
      </c>
      <c r="B370" s="971" t="s">
        <v>1013</v>
      </c>
      <c r="C370" s="971">
        <v>15</v>
      </c>
      <c r="D370" s="971" t="s">
        <v>1235</v>
      </c>
      <c r="E370" s="971" t="s">
        <v>1225</v>
      </c>
      <c r="F370" s="974"/>
    </row>
    <row r="371" spans="1:7">
      <c r="A371" s="970">
        <v>2023</v>
      </c>
      <c r="B371" s="971" t="s">
        <v>1013</v>
      </c>
      <c r="C371" s="971">
        <v>16</v>
      </c>
      <c r="D371" s="971" t="s">
        <v>1235</v>
      </c>
      <c r="E371" s="971" t="s">
        <v>1225</v>
      </c>
      <c r="F371" s="974"/>
    </row>
    <row r="372" spans="1:7">
      <c r="A372" s="970">
        <v>2023</v>
      </c>
      <c r="B372" s="971" t="s">
        <v>1013</v>
      </c>
      <c r="C372" s="971">
        <v>17</v>
      </c>
      <c r="D372" s="971" t="s">
        <v>1235</v>
      </c>
      <c r="E372" s="971" t="s">
        <v>1225</v>
      </c>
      <c r="F372" s="974"/>
    </row>
    <row r="373" spans="1:7">
      <c r="A373" s="970">
        <v>2023</v>
      </c>
      <c r="B373" s="971" t="s">
        <v>1013</v>
      </c>
      <c r="C373" s="971">
        <v>18</v>
      </c>
      <c r="D373" s="971" t="s">
        <v>1235</v>
      </c>
      <c r="E373" s="971" t="s">
        <v>1225</v>
      </c>
      <c r="F373" s="974"/>
    </row>
    <row r="374" spans="1:7">
      <c r="A374" s="970">
        <v>2023</v>
      </c>
      <c r="B374" s="971" t="s">
        <v>1013</v>
      </c>
      <c r="C374" s="971">
        <v>19</v>
      </c>
      <c r="D374" s="971" t="s">
        <v>1235</v>
      </c>
      <c r="E374" s="971" t="s">
        <v>1225</v>
      </c>
      <c r="F374" s="974"/>
    </row>
    <row r="375" spans="1:7">
      <c r="A375" s="970">
        <v>2023</v>
      </c>
      <c r="B375" s="971" t="s">
        <v>1013</v>
      </c>
      <c r="C375" s="971">
        <v>20</v>
      </c>
      <c r="D375" s="971" t="s">
        <v>1235</v>
      </c>
      <c r="E375" s="971" t="s">
        <v>1225</v>
      </c>
      <c r="F375" s="974"/>
    </row>
    <row r="376" spans="1:7">
      <c r="A376" s="970">
        <v>2023</v>
      </c>
      <c r="B376" s="971" t="s">
        <v>1013</v>
      </c>
      <c r="C376" s="971">
        <v>21</v>
      </c>
      <c r="D376" s="971" t="s">
        <v>1235</v>
      </c>
      <c r="E376" s="971" t="s">
        <v>1225</v>
      </c>
      <c r="F376" s="974"/>
    </row>
    <row r="377" spans="1:7">
      <c r="A377" s="970">
        <v>2023</v>
      </c>
      <c r="B377" s="971" t="s">
        <v>1013</v>
      </c>
      <c r="C377" s="971">
        <v>22</v>
      </c>
      <c r="D377" s="971" t="s">
        <v>1235</v>
      </c>
      <c r="E377" s="971" t="s">
        <v>1225</v>
      </c>
      <c r="F377" s="974"/>
    </row>
    <row r="378" spans="1:7">
      <c r="A378" s="970">
        <v>2023</v>
      </c>
      <c r="B378" s="971" t="s">
        <v>1013</v>
      </c>
      <c r="C378" s="971">
        <v>23</v>
      </c>
      <c r="D378" s="971" t="s">
        <v>1235</v>
      </c>
      <c r="E378" s="971" t="s">
        <v>1225</v>
      </c>
      <c r="F378" s="974"/>
    </row>
    <row r="379" spans="1:7">
      <c r="A379" s="970">
        <v>2023</v>
      </c>
      <c r="B379" s="971" t="s">
        <v>1013</v>
      </c>
      <c r="C379" s="971">
        <v>24</v>
      </c>
      <c r="D379" s="971" t="s">
        <v>1235</v>
      </c>
      <c r="E379" s="971" t="s">
        <v>1225</v>
      </c>
      <c r="F379" s="974"/>
      <c r="G379" s="1010" t="s">
        <v>1249</v>
      </c>
    </row>
    <row r="380" spans="1:7">
      <c r="A380" s="970">
        <v>2023</v>
      </c>
      <c r="B380" s="971" t="s">
        <v>1013</v>
      </c>
      <c r="C380" s="971">
        <v>25</v>
      </c>
      <c r="D380" s="971" t="s">
        <v>1235</v>
      </c>
      <c r="E380" s="971" t="s">
        <v>1225</v>
      </c>
      <c r="F380" s="974"/>
    </row>
    <row r="381" spans="1:7">
      <c r="A381" s="970">
        <v>2023</v>
      </c>
      <c r="B381" s="971" t="s">
        <v>1013</v>
      </c>
      <c r="C381" s="971">
        <v>26</v>
      </c>
      <c r="D381" s="971" t="s">
        <v>1235</v>
      </c>
      <c r="E381" s="971" t="s">
        <v>1225</v>
      </c>
      <c r="F381" s="974"/>
    </row>
    <row r="382" spans="1:7">
      <c r="A382" s="970">
        <v>2023</v>
      </c>
      <c r="B382" s="971" t="s">
        <v>1013</v>
      </c>
      <c r="C382" s="971">
        <v>27</v>
      </c>
      <c r="D382" s="971" t="s">
        <v>1235</v>
      </c>
      <c r="E382" s="971" t="s">
        <v>1225</v>
      </c>
      <c r="F382" s="974"/>
    </row>
    <row r="383" spans="1:7">
      <c r="A383" s="970">
        <v>2023</v>
      </c>
      <c r="B383" s="971" t="s">
        <v>1013</v>
      </c>
      <c r="C383" s="971">
        <v>28</v>
      </c>
      <c r="D383" s="971" t="s">
        <v>1235</v>
      </c>
      <c r="E383" s="971" t="s">
        <v>1225</v>
      </c>
      <c r="F383" s="974"/>
    </row>
    <row r="384" spans="1:7">
      <c r="A384" s="970">
        <v>2023</v>
      </c>
      <c r="B384" s="971" t="s">
        <v>1013</v>
      </c>
      <c r="C384" s="971">
        <v>29</v>
      </c>
      <c r="D384" s="971" t="s">
        <v>1235</v>
      </c>
      <c r="E384" s="971" t="s">
        <v>1225</v>
      </c>
      <c r="F384" s="974"/>
    </row>
    <row r="385" spans="1:6">
      <c r="A385" s="970">
        <v>2023</v>
      </c>
      <c r="B385" s="971" t="s">
        <v>1013</v>
      </c>
      <c r="C385" s="971">
        <v>30</v>
      </c>
      <c r="D385" s="971" t="s">
        <v>1235</v>
      </c>
      <c r="E385" s="971" t="s">
        <v>1225</v>
      </c>
      <c r="F385" s="974"/>
    </row>
    <row r="386" spans="1:6" ht="13.8" thickBot="1">
      <c r="A386" s="1002">
        <v>2023</v>
      </c>
      <c r="B386" s="1003" t="s">
        <v>1013</v>
      </c>
      <c r="C386" s="1003">
        <v>31</v>
      </c>
      <c r="D386" s="1003" t="s">
        <v>1235</v>
      </c>
      <c r="E386" s="1003" t="s">
        <v>1225</v>
      </c>
      <c r="F386" s="1006"/>
    </row>
    <row r="387" spans="1:6" ht="13.8" thickBot="1">
      <c r="A387" s="1391" t="s">
        <v>1181</v>
      </c>
      <c r="B387" s="1392"/>
      <c r="C387" s="1392"/>
      <c r="D387" s="1392"/>
      <c r="E387" s="1393"/>
      <c r="F387" s="1009">
        <f>SUM(F356:F386)</f>
        <v>0</v>
      </c>
    </row>
    <row r="389" spans="1:6">
      <c r="A389" s="845" t="s">
        <v>1237</v>
      </c>
    </row>
    <row r="391" spans="1:6">
      <c r="E391" s="937" t="s">
        <v>1238</v>
      </c>
      <c r="F391" s="991">
        <f>+F36+F65+F97+F130+F162+F193</f>
        <v>149247</v>
      </c>
    </row>
    <row r="392" spans="1:6">
      <c r="E392" s="937" t="s">
        <v>1239</v>
      </c>
      <c r="F392" s="991">
        <f>+F227+F259+F290+F324+F355+F387</f>
        <v>0</v>
      </c>
    </row>
    <row r="393" spans="1:6">
      <c r="E393" s="937" t="s">
        <v>1240</v>
      </c>
      <c r="F393" s="991">
        <f>F227+F259+F290</f>
        <v>0</v>
      </c>
    </row>
    <row r="394" spans="1:6">
      <c r="E394" s="937" t="s">
        <v>1241</v>
      </c>
      <c r="F394" s="991">
        <f>F324+F355+F387</f>
        <v>0</v>
      </c>
    </row>
  </sheetData>
  <mergeCells count="13">
    <mergeCell ref="A387:E387"/>
    <mergeCell ref="A193:E193"/>
    <mergeCell ref="A227:E227"/>
    <mergeCell ref="A259:E259"/>
    <mergeCell ref="A290:E290"/>
    <mergeCell ref="A324:E324"/>
    <mergeCell ref="A355:E355"/>
    <mergeCell ref="A162:E162"/>
    <mergeCell ref="A2:F2"/>
    <mergeCell ref="A36:E36"/>
    <mergeCell ref="A65:E65"/>
    <mergeCell ref="A97:E97"/>
    <mergeCell ref="A130:E1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4"/>
  <sheetViews>
    <sheetView showGridLines="0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52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59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59</v>
      </c>
      <c r="E11" s="1080"/>
      <c r="F11" s="1079" t="s">
        <v>60</v>
      </c>
      <c r="G11" s="1080"/>
      <c r="H11" s="4" t="s">
        <v>18</v>
      </c>
      <c r="I11" s="4" t="s">
        <v>19</v>
      </c>
      <c r="J11" s="4" t="s">
        <v>20</v>
      </c>
      <c r="K11" s="5">
        <v>1650</v>
      </c>
      <c r="L11" s="6">
        <v>119565</v>
      </c>
      <c r="M11" s="7">
        <v>49</v>
      </c>
      <c r="N11" s="8">
        <v>197201400</v>
      </c>
    </row>
    <row r="12" spans="2:17" ht="26.4">
      <c r="B12" s="4">
        <v>2023</v>
      </c>
      <c r="C12" s="4" t="s">
        <v>16</v>
      </c>
      <c r="D12" s="1079" t="s">
        <v>59</v>
      </c>
      <c r="E12" s="1080"/>
      <c r="F12" s="1079" t="s">
        <v>60</v>
      </c>
      <c r="G12" s="1080"/>
      <c r="H12" s="4" t="s">
        <v>18</v>
      </c>
      <c r="I12" s="4" t="s">
        <v>37</v>
      </c>
      <c r="J12" s="4" t="s">
        <v>61</v>
      </c>
      <c r="K12" s="5">
        <v>3250</v>
      </c>
      <c r="L12" s="6">
        <v>66674</v>
      </c>
      <c r="M12" s="7">
        <v>11</v>
      </c>
      <c r="N12" s="8">
        <v>216654750</v>
      </c>
    </row>
    <row r="13" spans="2:17" ht="39.6">
      <c r="B13" s="4">
        <v>2023</v>
      </c>
      <c r="C13" s="4" t="s">
        <v>16</v>
      </c>
      <c r="D13" s="1079" t="s">
        <v>59</v>
      </c>
      <c r="E13" s="1080"/>
      <c r="F13" s="1079" t="s">
        <v>60</v>
      </c>
      <c r="G13" s="1080"/>
      <c r="H13" s="4" t="s">
        <v>22</v>
      </c>
      <c r="I13" s="4" t="s">
        <v>19</v>
      </c>
      <c r="J13" s="4" t="s">
        <v>20</v>
      </c>
      <c r="K13" s="5">
        <v>2450</v>
      </c>
      <c r="L13" s="6">
        <v>3510</v>
      </c>
      <c r="M13" s="7">
        <v>0</v>
      </c>
      <c r="N13" s="8">
        <v>8599500</v>
      </c>
    </row>
    <row r="14" spans="2:17" ht="39.6">
      <c r="B14" s="4">
        <v>2023</v>
      </c>
      <c r="C14" s="4" t="s">
        <v>16</v>
      </c>
      <c r="D14" s="1079" t="s">
        <v>59</v>
      </c>
      <c r="E14" s="1080"/>
      <c r="F14" s="1079" t="s">
        <v>60</v>
      </c>
      <c r="G14" s="1080"/>
      <c r="H14" s="4" t="s">
        <v>22</v>
      </c>
      <c r="I14" s="4" t="s">
        <v>37</v>
      </c>
      <c r="J14" s="4" t="s">
        <v>61</v>
      </c>
      <c r="K14" s="5">
        <v>4900</v>
      </c>
      <c r="L14" s="6">
        <v>668</v>
      </c>
      <c r="M14" s="7">
        <v>0</v>
      </c>
      <c r="N14" s="8">
        <v>3273200</v>
      </c>
    </row>
    <row r="15" spans="2:17" ht="26.4">
      <c r="B15" s="4">
        <v>2023</v>
      </c>
      <c r="C15" s="4" t="s">
        <v>16</v>
      </c>
      <c r="D15" s="1079" t="s">
        <v>59</v>
      </c>
      <c r="E15" s="1080"/>
      <c r="F15" s="1079" t="s">
        <v>60</v>
      </c>
      <c r="G15" s="1080"/>
      <c r="H15" s="4" t="s">
        <v>23</v>
      </c>
      <c r="I15" s="4" t="s">
        <v>19</v>
      </c>
      <c r="J15" s="4" t="s">
        <v>20</v>
      </c>
      <c r="K15" s="5">
        <v>3250</v>
      </c>
      <c r="L15" s="6">
        <v>1204</v>
      </c>
      <c r="M15" s="7">
        <v>0</v>
      </c>
      <c r="N15" s="8">
        <v>3913000</v>
      </c>
    </row>
    <row r="16" spans="2:17" ht="26.4">
      <c r="B16" s="4">
        <v>2023</v>
      </c>
      <c r="C16" s="4" t="s">
        <v>16</v>
      </c>
      <c r="D16" s="1079" t="s">
        <v>59</v>
      </c>
      <c r="E16" s="1080"/>
      <c r="F16" s="1079" t="s">
        <v>60</v>
      </c>
      <c r="G16" s="1080"/>
      <c r="H16" s="4" t="s">
        <v>23</v>
      </c>
      <c r="I16" s="4" t="s">
        <v>37</v>
      </c>
      <c r="J16" s="4" t="s">
        <v>61</v>
      </c>
      <c r="K16" s="5">
        <v>6500</v>
      </c>
      <c r="L16" s="6">
        <v>372</v>
      </c>
      <c r="M16" s="7">
        <v>0</v>
      </c>
      <c r="N16" s="8">
        <v>2418000</v>
      </c>
    </row>
    <row r="17" spans="2:14" ht="26.4">
      <c r="B17" s="4">
        <v>2023</v>
      </c>
      <c r="C17" s="4" t="s">
        <v>16</v>
      </c>
      <c r="D17" s="1079" t="s">
        <v>59</v>
      </c>
      <c r="E17" s="1080"/>
      <c r="F17" s="1079" t="s">
        <v>60</v>
      </c>
      <c r="G17" s="1080"/>
      <c r="H17" s="4" t="s">
        <v>24</v>
      </c>
      <c r="I17" s="4" t="s">
        <v>19</v>
      </c>
      <c r="J17" s="4" t="s">
        <v>20</v>
      </c>
      <c r="K17" s="5">
        <v>4900</v>
      </c>
      <c r="L17" s="6">
        <v>481</v>
      </c>
      <c r="M17" s="7">
        <v>0</v>
      </c>
      <c r="N17" s="8">
        <v>2356900</v>
      </c>
    </row>
    <row r="18" spans="2:14" ht="26.4">
      <c r="B18" s="4">
        <v>2023</v>
      </c>
      <c r="C18" s="4" t="s">
        <v>16</v>
      </c>
      <c r="D18" s="1079" t="s">
        <v>59</v>
      </c>
      <c r="E18" s="1080"/>
      <c r="F18" s="1079" t="s">
        <v>60</v>
      </c>
      <c r="G18" s="1080"/>
      <c r="H18" s="4" t="s">
        <v>24</v>
      </c>
      <c r="I18" s="4" t="s">
        <v>37</v>
      </c>
      <c r="J18" s="4" t="s">
        <v>61</v>
      </c>
      <c r="K18" s="5">
        <v>9800</v>
      </c>
      <c r="L18" s="6">
        <v>208</v>
      </c>
      <c r="M18" s="7">
        <v>0</v>
      </c>
      <c r="N18" s="8">
        <v>2038400</v>
      </c>
    </row>
    <row r="19" spans="2:14" ht="26.4">
      <c r="B19" s="4">
        <v>2023</v>
      </c>
      <c r="C19" s="4" t="s">
        <v>16</v>
      </c>
      <c r="D19" s="1079" t="s">
        <v>59</v>
      </c>
      <c r="E19" s="1080"/>
      <c r="F19" s="1079" t="s">
        <v>60</v>
      </c>
      <c r="G19" s="1080"/>
      <c r="H19" s="4" t="s">
        <v>25</v>
      </c>
      <c r="I19" s="4" t="s">
        <v>19</v>
      </c>
      <c r="J19" s="4" t="s">
        <v>20</v>
      </c>
      <c r="K19" s="5">
        <v>3600</v>
      </c>
      <c r="L19" s="6">
        <v>3108</v>
      </c>
      <c r="M19" s="7">
        <v>0</v>
      </c>
      <c r="N19" s="8">
        <v>11188800</v>
      </c>
    </row>
    <row r="20" spans="2:14" ht="26.4">
      <c r="B20" s="4">
        <v>2023</v>
      </c>
      <c r="C20" s="4" t="s">
        <v>16</v>
      </c>
      <c r="D20" s="1079" t="s">
        <v>59</v>
      </c>
      <c r="E20" s="1080"/>
      <c r="F20" s="1079" t="s">
        <v>60</v>
      </c>
      <c r="G20" s="1080"/>
      <c r="H20" s="4" t="s">
        <v>25</v>
      </c>
      <c r="I20" s="4" t="s">
        <v>37</v>
      </c>
      <c r="J20" s="4" t="s">
        <v>61</v>
      </c>
      <c r="K20" s="5">
        <v>10750</v>
      </c>
      <c r="L20" s="6">
        <v>301</v>
      </c>
      <c r="M20" s="7">
        <v>1</v>
      </c>
      <c r="N20" s="8">
        <v>3225000</v>
      </c>
    </row>
    <row r="21" spans="2:14" ht="26.4">
      <c r="B21" s="4">
        <v>2023</v>
      </c>
      <c r="C21" s="4" t="s">
        <v>16</v>
      </c>
      <c r="D21" s="1079" t="s">
        <v>59</v>
      </c>
      <c r="E21" s="1080"/>
      <c r="F21" s="1079" t="s">
        <v>60</v>
      </c>
      <c r="G21" s="1080"/>
      <c r="H21" s="4" t="s">
        <v>26</v>
      </c>
      <c r="I21" s="4" t="s">
        <v>19</v>
      </c>
      <c r="J21" s="4" t="s">
        <v>20</v>
      </c>
      <c r="K21" s="5">
        <v>6200</v>
      </c>
      <c r="L21" s="6">
        <v>10440</v>
      </c>
      <c r="M21" s="7">
        <v>0</v>
      </c>
      <c r="N21" s="8">
        <v>64728000</v>
      </c>
    </row>
    <row r="22" spans="2:14" ht="26.4">
      <c r="B22" s="4">
        <v>2023</v>
      </c>
      <c r="C22" s="4" t="s">
        <v>16</v>
      </c>
      <c r="D22" s="1079" t="s">
        <v>59</v>
      </c>
      <c r="E22" s="1080"/>
      <c r="F22" s="1079" t="s">
        <v>60</v>
      </c>
      <c r="G22" s="1080"/>
      <c r="H22" s="4" t="s">
        <v>26</v>
      </c>
      <c r="I22" s="4" t="s">
        <v>37</v>
      </c>
      <c r="J22" s="4" t="s">
        <v>61</v>
      </c>
      <c r="K22" s="5">
        <v>15500</v>
      </c>
      <c r="L22" s="6">
        <v>853</v>
      </c>
      <c r="M22" s="7">
        <v>0</v>
      </c>
      <c r="N22" s="8">
        <v>13221500</v>
      </c>
    </row>
    <row r="23" spans="2:14" ht="26.4">
      <c r="B23" s="4">
        <v>2023</v>
      </c>
      <c r="C23" s="4" t="s">
        <v>16</v>
      </c>
      <c r="D23" s="1079" t="s">
        <v>59</v>
      </c>
      <c r="E23" s="1080"/>
      <c r="F23" s="1079" t="s">
        <v>60</v>
      </c>
      <c r="G23" s="1080"/>
      <c r="H23" s="4" t="s">
        <v>27</v>
      </c>
      <c r="I23" s="4" t="s">
        <v>19</v>
      </c>
      <c r="J23" s="4" t="s">
        <v>20</v>
      </c>
      <c r="K23" s="5">
        <v>650</v>
      </c>
      <c r="L23" s="6">
        <v>1166</v>
      </c>
      <c r="M23" s="7">
        <v>3</v>
      </c>
      <c r="N23" s="8">
        <v>755950</v>
      </c>
    </row>
    <row r="24" spans="2:14" ht="26.4">
      <c r="B24" s="4">
        <v>2023</v>
      </c>
      <c r="C24" s="4" t="s">
        <v>16</v>
      </c>
      <c r="D24" s="1079" t="s">
        <v>59</v>
      </c>
      <c r="E24" s="1080"/>
      <c r="F24" s="1079" t="s">
        <v>60</v>
      </c>
      <c r="G24" s="1080"/>
      <c r="H24" s="4" t="s">
        <v>27</v>
      </c>
      <c r="I24" s="4" t="s">
        <v>37</v>
      </c>
      <c r="J24" s="4" t="s">
        <v>61</v>
      </c>
      <c r="K24" s="5">
        <v>1300</v>
      </c>
      <c r="L24" s="6">
        <v>694</v>
      </c>
      <c r="M24" s="7">
        <v>0</v>
      </c>
      <c r="N24" s="8">
        <v>902200</v>
      </c>
    </row>
    <row r="25" spans="2:14">
      <c r="B25" s="12" t="s">
        <v>28</v>
      </c>
      <c r="C25" s="12" t="s">
        <v>28</v>
      </c>
      <c r="D25" s="1083" t="s">
        <v>28</v>
      </c>
      <c r="E25" s="1080"/>
      <c r="F25" s="1083" t="s">
        <v>29</v>
      </c>
      <c r="G25" s="1080"/>
      <c r="H25" s="12" t="s">
        <v>28</v>
      </c>
      <c r="I25" s="12" t="s">
        <v>28</v>
      </c>
      <c r="J25" s="12" t="s">
        <v>28</v>
      </c>
      <c r="K25" s="12" t="s">
        <v>28</v>
      </c>
      <c r="L25" s="13">
        <v>209244</v>
      </c>
      <c r="M25" s="13">
        <v>64</v>
      </c>
      <c r="N25" s="14">
        <v>530476600</v>
      </c>
    </row>
    <row r="26" spans="2:14">
      <c r="B26" s="15" t="s">
        <v>28</v>
      </c>
      <c r="C26" s="15" t="s">
        <v>29</v>
      </c>
      <c r="D26" s="1084" t="s">
        <v>28</v>
      </c>
      <c r="E26" s="1080"/>
      <c r="F26" s="1084" t="s">
        <v>28</v>
      </c>
      <c r="G26" s="1080"/>
      <c r="H26" s="15" t="s">
        <v>28</v>
      </c>
      <c r="I26" s="15" t="s">
        <v>28</v>
      </c>
      <c r="J26" s="15" t="s">
        <v>28</v>
      </c>
      <c r="K26" s="15" t="s">
        <v>28</v>
      </c>
      <c r="L26" s="16">
        <v>209244</v>
      </c>
      <c r="M26" s="16">
        <v>64</v>
      </c>
      <c r="N26" s="17">
        <v>530476600</v>
      </c>
    </row>
    <row r="27" spans="2:14" ht="26.4">
      <c r="B27" s="4">
        <v>2023</v>
      </c>
      <c r="C27" s="4" t="s">
        <v>32</v>
      </c>
      <c r="D27" s="1079" t="s">
        <v>59</v>
      </c>
      <c r="E27" s="1080"/>
      <c r="F27" s="1079" t="s">
        <v>60</v>
      </c>
      <c r="G27" s="1080"/>
      <c r="H27" s="4" t="s">
        <v>18</v>
      </c>
      <c r="I27" s="4" t="s">
        <v>19</v>
      </c>
      <c r="J27" s="4" t="s">
        <v>33</v>
      </c>
      <c r="K27" s="5">
        <v>1650</v>
      </c>
      <c r="L27" s="6">
        <v>129954</v>
      </c>
      <c r="M27" s="7">
        <v>13</v>
      </c>
      <c r="N27" s="8">
        <v>214402650</v>
      </c>
    </row>
    <row r="28" spans="2:14" ht="26.4">
      <c r="B28" s="4">
        <v>2023</v>
      </c>
      <c r="C28" s="4" t="s">
        <v>32</v>
      </c>
      <c r="D28" s="1079" t="s">
        <v>59</v>
      </c>
      <c r="E28" s="1080"/>
      <c r="F28" s="1079" t="s">
        <v>60</v>
      </c>
      <c r="G28" s="1080"/>
      <c r="H28" s="4" t="s">
        <v>18</v>
      </c>
      <c r="I28" s="4" t="s">
        <v>37</v>
      </c>
      <c r="J28" s="4" t="s">
        <v>51</v>
      </c>
      <c r="K28" s="5">
        <v>3250</v>
      </c>
      <c r="L28" s="6">
        <v>61452</v>
      </c>
      <c r="M28" s="7">
        <v>8</v>
      </c>
      <c r="N28" s="8">
        <v>199693000</v>
      </c>
    </row>
    <row r="29" spans="2:14" ht="39.6">
      <c r="B29" s="4">
        <v>2023</v>
      </c>
      <c r="C29" s="4" t="s">
        <v>32</v>
      </c>
      <c r="D29" s="1079" t="s">
        <v>59</v>
      </c>
      <c r="E29" s="1080"/>
      <c r="F29" s="1079" t="s">
        <v>60</v>
      </c>
      <c r="G29" s="1080"/>
      <c r="H29" s="4" t="s">
        <v>22</v>
      </c>
      <c r="I29" s="4" t="s">
        <v>19</v>
      </c>
      <c r="J29" s="4" t="s">
        <v>33</v>
      </c>
      <c r="K29" s="5">
        <v>2450</v>
      </c>
      <c r="L29" s="6">
        <v>2149</v>
      </c>
      <c r="M29" s="7">
        <v>0</v>
      </c>
      <c r="N29" s="8">
        <v>5265050</v>
      </c>
    </row>
    <row r="30" spans="2:14" ht="39.6">
      <c r="B30" s="4">
        <v>2023</v>
      </c>
      <c r="C30" s="4" t="s">
        <v>32</v>
      </c>
      <c r="D30" s="1079" t="s">
        <v>59</v>
      </c>
      <c r="E30" s="1080"/>
      <c r="F30" s="1079" t="s">
        <v>60</v>
      </c>
      <c r="G30" s="1080"/>
      <c r="H30" s="4" t="s">
        <v>22</v>
      </c>
      <c r="I30" s="4" t="s">
        <v>37</v>
      </c>
      <c r="J30" s="4" t="s">
        <v>51</v>
      </c>
      <c r="K30" s="5">
        <v>4900</v>
      </c>
      <c r="L30" s="6">
        <v>334</v>
      </c>
      <c r="M30" s="7">
        <v>0</v>
      </c>
      <c r="N30" s="8">
        <v>1636600</v>
      </c>
    </row>
    <row r="31" spans="2:14" ht="26.4">
      <c r="B31" s="4">
        <v>2023</v>
      </c>
      <c r="C31" s="4" t="s">
        <v>32</v>
      </c>
      <c r="D31" s="1079" t="s">
        <v>59</v>
      </c>
      <c r="E31" s="1080"/>
      <c r="F31" s="1079" t="s">
        <v>60</v>
      </c>
      <c r="G31" s="1080"/>
      <c r="H31" s="4" t="s">
        <v>23</v>
      </c>
      <c r="I31" s="4" t="s">
        <v>19</v>
      </c>
      <c r="J31" s="4" t="s">
        <v>33</v>
      </c>
      <c r="K31" s="5">
        <v>3250</v>
      </c>
      <c r="L31" s="6">
        <v>1196</v>
      </c>
      <c r="M31" s="7">
        <v>1</v>
      </c>
      <c r="N31" s="8">
        <v>3883750</v>
      </c>
    </row>
    <row r="32" spans="2:14" ht="26.4">
      <c r="B32" s="4">
        <v>2023</v>
      </c>
      <c r="C32" s="4" t="s">
        <v>32</v>
      </c>
      <c r="D32" s="1079" t="s">
        <v>59</v>
      </c>
      <c r="E32" s="1080"/>
      <c r="F32" s="1079" t="s">
        <v>60</v>
      </c>
      <c r="G32" s="1080"/>
      <c r="H32" s="4" t="s">
        <v>23</v>
      </c>
      <c r="I32" s="4" t="s">
        <v>37</v>
      </c>
      <c r="J32" s="4" t="s">
        <v>51</v>
      </c>
      <c r="K32" s="5">
        <v>6500</v>
      </c>
      <c r="L32" s="6">
        <v>419</v>
      </c>
      <c r="M32" s="7">
        <v>0</v>
      </c>
      <c r="N32" s="8">
        <v>2723500</v>
      </c>
    </row>
    <row r="33" spans="2:14" ht="26.4">
      <c r="B33" s="4">
        <v>2023</v>
      </c>
      <c r="C33" s="4" t="s">
        <v>32</v>
      </c>
      <c r="D33" s="1079" t="s">
        <v>59</v>
      </c>
      <c r="E33" s="1080"/>
      <c r="F33" s="1079" t="s">
        <v>60</v>
      </c>
      <c r="G33" s="1080"/>
      <c r="H33" s="4" t="s">
        <v>24</v>
      </c>
      <c r="I33" s="4" t="s">
        <v>19</v>
      </c>
      <c r="J33" s="4" t="s">
        <v>33</v>
      </c>
      <c r="K33" s="5">
        <v>4900</v>
      </c>
      <c r="L33" s="6">
        <v>383</v>
      </c>
      <c r="M33" s="7">
        <v>0</v>
      </c>
      <c r="N33" s="8">
        <v>1876700</v>
      </c>
    </row>
    <row r="34" spans="2:14" ht="26.4">
      <c r="B34" s="4">
        <v>2023</v>
      </c>
      <c r="C34" s="4" t="s">
        <v>32</v>
      </c>
      <c r="D34" s="1079" t="s">
        <v>59</v>
      </c>
      <c r="E34" s="1080"/>
      <c r="F34" s="1079" t="s">
        <v>60</v>
      </c>
      <c r="G34" s="1080"/>
      <c r="H34" s="4" t="s">
        <v>24</v>
      </c>
      <c r="I34" s="4" t="s">
        <v>37</v>
      </c>
      <c r="J34" s="4" t="s">
        <v>51</v>
      </c>
      <c r="K34" s="5">
        <v>9800</v>
      </c>
      <c r="L34" s="6">
        <v>141</v>
      </c>
      <c r="M34" s="7">
        <v>0</v>
      </c>
      <c r="N34" s="8">
        <v>1381800</v>
      </c>
    </row>
    <row r="35" spans="2:14" ht="26.4">
      <c r="B35" s="4">
        <v>2023</v>
      </c>
      <c r="C35" s="4" t="s">
        <v>32</v>
      </c>
      <c r="D35" s="1079" t="s">
        <v>59</v>
      </c>
      <c r="E35" s="1080"/>
      <c r="F35" s="1079" t="s">
        <v>60</v>
      </c>
      <c r="G35" s="1080"/>
      <c r="H35" s="4" t="s">
        <v>25</v>
      </c>
      <c r="I35" s="4" t="s">
        <v>19</v>
      </c>
      <c r="J35" s="4" t="s">
        <v>33</v>
      </c>
      <c r="K35" s="5">
        <v>3600</v>
      </c>
      <c r="L35" s="6">
        <v>3178</v>
      </c>
      <c r="M35" s="7">
        <v>1</v>
      </c>
      <c r="N35" s="8">
        <v>11437200</v>
      </c>
    </row>
    <row r="36" spans="2:14" ht="26.4">
      <c r="B36" s="4">
        <v>2023</v>
      </c>
      <c r="C36" s="4" t="s">
        <v>32</v>
      </c>
      <c r="D36" s="1079" t="s">
        <v>59</v>
      </c>
      <c r="E36" s="1080"/>
      <c r="F36" s="1079" t="s">
        <v>60</v>
      </c>
      <c r="G36" s="1080"/>
      <c r="H36" s="4" t="s">
        <v>25</v>
      </c>
      <c r="I36" s="4" t="s">
        <v>37</v>
      </c>
      <c r="J36" s="4" t="s">
        <v>51</v>
      </c>
      <c r="K36" s="5">
        <v>10750</v>
      </c>
      <c r="L36" s="6">
        <v>404</v>
      </c>
      <c r="M36" s="7">
        <v>0</v>
      </c>
      <c r="N36" s="8">
        <v>4343000</v>
      </c>
    </row>
    <row r="37" spans="2:14" ht="26.4">
      <c r="B37" s="4">
        <v>2023</v>
      </c>
      <c r="C37" s="4" t="s">
        <v>32</v>
      </c>
      <c r="D37" s="1079" t="s">
        <v>59</v>
      </c>
      <c r="E37" s="1080"/>
      <c r="F37" s="1079" t="s">
        <v>60</v>
      </c>
      <c r="G37" s="1080"/>
      <c r="H37" s="4" t="s">
        <v>26</v>
      </c>
      <c r="I37" s="4" t="s">
        <v>19</v>
      </c>
      <c r="J37" s="4" t="s">
        <v>33</v>
      </c>
      <c r="K37" s="5">
        <v>6200</v>
      </c>
      <c r="L37" s="6">
        <v>9663</v>
      </c>
      <c r="M37" s="7">
        <v>1</v>
      </c>
      <c r="N37" s="8">
        <v>59904400</v>
      </c>
    </row>
    <row r="38" spans="2:14" ht="26.4">
      <c r="B38" s="4">
        <v>2023</v>
      </c>
      <c r="C38" s="4" t="s">
        <v>32</v>
      </c>
      <c r="D38" s="1079" t="s">
        <v>59</v>
      </c>
      <c r="E38" s="1080"/>
      <c r="F38" s="1079" t="s">
        <v>60</v>
      </c>
      <c r="G38" s="1080"/>
      <c r="H38" s="4" t="s">
        <v>26</v>
      </c>
      <c r="I38" s="4" t="s">
        <v>37</v>
      </c>
      <c r="J38" s="4" t="s">
        <v>51</v>
      </c>
      <c r="K38" s="5">
        <v>15500</v>
      </c>
      <c r="L38" s="6">
        <v>1002</v>
      </c>
      <c r="M38" s="7">
        <v>0</v>
      </c>
      <c r="N38" s="8">
        <v>15531000</v>
      </c>
    </row>
    <row r="39" spans="2:14" ht="26.4">
      <c r="B39" s="4">
        <v>2023</v>
      </c>
      <c r="C39" s="4" t="s">
        <v>32</v>
      </c>
      <c r="D39" s="1079" t="s">
        <v>59</v>
      </c>
      <c r="E39" s="1080"/>
      <c r="F39" s="1079" t="s">
        <v>60</v>
      </c>
      <c r="G39" s="1080"/>
      <c r="H39" s="4" t="s">
        <v>27</v>
      </c>
      <c r="I39" s="4" t="s">
        <v>19</v>
      </c>
      <c r="J39" s="4" t="s">
        <v>33</v>
      </c>
      <c r="K39" s="5">
        <v>650</v>
      </c>
      <c r="L39" s="6">
        <v>1135</v>
      </c>
      <c r="M39" s="7">
        <v>4</v>
      </c>
      <c r="N39" s="8">
        <v>735150</v>
      </c>
    </row>
    <row r="40" spans="2:14" ht="26.4">
      <c r="B40" s="4">
        <v>2023</v>
      </c>
      <c r="C40" s="4" t="s">
        <v>32</v>
      </c>
      <c r="D40" s="1079" t="s">
        <v>59</v>
      </c>
      <c r="E40" s="1080"/>
      <c r="F40" s="1079" t="s">
        <v>60</v>
      </c>
      <c r="G40" s="1080"/>
      <c r="H40" s="4" t="s">
        <v>27</v>
      </c>
      <c r="I40" s="4" t="s">
        <v>37</v>
      </c>
      <c r="J40" s="4" t="s">
        <v>51</v>
      </c>
      <c r="K40" s="5">
        <v>1300</v>
      </c>
      <c r="L40" s="6">
        <v>676</v>
      </c>
      <c r="M40" s="7">
        <v>0</v>
      </c>
      <c r="N40" s="8">
        <v>878800</v>
      </c>
    </row>
    <row r="41" spans="2:14">
      <c r="B41" s="12" t="s">
        <v>28</v>
      </c>
      <c r="C41" s="12" t="s">
        <v>28</v>
      </c>
      <c r="D41" s="1083" t="s">
        <v>28</v>
      </c>
      <c r="E41" s="1080"/>
      <c r="F41" s="1083" t="s">
        <v>29</v>
      </c>
      <c r="G41" s="1080"/>
      <c r="H41" s="12" t="s">
        <v>28</v>
      </c>
      <c r="I41" s="12" t="s">
        <v>28</v>
      </c>
      <c r="J41" s="12" t="s">
        <v>28</v>
      </c>
      <c r="K41" s="12" t="s">
        <v>28</v>
      </c>
      <c r="L41" s="13">
        <v>212086</v>
      </c>
      <c r="M41" s="13">
        <v>28</v>
      </c>
      <c r="N41" s="14">
        <v>523692600</v>
      </c>
    </row>
    <row r="42" spans="2:14">
      <c r="B42" s="15" t="s">
        <v>28</v>
      </c>
      <c r="C42" s="15" t="s">
        <v>29</v>
      </c>
      <c r="D42" s="1084" t="s">
        <v>28</v>
      </c>
      <c r="E42" s="1080"/>
      <c r="F42" s="1084" t="s">
        <v>28</v>
      </c>
      <c r="G42" s="1080"/>
      <c r="H42" s="15" t="s">
        <v>28</v>
      </c>
      <c r="I42" s="15" t="s">
        <v>28</v>
      </c>
      <c r="J42" s="15" t="s">
        <v>28</v>
      </c>
      <c r="K42" s="15" t="s">
        <v>28</v>
      </c>
      <c r="L42" s="16">
        <v>212086</v>
      </c>
      <c r="M42" s="16">
        <v>28</v>
      </c>
      <c r="N42" s="17">
        <v>523692600</v>
      </c>
    </row>
    <row r="43" spans="2:14">
      <c r="B43" s="18" t="s">
        <v>29</v>
      </c>
      <c r="C43" s="18" t="s">
        <v>28</v>
      </c>
      <c r="D43" s="1085" t="s">
        <v>28</v>
      </c>
      <c r="E43" s="1080"/>
      <c r="F43" s="1085" t="s">
        <v>28</v>
      </c>
      <c r="G43" s="1080"/>
      <c r="H43" s="18" t="s">
        <v>28</v>
      </c>
      <c r="I43" s="18" t="s">
        <v>28</v>
      </c>
      <c r="J43" s="18" t="s">
        <v>28</v>
      </c>
      <c r="K43" s="18" t="s">
        <v>28</v>
      </c>
      <c r="L43" s="19">
        <v>421330</v>
      </c>
      <c r="M43" s="19">
        <v>92</v>
      </c>
      <c r="N43" s="20">
        <v>1054169200</v>
      </c>
    </row>
    <row r="44" spans="2:14" ht="0" hidden="1" customHeight="1"/>
  </sheetData>
  <mergeCells count="74">
    <mergeCell ref="D43:E43"/>
    <mergeCell ref="F43:G43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8:P8"/>
    <mergeCell ref="B2:D4"/>
    <mergeCell ref="E2:Q2"/>
    <mergeCell ref="E3:F3"/>
    <mergeCell ref="G3:Q3"/>
    <mergeCell ref="B6:P6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684"/>
  <sheetViews>
    <sheetView showGridLines="0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62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63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63</v>
      </c>
      <c r="E11" s="1080"/>
      <c r="F11" s="1079" t="s">
        <v>64</v>
      </c>
      <c r="G11" s="1080"/>
      <c r="H11" s="4" t="s">
        <v>18</v>
      </c>
      <c r="I11" s="4" t="s">
        <v>19</v>
      </c>
      <c r="J11" s="4" t="s">
        <v>20</v>
      </c>
      <c r="K11" s="5">
        <v>900</v>
      </c>
      <c r="L11" s="6">
        <v>42764</v>
      </c>
      <c r="M11" s="9"/>
      <c r="N11" s="8">
        <v>38487600</v>
      </c>
    </row>
    <row r="12" spans="2:17" ht="39.6">
      <c r="B12" s="4">
        <v>2023</v>
      </c>
      <c r="C12" s="4" t="s">
        <v>16</v>
      </c>
      <c r="D12" s="1079" t="s">
        <v>63</v>
      </c>
      <c r="E12" s="1080"/>
      <c r="F12" s="1079" t="s">
        <v>64</v>
      </c>
      <c r="G12" s="1080"/>
      <c r="H12" s="4" t="s">
        <v>22</v>
      </c>
      <c r="I12" s="4" t="s">
        <v>19</v>
      </c>
      <c r="J12" s="4" t="s">
        <v>20</v>
      </c>
      <c r="K12" s="5">
        <v>900</v>
      </c>
      <c r="L12" s="6">
        <v>281</v>
      </c>
      <c r="M12" s="9"/>
      <c r="N12" s="8">
        <v>252900</v>
      </c>
    </row>
    <row r="13" spans="2:17" ht="26.4">
      <c r="B13" s="4">
        <v>2023</v>
      </c>
      <c r="C13" s="4" t="s">
        <v>16</v>
      </c>
      <c r="D13" s="1079" t="s">
        <v>63</v>
      </c>
      <c r="E13" s="1080"/>
      <c r="F13" s="1079" t="s">
        <v>64</v>
      </c>
      <c r="G13" s="1080"/>
      <c r="H13" s="4" t="s">
        <v>23</v>
      </c>
      <c r="I13" s="4" t="s">
        <v>19</v>
      </c>
      <c r="J13" s="4" t="s">
        <v>20</v>
      </c>
      <c r="K13" s="5">
        <v>1700</v>
      </c>
      <c r="L13" s="6">
        <v>491</v>
      </c>
      <c r="M13" s="9"/>
      <c r="N13" s="8">
        <v>834700</v>
      </c>
    </row>
    <row r="14" spans="2:17" ht="26.4">
      <c r="B14" s="4">
        <v>2023</v>
      </c>
      <c r="C14" s="4" t="s">
        <v>16</v>
      </c>
      <c r="D14" s="1079" t="s">
        <v>63</v>
      </c>
      <c r="E14" s="1080"/>
      <c r="F14" s="1079" t="s">
        <v>64</v>
      </c>
      <c r="G14" s="1080"/>
      <c r="H14" s="4" t="s">
        <v>24</v>
      </c>
      <c r="I14" s="4" t="s">
        <v>19</v>
      </c>
      <c r="J14" s="4" t="s">
        <v>20</v>
      </c>
      <c r="K14" s="5">
        <v>3000</v>
      </c>
      <c r="L14" s="6">
        <v>626</v>
      </c>
      <c r="M14" s="9"/>
      <c r="N14" s="8">
        <v>1878000</v>
      </c>
    </row>
    <row r="15" spans="2:17" ht="26.4">
      <c r="B15" s="4">
        <v>2023</v>
      </c>
      <c r="C15" s="4" t="s">
        <v>16</v>
      </c>
      <c r="D15" s="1079" t="s">
        <v>63</v>
      </c>
      <c r="E15" s="1080"/>
      <c r="F15" s="1079" t="s">
        <v>64</v>
      </c>
      <c r="G15" s="1080"/>
      <c r="H15" s="4" t="s">
        <v>25</v>
      </c>
      <c r="I15" s="4" t="s">
        <v>19</v>
      </c>
      <c r="J15" s="4" t="s">
        <v>20</v>
      </c>
      <c r="K15" s="5">
        <v>1700</v>
      </c>
      <c r="L15" s="6">
        <v>2796</v>
      </c>
      <c r="M15" s="9"/>
      <c r="N15" s="8">
        <v>4753200</v>
      </c>
    </row>
    <row r="16" spans="2:17" ht="26.4">
      <c r="B16" s="4">
        <v>2023</v>
      </c>
      <c r="C16" s="4" t="s">
        <v>16</v>
      </c>
      <c r="D16" s="1079" t="s">
        <v>63</v>
      </c>
      <c r="E16" s="1080"/>
      <c r="F16" s="1079" t="s">
        <v>64</v>
      </c>
      <c r="G16" s="1080"/>
      <c r="H16" s="4" t="s">
        <v>26</v>
      </c>
      <c r="I16" s="4" t="s">
        <v>19</v>
      </c>
      <c r="J16" s="4" t="s">
        <v>20</v>
      </c>
      <c r="K16" s="5">
        <v>3000</v>
      </c>
      <c r="L16" s="6">
        <v>9977</v>
      </c>
      <c r="M16" s="9"/>
      <c r="N16" s="8">
        <v>29931000</v>
      </c>
    </row>
    <row r="17" spans="2:14" ht="26.4">
      <c r="B17" s="4">
        <v>2023</v>
      </c>
      <c r="C17" s="4" t="s">
        <v>16</v>
      </c>
      <c r="D17" s="1079" t="s">
        <v>63</v>
      </c>
      <c r="E17" s="1080"/>
      <c r="F17" s="1079" t="s">
        <v>64</v>
      </c>
      <c r="G17" s="1080"/>
      <c r="H17" s="4" t="s">
        <v>27</v>
      </c>
      <c r="I17" s="4" t="s">
        <v>19</v>
      </c>
      <c r="J17" s="4" t="s">
        <v>20</v>
      </c>
      <c r="K17" s="5">
        <v>300</v>
      </c>
      <c r="L17" s="6">
        <v>51</v>
      </c>
      <c r="M17" s="9"/>
      <c r="N17" s="8">
        <v>15300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56986</v>
      </c>
      <c r="M18" s="12"/>
      <c r="N18" s="14">
        <v>76152700</v>
      </c>
    </row>
    <row r="19" spans="2:14" ht="26.4">
      <c r="B19" s="4">
        <v>2023</v>
      </c>
      <c r="C19" s="4" t="s">
        <v>16</v>
      </c>
      <c r="D19" s="1079" t="s">
        <v>63</v>
      </c>
      <c r="E19" s="1080"/>
      <c r="F19" s="1079" t="s">
        <v>65</v>
      </c>
      <c r="G19" s="1080"/>
      <c r="H19" s="4" t="s">
        <v>18</v>
      </c>
      <c r="I19" s="4" t="s">
        <v>19</v>
      </c>
      <c r="J19" s="4" t="s">
        <v>20</v>
      </c>
      <c r="K19" s="5">
        <v>900</v>
      </c>
      <c r="L19" s="6">
        <v>34073</v>
      </c>
      <c r="M19" s="7">
        <v>5141</v>
      </c>
      <c r="N19" s="8">
        <v>26038800</v>
      </c>
    </row>
    <row r="20" spans="2:14" ht="39.6">
      <c r="B20" s="4">
        <v>2023</v>
      </c>
      <c r="C20" s="4" t="s">
        <v>16</v>
      </c>
      <c r="D20" s="1079" t="s">
        <v>63</v>
      </c>
      <c r="E20" s="1080"/>
      <c r="F20" s="1079" t="s">
        <v>65</v>
      </c>
      <c r="G20" s="1080"/>
      <c r="H20" s="4" t="s">
        <v>22</v>
      </c>
      <c r="I20" s="4" t="s">
        <v>19</v>
      </c>
      <c r="J20" s="4" t="s">
        <v>20</v>
      </c>
      <c r="K20" s="5">
        <v>900</v>
      </c>
      <c r="L20" s="6">
        <v>133</v>
      </c>
      <c r="M20" s="7">
        <v>20</v>
      </c>
      <c r="N20" s="8">
        <v>101700</v>
      </c>
    </row>
    <row r="21" spans="2:14" ht="26.4">
      <c r="B21" s="4">
        <v>2023</v>
      </c>
      <c r="C21" s="4" t="s">
        <v>16</v>
      </c>
      <c r="D21" s="1079" t="s">
        <v>63</v>
      </c>
      <c r="E21" s="1080"/>
      <c r="F21" s="1079" t="s">
        <v>65</v>
      </c>
      <c r="G21" s="1080"/>
      <c r="H21" s="4" t="s">
        <v>23</v>
      </c>
      <c r="I21" s="4" t="s">
        <v>19</v>
      </c>
      <c r="J21" s="4" t="s">
        <v>20</v>
      </c>
      <c r="K21" s="5">
        <v>1700</v>
      </c>
      <c r="L21" s="6">
        <v>150</v>
      </c>
      <c r="M21" s="7">
        <v>130</v>
      </c>
      <c r="N21" s="8">
        <v>34000</v>
      </c>
    </row>
    <row r="22" spans="2:14" ht="26.4">
      <c r="B22" s="4">
        <v>2023</v>
      </c>
      <c r="C22" s="4" t="s">
        <v>16</v>
      </c>
      <c r="D22" s="1079" t="s">
        <v>63</v>
      </c>
      <c r="E22" s="1080"/>
      <c r="F22" s="1079" t="s">
        <v>65</v>
      </c>
      <c r="G22" s="1080"/>
      <c r="H22" s="4" t="s">
        <v>24</v>
      </c>
      <c r="I22" s="4" t="s">
        <v>19</v>
      </c>
      <c r="J22" s="4" t="s">
        <v>66</v>
      </c>
      <c r="K22" s="5">
        <v>3000</v>
      </c>
      <c r="L22" s="6">
        <v>16</v>
      </c>
      <c r="M22" s="7">
        <v>38</v>
      </c>
      <c r="N22" s="8">
        <v>-66000</v>
      </c>
    </row>
    <row r="23" spans="2:14" ht="26.4">
      <c r="B23" s="4">
        <v>2023</v>
      </c>
      <c r="C23" s="4" t="s">
        <v>16</v>
      </c>
      <c r="D23" s="1079" t="s">
        <v>63</v>
      </c>
      <c r="E23" s="1080"/>
      <c r="F23" s="1079" t="s">
        <v>65</v>
      </c>
      <c r="G23" s="1080"/>
      <c r="H23" s="4" t="s">
        <v>25</v>
      </c>
      <c r="I23" s="4" t="s">
        <v>19</v>
      </c>
      <c r="J23" s="4" t="s">
        <v>20</v>
      </c>
      <c r="K23" s="5">
        <v>1700</v>
      </c>
      <c r="L23" s="6">
        <v>1598</v>
      </c>
      <c r="M23" s="7">
        <v>424</v>
      </c>
      <c r="N23" s="8">
        <v>1995800</v>
      </c>
    </row>
    <row r="24" spans="2:14" ht="26.4">
      <c r="B24" s="4">
        <v>2023</v>
      </c>
      <c r="C24" s="4" t="s">
        <v>16</v>
      </c>
      <c r="D24" s="1079" t="s">
        <v>63</v>
      </c>
      <c r="E24" s="1080"/>
      <c r="F24" s="1079" t="s">
        <v>65</v>
      </c>
      <c r="G24" s="1080"/>
      <c r="H24" s="4" t="s">
        <v>26</v>
      </c>
      <c r="I24" s="4" t="s">
        <v>19</v>
      </c>
      <c r="J24" s="4" t="s">
        <v>20</v>
      </c>
      <c r="K24" s="5">
        <v>3000</v>
      </c>
      <c r="L24" s="6">
        <v>1370</v>
      </c>
      <c r="M24" s="7">
        <v>1797</v>
      </c>
      <c r="N24" s="8">
        <v>-1281000</v>
      </c>
    </row>
    <row r="25" spans="2:14" ht="26.4">
      <c r="B25" s="4">
        <v>2023</v>
      </c>
      <c r="C25" s="4" t="s">
        <v>16</v>
      </c>
      <c r="D25" s="1079" t="s">
        <v>63</v>
      </c>
      <c r="E25" s="1080"/>
      <c r="F25" s="1079" t="s">
        <v>65</v>
      </c>
      <c r="G25" s="1080"/>
      <c r="H25" s="4" t="s">
        <v>27</v>
      </c>
      <c r="I25" s="4" t="s">
        <v>19</v>
      </c>
      <c r="J25" s="4" t="s">
        <v>20</v>
      </c>
      <c r="K25" s="5">
        <v>300</v>
      </c>
      <c r="L25" s="6">
        <v>484</v>
      </c>
      <c r="M25" s="7">
        <v>30</v>
      </c>
      <c r="N25" s="8">
        <v>136200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37824</v>
      </c>
      <c r="M26" s="13">
        <v>7580</v>
      </c>
      <c r="N26" s="14">
        <v>26959500</v>
      </c>
    </row>
    <row r="27" spans="2:14" ht="26.4">
      <c r="B27" s="4">
        <v>2023</v>
      </c>
      <c r="C27" s="4" t="s">
        <v>16</v>
      </c>
      <c r="D27" s="1079" t="s">
        <v>63</v>
      </c>
      <c r="E27" s="1080"/>
      <c r="F27" s="1079" t="s">
        <v>67</v>
      </c>
      <c r="G27" s="1080"/>
      <c r="H27" s="4" t="s">
        <v>18</v>
      </c>
      <c r="I27" s="4" t="s">
        <v>19</v>
      </c>
      <c r="J27" s="4" t="s">
        <v>20</v>
      </c>
      <c r="K27" s="5">
        <v>900</v>
      </c>
      <c r="L27" s="6">
        <v>2192</v>
      </c>
      <c r="M27" s="9"/>
      <c r="N27" s="8">
        <v>1972800</v>
      </c>
    </row>
    <row r="28" spans="2:14" ht="39.6">
      <c r="B28" s="4">
        <v>2023</v>
      </c>
      <c r="C28" s="4" t="s">
        <v>16</v>
      </c>
      <c r="D28" s="1079" t="s">
        <v>63</v>
      </c>
      <c r="E28" s="1080"/>
      <c r="F28" s="1079" t="s">
        <v>67</v>
      </c>
      <c r="G28" s="1080"/>
      <c r="H28" s="4" t="s">
        <v>22</v>
      </c>
      <c r="I28" s="4" t="s">
        <v>19</v>
      </c>
      <c r="J28" s="4" t="s">
        <v>68</v>
      </c>
      <c r="K28" s="5">
        <v>900</v>
      </c>
      <c r="L28" s="6">
        <v>2</v>
      </c>
      <c r="M28" s="9"/>
      <c r="N28" s="8">
        <v>1800</v>
      </c>
    </row>
    <row r="29" spans="2:14" ht="26.4">
      <c r="B29" s="4">
        <v>2023</v>
      </c>
      <c r="C29" s="4" t="s">
        <v>16</v>
      </c>
      <c r="D29" s="1079" t="s">
        <v>63</v>
      </c>
      <c r="E29" s="1080"/>
      <c r="F29" s="1079" t="s">
        <v>67</v>
      </c>
      <c r="G29" s="1080"/>
      <c r="H29" s="4" t="s">
        <v>23</v>
      </c>
      <c r="I29" s="4" t="s">
        <v>19</v>
      </c>
      <c r="J29" s="4" t="s">
        <v>69</v>
      </c>
      <c r="K29" s="5">
        <v>1700</v>
      </c>
      <c r="L29" s="6">
        <v>8</v>
      </c>
      <c r="M29" s="9"/>
      <c r="N29" s="8">
        <v>13600</v>
      </c>
    </row>
    <row r="30" spans="2:14" ht="26.4">
      <c r="B30" s="4">
        <v>2023</v>
      </c>
      <c r="C30" s="4" t="s">
        <v>16</v>
      </c>
      <c r="D30" s="1079" t="s">
        <v>63</v>
      </c>
      <c r="E30" s="1080"/>
      <c r="F30" s="1079" t="s">
        <v>67</v>
      </c>
      <c r="G30" s="1080"/>
      <c r="H30" s="4" t="s">
        <v>24</v>
      </c>
      <c r="I30" s="4" t="s">
        <v>19</v>
      </c>
      <c r="J30" s="4" t="s">
        <v>70</v>
      </c>
      <c r="K30" s="5">
        <v>3000</v>
      </c>
      <c r="L30" s="6">
        <v>3</v>
      </c>
      <c r="M30" s="9"/>
      <c r="N30" s="8">
        <v>9000</v>
      </c>
    </row>
    <row r="31" spans="2:14" ht="26.4">
      <c r="B31" s="4">
        <v>2023</v>
      </c>
      <c r="C31" s="4" t="s">
        <v>16</v>
      </c>
      <c r="D31" s="1079" t="s">
        <v>63</v>
      </c>
      <c r="E31" s="1080"/>
      <c r="F31" s="1079" t="s">
        <v>67</v>
      </c>
      <c r="G31" s="1080"/>
      <c r="H31" s="4" t="s">
        <v>25</v>
      </c>
      <c r="I31" s="4" t="s">
        <v>19</v>
      </c>
      <c r="J31" s="4" t="s">
        <v>71</v>
      </c>
      <c r="K31" s="5">
        <v>1700</v>
      </c>
      <c r="L31" s="6">
        <v>38</v>
      </c>
      <c r="M31" s="9"/>
      <c r="N31" s="8">
        <v>64600</v>
      </c>
    </row>
    <row r="32" spans="2:14" ht="26.4">
      <c r="B32" s="4">
        <v>2023</v>
      </c>
      <c r="C32" s="4" t="s">
        <v>16</v>
      </c>
      <c r="D32" s="1079" t="s">
        <v>63</v>
      </c>
      <c r="E32" s="1080"/>
      <c r="F32" s="1079" t="s">
        <v>67</v>
      </c>
      <c r="G32" s="1080"/>
      <c r="H32" s="4" t="s">
        <v>26</v>
      </c>
      <c r="I32" s="4" t="s">
        <v>19</v>
      </c>
      <c r="J32" s="4" t="s">
        <v>72</v>
      </c>
      <c r="K32" s="5">
        <v>3000</v>
      </c>
      <c r="L32" s="6">
        <v>83</v>
      </c>
      <c r="M32" s="9"/>
      <c r="N32" s="8">
        <v>249000</v>
      </c>
    </row>
    <row r="33" spans="2:14" ht="26.4">
      <c r="B33" s="4">
        <v>2023</v>
      </c>
      <c r="C33" s="4" t="s">
        <v>16</v>
      </c>
      <c r="D33" s="1079" t="s">
        <v>63</v>
      </c>
      <c r="E33" s="1080"/>
      <c r="F33" s="1079" t="s">
        <v>67</v>
      </c>
      <c r="G33" s="1080"/>
      <c r="H33" s="4" t="s">
        <v>27</v>
      </c>
      <c r="I33" s="4" t="s">
        <v>19</v>
      </c>
      <c r="J33" s="4" t="s">
        <v>73</v>
      </c>
      <c r="K33" s="5">
        <v>300</v>
      </c>
      <c r="L33" s="6">
        <v>7</v>
      </c>
      <c r="M33" s="9"/>
      <c r="N33" s="8">
        <v>2100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2333</v>
      </c>
      <c r="M34" s="12"/>
      <c r="N34" s="14">
        <v>2312900</v>
      </c>
    </row>
    <row r="35" spans="2:14" ht="26.4">
      <c r="B35" s="4">
        <v>2023</v>
      </c>
      <c r="C35" s="4" t="s">
        <v>16</v>
      </c>
      <c r="D35" s="1079" t="s">
        <v>63</v>
      </c>
      <c r="E35" s="1080"/>
      <c r="F35" s="1079" t="s">
        <v>74</v>
      </c>
      <c r="G35" s="1080"/>
      <c r="H35" s="4" t="s">
        <v>18</v>
      </c>
      <c r="I35" s="4" t="s">
        <v>19</v>
      </c>
      <c r="J35" s="4" t="s">
        <v>20</v>
      </c>
      <c r="K35" s="5">
        <v>900</v>
      </c>
      <c r="L35" s="6">
        <v>18525</v>
      </c>
      <c r="M35" s="9"/>
      <c r="N35" s="8">
        <v>16672500</v>
      </c>
    </row>
    <row r="36" spans="2:14" ht="39.6">
      <c r="B36" s="4">
        <v>2023</v>
      </c>
      <c r="C36" s="4" t="s">
        <v>16</v>
      </c>
      <c r="D36" s="1079" t="s">
        <v>63</v>
      </c>
      <c r="E36" s="1080"/>
      <c r="F36" s="1079" t="s">
        <v>74</v>
      </c>
      <c r="G36" s="1080"/>
      <c r="H36" s="4" t="s">
        <v>22</v>
      </c>
      <c r="I36" s="4" t="s">
        <v>19</v>
      </c>
      <c r="J36" s="4" t="s">
        <v>75</v>
      </c>
      <c r="K36" s="5">
        <v>900</v>
      </c>
      <c r="L36" s="6">
        <v>29</v>
      </c>
      <c r="M36" s="9"/>
      <c r="N36" s="8">
        <v>26100</v>
      </c>
    </row>
    <row r="37" spans="2:14" ht="26.4">
      <c r="B37" s="4">
        <v>2023</v>
      </c>
      <c r="C37" s="4" t="s">
        <v>16</v>
      </c>
      <c r="D37" s="1079" t="s">
        <v>63</v>
      </c>
      <c r="E37" s="1080"/>
      <c r="F37" s="1079" t="s">
        <v>74</v>
      </c>
      <c r="G37" s="1080"/>
      <c r="H37" s="4" t="s">
        <v>23</v>
      </c>
      <c r="I37" s="4" t="s">
        <v>19</v>
      </c>
      <c r="J37" s="4" t="s">
        <v>20</v>
      </c>
      <c r="K37" s="5">
        <v>1700</v>
      </c>
      <c r="L37" s="6">
        <v>555</v>
      </c>
      <c r="M37" s="9"/>
      <c r="N37" s="8">
        <v>943500</v>
      </c>
    </row>
    <row r="38" spans="2:14" ht="26.4">
      <c r="B38" s="4">
        <v>2023</v>
      </c>
      <c r="C38" s="4" t="s">
        <v>16</v>
      </c>
      <c r="D38" s="1079" t="s">
        <v>63</v>
      </c>
      <c r="E38" s="1080"/>
      <c r="F38" s="1079" t="s">
        <v>74</v>
      </c>
      <c r="G38" s="1080"/>
      <c r="H38" s="4" t="s">
        <v>24</v>
      </c>
      <c r="I38" s="4" t="s">
        <v>19</v>
      </c>
      <c r="J38" s="4" t="s">
        <v>76</v>
      </c>
      <c r="K38" s="5">
        <v>3000</v>
      </c>
      <c r="L38" s="6">
        <v>43</v>
      </c>
      <c r="M38" s="9"/>
      <c r="N38" s="8">
        <v>129000</v>
      </c>
    </row>
    <row r="39" spans="2:14" ht="26.4">
      <c r="B39" s="4">
        <v>2023</v>
      </c>
      <c r="C39" s="4" t="s">
        <v>16</v>
      </c>
      <c r="D39" s="1079" t="s">
        <v>63</v>
      </c>
      <c r="E39" s="1080"/>
      <c r="F39" s="1079" t="s">
        <v>74</v>
      </c>
      <c r="G39" s="1080"/>
      <c r="H39" s="4" t="s">
        <v>25</v>
      </c>
      <c r="I39" s="4" t="s">
        <v>19</v>
      </c>
      <c r="J39" s="4" t="s">
        <v>20</v>
      </c>
      <c r="K39" s="5">
        <v>1700</v>
      </c>
      <c r="L39" s="6">
        <v>1445</v>
      </c>
      <c r="M39" s="9"/>
      <c r="N39" s="8">
        <v>2456500</v>
      </c>
    </row>
    <row r="40" spans="2:14" ht="26.4">
      <c r="B40" s="4">
        <v>2023</v>
      </c>
      <c r="C40" s="4" t="s">
        <v>16</v>
      </c>
      <c r="D40" s="1079" t="s">
        <v>63</v>
      </c>
      <c r="E40" s="1080"/>
      <c r="F40" s="1079" t="s">
        <v>74</v>
      </c>
      <c r="G40" s="1080"/>
      <c r="H40" s="4" t="s">
        <v>26</v>
      </c>
      <c r="I40" s="4" t="s">
        <v>19</v>
      </c>
      <c r="J40" s="4" t="s">
        <v>76</v>
      </c>
      <c r="K40" s="5">
        <v>3000</v>
      </c>
      <c r="L40" s="6">
        <v>1376</v>
      </c>
      <c r="M40" s="9"/>
      <c r="N40" s="8">
        <v>4128000</v>
      </c>
    </row>
    <row r="41" spans="2:14" ht="26.4">
      <c r="B41" s="4">
        <v>2023</v>
      </c>
      <c r="C41" s="4" t="s">
        <v>16</v>
      </c>
      <c r="D41" s="1079" t="s">
        <v>63</v>
      </c>
      <c r="E41" s="1080"/>
      <c r="F41" s="1079" t="s">
        <v>74</v>
      </c>
      <c r="G41" s="1080"/>
      <c r="H41" s="4" t="s">
        <v>27</v>
      </c>
      <c r="I41" s="4" t="s">
        <v>19</v>
      </c>
      <c r="J41" s="4" t="s">
        <v>20</v>
      </c>
      <c r="K41" s="5">
        <v>300</v>
      </c>
      <c r="L41" s="6">
        <v>54</v>
      </c>
      <c r="M41" s="9"/>
      <c r="N41" s="8">
        <v>16200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22027</v>
      </c>
      <c r="M42" s="12"/>
      <c r="N42" s="14">
        <v>24371800</v>
      </c>
    </row>
    <row r="43" spans="2:14" ht="26.4">
      <c r="B43" s="4">
        <v>2023</v>
      </c>
      <c r="C43" s="4" t="s">
        <v>16</v>
      </c>
      <c r="D43" s="1079" t="s">
        <v>63</v>
      </c>
      <c r="E43" s="1080"/>
      <c r="F43" s="1079" t="s">
        <v>77</v>
      </c>
      <c r="G43" s="1080"/>
      <c r="H43" s="4" t="s">
        <v>18</v>
      </c>
      <c r="I43" s="4" t="s">
        <v>19</v>
      </c>
      <c r="J43" s="4" t="s">
        <v>20</v>
      </c>
      <c r="K43" s="5">
        <v>900</v>
      </c>
      <c r="L43" s="6">
        <v>13770</v>
      </c>
      <c r="M43" s="7">
        <v>1692</v>
      </c>
      <c r="N43" s="8">
        <v>10870200</v>
      </c>
    </row>
    <row r="44" spans="2:14" ht="39.6">
      <c r="B44" s="4">
        <v>2023</v>
      </c>
      <c r="C44" s="4" t="s">
        <v>16</v>
      </c>
      <c r="D44" s="1079" t="s">
        <v>63</v>
      </c>
      <c r="E44" s="1080"/>
      <c r="F44" s="1079" t="s">
        <v>77</v>
      </c>
      <c r="G44" s="1080"/>
      <c r="H44" s="4" t="s">
        <v>22</v>
      </c>
      <c r="I44" s="4" t="s">
        <v>19</v>
      </c>
      <c r="J44" s="4" t="s">
        <v>61</v>
      </c>
      <c r="K44" s="5">
        <v>900</v>
      </c>
      <c r="L44" s="6">
        <v>33</v>
      </c>
      <c r="M44" s="7">
        <v>13</v>
      </c>
      <c r="N44" s="8">
        <v>18000</v>
      </c>
    </row>
    <row r="45" spans="2:14" ht="26.4">
      <c r="B45" s="4">
        <v>2023</v>
      </c>
      <c r="C45" s="4" t="s">
        <v>16</v>
      </c>
      <c r="D45" s="1079" t="s">
        <v>63</v>
      </c>
      <c r="E45" s="1080"/>
      <c r="F45" s="1079" t="s">
        <v>77</v>
      </c>
      <c r="G45" s="1080"/>
      <c r="H45" s="4" t="s">
        <v>23</v>
      </c>
      <c r="I45" s="4" t="s">
        <v>19</v>
      </c>
      <c r="J45" s="4" t="s">
        <v>20</v>
      </c>
      <c r="K45" s="5">
        <v>1700</v>
      </c>
      <c r="L45" s="6">
        <v>659</v>
      </c>
      <c r="M45" s="7">
        <v>87</v>
      </c>
      <c r="N45" s="8">
        <v>972400</v>
      </c>
    </row>
    <row r="46" spans="2:14" ht="26.4">
      <c r="B46" s="4">
        <v>2023</v>
      </c>
      <c r="C46" s="4" t="s">
        <v>16</v>
      </c>
      <c r="D46" s="1079" t="s">
        <v>63</v>
      </c>
      <c r="E46" s="1080"/>
      <c r="F46" s="1079" t="s">
        <v>77</v>
      </c>
      <c r="G46" s="1080"/>
      <c r="H46" s="4" t="s">
        <v>24</v>
      </c>
      <c r="I46" s="4" t="s">
        <v>19</v>
      </c>
      <c r="J46" s="4" t="s">
        <v>69</v>
      </c>
      <c r="K46" s="5">
        <v>3000</v>
      </c>
      <c r="L46" s="6">
        <v>6</v>
      </c>
      <c r="M46" s="7">
        <v>16</v>
      </c>
      <c r="N46" s="8">
        <v>-30000</v>
      </c>
    </row>
    <row r="47" spans="2:14" ht="26.4">
      <c r="B47" s="4">
        <v>2023</v>
      </c>
      <c r="C47" s="4" t="s">
        <v>16</v>
      </c>
      <c r="D47" s="1079" t="s">
        <v>63</v>
      </c>
      <c r="E47" s="1080"/>
      <c r="F47" s="1079" t="s">
        <v>77</v>
      </c>
      <c r="G47" s="1080"/>
      <c r="H47" s="4" t="s">
        <v>25</v>
      </c>
      <c r="I47" s="4" t="s">
        <v>19</v>
      </c>
      <c r="J47" s="4" t="s">
        <v>20</v>
      </c>
      <c r="K47" s="5">
        <v>1700</v>
      </c>
      <c r="L47" s="6">
        <v>459</v>
      </c>
      <c r="M47" s="7">
        <v>409</v>
      </c>
      <c r="N47" s="8">
        <v>85000</v>
      </c>
    </row>
    <row r="48" spans="2:14" ht="26.4">
      <c r="B48" s="4">
        <v>2023</v>
      </c>
      <c r="C48" s="4" t="s">
        <v>16</v>
      </c>
      <c r="D48" s="1079" t="s">
        <v>63</v>
      </c>
      <c r="E48" s="1080"/>
      <c r="F48" s="1079" t="s">
        <v>77</v>
      </c>
      <c r="G48" s="1080"/>
      <c r="H48" s="4" t="s">
        <v>26</v>
      </c>
      <c r="I48" s="4" t="s">
        <v>19</v>
      </c>
      <c r="J48" s="4" t="s">
        <v>20</v>
      </c>
      <c r="K48" s="5">
        <v>3000</v>
      </c>
      <c r="L48" s="6">
        <v>121</v>
      </c>
      <c r="M48" s="7">
        <v>642</v>
      </c>
      <c r="N48" s="8">
        <v>-1563000</v>
      </c>
    </row>
    <row r="49" spans="2:14" ht="26.4">
      <c r="B49" s="4">
        <v>2023</v>
      </c>
      <c r="C49" s="4" t="s">
        <v>16</v>
      </c>
      <c r="D49" s="1079" t="s">
        <v>63</v>
      </c>
      <c r="E49" s="1080"/>
      <c r="F49" s="1079" t="s">
        <v>77</v>
      </c>
      <c r="G49" s="1080"/>
      <c r="H49" s="4" t="s">
        <v>27</v>
      </c>
      <c r="I49" s="4" t="s">
        <v>19</v>
      </c>
      <c r="J49" s="4" t="s">
        <v>20</v>
      </c>
      <c r="K49" s="5">
        <v>300</v>
      </c>
      <c r="L49" s="6">
        <v>226</v>
      </c>
      <c r="M49" s="7">
        <v>11</v>
      </c>
      <c r="N49" s="8">
        <v>64500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15274</v>
      </c>
      <c r="M50" s="13">
        <v>2870</v>
      </c>
      <c r="N50" s="14">
        <v>10417100</v>
      </c>
    </row>
    <row r="51" spans="2:14" ht="26.4">
      <c r="B51" s="4">
        <v>2023</v>
      </c>
      <c r="C51" s="4" t="s">
        <v>16</v>
      </c>
      <c r="D51" s="1079" t="s">
        <v>63</v>
      </c>
      <c r="E51" s="1080"/>
      <c r="F51" s="1079" t="s">
        <v>78</v>
      </c>
      <c r="G51" s="1080"/>
      <c r="H51" s="4" t="s">
        <v>18</v>
      </c>
      <c r="I51" s="4" t="s">
        <v>19</v>
      </c>
      <c r="J51" s="4" t="s">
        <v>20</v>
      </c>
      <c r="K51" s="5">
        <v>900</v>
      </c>
      <c r="L51" s="6">
        <v>1026</v>
      </c>
      <c r="M51" s="9"/>
      <c r="N51" s="8">
        <v>923400</v>
      </c>
    </row>
    <row r="52" spans="2:14" ht="26.4">
      <c r="B52" s="4">
        <v>2023</v>
      </c>
      <c r="C52" s="4" t="s">
        <v>16</v>
      </c>
      <c r="D52" s="1079" t="s">
        <v>63</v>
      </c>
      <c r="E52" s="1080"/>
      <c r="F52" s="1079" t="s">
        <v>78</v>
      </c>
      <c r="G52" s="1080"/>
      <c r="H52" s="4" t="s">
        <v>23</v>
      </c>
      <c r="I52" s="4" t="s">
        <v>19</v>
      </c>
      <c r="J52" s="4" t="s">
        <v>79</v>
      </c>
      <c r="K52" s="5">
        <v>1700</v>
      </c>
      <c r="L52" s="6">
        <v>11</v>
      </c>
      <c r="M52" s="9"/>
      <c r="N52" s="8">
        <v>18700</v>
      </c>
    </row>
    <row r="53" spans="2:14" ht="26.4">
      <c r="B53" s="4">
        <v>2023</v>
      </c>
      <c r="C53" s="4" t="s">
        <v>16</v>
      </c>
      <c r="D53" s="1079" t="s">
        <v>63</v>
      </c>
      <c r="E53" s="1080"/>
      <c r="F53" s="1079" t="s">
        <v>78</v>
      </c>
      <c r="G53" s="1080"/>
      <c r="H53" s="4" t="s">
        <v>25</v>
      </c>
      <c r="I53" s="4" t="s">
        <v>19</v>
      </c>
      <c r="J53" s="4" t="s">
        <v>76</v>
      </c>
      <c r="K53" s="5">
        <v>1700</v>
      </c>
      <c r="L53" s="6">
        <v>32</v>
      </c>
      <c r="M53" s="9"/>
      <c r="N53" s="8">
        <v>54400</v>
      </c>
    </row>
    <row r="54" spans="2:14" ht="26.4">
      <c r="B54" s="4">
        <v>2023</v>
      </c>
      <c r="C54" s="4" t="s">
        <v>16</v>
      </c>
      <c r="D54" s="1079" t="s">
        <v>63</v>
      </c>
      <c r="E54" s="1080"/>
      <c r="F54" s="1079" t="s">
        <v>78</v>
      </c>
      <c r="G54" s="1080"/>
      <c r="H54" s="4" t="s">
        <v>26</v>
      </c>
      <c r="I54" s="4" t="s">
        <v>19</v>
      </c>
      <c r="J54" s="4" t="s">
        <v>80</v>
      </c>
      <c r="K54" s="5">
        <v>3000</v>
      </c>
      <c r="L54" s="6">
        <v>7</v>
      </c>
      <c r="M54" s="9"/>
      <c r="N54" s="8">
        <v>21000</v>
      </c>
    </row>
    <row r="55" spans="2:14" ht="26.4">
      <c r="B55" s="4">
        <v>2023</v>
      </c>
      <c r="C55" s="4" t="s">
        <v>16</v>
      </c>
      <c r="D55" s="1079" t="s">
        <v>63</v>
      </c>
      <c r="E55" s="1080"/>
      <c r="F55" s="1079" t="s">
        <v>78</v>
      </c>
      <c r="G55" s="1080"/>
      <c r="H55" s="4" t="s">
        <v>27</v>
      </c>
      <c r="I55" s="4" t="s">
        <v>19</v>
      </c>
      <c r="J55" s="4" t="s">
        <v>81</v>
      </c>
      <c r="K55" s="5">
        <v>300</v>
      </c>
      <c r="L55" s="6">
        <v>2</v>
      </c>
      <c r="M55" s="9"/>
      <c r="N55" s="8">
        <v>600</v>
      </c>
    </row>
    <row r="56" spans="2:14">
      <c r="B56" s="12" t="s">
        <v>28</v>
      </c>
      <c r="C56" s="12" t="s">
        <v>28</v>
      </c>
      <c r="D56" s="1083" t="s">
        <v>28</v>
      </c>
      <c r="E56" s="1080"/>
      <c r="F56" s="1083" t="s">
        <v>29</v>
      </c>
      <c r="G56" s="1080"/>
      <c r="H56" s="12" t="s">
        <v>28</v>
      </c>
      <c r="I56" s="12" t="s">
        <v>28</v>
      </c>
      <c r="J56" s="12" t="s">
        <v>28</v>
      </c>
      <c r="K56" s="12" t="s">
        <v>28</v>
      </c>
      <c r="L56" s="13">
        <v>1078</v>
      </c>
      <c r="M56" s="12"/>
      <c r="N56" s="14">
        <v>1018100</v>
      </c>
    </row>
    <row r="57" spans="2:14" ht="26.4">
      <c r="B57" s="4">
        <v>2023</v>
      </c>
      <c r="C57" s="4" t="s">
        <v>16</v>
      </c>
      <c r="D57" s="1079" t="s">
        <v>63</v>
      </c>
      <c r="E57" s="1080"/>
      <c r="F57" s="1079" t="s">
        <v>82</v>
      </c>
      <c r="G57" s="1080"/>
      <c r="H57" s="4" t="s">
        <v>18</v>
      </c>
      <c r="I57" s="4" t="s">
        <v>19</v>
      </c>
      <c r="J57" s="4" t="s">
        <v>20</v>
      </c>
      <c r="K57" s="5">
        <v>900</v>
      </c>
      <c r="L57" s="6">
        <v>9255</v>
      </c>
      <c r="M57" s="7">
        <v>1039</v>
      </c>
      <c r="N57" s="8">
        <v>7394400</v>
      </c>
    </row>
    <row r="58" spans="2:14" ht="39.6">
      <c r="B58" s="4">
        <v>2023</v>
      </c>
      <c r="C58" s="4" t="s">
        <v>16</v>
      </c>
      <c r="D58" s="1079" t="s">
        <v>63</v>
      </c>
      <c r="E58" s="1080"/>
      <c r="F58" s="1079" t="s">
        <v>82</v>
      </c>
      <c r="G58" s="1080"/>
      <c r="H58" s="4" t="s">
        <v>22</v>
      </c>
      <c r="I58" s="4" t="s">
        <v>19</v>
      </c>
      <c r="J58" s="4" t="s">
        <v>76</v>
      </c>
      <c r="K58" s="5">
        <v>900</v>
      </c>
      <c r="L58" s="6">
        <v>26</v>
      </c>
      <c r="M58" s="9"/>
      <c r="N58" s="8">
        <v>23400</v>
      </c>
    </row>
    <row r="59" spans="2:14" ht="26.4">
      <c r="B59" s="4">
        <v>2023</v>
      </c>
      <c r="C59" s="4" t="s">
        <v>16</v>
      </c>
      <c r="D59" s="1079" t="s">
        <v>63</v>
      </c>
      <c r="E59" s="1080"/>
      <c r="F59" s="1079" t="s">
        <v>82</v>
      </c>
      <c r="G59" s="1080"/>
      <c r="H59" s="4" t="s">
        <v>23</v>
      </c>
      <c r="I59" s="4" t="s">
        <v>19</v>
      </c>
      <c r="J59" s="4" t="s">
        <v>20</v>
      </c>
      <c r="K59" s="5">
        <v>1700</v>
      </c>
      <c r="L59" s="6">
        <v>70</v>
      </c>
      <c r="M59" s="7">
        <v>11</v>
      </c>
      <c r="N59" s="8">
        <v>100300</v>
      </c>
    </row>
    <row r="60" spans="2:14" ht="26.4">
      <c r="B60" s="4">
        <v>2023</v>
      </c>
      <c r="C60" s="4" t="s">
        <v>16</v>
      </c>
      <c r="D60" s="1079" t="s">
        <v>63</v>
      </c>
      <c r="E60" s="1080"/>
      <c r="F60" s="1079" t="s">
        <v>82</v>
      </c>
      <c r="G60" s="1080"/>
      <c r="H60" s="4" t="s">
        <v>25</v>
      </c>
      <c r="I60" s="4" t="s">
        <v>19</v>
      </c>
      <c r="J60" s="4" t="s">
        <v>20</v>
      </c>
      <c r="K60" s="5">
        <v>1700</v>
      </c>
      <c r="L60" s="6">
        <v>462</v>
      </c>
      <c r="M60" s="7">
        <v>199</v>
      </c>
      <c r="N60" s="8">
        <v>447100</v>
      </c>
    </row>
    <row r="61" spans="2:14" ht="26.4">
      <c r="B61" s="4">
        <v>2023</v>
      </c>
      <c r="C61" s="4" t="s">
        <v>16</v>
      </c>
      <c r="D61" s="1079" t="s">
        <v>63</v>
      </c>
      <c r="E61" s="1080"/>
      <c r="F61" s="1079" t="s">
        <v>82</v>
      </c>
      <c r="G61" s="1080"/>
      <c r="H61" s="4" t="s">
        <v>26</v>
      </c>
      <c r="I61" s="4" t="s">
        <v>19</v>
      </c>
      <c r="J61" s="4" t="s">
        <v>72</v>
      </c>
      <c r="K61" s="5">
        <v>3000</v>
      </c>
      <c r="L61" s="6">
        <v>131</v>
      </c>
      <c r="M61" s="7">
        <v>64</v>
      </c>
      <c r="N61" s="8">
        <v>201000</v>
      </c>
    </row>
    <row r="62" spans="2:14" ht="26.4">
      <c r="B62" s="4">
        <v>2023</v>
      </c>
      <c r="C62" s="4" t="s">
        <v>16</v>
      </c>
      <c r="D62" s="1079" t="s">
        <v>63</v>
      </c>
      <c r="E62" s="1080"/>
      <c r="F62" s="1079" t="s">
        <v>82</v>
      </c>
      <c r="G62" s="1080"/>
      <c r="H62" s="4" t="s">
        <v>27</v>
      </c>
      <c r="I62" s="4" t="s">
        <v>19</v>
      </c>
      <c r="J62" s="4" t="s">
        <v>20</v>
      </c>
      <c r="K62" s="5">
        <v>300</v>
      </c>
      <c r="L62" s="6">
        <v>139</v>
      </c>
      <c r="M62" s="7">
        <v>13</v>
      </c>
      <c r="N62" s="8">
        <v>37800</v>
      </c>
    </row>
    <row r="63" spans="2:14">
      <c r="B63" s="12" t="s">
        <v>28</v>
      </c>
      <c r="C63" s="12" t="s">
        <v>28</v>
      </c>
      <c r="D63" s="1083" t="s">
        <v>28</v>
      </c>
      <c r="E63" s="1080"/>
      <c r="F63" s="1083" t="s">
        <v>29</v>
      </c>
      <c r="G63" s="1080"/>
      <c r="H63" s="12" t="s">
        <v>28</v>
      </c>
      <c r="I63" s="12" t="s">
        <v>28</v>
      </c>
      <c r="J63" s="12" t="s">
        <v>28</v>
      </c>
      <c r="K63" s="12" t="s">
        <v>28</v>
      </c>
      <c r="L63" s="13">
        <v>10083</v>
      </c>
      <c r="M63" s="13">
        <v>1326</v>
      </c>
      <c r="N63" s="14">
        <v>8204000</v>
      </c>
    </row>
    <row r="64" spans="2:14" ht="26.4">
      <c r="B64" s="4">
        <v>2023</v>
      </c>
      <c r="C64" s="4" t="s">
        <v>16</v>
      </c>
      <c r="D64" s="1079" t="s">
        <v>63</v>
      </c>
      <c r="E64" s="1080"/>
      <c r="F64" s="1079" t="s">
        <v>83</v>
      </c>
      <c r="G64" s="1080"/>
      <c r="H64" s="4" t="s">
        <v>18</v>
      </c>
      <c r="I64" s="4" t="s">
        <v>19</v>
      </c>
      <c r="J64" s="4" t="s">
        <v>20</v>
      </c>
      <c r="K64" s="5">
        <v>900</v>
      </c>
      <c r="L64" s="6">
        <v>4252</v>
      </c>
      <c r="M64" s="9"/>
      <c r="N64" s="8">
        <v>3826800</v>
      </c>
    </row>
    <row r="65" spans="2:14" ht="39.6">
      <c r="B65" s="4">
        <v>2023</v>
      </c>
      <c r="C65" s="4" t="s">
        <v>16</v>
      </c>
      <c r="D65" s="1079" t="s">
        <v>63</v>
      </c>
      <c r="E65" s="1080"/>
      <c r="F65" s="1079" t="s">
        <v>83</v>
      </c>
      <c r="G65" s="1080"/>
      <c r="H65" s="4" t="s">
        <v>22</v>
      </c>
      <c r="I65" s="4" t="s">
        <v>19</v>
      </c>
      <c r="J65" s="4" t="s">
        <v>84</v>
      </c>
      <c r="K65" s="5">
        <v>900</v>
      </c>
      <c r="L65" s="6">
        <v>1</v>
      </c>
      <c r="M65" s="9"/>
      <c r="N65" s="8">
        <v>900</v>
      </c>
    </row>
    <row r="66" spans="2:14" ht="26.4">
      <c r="B66" s="4">
        <v>2023</v>
      </c>
      <c r="C66" s="4" t="s">
        <v>16</v>
      </c>
      <c r="D66" s="1079" t="s">
        <v>63</v>
      </c>
      <c r="E66" s="1080"/>
      <c r="F66" s="1079" t="s">
        <v>83</v>
      </c>
      <c r="G66" s="1080"/>
      <c r="H66" s="4" t="s">
        <v>23</v>
      </c>
      <c r="I66" s="4" t="s">
        <v>19</v>
      </c>
      <c r="J66" s="4" t="s">
        <v>76</v>
      </c>
      <c r="K66" s="5">
        <v>1700</v>
      </c>
      <c r="L66" s="6">
        <v>119</v>
      </c>
      <c r="M66" s="9"/>
      <c r="N66" s="8">
        <v>202300</v>
      </c>
    </row>
    <row r="67" spans="2:14" ht="26.4">
      <c r="B67" s="4">
        <v>2023</v>
      </c>
      <c r="C67" s="4" t="s">
        <v>16</v>
      </c>
      <c r="D67" s="1079" t="s">
        <v>63</v>
      </c>
      <c r="E67" s="1080"/>
      <c r="F67" s="1079" t="s">
        <v>83</v>
      </c>
      <c r="G67" s="1080"/>
      <c r="H67" s="4" t="s">
        <v>24</v>
      </c>
      <c r="I67" s="4" t="s">
        <v>19</v>
      </c>
      <c r="J67" s="4" t="s">
        <v>85</v>
      </c>
      <c r="K67" s="5">
        <v>3000</v>
      </c>
      <c r="L67" s="6">
        <v>1</v>
      </c>
      <c r="M67" s="9"/>
      <c r="N67" s="8">
        <v>3000</v>
      </c>
    </row>
    <row r="68" spans="2:14" ht="26.4">
      <c r="B68" s="4">
        <v>2023</v>
      </c>
      <c r="C68" s="4" t="s">
        <v>16</v>
      </c>
      <c r="D68" s="1079" t="s">
        <v>63</v>
      </c>
      <c r="E68" s="1080"/>
      <c r="F68" s="1079" t="s">
        <v>83</v>
      </c>
      <c r="G68" s="1080"/>
      <c r="H68" s="4" t="s">
        <v>25</v>
      </c>
      <c r="I68" s="4" t="s">
        <v>19</v>
      </c>
      <c r="J68" s="4" t="s">
        <v>20</v>
      </c>
      <c r="K68" s="5">
        <v>1700</v>
      </c>
      <c r="L68" s="6">
        <v>262</v>
      </c>
      <c r="M68" s="9"/>
      <c r="N68" s="8">
        <v>445400</v>
      </c>
    </row>
    <row r="69" spans="2:14" ht="26.4">
      <c r="B69" s="4">
        <v>2023</v>
      </c>
      <c r="C69" s="4" t="s">
        <v>16</v>
      </c>
      <c r="D69" s="1079" t="s">
        <v>63</v>
      </c>
      <c r="E69" s="1080"/>
      <c r="F69" s="1079" t="s">
        <v>83</v>
      </c>
      <c r="G69" s="1080"/>
      <c r="H69" s="4" t="s">
        <v>26</v>
      </c>
      <c r="I69" s="4" t="s">
        <v>19</v>
      </c>
      <c r="J69" s="4" t="s">
        <v>76</v>
      </c>
      <c r="K69" s="5">
        <v>3000</v>
      </c>
      <c r="L69" s="6">
        <v>291</v>
      </c>
      <c r="M69" s="9"/>
      <c r="N69" s="8">
        <v>873000</v>
      </c>
    </row>
    <row r="70" spans="2:14" ht="26.4">
      <c r="B70" s="4">
        <v>2023</v>
      </c>
      <c r="C70" s="4" t="s">
        <v>16</v>
      </c>
      <c r="D70" s="1079" t="s">
        <v>63</v>
      </c>
      <c r="E70" s="1080"/>
      <c r="F70" s="1079" t="s">
        <v>83</v>
      </c>
      <c r="G70" s="1080"/>
      <c r="H70" s="4" t="s">
        <v>27</v>
      </c>
      <c r="I70" s="4" t="s">
        <v>19</v>
      </c>
      <c r="J70" s="4" t="s">
        <v>38</v>
      </c>
      <c r="K70" s="5">
        <v>300</v>
      </c>
      <c r="L70" s="6">
        <v>12</v>
      </c>
      <c r="M70" s="9"/>
      <c r="N70" s="8">
        <v>3600</v>
      </c>
    </row>
    <row r="71" spans="2:14">
      <c r="B71" s="12" t="s">
        <v>28</v>
      </c>
      <c r="C71" s="12" t="s">
        <v>28</v>
      </c>
      <c r="D71" s="1083" t="s">
        <v>28</v>
      </c>
      <c r="E71" s="1080"/>
      <c r="F71" s="1083" t="s">
        <v>29</v>
      </c>
      <c r="G71" s="1080"/>
      <c r="H71" s="12" t="s">
        <v>28</v>
      </c>
      <c r="I71" s="12" t="s">
        <v>28</v>
      </c>
      <c r="J71" s="12" t="s">
        <v>28</v>
      </c>
      <c r="K71" s="12" t="s">
        <v>28</v>
      </c>
      <c r="L71" s="13">
        <v>4938</v>
      </c>
      <c r="M71" s="12"/>
      <c r="N71" s="14">
        <v>5355000</v>
      </c>
    </row>
    <row r="72" spans="2:14" ht="26.4">
      <c r="B72" s="4">
        <v>2023</v>
      </c>
      <c r="C72" s="4" t="s">
        <v>16</v>
      </c>
      <c r="D72" s="1079" t="s">
        <v>63</v>
      </c>
      <c r="E72" s="1080"/>
      <c r="F72" s="1079" t="s">
        <v>86</v>
      </c>
      <c r="G72" s="1080"/>
      <c r="H72" s="4" t="s">
        <v>18</v>
      </c>
      <c r="I72" s="4" t="s">
        <v>19</v>
      </c>
      <c r="J72" s="4" t="s">
        <v>72</v>
      </c>
      <c r="K72" s="5">
        <v>2400</v>
      </c>
      <c r="L72" s="6">
        <v>52216</v>
      </c>
      <c r="M72" s="7">
        <v>35</v>
      </c>
      <c r="N72" s="8">
        <v>125234400</v>
      </c>
    </row>
    <row r="73" spans="2:14" ht="26.4">
      <c r="B73" s="4">
        <v>2023</v>
      </c>
      <c r="C73" s="4" t="s">
        <v>16</v>
      </c>
      <c r="D73" s="1079" t="s">
        <v>63</v>
      </c>
      <c r="E73" s="1080"/>
      <c r="F73" s="1079" t="s">
        <v>86</v>
      </c>
      <c r="G73" s="1080"/>
      <c r="H73" s="4" t="s">
        <v>18</v>
      </c>
      <c r="I73" s="4" t="s">
        <v>37</v>
      </c>
      <c r="J73" s="4" t="s">
        <v>61</v>
      </c>
      <c r="K73" s="5">
        <v>3600</v>
      </c>
      <c r="L73" s="6">
        <v>35105</v>
      </c>
      <c r="M73" s="9"/>
      <c r="N73" s="8">
        <v>126378000</v>
      </c>
    </row>
    <row r="74" spans="2:14" ht="39.6">
      <c r="B74" s="4">
        <v>2023</v>
      </c>
      <c r="C74" s="4" t="s">
        <v>16</v>
      </c>
      <c r="D74" s="1079" t="s">
        <v>63</v>
      </c>
      <c r="E74" s="1080"/>
      <c r="F74" s="1079" t="s">
        <v>86</v>
      </c>
      <c r="G74" s="1080"/>
      <c r="H74" s="4" t="s">
        <v>22</v>
      </c>
      <c r="I74" s="4" t="s">
        <v>19</v>
      </c>
      <c r="J74" s="4" t="s">
        <v>72</v>
      </c>
      <c r="K74" s="5">
        <v>2400</v>
      </c>
      <c r="L74" s="6">
        <v>95</v>
      </c>
      <c r="M74" s="7">
        <v>4</v>
      </c>
      <c r="N74" s="8">
        <v>218400</v>
      </c>
    </row>
    <row r="75" spans="2:14" ht="39.6">
      <c r="B75" s="4">
        <v>2023</v>
      </c>
      <c r="C75" s="4" t="s">
        <v>16</v>
      </c>
      <c r="D75" s="1079" t="s">
        <v>63</v>
      </c>
      <c r="E75" s="1080"/>
      <c r="F75" s="1079" t="s">
        <v>86</v>
      </c>
      <c r="G75" s="1080"/>
      <c r="H75" s="4" t="s">
        <v>22</v>
      </c>
      <c r="I75" s="4" t="s">
        <v>37</v>
      </c>
      <c r="J75" s="4" t="s">
        <v>61</v>
      </c>
      <c r="K75" s="5">
        <v>3600</v>
      </c>
      <c r="L75" s="6">
        <v>72</v>
      </c>
      <c r="M75" s="9"/>
      <c r="N75" s="8">
        <v>259200</v>
      </c>
    </row>
    <row r="76" spans="2:14" ht="26.4">
      <c r="B76" s="4">
        <v>2023</v>
      </c>
      <c r="C76" s="4" t="s">
        <v>16</v>
      </c>
      <c r="D76" s="1079" t="s">
        <v>63</v>
      </c>
      <c r="E76" s="1080"/>
      <c r="F76" s="1079" t="s">
        <v>86</v>
      </c>
      <c r="G76" s="1080"/>
      <c r="H76" s="4" t="s">
        <v>23</v>
      </c>
      <c r="I76" s="4" t="s">
        <v>19</v>
      </c>
      <c r="J76" s="4" t="s">
        <v>72</v>
      </c>
      <c r="K76" s="5">
        <v>4300</v>
      </c>
      <c r="L76" s="6">
        <v>1859</v>
      </c>
      <c r="M76" s="9"/>
      <c r="N76" s="8">
        <v>7993700</v>
      </c>
    </row>
    <row r="77" spans="2:14" ht="26.4">
      <c r="B77" s="4">
        <v>2023</v>
      </c>
      <c r="C77" s="4" t="s">
        <v>16</v>
      </c>
      <c r="D77" s="1079" t="s">
        <v>63</v>
      </c>
      <c r="E77" s="1080"/>
      <c r="F77" s="1079" t="s">
        <v>86</v>
      </c>
      <c r="G77" s="1080"/>
      <c r="H77" s="4" t="s">
        <v>23</v>
      </c>
      <c r="I77" s="4" t="s">
        <v>37</v>
      </c>
      <c r="J77" s="4" t="s">
        <v>61</v>
      </c>
      <c r="K77" s="5">
        <v>6400</v>
      </c>
      <c r="L77" s="6">
        <v>833</v>
      </c>
      <c r="M77" s="9"/>
      <c r="N77" s="8">
        <v>5331200</v>
      </c>
    </row>
    <row r="78" spans="2:14" ht="26.4">
      <c r="B78" s="4">
        <v>2023</v>
      </c>
      <c r="C78" s="4" t="s">
        <v>16</v>
      </c>
      <c r="D78" s="1079" t="s">
        <v>63</v>
      </c>
      <c r="E78" s="1080"/>
      <c r="F78" s="1079" t="s">
        <v>86</v>
      </c>
      <c r="G78" s="1080"/>
      <c r="H78" s="4" t="s">
        <v>24</v>
      </c>
      <c r="I78" s="4" t="s">
        <v>19</v>
      </c>
      <c r="J78" s="4" t="s">
        <v>71</v>
      </c>
      <c r="K78" s="5">
        <v>7600</v>
      </c>
      <c r="L78" s="6">
        <v>27</v>
      </c>
      <c r="M78" s="9"/>
      <c r="N78" s="8">
        <v>205200</v>
      </c>
    </row>
    <row r="79" spans="2:14" ht="26.4">
      <c r="B79" s="4">
        <v>2023</v>
      </c>
      <c r="C79" s="4" t="s">
        <v>16</v>
      </c>
      <c r="D79" s="1079" t="s">
        <v>63</v>
      </c>
      <c r="E79" s="1080"/>
      <c r="F79" s="1079" t="s">
        <v>86</v>
      </c>
      <c r="G79" s="1080"/>
      <c r="H79" s="4" t="s">
        <v>24</v>
      </c>
      <c r="I79" s="4" t="s">
        <v>37</v>
      </c>
      <c r="J79" s="4" t="s">
        <v>87</v>
      </c>
      <c r="K79" s="5">
        <v>11400</v>
      </c>
      <c r="L79" s="6">
        <v>21</v>
      </c>
      <c r="M79" s="9"/>
      <c r="N79" s="8">
        <v>239400</v>
      </c>
    </row>
    <row r="80" spans="2:14" ht="26.4">
      <c r="B80" s="4">
        <v>2023</v>
      </c>
      <c r="C80" s="4" t="s">
        <v>16</v>
      </c>
      <c r="D80" s="1079" t="s">
        <v>63</v>
      </c>
      <c r="E80" s="1080"/>
      <c r="F80" s="1079" t="s">
        <v>86</v>
      </c>
      <c r="G80" s="1080"/>
      <c r="H80" s="4" t="s">
        <v>25</v>
      </c>
      <c r="I80" s="4" t="s">
        <v>19</v>
      </c>
      <c r="J80" s="4" t="s">
        <v>72</v>
      </c>
      <c r="K80" s="5">
        <v>4300</v>
      </c>
      <c r="L80" s="6">
        <v>4163</v>
      </c>
      <c r="M80" s="7">
        <v>9</v>
      </c>
      <c r="N80" s="8">
        <v>17862200</v>
      </c>
    </row>
    <row r="81" spans="2:14" ht="26.4">
      <c r="B81" s="4">
        <v>2023</v>
      </c>
      <c r="C81" s="4" t="s">
        <v>16</v>
      </c>
      <c r="D81" s="1079" t="s">
        <v>63</v>
      </c>
      <c r="E81" s="1080"/>
      <c r="F81" s="1079" t="s">
        <v>86</v>
      </c>
      <c r="G81" s="1080"/>
      <c r="H81" s="4" t="s">
        <v>25</v>
      </c>
      <c r="I81" s="4" t="s">
        <v>37</v>
      </c>
      <c r="J81" s="4" t="s">
        <v>61</v>
      </c>
      <c r="K81" s="5">
        <v>6400</v>
      </c>
      <c r="L81" s="6">
        <v>835</v>
      </c>
      <c r="M81" s="9"/>
      <c r="N81" s="8">
        <v>5344000</v>
      </c>
    </row>
    <row r="82" spans="2:14" ht="26.4">
      <c r="B82" s="4">
        <v>2023</v>
      </c>
      <c r="C82" s="4" t="s">
        <v>16</v>
      </c>
      <c r="D82" s="1079" t="s">
        <v>63</v>
      </c>
      <c r="E82" s="1080"/>
      <c r="F82" s="1079" t="s">
        <v>86</v>
      </c>
      <c r="G82" s="1080"/>
      <c r="H82" s="4" t="s">
        <v>26</v>
      </c>
      <c r="I82" s="4" t="s">
        <v>19</v>
      </c>
      <c r="J82" s="4" t="s">
        <v>72</v>
      </c>
      <c r="K82" s="5">
        <v>7600</v>
      </c>
      <c r="L82" s="6">
        <v>1356</v>
      </c>
      <c r="M82" s="9"/>
      <c r="N82" s="8">
        <v>10305600</v>
      </c>
    </row>
    <row r="83" spans="2:14" ht="26.4">
      <c r="B83" s="4">
        <v>2023</v>
      </c>
      <c r="C83" s="4" t="s">
        <v>16</v>
      </c>
      <c r="D83" s="1079" t="s">
        <v>63</v>
      </c>
      <c r="E83" s="1080"/>
      <c r="F83" s="1079" t="s">
        <v>86</v>
      </c>
      <c r="G83" s="1080"/>
      <c r="H83" s="4" t="s">
        <v>26</v>
      </c>
      <c r="I83" s="4" t="s">
        <v>37</v>
      </c>
      <c r="J83" s="4" t="s">
        <v>61</v>
      </c>
      <c r="K83" s="5">
        <v>11400</v>
      </c>
      <c r="L83" s="6">
        <v>163</v>
      </c>
      <c r="M83" s="9"/>
      <c r="N83" s="8">
        <v>1858200</v>
      </c>
    </row>
    <row r="84" spans="2:14" ht="26.4">
      <c r="B84" s="4">
        <v>2023</v>
      </c>
      <c r="C84" s="4" t="s">
        <v>16</v>
      </c>
      <c r="D84" s="1079" t="s">
        <v>63</v>
      </c>
      <c r="E84" s="1080"/>
      <c r="F84" s="1079" t="s">
        <v>86</v>
      </c>
      <c r="G84" s="1080"/>
      <c r="H84" s="4" t="s">
        <v>27</v>
      </c>
      <c r="I84" s="4" t="s">
        <v>19</v>
      </c>
      <c r="J84" s="4" t="s">
        <v>72</v>
      </c>
      <c r="K84" s="5">
        <v>700</v>
      </c>
      <c r="L84" s="6">
        <v>846</v>
      </c>
      <c r="M84" s="9"/>
      <c r="N84" s="8">
        <v>592200</v>
      </c>
    </row>
    <row r="85" spans="2:14" ht="26.4">
      <c r="B85" s="4">
        <v>2023</v>
      </c>
      <c r="C85" s="4" t="s">
        <v>16</v>
      </c>
      <c r="D85" s="1079" t="s">
        <v>63</v>
      </c>
      <c r="E85" s="1080"/>
      <c r="F85" s="1079" t="s">
        <v>86</v>
      </c>
      <c r="G85" s="1080"/>
      <c r="H85" s="4" t="s">
        <v>27</v>
      </c>
      <c r="I85" s="4" t="s">
        <v>37</v>
      </c>
      <c r="J85" s="4" t="s">
        <v>61</v>
      </c>
      <c r="K85" s="5">
        <v>1100</v>
      </c>
      <c r="L85" s="6">
        <v>833</v>
      </c>
      <c r="M85" s="9"/>
      <c r="N85" s="8">
        <v>916300</v>
      </c>
    </row>
    <row r="86" spans="2:14">
      <c r="B86" s="12" t="s">
        <v>28</v>
      </c>
      <c r="C86" s="12" t="s">
        <v>28</v>
      </c>
      <c r="D86" s="1083" t="s">
        <v>28</v>
      </c>
      <c r="E86" s="1080"/>
      <c r="F86" s="1083" t="s">
        <v>29</v>
      </c>
      <c r="G86" s="1080"/>
      <c r="H86" s="12" t="s">
        <v>28</v>
      </c>
      <c r="I86" s="12" t="s">
        <v>28</v>
      </c>
      <c r="J86" s="12" t="s">
        <v>28</v>
      </c>
      <c r="K86" s="12" t="s">
        <v>28</v>
      </c>
      <c r="L86" s="13">
        <v>98424</v>
      </c>
      <c r="M86" s="13">
        <v>48</v>
      </c>
      <c r="N86" s="14">
        <v>302738000</v>
      </c>
    </row>
    <row r="87" spans="2:14" ht="26.4">
      <c r="B87" s="4">
        <v>2023</v>
      </c>
      <c r="C87" s="4" t="s">
        <v>16</v>
      </c>
      <c r="D87" s="1079" t="s">
        <v>63</v>
      </c>
      <c r="E87" s="1080"/>
      <c r="F87" s="1079" t="s">
        <v>88</v>
      </c>
      <c r="G87" s="1080"/>
      <c r="H87" s="4" t="s">
        <v>18</v>
      </c>
      <c r="I87" s="4" t="s">
        <v>19</v>
      </c>
      <c r="J87" s="4" t="s">
        <v>72</v>
      </c>
      <c r="K87" s="5">
        <v>2400</v>
      </c>
      <c r="L87" s="6">
        <v>54088</v>
      </c>
      <c r="M87" s="7">
        <v>35</v>
      </c>
      <c r="N87" s="8">
        <v>129727200</v>
      </c>
    </row>
    <row r="88" spans="2:14" ht="26.4">
      <c r="B88" s="4">
        <v>2023</v>
      </c>
      <c r="C88" s="4" t="s">
        <v>16</v>
      </c>
      <c r="D88" s="1079" t="s">
        <v>63</v>
      </c>
      <c r="E88" s="1080"/>
      <c r="F88" s="1079" t="s">
        <v>88</v>
      </c>
      <c r="G88" s="1080"/>
      <c r="H88" s="4" t="s">
        <v>18</v>
      </c>
      <c r="I88" s="4" t="s">
        <v>37</v>
      </c>
      <c r="J88" s="4" t="s">
        <v>61</v>
      </c>
      <c r="K88" s="5">
        <v>3600</v>
      </c>
      <c r="L88" s="6">
        <v>32610</v>
      </c>
      <c r="M88" s="9"/>
      <c r="N88" s="8">
        <v>117396000</v>
      </c>
    </row>
    <row r="89" spans="2:14" ht="39.6">
      <c r="B89" s="4">
        <v>2023</v>
      </c>
      <c r="C89" s="4" t="s">
        <v>16</v>
      </c>
      <c r="D89" s="1079" t="s">
        <v>63</v>
      </c>
      <c r="E89" s="1080"/>
      <c r="F89" s="1079" t="s">
        <v>88</v>
      </c>
      <c r="G89" s="1080"/>
      <c r="H89" s="4" t="s">
        <v>22</v>
      </c>
      <c r="I89" s="4" t="s">
        <v>19</v>
      </c>
      <c r="J89" s="4" t="s">
        <v>72</v>
      </c>
      <c r="K89" s="5">
        <v>2400</v>
      </c>
      <c r="L89" s="6">
        <v>125</v>
      </c>
      <c r="M89" s="7">
        <v>2</v>
      </c>
      <c r="N89" s="8">
        <v>295200</v>
      </c>
    </row>
    <row r="90" spans="2:14" ht="39.6">
      <c r="B90" s="4">
        <v>2023</v>
      </c>
      <c r="C90" s="4" t="s">
        <v>16</v>
      </c>
      <c r="D90" s="1079" t="s">
        <v>63</v>
      </c>
      <c r="E90" s="1080"/>
      <c r="F90" s="1079" t="s">
        <v>88</v>
      </c>
      <c r="G90" s="1080"/>
      <c r="H90" s="4" t="s">
        <v>22</v>
      </c>
      <c r="I90" s="4" t="s">
        <v>37</v>
      </c>
      <c r="J90" s="4" t="s">
        <v>61</v>
      </c>
      <c r="K90" s="5">
        <v>3600</v>
      </c>
      <c r="L90" s="6">
        <v>52</v>
      </c>
      <c r="M90" s="9"/>
      <c r="N90" s="8">
        <v>187200</v>
      </c>
    </row>
    <row r="91" spans="2:14" ht="26.4">
      <c r="B91" s="4">
        <v>2023</v>
      </c>
      <c r="C91" s="4" t="s">
        <v>16</v>
      </c>
      <c r="D91" s="1079" t="s">
        <v>63</v>
      </c>
      <c r="E91" s="1080"/>
      <c r="F91" s="1079" t="s">
        <v>88</v>
      </c>
      <c r="G91" s="1080"/>
      <c r="H91" s="4" t="s">
        <v>23</v>
      </c>
      <c r="I91" s="4" t="s">
        <v>19</v>
      </c>
      <c r="J91" s="4" t="s">
        <v>72</v>
      </c>
      <c r="K91" s="5">
        <v>4300</v>
      </c>
      <c r="L91" s="6">
        <v>1929</v>
      </c>
      <c r="M91" s="9"/>
      <c r="N91" s="8">
        <v>8294700</v>
      </c>
    </row>
    <row r="92" spans="2:14" ht="26.4">
      <c r="B92" s="4">
        <v>2023</v>
      </c>
      <c r="C92" s="4" t="s">
        <v>16</v>
      </c>
      <c r="D92" s="1079" t="s">
        <v>63</v>
      </c>
      <c r="E92" s="1080"/>
      <c r="F92" s="1079" t="s">
        <v>88</v>
      </c>
      <c r="G92" s="1080"/>
      <c r="H92" s="4" t="s">
        <v>23</v>
      </c>
      <c r="I92" s="4" t="s">
        <v>37</v>
      </c>
      <c r="J92" s="4" t="s">
        <v>61</v>
      </c>
      <c r="K92" s="5">
        <v>6400</v>
      </c>
      <c r="L92" s="6">
        <v>908</v>
      </c>
      <c r="M92" s="9"/>
      <c r="N92" s="8">
        <v>5811200</v>
      </c>
    </row>
    <row r="93" spans="2:14" ht="26.4">
      <c r="B93" s="4">
        <v>2023</v>
      </c>
      <c r="C93" s="4" t="s">
        <v>16</v>
      </c>
      <c r="D93" s="1079" t="s">
        <v>63</v>
      </c>
      <c r="E93" s="1080"/>
      <c r="F93" s="1079" t="s">
        <v>88</v>
      </c>
      <c r="G93" s="1080"/>
      <c r="H93" s="4" t="s">
        <v>24</v>
      </c>
      <c r="I93" s="4" t="s">
        <v>19</v>
      </c>
      <c r="J93" s="4" t="s">
        <v>72</v>
      </c>
      <c r="K93" s="5">
        <v>7600</v>
      </c>
      <c r="L93" s="6">
        <v>24</v>
      </c>
      <c r="M93" s="9"/>
      <c r="N93" s="8">
        <v>182400</v>
      </c>
    </row>
    <row r="94" spans="2:14" ht="26.4">
      <c r="B94" s="4">
        <v>2023</v>
      </c>
      <c r="C94" s="4" t="s">
        <v>16</v>
      </c>
      <c r="D94" s="1079" t="s">
        <v>63</v>
      </c>
      <c r="E94" s="1080"/>
      <c r="F94" s="1079" t="s">
        <v>88</v>
      </c>
      <c r="G94" s="1080"/>
      <c r="H94" s="4" t="s">
        <v>24</v>
      </c>
      <c r="I94" s="4" t="s">
        <v>37</v>
      </c>
      <c r="J94" s="4" t="s">
        <v>38</v>
      </c>
      <c r="K94" s="5">
        <v>11400</v>
      </c>
      <c r="L94" s="6">
        <v>28</v>
      </c>
      <c r="M94" s="9"/>
      <c r="N94" s="8">
        <v>319200</v>
      </c>
    </row>
    <row r="95" spans="2:14" ht="26.4">
      <c r="B95" s="4">
        <v>2023</v>
      </c>
      <c r="C95" s="4" t="s">
        <v>16</v>
      </c>
      <c r="D95" s="1079" t="s">
        <v>63</v>
      </c>
      <c r="E95" s="1080"/>
      <c r="F95" s="1079" t="s">
        <v>88</v>
      </c>
      <c r="G95" s="1080"/>
      <c r="H95" s="4" t="s">
        <v>25</v>
      </c>
      <c r="I95" s="4" t="s">
        <v>19</v>
      </c>
      <c r="J95" s="4" t="s">
        <v>72</v>
      </c>
      <c r="K95" s="5">
        <v>4300</v>
      </c>
      <c r="L95" s="6">
        <v>4152</v>
      </c>
      <c r="M95" s="7">
        <v>4</v>
      </c>
      <c r="N95" s="8">
        <v>17836400</v>
      </c>
    </row>
    <row r="96" spans="2:14" ht="26.4">
      <c r="B96" s="4">
        <v>2023</v>
      </c>
      <c r="C96" s="4" t="s">
        <v>16</v>
      </c>
      <c r="D96" s="1079" t="s">
        <v>63</v>
      </c>
      <c r="E96" s="1080"/>
      <c r="F96" s="1079" t="s">
        <v>88</v>
      </c>
      <c r="G96" s="1080"/>
      <c r="H96" s="4" t="s">
        <v>25</v>
      </c>
      <c r="I96" s="4" t="s">
        <v>37</v>
      </c>
      <c r="J96" s="4" t="s">
        <v>61</v>
      </c>
      <c r="K96" s="5">
        <v>6400</v>
      </c>
      <c r="L96" s="6">
        <v>852</v>
      </c>
      <c r="M96" s="9"/>
      <c r="N96" s="8">
        <v>5452800</v>
      </c>
    </row>
    <row r="97" spans="2:14" ht="26.4">
      <c r="B97" s="4">
        <v>2023</v>
      </c>
      <c r="C97" s="4" t="s">
        <v>16</v>
      </c>
      <c r="D97" s="1079" t="s">
        <v>63</v>
      </c>
      <c r="E97" s="1080"/>
      <c r="F97" s="1079" t="s">
        <v>88</v>
      </c>
      <c r="G97" s="1080"/>
      <c r="H97" s="4" t="s">
        <v>26</v>
      </c>
      <c r="I97" s="4" t="s">
        <v>19</v>
      </c>
      <c r="J97" s="4" t="s">
        <v>72</v>
      </c>
      <c r="K97" s="5">
        <v>7600</v>
      </c>
      <c r="L97" s="6">
        <v>1328</v>
      </c>
      <c r="M97" s="7">
        <v>1</v>
      </c>
      <c r="N97" s="8">
        <v>10085200</v>
      </c>
    </row>
    <row r="98" spans="2:14" ht="26.4">
      <c r="B98" s="4">
        <v>2023</v>
      </c>
      <c r="C98" s="4" t="s">
        <v>16</v>
      </c>
      <c r="D98" s="1079" t="s">
        <v>63</v>
      </c>
      <c r="E98" s="1080"/>
      <c r="F98" s="1079" t="s">
        <v>88</v>
      </c>
      <c r="G98" s="1080"/>
      <c r="H98" s="4" t="s">
        <v>26</v>
      </c>
      <c r="I98" s="4" t="s">
        <v>37</v>
      </c>
      <c r="J98" s="4" t="s">
        <v>61</v>
      </c>
      <c r="K98" s="5">
        <v>11400</v>
      </c>
      <c r="L98" s="6">
        <v>205</v>
      </c>
      <c r="M98" s="9"/>
      <c r="N98" s="8">
        <v>2337000</v>
      </c>
    </row>
    <row r="99" spans="2:14" ht="26.4">
      <c r="B99" s="4">
        <v>2023</v>
      </c>
      <c r="C99" s="4" t="s">
        <v>16</v>
      </c>
      <c r="D99" s="1079" t="s">
        <v>63</v>
      </c>
      <c r="E99" s="1080"/>
      <c r="F99" s="1079" t="s">
        <v>88</v>
      </c>
      <c r="G99" s="1080"/>
      <c r="H99" s="4" t="s">
        <v>27</v>
      </c>
      <c r="I99" s="4" t="s">
        <v>19</v>
      </c>
      <c r="J99" s="4" t="s">
        <v>72</v>
      </c>
      <c r="K99" s="5">
        <v>700</v>
      </c>
      <c r="L99" s="6">
        <v>915</v>
      </c>
      <c r="M99" s="9"/>
      <c r="N99" s="8">
        <v>640500</v>
      </c>
    </row>
    <row r="100" spans="2:14" ht="26.4">
      <c r="B100" s="4">
        <v>2023</v>
      </c>
      <c r="C100" s="4" t="s">
        <v>16</v>
      </c>
      <c r="D100" s="1079" t="s">
        <v>63</v>
      </c>
      <c r="E100" s="1080"/>
      <c r="F100" s="1079" t="s">
        <v>88</v>
      </c>
      <c r="G100" s="1080"/>
      <c r="H100" s="4" t="s">
        <v>27</v>
      </c>
      <c r="I100" s="4" t="s">
        <v>37</v>
      </c>
      <c r="J100" s="4" t="s">
        <v>61</v>
      </c>
      <c r="K100" s="5">
        <v>1100</v>
      </c>
      <c r="L100" s="6">
        <v>779</v>
      </c>
      <c r="M100" s="9"/>
      <c r="N100" s="8">
        <v>856900</v>
      </c>
    </row>
    <row r="101" spans="2:14">
      <c r="B101" s="12" t="s">
        <v>28</v>
      </c>
      <c r="C101" s="12" t="s">
        <v>28</v>
      </c>
      <c r="D101" s="1083" t="s">
        <v>28</v>
      </c>
      <c r="E101" s="1080"/>
      <c r="F101" s="1083" t="s">
        <v>29</v>
      </c>
      <c r="G101" s="1080"/>
      <c r="H101" s="12" t="s">
        <v>28</v>
      </c>
      <c r="I101" s="12" t="s">
        <v>28</v>
      </c>
      <c r="J101" s="12" t="s">
        <v>28</v>
      </c>
      <c r="K101" s="12" t="s">
        <v>28</v>
      </c>
      <c r="L101" s="13">
        <v>97995</v>
      </c>
      <c r="M101" s="13">
        <v>42</v>
      </c>
      <c r="N101" s="14">
        <v>299421900</v>
      </c>
    </row>
    <row r="102" spans="2:14" ht="26.4">
      <c r="B102" s="4">
        <v>2023</v>
      </c>
      <c r="C102" s="4" t="s">
        <v>16</v>
      </c>
      <c r="D102" s="1079" t="s">
        <v>63</v>
      </c>
      <c r="E102" s="1080"/>
      <c r="F102" s="1079" t="s">
        <v>89</v>
      </c>
      <c r="G102" s="1080"/>
      <c r="H102" s="4" t="s">
        <v>18</v>
      </c>
      <c r="I102" s="4" t="s">
        <v>90</v>
      </c>
      <c r="J102" s="4" t="s">
        <v>91</v>
      </c>
      <c r="K102" s="5">
        <v>7600</v>
      </c>
      <c r="L102" s="6">
        <v>780</v>
      </c>
      <c r="M102" s="9"/>
      <c r="N102" s="8">
        <v>5928000</v>
      </c>
    </row>
    <row r="103" spans="2:14" ht="26.4">
      <c r="B103" s="4">
        <v>2023</v>
      </c>
      <c r="C103" s="4" t="s">
        <v>16</v>
      </c>
      <c r="D103" s="1079" t="s">
        <v>63</v>
      </c>
      <c r="E103" s="1080"/>
      <c r="F103" s="1079" t="s">
        <v>89</v>
      </c>
      <c r="G103" s="1080"/>
      <c r="H103" s="4" t="s">
        <v>18</v>
      </c>
      <c r="I103" s="4" t="s">
        <v>90</v>
      </c>
      <c r="J103" s="4" t="s">
        <v>92</v>
      </c>
      <c r="K103" s="5">
        <v>4300</v>
      </c>
      <c r="L103" s="6">
        <v>7595</v>
      </c>
      <c r="M103" s="9"/>
      <c r="N103" s="8">
        <v>32658500</v>
      </c>
    </row>
    <row r="104" spans="2:14" ht="26.4">
      <c r="B104" s="4">
        <v>2023</v>
      </c>
      <c r="C104" s="4" t="s">
        <v>16</v>
      </c>
      <c r="D104" s="1079" t="s">
        <v>63</v>
      </c>
      <c r="E104" s="1080"/>
      <c r="F104" s="1079" t="s">
        <v>89</v>
      </c>
      <c r="G104" s="1080"/>
      <c r="H104" s="4" t="s">
        <v>18</v>
      </c>
      <c r="I104" s="4" t="s">
        <v>90</v>
      </c>
      <c r="J104" s="4" t="s">
        <v>93</v>
      </c>
      <c r="K104" s="5">
        <v>7600</v>
      </c>
      <c r="L104" s="6">
        <v>9213</v>
      </c>
      <c r="M104" s="9"/>
      <c r="N104" s="8">
        <v>70018800</v>
      </c>
    </row>
    <row r="105" spans="2:14" ht="26.4">
      <c r="B105" s="4">
        <v>2023</v>
      </c>
      <c r="C105" s="4" t="s">
        <v>16</v>
      </c>
      <c r="D105" s="1079" t="s">
        <v>63</v>
      </c>
      <c r="E105" s="1080"/>
      <c r="F105" s="1079" t="s">
        <v>89</v>
      </c>
      <c r="G105" s="1080"/>
      <c r="H105" s="4" t="s">
        <v>18</v>
      </c>
      <c r="I105" s="4" t="s">
        <v>94</v>
      </c>
      <c r="J105" s="4" t="s">
        <v>95</v>
      </c>
      <c r="K105" s="5">
        <v>11400</v>
      </c>
      <c r="L105" s="6">
        <v>1421</v>
      </c>
      <c r="M105" s="9"/>
      <c r="N105" s="8">
        <v>16199400</v>
      </c>
    </row>
    <row r="106" spans="2:14" ht="26.4">
      <c r="B106" s="4">
        <v>2023</v>
      </c>
      <c r="C106" s="4" t="s">
        <v>16</v>
      </c>
      <c r="D106" s="1079" t="s">
        <v>63</v>
      </c>
      <c r="E106" s="1080"/>
      <c r="F106" s="1079" t="s">
        <v>89</v>
      </c>
      <c r="G106" s="1080"/>
      <c r="H106" s="4" t="s">
        <v>18</v>
      </c>
      <c r="I106" s="4" t="s">
        <v>94</v>
      </c>
      <c r="J106" s="4" t="s">
        <v>96</v>
      </c>
      <c r="K106" s="5">
        <v>11400</v>
      </c>
      <c r="L106" s="6">
        <v>1038</v>
      </c>
      <c r="M106" s="9"/>
      <c r="N106" s="8">
        <v>11833200</v>
      </c>
    </row>
    <row r="107" spans="2:14" ht="26.4">
      <c r="B107" s="4">
        <v>2023</v>
      </c>
      <c r="C107" s="4" t="s">
        <v>16</v>
      </c>
      <c r="D107" s="1079" t="s">
        <v>63</v>
      </c>
      <c r="E107" s="1080"/>
      <c r="F107" s="1079" t="s">
        <v>89</v>
      </c>
      <c r="G107" s="1080"/>
      <c r="H107" s="4" t="s">
        <v>18</v>
      </c>
      <c r="I107" s="4" t="s">
        <v>94</v>
      </c>
      <c r="J107" s="4" t="s">
        <v>97</v>
      </c>
      <c r="K107" s="5">
        <v>6400</v>
      </c>
      <c r="L107" s="6">
        <v>1343</v>
      </c>
      <c r="M107" s="9"/>
      <c r="N107" s="8">
        <v>8595200</v>
      </c>
    </row>
    <row r="108" spans="2:14" ht="39.6">
      <c r="B108" s="4">
        <v>2023</v>
      </c>
      <c r="C108" s="4" t="s">
        <v>16</v>
      </c>
      <c r="D108" s="1079" t="s">
        <v>63</v>
      </c>
      <c r="E108" s="1080"/>
      <c r="F108" s="1079" t="s">
        <v>89</v>
      </c>
      <c r="G108" s="1080"/>
      <c r="H108" s="4" t="s">
        <v>22</v>
      </c>
      <c r="I108" s="4" t="s">
        <v>90</v>
      </c>
      <c r="J108" s="4" t="s">
        <v>98</v>
      </c>
      <c r="K108" s="5">
        <v>7600</v>
      </c>
      <c r="L108" s="6">
        <v>2664</v>
      </c>
      <c r="M108" s="9"/>
      <c r="N108" s="8">
        <v>20246400</v>
      </c>
    </row>
    <row r="109" spans="2:14" ht="39.6">
      <c r="B109" s="4">
        <v>2023</v>
      </c>
      <c r="C109" s="4" t="s">
        <v>16</v>
      </c>
      <c r="D109" s="1079" t="s">
        <v>63</v>
      </c>
      <c r="E109" s="1080"/>
      <c r="F109" s="1079" t="s">
        <v>89</v>
      </c>
      <c r="G109" s="1080"/>
      <c r="H109" s="4" t="s">
        <v>22</v>
      </c>
      <c r="I109" s="4" t="s">
        <v>90</v>
      </c>
      <c r="J109" s="4" t="s">
        <v>99</v>
      </c>
      <c r="K109" s="5">
        <v>4300</v>
      </c>
      <c r="L109" s="6">
        <v>3811</v>
      </c>
      <c r="M109" s="9"/>
      <c r="N109" s="8">
        <v>16387300</v>
      </c>
    </row>
    <row r="110" spans="2:14" ht="39.6">
      <c r="B110" s="4">
        <v>2023</v>
      </c>
      <c r="C110" s="4" t="s">
        <v>16</v>
      </c>
      <c r="D110" s="1079" t="s">
        <v>63</v>
      </c>
      <c r="E110" s="1080"/>
      <c r="F110" s="1079" t="s">
        <v>89</v>
      </c>
      <c r="G110" s="1080"/>
      <c r="H110" s="4" t="s">
        <v>22</v>
      </c>
      <c r="I110" s="4" t="s">
        <v>90</v>
      </c>
      <c r="J110" s="4" t="s">
        <v>100</v>
      </c>
      <c r="K110" s="5">
        <v>7600</v>
      </c>
      <c r="L110" s="6">
        <v>2253</v>
      </c>
      <c r="M110" s="9"/>
      <c r="N110" s="8">
        <v>17122800</v>
      </c>
    </row>
    <row r="111" spans="2:14" ht="39.6">
      <c r="B111" s="4">
        <v>2023</v>
      </c>
      <c r="C111" s="4" t="s">
        <v>16</v>
      </c>
      <c r="D111" s="1079" t="s">
        <v>63</v>
      </c>
      <c r="E111" s="1080"/>
      <c r="F111" s="1079" t="s">
        <v>89</v>
      </c>
      <c r="G111" s="1080"/>
      <c r="H111" s="4" t="s">
        <v>22</v>
      </c>
      <c r="I111" s="4" t="s">
        <v>94</v>
      </c>
      <c r="J111" s="4" t="s">
        <v>101</v>
      </c>
      <c r="K111" s="5">
        <v>6400</v>
      </c>
      <c r="L111" s="6">
        <v>325</v>
      </c>
      <c r="M111" s="9"/>
      <c r="N111" s="8">
        <v>2080000</v>
      </c>
    </row>
    <row r="112" spans="2:14" ht="39.6">
      <c r="B112" s="4">
        <v>2023</v>
      </c>
      <c r="C112" s="4" t="s">
        <v>16</v>
      </c>
      <c r="D112" s="1079" t="s">
        <v>63</v>
      </c>
      <c r="E112" s="1080"/>
      <c r="F112" s="1079" t="s">
        <v>89</v>
      </c>
      <c r="G112" s="1080"/>
      <c r="H112" s="4" t="s">
        <v>22</v>
      </c>
      <c r="I112" s="4" t="s">
        <v>94</v>
      </c>
      <c r="J112" s="4" t="s">
        <v>102</v>
      </c>
      <c r="K112" s="5">
        <v>11400</v>
      </c>
      <c r="L112" s="6">
        <v>245</v>
      </c>
      <c r="M112" s="9"/>
      <c r="N112" s="8">
        <v>2793000</v>
      </c>
    </row>
    <row r="113" spans="2:14" ht="52.8">
      <c r="B113" s="4">
        <v>2023</v>
      </c>
      <c r="C113" s="4" t="s">
        <v>16</v>
      </c>
      <c r="D113" s="1079" t="s">
        <v>63</v>
      </c>
      <c r="E113" s="1080"/>
      <c r="F113" s="1079" t="s">
        <v>89</v>
      </c>
      <c r="G113" s="1080"/>
      <c r="H113" s="4" t="s">
        <v>103</v>
      </c>
      <c r="I113" s="4" t="s">
        <v>90</v>
      </c>
      <c r="J113" s="4" t="s">
        <v>72</v>
      </c>
      <c r="K113" s="5">
        <v>700</v>
      </c>
      <c r="L113" s="6">
        <v>3193</v>
      </c>
      <c r="M113" s="9"/>
      <c r="N113" s="8">
        <v>2235100</v>
      </c>
    </row>
    <row r="114" spans="2:14" ht="52.8">
      <c r="B114" s="4">
        <v>2023</v>
      </c>
      <c r="C114" s="4" t="s">
        <v>16</v>
      </c>
      <c r="D114" s="1079" t="s">
        <v>63</v>
      </c>
      <c r="E114" s="1080"/>
      <c r="F114" s="1079" t="s">
        <v>89</v>
      </c>
      <c r="G114" s="1080"/>
      <c r="H114" s="4" t="s">
        <v>103</v>
      </c>
      <c r="I114" s="4" t="s">
        <v>90</v>
      </c>
      <c r="J114" s="4" t="s">
        <v>85</v>
      </c>
      <c r="K114" s="5">
        <v>7600</v>
      </c>
      <c r="L114" s="6">
        <v>836</v>
      </c>
      <c r="M114" s="9"/>
      <c r="N114" s="8">
        <v>6353600</v>
      </c>
    </row>
    <row r="115" spans="2:14" ht="52.8">
      <c r="B115" s="4">
        <v>2023</v>
      </c>
      <c r="C115" s="4" t="s">
        <v>16</v>
      </c>
      <c r="D115" s="1079" t="s">
        <v>63</v>
      </c>
      <c r="E115" s="1080"/>
      <c r="F115" s="1079" t="s">
        <v>89</v>
      </c>
      <c r="G115" s="1080"/>
      <c r="H115" s="4" t="s">
        <v>103</v>
      </c>
      <c r="I115" s="4" t="s">
        <v>94</v>
      </c>
      <c r="J115" s="4" t="s">
        <v>61</v>
      </c>
      <c r="K115" s="5">
        <v>1100</v>
      </c>
      <c r="L115" s="6">
        <v>3702</v>
      </c>
      <c r="M115" s="9"/>
      <c r="N115" s="8">
        <v>4072200</v>
      </c>
    </row>
    <row r="116" spans="2:14" ht="26.4">
      <c r="B116" s="4">
        <v>2023</v>
      </c>
      <c r="C116" s="4" t="s">
        <v>16</v>
      </c>
      <c r="D116" s="1079" t="s">
        <v>63</v>
      </c>
      <c r="E116" s="1080"/>
      <c r="F116" s="1079" t="s">
        <v>89</v>
      </c>
      <c r="G116" s="1080"/>
      <c r="H116" s="4" t="s">
        <v>23</v>
      </c>
      <c r="I116" s="4" t="s">
        <v>90</v>
      </c>
      <c r="J116" s="4" t="s">
        <v>104</v>
      </c>
      <c r="K116" s="5">
        <v>4300</v>
      </c>
      <c r="L116" s="6">
        <v>3662</v>
      </c>
      <c r="M116" s="9"/>
      <c r="N116" s="8">
        <v>15746600</v>
      </c>
    </row>
    <row r="117" spans="2:14" ht="26.4">
      <c r="B117" s="4">
        <v>2023</v>
      </c>
      <c r="C117" s="4" t="s">
        <v>16</v>
      </c>
      <c r="D117" s="1079" t="s">
        <v>63</v>
      </c>
      <c r="E117" s="1080"/>
      <c r="F117" s="1079" t="s">
        <v>89</v>
      </c>
      <c r="G117" s="1080"/>
      <c r="H117" s="4" t="s">
        <v>23</v>
      </c>
      <c r="I117" s="4" t="s">
        <v>90</v>
      </c>
      <c r="J117" s="4" t="s">
        <v>105</v>
      </c>
      <c r="K117" s="5">
        <v>7600</v>
      </c>
      <c r="L117" s="6">
        <v>8877</v>
      </c>
      <c r="M117" s="9"/>
      <c r="N117" s="8">
        <v>67465200</v>
      </c>
    </row>
    <row r="118" spans="2:14" ht="26.4">
      <c r="B118" s="4">
        <v>2023</v>
      </c>
      <c r="C118" s="4" t="s">
        <v>16</v>
      </c>
      <c r="D118" s="1079" t="s">
        <v>63</v>
      </c>
      <c r="E118" s="1080"/>
      <c r="F118" s="1079" t="s">
        <v>89</v>
      </c>
      <c r="G118" s="1080"/>
      <c r="H118" s="4" t="s">
        <v>23</v>
      </c>
      <c r="I118" s="4" t="s">
        <v>90</v>
      </c>
      <c r="J118" s="4" t="s">
        <v>106</v>
      </c>
      <c r="K118" s="5">
        <v>7600</v>
      </c>
      <c r="L118" s="6">
        <v>2903</v>
      </c>
      <c r="M118" s="9"/>
      <c r="N118" s="8">
        <v>22062800</v>
      </c>
    </row>
    <row r="119" spans="2:14" ht="26.4">
      <c r="B119" s="4">
        <v>2023</v>
      </c>
      <c r="C119" s="4" t="s">
        <v>16</v>
      </c>
      <c r="D119" s="1079" t="s">
        <v>63</v>
      </c>
      <c r="E119" s="1080"/>
      <c r="F119" s="1079" t="s">
        <v>89</v>
      </c>
      <c r="G119" s="1080"/>
      <c r="H119" s="4" t="s">
        <v>23</v>
      </c>
      <c r="I119" s="4" t="s">
        <v>94</v>
      </c>
      <c r="J119" s="4" t="s">
        <v>107</v>
      </c>
      <c r="K119" s="5">
        <v>11400</v>
      </c>
      <c r="L119" s="6">
        <v>2291</v>
      </c>
      <c r="M119" s="9"/>
      <c r="N119" s="8">
        <v>26117400</v>
      </c>
    </row>
    <row r="120" spans="2:14" ht="26.4">
      <c r="B120" s="4">
        <v>2023</v>
      </c>
      <c r="C120" s="4" t="s">
        <v>16</v>
      </c>
      <c r="D120" s="1079" t="s">
        <v>63</v>
      </c>
      <c r="E120" s="1080"/>
      <c r="F120" s="1079" t="s">
        <v>89</v>
      </c>
      <c r="G120" s="1080"/>
      <c r="H120" s="4" t="s">
        <v>23</v>
      </c>
      <c r="I120" s="4" t="s">
        <v>94</v>
      </c>
      <c r="J120" s="4" t="s">
        <v>108</v>
      </c>
      <c r="K120" s="5">
        <v>11400</v>
      </c>
      <c r="L120" s="6">
        <v>929</v>
      </c>
      <c r="M120" s="9"/>
      <c r="N120" s="8">
        <v>10590600</v>
      </c>
    </row>
    <row r="121" spans="2:14" ht="26.4">
      <c r="B121" s="4">
        <v>2023</v>
      </c>
      <c r="C121" s="4" t="s">
        <v>16</v>
      </c>
      <c r="D121" s="1079" t="s">
        <v>63</v>
      </c>
      <c r="E121" s="1080"/>
      <c r="F121" s="1079" t="s">
        <v>89</v>
      </c>
      <c r="G121" s="1080"/>
      <c r="H121" s="4" t="s">
        <v>24</v>
      </c>
      <c r="I121" s="4" t="s">
        <v>94</v>
      </c>
      <c r="J121" s="4" t="s">
        <v>109</v>
      </c>
      <c r="K121" s="5">
        <v>11400</v>
      </c>
      <c r="L121" s="6">
        <v>294</v>
      </c>
      <c r="M121" s="9"/>
      <c r="N121" s="8">
        <v>3351600</v>
      </c>
    </row>
    <row r="122" spans="2:14" ht="26.4">
      <c r="B122" s="4">
        <v>2023</v>
      </c>
      <c r="C122" s="4" t="s">
        <v>16</v>
      </c>
      <c r="D122" s="1079" t="s">
        <v>63</v>
      </c>
      <c r="E122" s="1080"/>
      <c r="F122" s="1079" t="s">
        <v>89</v>
      </c>
      <c r="G122" s="1080"/>
      <c r="H122" s="4" t="s">
        <v>24</v>
      </c>
      <c r="I122" s="4" t="s">
        <v>94</v>
      </c>
      <c r="J122" s="4" t="s">
        <v>110</v>
      </c>
      <c r="K122" s="5">
        <v>11400</v>
      </c>
      <c r="L122" s="6">
        <v>1127</v>
      </c>
      <c r="M122" s="9"/>
      <c r="N122" s="8">
        <v>12847800</v>
      </c>
    </row>
    <row r="123" spans="2:14" ht="26.4">
      <c r="B123" s="4">
        <v>2023</v>
      </c>
      <c r="C123" s="4" t="s">
        <v>16</v>
      </c>
      <c r="D123" s="1079" t="s">
        <v>63</v>
      </c>
      <c r="E123" s="1080"/>
      <c r="F123" s="1079" t="s">
        <v>89</v>
      </c>
      <c r="G123" s="1080"/>
      <c r="H123" s="4" t="s">
        <v>111</v>
      </c>
      <c r="I123" s="4" t="s">
        <v>90</v>
      </c>
      <c r="J123" s="4" t="s">
        <v>72</v>
      </c>
      <c r="K123" s="5">
        <v>2400</v>
      </c>
      <c r="L123" s="6">
        <v>683369</v>
      </c>
      <c r="M123" s="9"/>
      <c r="N123" s="8">
        <v>1640085600</v>
      </c>
    </row>
    <row r="124" spans="2:14" ht="26.4">
      <c r="B124" s="4">
        <v>2023</v>
      </c>
      <c r="C124" s="4" t="s">
        <v>16</v>
      </c>
      <c r="D124" s="1079" t="s">
        <v>63</v>
      </c>
      <c r="E124" s="1080"/>
      <c r="F124" s="1079" t="s">
        <v>89</v>
      </c>
      <c r="G124" s="1080"/>
      <c r="H124" s="4" t="s">
        <v>111</v>
      </c>
      <c r="I124" s="4" t="s">
        <v>94</v>
      </c>
      <c r="J124" s="4" t="s">
        <v>61</v>
      </c>
      <c r="K124" s="5">
        <v>3600</v>
      </c>
      <c r="L124" s="6">
        <v>507085</v>
      </c>
      <c r="M124" s="9"/>
      <c r="N124" s="8">
        <v>1825506000</v>
      </c>
    </row>
    <row r="125" spans="2:14" ht="26.4">
      <c r="B125" s="4">
        <v>2023</v>
      </c>
      <c r="C125" s="4" t="s">
        <v>16</v>
      </c>
      <c r="D125" s="1079" t="s">
        <v>63</v>
      </c>
      <c r="E125" s="1080"/>
      <c r="F125" s="1079" t="s">
        <v>89</v>
      </c>
      <c r="G125" s="1080"/>
      <c r="H125" s="4" t="s">
        <v>112</v>
      </c>
      <c r="I125" s="4" t="s">
        <v>90</v>
      </c>
      <c r="J125" s="4" t="s">
        <v>72</v>
      </c>
      <c r="K125" s="5">
        <v>2400</v>
      </c>
      <c r="L125" s="6">
        <v>1365</v>
      </c>
      <c r="M125" s="9"/>
      <c r="N125" s="8">
        <v>3276000</v>
      </c>
    </row>
    <row r="126" spans="2:14" ht="26.4">
      <c r="B126" s="4">
        <v>2023</v>
      </c>
      <c r="C126" s="4" t="s">
        <v>16</v>
      </c>
      <c r="D126" s="1079" t="s">
        <v>63</v>
      </c>
      <c r="E126" s="1080"/>
      <c r="F126" s="1079" t="s">
        <v>89</v>
      </c>
      <c r="G126" s="1080"/>
      <c r="H126" s="4" t="s">
        <v>112</v>
      </c>
      <c r="I126" s="4" t="s">
        <v>90</v>
      </c>
      <c r="J126" s="4" t="s">
        <v>113</v>
      </c>
      <c r="K126" s="5">
        <v>4300</v>
      </c>
      <c r="L126" s="6">
        <v>1238</v>
      </c>
      <c r="M126" s="9"/>
      <c r="N126" s="8">
        <v>5323400</v>
      </c>
    </row>
    <row r="127" spans="2:14" ht="26.4">
      <c r="B127" s="4">
        <v>2023</v>
      </c>
      <c r="C127" s="4" t="s">
        <v>16</v>
      </c>
      <c r="D127" s="1079" t="s">
        <v>63</v>
      </c>
      <c r="E127" s="1080"/>
      <c r="F127" s="1079" t="s">
        <v>89</v>
      </c>
      <c r="G127" s="1080"/>
      <c r="H127" s="4" t="s">
        <v>112</v>
      </c>
      <c r="I127" s="4" t="s">
        <v>94</v>
      </c>
      <c r="J127" s="4" t="s">
        <v>61</v>
      </c>
      <c r="K127" s="5">
        <v>3600</v>
      </c>
      <c r="L127" s="6">
        <v>846</v>
      </c>
      <c r="M127" s="9"/>
      <c r="N127" s="8">
        <v>3045600</v>
      </c>
    </row>
    <row r="128" spans="2:14" ht="26.4">
      <c r="B128" s="4">
        <v>2023</v>
      </c>
      <c r="C128" s="4" t="s">
        <v>16</v>
      </c>
      <c r="D128" s="1079" t="s">
        <v>63</v>
      </c>
      <c r="E128" s="1080"/>
      <c r="F128" s="1079" t="s">
        <v>89</v>
      </c>
      <c r="G128" s="1080"/>
      <c r="H128" s="4" t="s">
        <v>25</v>
      </c>
      <c r="I128" s="4" t="s">
        <v>90</v>
      </c>
      <c r="J128" s="4" t="s">
        <v>114</v>
      </c>
      <c r="K128" s="5">
        <v>7600</v>
      </c>
      <c r="L128" s="6">
        <v>2088</v>
      </c>
      <c r="M128" s="9"/>
      <c r="N128" s="8">
        <v>15868800</v>
      </c>
    </row>
    <row r="129" spans="2:14" ht="26.4">
      <c r="B129" s="4">
        <v>2023</v>
      </c>
      <c r="C129" s="4" t="s">
        <v>16</v>
      </c>
      <c r="D129" s="1079" t="s">
        <v>63</v>
      </c>
      <c r="E129" s="1080"/>
      <c r="F129" s="1079" t="s">
        <v>89</v>
      </c>
      <c r="G129" s="1080"/>
      <c r="H129" s="4" t="s">
        <v>25</v>
      </c>
      <c r="I129" s="4" t="s">
        <v>90</v>
      </c>
      <c r="J129" s="4" t="s">
        <v>115</v>
      </c>
      <c r="K129" s="5">
        <v>7600</v>
      </c>
      <c r="L129" s="6">
        <v>12155</v>
      </c>
      <c r="M129" s="9"/>
      <c r="N129" s="8">
        <v>92378000</v>
      </c>
    </row>
    <row r="130" spans="2:14" ht="26.4">
      <c r="B130" s="4">
        <v>2023</v>
      </c>
      <c r="C130" s="4" t="s">
        <v>16</v>
      </c>
      <c r="D130" s="1079" t="s">
        <v>63</v>
      </c>
      <c r="E130" s="1080"/>
      <c r="F130" s="1079" t="s">
        <v>89</v>
      </c>
      <c r="G130" s="1080"/>
      <c r="H130" s="4" t="s">
        <v>25</v>
      </c>
      <c r="I130" s="4" t="s">
        <v>90</v>
      </c>
      <c r="J130" s="4" t="s">
        <v>116</v>
      </c>
      <c r="K130" s="5">
        <v>4300</v>
      </c>
      <c r="L130" s="6">
        <v>3882</v>
      </c>
      <c r="M130" s="9"/>
      <c r="N130" s="8">
        <v>16692600</v>
      </c>
    </row>
    <row r="131" spans="2:14" ht="26.4">
      <c r="B131" s="4">
        <v>2023</v>
      </c>
      <c r="C131" s="4" t="s">
        <v>16</v>
      </c>
      <c r="D131" s="1079" t="s">
        <v>63</v>
      </c>
      <c r="E131" s="1080"/>
      <c r="F131" s="1079" t="s">
        <v>89</v>
      </c>
      <c r="G131" s="1080"/>
      <c r="H131" s="4" t="s">
        <v>25</v>
      </c>
      <c r="I131" s="4" t="s">
        <v>94</v>
      </c>
      <c r="J131" s="4" t="s">
        <v>117</v>
      </c>
      <c r="K131" s="5">
        <v>6400</v>
      </c>
      <c r="L131" s="6">
        <v>766</v>
      </c>
      <c r="M131" s="9"/>
      <c r="N131" s="8">
        <v>4902400</v>
      </c>
    </row>
    <row r="132" spans="2:14" ht="26.4">
      <c r="B132" s="4">
        <v>2023</v>
      </c>
      <c r="C132" s="4" t="s">
        <v>16</v>
      </c>
      <c r="D132" s="1079" t="s">
        <v>63</v>
      </c>
      <c r="E132" s="1080"/>
      <c r="F132" s="1079" t="s">
        <v>89</v>
      </c>
      <c r="G132" s="1080"/>
      <c r="H132" s="4" t="s">
        <v>25</v>
      </c>
      <c r="I132" s="4" t="s">
        <v>94</v>
      </c>
      <c r="J132" s="4" t="s">
        <v>117</v>
      </c>
      <c r="K132" s="5">
        <v>11400</v>
      </c>
      <c r="L132" s="6">
        <v>706</v>
      </c>
      <c r="M132" s="9"/>
      <c r="N132" s="8">
        <v>8048400</v>
      </c>
    </row>
    <row r="133" spans="2:14" ht="26.4">
      <c r="B133" s="4">
        <v>2023</v>
      </c>
      <c r="C133" s="4" t="s">
        <v>16</v>
      </c>
      <c r="D133" s="1079" t="s">
        <v>63</v>
      </c>
      <c r="E133" s="1080"/>
      <c r="F133" s="1079" t="s">
        <v>89</v>
      </c>
      <c r="G133" s="1080"/>
      <c r="H133" s="4" t="s">
        <v>25</v>
      </c>
      <c r="I133" s="4" t="s">
        <v>94</v>
      </c>
      <c r="J133" s="4" t="s">
        <v>38</v>
      </c>
      <c r="K133" s="5">
        <v>11400</v>
      </c>
      <c r="L133" s="6">
        <v>2476</v>
      </c>
      <c r="M133" s="9"/>
      <c r="N133" s="8">
        <v>28226400</v>
      </c>
    </row>
    <row r="134" spans="2:14" ht="26.4">
      <c r="B134" s="4">
        <v>2023</v>
      </c>
      <c r="C134" s="4" t="s">
        <v>16</v>
      </c>
      <c r="D134" s="1079" t="s">
        <v>63</v>
      </c>
      <c r="E134" s="1080"/>
      <c r="F134" s="1079" t="s">
        <v>89</v>
      </c>
      <c r="G134" s="1080"/>
      <c r="H134" s="4" t="s">
        <v>26</v>
      </c>
      <c r="I134" s="4" t="s">
        <v>90</v>
      </c>
      <c r="J134" s="4" t="s">
        <v>118</v>
      </c>
      <c r="K134" s="5">
        <v>4300</v>
      </c>
      <c r="L134" s="6">
        <v>3937</v>
      </c>
      <c r="M134" s="9"/>
      <c r="N134" s="8">
        <v>16929100</v>
      </c>
    </row>
    <row r="135" spans="2:14" ht="26.4">
      <c r="B135" s="4">
        <v>2023</v>
      </c>
      <c r="C135" s="4" t="s">
        <v>16</v>
      </c>
      <c r="D135" s="1079" t="s">
        <v>63</v>
      </c>
      <c r="E135" s="1080"/>
      <c r="F135" s="1079" t="s">
        <v>89</v>
      </c>
      <c r="G135" s="1080"/>
      <c r="H135" s="4" t="s">
        <v>26</v>
      </c>
      <c r="I135" s="4" t="s">
        <v>90</v>
      </c>
      <c r="J135" s="4" t="s">
        <v>119</v>
      </c>
      <c r="K135" s="5">
        <v>7600</v>
      </c>
      <c r="L135" s="6">
        <v>3981</v>
      </c>
      <c r="M135" s="9"/>
      <c r="N135" s="8">
        <v>30255600</v>
      </c>
    </row>
    <row r="136" spans="2:14" ht="26.4">
      <c r="B136" s="4">
        <v>2023</v>
      </c>
      <c r="C136" s="4" t="s">
        <v>16</v>
      </c>
      <c r="D136" s="1079" t="s">
        <v>63</v>
      </c>
      <c r="E136" s="1080"/>
      <c r="F136" s="1079" t="s">
        <v>89</v>
      </c>
      <c r="G136" s="1080"/>
      <c r="H136" s="4" t="s">
        <v>26</v>
      </c>
      <c r="I136" s="4" t="s">
        <v>90</v>
      </c>
      <c r="J136" s="4" t="s">
        <v>106</v>
      </c>
      <c r="K136" s="5">
        <v>7600</v>
      </c>
      <c r="L136" s="6">
        <v>8221</v>
      </c>
      <c r="M136" s="9"/>
      <c r="N136" s="8">
        <v>62479600</v>
      </c>
    </row>
    <row r="137" spans="2:14" ht="26.4">
      <c r="B137" s="4">
        <v>2023</v>
      </c>
      <c r="C137" s="4" t="s">
        <v>16</v>
      </c>
      <c r="D137" s="1079" t="s">
        <v>63</v>
      </c>
      <c r="E137" s="1080"/>
      <c r="F137" s="1079" t="s">
        <v>89</v>
      </c>
      <c r="G137" s="1080"/>
      <c r="H137" s="4" t="s">
        <v>26</v>
      </c>
      <c r="I137" s="4" t="s">
        <v>94</v>
      </c>
      <c r="J137" s="4" t="s">
        <v>120</v>
      </c>
      <c r="K137" s="5">
        <v>11400</v>
      </c>
      <c r="L137" s="6">
        <v>1039</v>
      </c>
      <c r="M137" s="9"/>
      <c r="N137" s="8">
        <v>11844600</v>
      </c>
    </row>
    <row r="138" spans="2:14" ht="26.4">
      <c r="B138" s="4">
        <v>2023</v>
      </c>
      <c r="C138" s="4" t="s">
        <v>16</v>
      </c>
      <c r="D138" s="1079" t="s">
        <v>63</v>
      </c>
      <c r="E138" s="1080"/>
      <c r="F138" s="1079" t="s">
        <v>89</v>
      </c>
      <c r="G138" s="1080"/>
      <c r="H138" s="4" t="s">
        <v>26</v>
      </c>
      <c r="I138" s="4" t="s">
        <v>94</v>
      </c>
      <c r="J138" s="4" t="s">
        <v>121</v>
      </c>
      <c r="K138" s="5">
        <v>6400</v>
      </c>
      <c r="L138" s="6">
        <v>1352</v>
      </c>
      <c r="M138" s="9"/>
      <c r="N138" s="8">
        <v>8652800</v>
      </c>
    </row>
    <row r="139" spans="2:14" ht="26.4">
      <c r="B139" s="4">
        <v>2023</v>
      </c>
      <c r="C139" s="4" t="s">
        <v>16</v>
      </c>
      <c r="D139" s="1079" t="s">
        <v>63</v>
      </c>
      <c r="E139" s="1080"/>
      <c r="F139" s="1079" t="s">
        <v>89</v>
      </c>
      <c r="G139" s="1080"/>
      <c r="H139" s="4" t="s">
        <v>26</v>
      </c>
      <c r="I139" s="4" t="s">
        <v>94</v>
      </c>
      <c r="J139" s="4" t="s">
        <v>107</v>
      </c>
      <c r="K139" s="5">
        <v>11400</v>
      </c>
      <c r="L139" s="6">
        <v>1588</v>
      </c>
      <c r="M139" s="9"/>
      <c r="N139" s="8">
        <v>18103200</v>
      </c>
    </row>
    <row r="140" spans="2:14" ht="26.4">
      <c r="B140" s="4">
        <v>2023</v>
      </c>
      <c r="C140" s="4" t="s">
        <v>16</v>
      </c>
      <c r="D140" s="1079" t="s">
        <v>63</v>
      </c>
      <c r="E140" s="1080"/>
      <c r="F140" s="1079" t="s">
        <v>89</v>
      </c>
      <c r="G140" s="1080"/>
      <c r="H140" s="4" t="s">
        <v>27</v>
      </c>
      <c r="I140" s="4" t="s">
        <v>90</v>
      </c>
      <c r="J140" s="4" t="s">
        <v>122</v>
      </c>
      <c r="K140" s="5">
        <v>7600</v>
      </c>
      <c r="L140" s="6">
        <v>3694</v>
      </c>
      <c r="M140" s="9"/>
      <c r="N140" s="8">
        <v>28074400</v>
      </c>
    </row>
    <row r="141" spans="2:14" ht="26.4">
      <c r="B141" s="4">
        <v>2023</v>
      </c>
      <c r="C141" s="4" t="s">
        <v>16</v>
      </c>
      <c r="D141" s="1079" t="s">
        <v>63</v>
      </c>
      <c r="E141" s="1080"/>
      <c r="F141" s="1079" t="s">
        <v>89</v>
      </c>
      <c r="G141" s="1080"/>
      <c r="H141" s="4" t="s">
        <v>27</v>
      </c>
      <c r="I141" s="4" t="s">
        <v>90</v>
      </c>
      <c r="J141" s="4" t="s">
        <v>123</v>
      </c>
      <c r="K141" s="5">
        <v>4300</v>
      </c>
      <c r="L141" s="6">
        <v>2371</v>
      </c>
      <c r="M141" s="9"/>
      <c r="N141" s="8">
        <v>10195300</v>
      </c>
    </row>
    <row r="142" spans="2:14" ht="26.4">
      <c r="B142" s="4">
        <v>2023</v>
      </c>
      <c r="C142" s="4" t="s">
        <v>16</v>
      </c>
      <c r="D142" s="1079" t="s">
        <v>63</v>
      </c>
      <c r="E142" s="1080"/>
      <c r="F142" s="1079" t="s">
        <v>89</v>
      </c>
      <c r="G142" s="1080"/>
      <c r="H142" s="4" t="s">
        <v>27</v>
      </c>
      <c r="I142" s="4" t="s">
        <v>90</v>
      </c>
      <c r="J142" s="4" t="s">
        <v>72</v>
      </c>
      <c r="K142" s="5">
        <v>7600</v>
      </c>
      <c r="L142" s="6">
        <v>2223</v>
      </c>
      <c r="M142" s="9"/>
      <c r="N142" s="8">
        <v>16894800</v>
      </c>
    </row>
    <row r="143" spans="2:14" ht="26.4">
      <c r="B143" s="4">
        <v>2023</v>
      </c>
      <c r="C143" s="4" t="s">
        <v>16</v>
      </c>
      <c r="D143" s="1079" t="s">
        <v>63</v>
      </c>
      <c r="E143" s="1080"/>
      <c r="F143" s="1079" t="s">
        <v>89</v>
      </c>
      <c r="G143" s="1080"/>
      <c r="H143" s="4" t="s">
        <v>124</v>
      </c>
      <c r="I143" s="4" t="s">
        <v>90</v>
      </c>
      <c r="J143" s="4" t="s">
        <v>72</v>
      </c>
      <c r="K143" s="5">
        <v>4300</v>
      </c>
      <c r="L143" s="6">
        <v>17220</v>
      </c>
      <c r="M143" s="9"/>
      <c r="N143" s="8">
        <v>74046000</v>
      </c>
    </row>
    <row r="144" spans="2:14" ht="26.4">
      <c r="B144" s="4">
        <v>2023</v>
      </c>
      <c r="C144" s="4" t="s">
        <v>16</v>
      </c>
      <c r="D144" s="1079" t="s">
        <v>63</v>
      </c>
      <c r="E144" s="1080"/>
      <c r="F144" s="1079" t="s">
        <v>89</v>
      </c>
      <c r="G144" s="1080"/>
      <c r="H144" s="4" t="s">
        <v>27</v>
      </c>
      <c r="I144" s="4" t="s">
        <v>94</v>
      </c>
      <c r="J144" s="4" t="s">
        <v>125</v>
      </c>
      <c r="K144" s="5">
        <v>6400</v>
      </c>
      <c r="L144" s="6">
        <v>519</v>
      </c>
      <c r="M144" s="9"/>
      <c r="N144" s="8">
        <v>3321600</v>
      </c>
    </row>
    <row r="145" spans="2:14" ht="26.4">
      <c r="B145" s="4">
        <v>2023</v>
      </c>
      <c r="C145" s="4" t="s">
        <v>16</v>
      </c>
      <c r="D145" s="1079" t="s">
        <v>63</v>
      </c>
      <c r="E145" s="1080"/>
      <c r="F145" s="1079" t="s">
        <v>89</v>
      </c>
      <c r="G145" s="1080"/>
      <c r="H145" s="4" t="s">
        <v>27</v>
      </c>
      <c r="I145" s="4" t="s">
        <v>94</v>
      </c>
      <c r="J145" s="4" t="s">
        <v>126</v>
      </c>
      <c r="K145" s="5">
        <v>11400</v>
      </c>
      <c r="L145" s="6">
        <v>1414</v>
      </c>
      <c r="M145" s="9"/>
      <c r="N145" s="8">
        <v>16119600</v>
      </c>
    </row>
    <row r="146" spans="2:14" ht="26.4">
      <c r="B146" s="4">
        <v>2023</v>
      </c>
      <c r="C146" s="4" t="s">
        <v>16</v>
      </c>
      <c r="D146" s="1079" t="s">
        <v>63</v>
      </c>
      <c r="E146" s="1080"/>
      <c r="F146" s="1079" t="s">
        <v>89</v>
      </c>
      <c r="G146" s="1080"/>
      <c r="H146" s="4" t="s">
        <v>124</v>
      </c>
      <c r="I146" s="4" t="s">
        <v>94</v>
      </c>
      <c r="J146" s="4" t="s">
        <v>61</v>
      </c>
      <c r="K146" s="5">
        <v>6400</v>
      </c>
      <c r="L146" s="6">
        <v>5623</v>
      </c>
      <c r="M146" s="9"/>
      <c r="N146" s="8">
        <v>35987200</v>
      </c>
    </row>
    <row r="147" spans="2:14" ht="26.4">
      <c r="B147" s="4">
        <v>2023</v>
      </c>
      <c r="C147" s="4" t="s">
        <v>16</v>
      </c>
      <c r="D147" s="1079" t="s">
        <v>63</v>
      </c>
      <c r="E147" s="1080"/>
      <c r="F147" s="1079" t="s">
        <v>89</v>
      </c>
      <c r="G147" s="1080"/>
      <c r="H147" s="4" t="s">
        <v>27</v>
      </c>
      <c r="I147" s="4" t="s">
        <v>94</v>
      </c>
      <c r="J147" s="4" t="s">
        <v>127</v>
      </c>
      <c r="K147" s="5">
        <v>11400</v>
      </c>
      <c r="L147" s="6">
        <v>230</v>
      </c>
      <c r="M147" s="9"/>
      <c r="N147" s="8">
        <v>2622000</v>
      </c>
    </row>
    <row r="148" spans="2:14">
      <c r="B148" s="12" t="s">
        <v>28</v>
      </c>
      <c r="C148" s="12" t="s">
        <v>28</v>
      </c>
      <c r="D148" s="1083" t="s">
        <v>28</v>
      </c>
      <c r="E148" s="1080"/>
      <c r="F148" s="1083" t="s">
        <v>29</v>
      </c>
      <c r="G148" s="1080"/>
      <c r="H148" s="12" t="s">
        <v>28</v>
      </c>
      <c r="I148" s="12" t="s">
        <v>28</v>
      </c>
      <c r="J148" s="12" t="s">
        <v>28</v>
      </c>
      <c r="K148" s="12" t="s">
        <v>28</v>
      </c>
      <c r="L148" s="13">
        <v>1327890</v>
      </c>
      <c r="M148" s="12"/>
      <c r="N148" s="14">
        <v>4353584500</v>
      </c>
    </row>
    <row r="149" spans="2:14" ht="26.4">
      <c r="B149" s="4">
        <v>2023</v>
      </c>
      <c r="C149" s="4" t="s">
        <v>16</v>
      </c>
      <c r="D149" s="1079" t="s">
        <v>63</v>
      </c>
      <c r="E149" s="1080"/>
      <c r="F149" s="1079" t="s">
        <v>128</v>
      </c>
      <c r="G149" s="1080"/>
      <c r="H149" s="4" t="s">
        <v>18</v>
      </c>
      <c r="I149" s="4" t="s">
        <v>19</v>
      </c>
      <c r="J149" s="4" t="s">
        <v>20</v>
      </c>
      <c r="K149" s="5">
        <v>900</v>
      </c>
      <c r="L149" s="6">
        <v>30988</v>
      </c>
      <c r="M149" s="9"/>
      <c r="N149" s="8">
        <v>27889200</v>
      </c>
    </row>
    <row r="150" spans="2:14" ht="39.6">
      <c r="B150" s="4">
        <v>2023</v>
      </c>
      <c r="C150" s="4" t="s">
        <v>16</v>
      </c>
      <c r="D150" s="1079" t="s">
        <v>63</v>
      </c>
      <c r="E150" s="1080"/>
      <c r="F150" s="1079" t="s">
        <v>128</v>
      </c>
      <c r="G150" s="1080"/>
      <c r="H150" s="4" t="s">
        <v>22</v>
      </c>
      <c r="I150" s="4" t="s">
        <v>19</v>
      </c>
      <c r="J150" s="4" t="s">
        <v>129</v>
      </c>
      <c r="K150" s="5">
        <v>900</v>
      </c>
      <c r="L150" s="6">
        <v>24</v>
      </c>
      <c r="M150" s="9"/>
      <c r="N150" s="8">
        <v>21600</v>
      </c>
    </row>
    <row r="151" spans="2:14" ht="26.4">
      <c r="B151" s="4">
        <v>2023</v>
      </c>
      <c r="C151" s="4" t="s">
        <v>16</v>
      </c>
      <c r="D151" s="1079" t="s">
        <v>63</v>
      </c>
      <c r="E151" s="1080"/>
      <c r="F151" s="1079" t="s">
        <v>128</v>
      </c>
      <c r="G151" s="1080"/>
      <c r="H151" s="4" t="s">
        <v>23</v>
      </c>
      <c r="I151" s="4" t="s">
        <v>19</v>
      </c>
      <c r="J151" s="4" t="s">
        <v>76</v>
      </c>
      <c r="K151" s="5">
        <v>1700</v>
      </c>
      <c r="L151" s="6">
        <v>62</v>
      </c>
      <c r="M151" s="9"/>
      <c r="N151" s="8">
        <v>105400</v>
      </c>
    </row>
    <row r="152" spans="2:14" ht="26.4">
      <c r="B152" s="4">
        <v>2023</v>
      </c>
      <c r="C152" s="4" t="s">
        <v>16</v>
      </c>
      <c r="D152" s="1079" t="s">
        <v>63</v>
      </c>
      <c r="E152" s="1080"/>
      <c r="F152" s="1079" t="s">
        <v>128</v>
      </c>
      <c r="G152" s="1080"/>
      <c r="H152" s="4" t="s">
        <v>24</v>
      </c>
      <c r="I152" s="4" t="s">
        <v>19</v>
      </c>
      <c r="J152" s="4" t="s">
        <v>20</v>
      </c>
      <c r="K152" s="5">
        <v>3000</v>
      </c>
      <c r="L152" s="6">
        <v>18</v>
      </c>
      <c r="M152" s="9"/>
      <c r="N152" s="8">
        <v>54000</v>
      </c>
    </row>
    <row r="153" spans="2:14" ht="26.4">
      <c r="B153" s="4">
        <v>2023</v>
      </c>
      <c r="C153" s="4" t="s">
        <v>16</v>
      </c>
      <c r="D153" s="1079" t="s">
        <v>63</v>
      </c>
      <c r="E153" s="1080"/>
      <c r="F153" s="1079" t="s">
        <v>128</v>
      </c>
      <c r="G153" s="1080"/>
      <c r="H153" s="4" t="s">
        <v>25</v>
      </c>
      <c r="I153" s="4" t="s">
        <v>19</v>
      </c>
      <c r="J153" s="4" t="s">
        <v>20</v>
      </c>
      <c r="K153" s="5">
        <v>1700</v>
      </c>
      <c r="L153" s="6">
        <v>856</v>
      </c>
      <c r="M153" s="9"/>
      <c r="N153" s="8">
        <v>1455200</v>
      </c>
    </row>
    <row r="154" spans="2:14" ht="26.4">
      <c r="B154" s="4">
        <v>2023</v>
      </c>
      <c r="C154" s="4" t="s">
        <v>16</v>
      </c>
      <c r="D154" s="1079" t="s">
        <v>63</v>
      </c>
      <c r="E154" s="1080"/>
      <c r="F154" s="1079" t="s">
        <v>128</v>
      </c>
      <c r="G154" s="1080"/>
      <c r="H154" s="4" t="s">
        <v>26</v>
      </c>
      <c r="I154" s="4" t="s">
        <v>19</v>
      </c>
      <c r="J154" s="4" t="s">
        <v>72</v>
      </c>
      <c r="K154" s="5">
        <v>3000</v>
      </c>
      <c r="L154" s="6">
        <v>183</v>
      </c>
      <c r="M154" s="9"/>
      <c r="N154" s="8">
        <v>549000</v>
      </c>
    </row>
    <row r="155" spans="2:14" ht="26.4">
      <c r="B155" s="4">
        <v>2023</v>
      </c>
      <c r="C155" s="4" t="s">
        <v>16</v>
      </c>
      <c r="D155" s="1079" t="s">
        <v>63</v>
      </c>
      <c r="E155" s="1080"/>
      <c r="F155" s="1079" t="s">
        <v>128</v>
      </c>
      <c r="G155" s="1080"/>
      <c r="H155" s="4" t="s">
        <v>27</v>
      </c>
      <c r="I155" s="4" t="s">
        <v>19</v>
      </c>
      <c r="J155" s="4" t="s">
        <v>69</v>
      </c>
      <c r="K155" s="5">
        <v>300</v>
      </c>
      <c r="L155" s="6">
        <v>36</v>
      </c>
      <c r="M155" s="9"/>
      <c r="N155" s="8">
        <v>10800</v>
      </c>
    </row>
    <row r="156" spans="2:14">
      <c r="B156" s="12" t="s">
        <v>28</v>
      </c>
      <c r="C156" s="12" t="s">
        <v>28</v>
      </c>
      <c r="D156" s="1083" t="s">
        <v>28</v>
      </c>
      <c r="E156" s="1080"/>
      <c r="F156" s="1083" t="s">
        <v>29</v>
      </c>
      <c r="G156" s="1080"/>
      <c r="H156" s="12" t="s">
        <v>28</v>
      </c>
      <c r="I156" s="12" t="s">
        <v>28</v>
      </c>
      <c r="J156" s="12" t="s">
        <v>28</v>
      </c>
      <c r="K156" s="12" t="s">
        <v>28</v>
      </c>
      <c r="L156" s="13">
        <v>32167</v>
      </c>
      <c r="M156" s="12"/>
      <c r="N156" s="14">
        <v>30085200</v>
      </c>
    </row>
    <row r="157" spans="2:14" ht="26.4">
      <c r="B157" s="4">
        <v>2023</v>
      </c>
      <c r="C157" s="4" t="s">
        <v>16</v>
      </c>
      <c r="D157" s="1079" t="s">
        <v>63</v>
      </c>
      <c r="E157" s="1080"/>
      <c r="F157" s="1079" t="s">
        <v>130</v>
      </c>
      <c r="G157" s="1080"/>
      <c r="H157" s="4" t="s">
        <v>18</v>
      </c>
      <c r="I157" s="4" t="s">
        <v>19</v>
      </c>
      <c r="J157" s="4" t="s">
        <v>20</v>
      </c>
      <c r="K157" s="5">
        <v>900</v>
      </c>
      <c r="L157" s="6">
        <v>36417</v>
      </c>
      <c r="M157" s="9"/>
      <c r="N157" s="8">
        <v>32775300</v>
      </c>
    </row>
    <row r="158" spans="2:14" ht="39.6">
      <c r="B158" s="4">
        <v>2023</v>
      </c>
      <c r="C158" s="4" t="s">
        <v>16</v>
      </c>
      <c r="D158" s="1079" t="s">
        <v>63</v>
      </c>
      <c r="E158" s="1080"/>
      <c r="F158" s="1079" t="s">
        <v>130</v>
      </c>
      <c r="G158" s="1080"/>
      <c r="H158" s="4" t="s">
        <v>22</v>
      </c>
      <c r="I158" s="4" t="s">
        <v>19</v>
      </c>
      <c r="J158" s="4" t="s">
        <v>66</v>
      </c>
      <c r="K158" s="5">
        <v>900</v>
      </c>
      <c r="L158" s="6">
        <v>20</v>
      </c>
      <c r="M158" s="9"/>
      <c r="N158" s="8">
        <v>18000</v>
      </c>
    </row>
    <row r="159" spans="2:14" ht="26.4">
      <c r="B159" s="4">
        <v>2023</v>
      </c>
      <c r="C159" s="4" t="s">
        <v>16</v>
      </c>
      <c r="D159" s="1079" t="s">
        <v>63</v>
      </c>
      <c r="E159" s="1080"/>
      <c r="F159" s="1079" t="s">
        <v>130</v>
      </c>
      <c r="G159" s="1080"/>
      <c r="H159" s="4" t="s">
        <v>23</v>
      </c>
      <c r="I159" s="4" t="s">
        <v>19</v>
      </c>
      <c r="J159" s="4" t="s">
        <v>72</v>
      </c>
      <c r="K159" s="5">
        <v>1700</v>
      </c>
      <c r="L159" s="6">
        <v>40</v>
      </c>
      <c r="M159" s="9"/>
      <c r="N159" s="8">
        <v>68000</v>
      </c>
    </row>
    <row r="160" spans="2:14" ht="26.4">
      <c r="B160" s="4">
        <v>2023</v>
      </c>
      <c r="C160" s="4" t="s">
        <v>16</v>
      </c>
      <c r="D160" s="1079" t="s">
        <v>63</v>
      </c>
      <c r="E160" s="1080"/>
      <c r="F160" s="1079" t="s">
        <v>130</v>
      </c>
      <c r="G160" s="1080"/>
      <c r="H160" s="4" t="s">
        <v>24</v>
      </c>
      <c r="I160" s="4" t="s">
        <v>19</v>
      </c>
      <c r="J160" s="4" t="s">
        <v>20</v>
      </c>
      <c r="K160" s="5">
        <v>3000</v>
      </c>
      <c r="L160" s="6">
        <v>9</v>
      </c>
      <c r="M160" s="9"/>
      <c r="N160" s="8">
        <v>27000</v>
      </c>
    </row>
    <row r="161" spans="2:14" ht="26.4">
      <c r="B161" s="4">
        <v>2023</v>
      </c>
      <c r="C161" s="4" t="s">
        <v>16</v>
      </c>
      <c r="D161" s="1079" t="s">
        <v>63</v>
      </c>
      <c r="E161" s="1080"/>
      <c r="F161" s="1079" t="s">
        <v>130</v>
      </c>
      <c r="G161" s="1080"/>
      <c r="H161" s="4" t="s">
        <v>25</v>
      </c>
      <c r="I161" s="4" t="s">
        <v>19</v>
      </c>
      <c r="J161" s="4" t="s">
        <v>20</v>
      </c>
      <c r="K161" s="5">
        <v>1700</v>
      </c>
      <c r="L161" s="6">
        <v>953</v>
      </c>
      <c r="M161" s="9"/>
      <c r="N161" s="8">
        <v>1620100</v>
      </c>
    </row>
    <row r="162" spans="2:14" ht="26.4">
      <c r="B162" s="4">
        <v>2023</v>
      </c>
      <c r="C162" s="4" t="s">
        <v>16</v>
      </c>
      <c r="D162" s="1079" t="s">
        <v>63</v>
      </c>
      <c r="E162" s="1080"/>
      <c r="F162" s="1079" t="s">
        <v>130</v>
      </c>
      <c r="G162" s="1080"/>
      <c r="H162" s="4" t="s">
        <v>26</v>
      </c>
      <c r="I162" s="4" t="s">
        <v>19</v>
      </c>
      <c r="J162" s="4" t="s">
        <v>72</v>
      </c>
      <c r="K162" s="5">
        <v>3000</v>
      </c>
      <c r="L162" s="6">
        <v>219</v>
      </c>
      <c r="M162" s="9"/>
      <c r="N162" s="8">
        <v>657000</v>
      </c>
    </row>
    <row r="163" spans="2:14" ht="26.4">
      <c r="B163" s="4">
        <v>2023</v>
      </c>
      <c r="C163" s="4" t="s">
        <v>16</v>
      </c>
      <c r="D163" s="1079" t="s">
        <v>63</v>
      </c>
      <c r="E163" s="1080"/>
      <c r="F163" s="1079" t="s">
        <v>130</v>
      </c>
      <c r="G163" s="1080"/>
      <c r="H163" s="4" t="s">
        <v>27</v>
      </c>
      <c r="I163" s="4" t="s">
        <v>19</v>
      </c>
      <c r="J163" s="4" t="s">
        <v>131</v>
      </c>
      <c r="K163" s="5">
        <v>300</v>
      </c>
      <c r="L163" s="6">
        <v>9</v>
      </c>
      <c r="M163" s="9"/>
      <c r="N163" s="8">
        <v>2700</v>
      </c>
    </row>
    <row r="164" spans="2:14">
      <c r="B164" s="12" t="s">
        <v>28</v>
      </c>
      <c r="C164" s="12" t="s">
        <v>28</v>
      </c>
      <c r="D164" s="1083" t="s">
        <v>28</v>
      </c>
      <c r="E164" s="1080"/>
      <c r="F164" s="1083" t="s">
        <v>29</v>
      </c>
      <c r="G164" s="1080"/>
      <c r="H164" s="12" t="s">
        <v>28</v>
      </c>
      <c r="I164" s="12" t="s">
        <v>28</v>
      </c>
      <c r="J164" s="12" t="s">
        <v>28</v>
      </c>
      <c r="K164" s="12" t="s">
        <v>28</v>
      </c>
      <c r="L164" s="13">
        <v>37667</v>
      </c>
      <c r="M164" s="12"/>
      <c r="N164" s="14">
        <v>35168100</v>
      </c>
    </row>
    <row r="165" spans="2:14" ht="26.4">
      <c r="B165" s="4">
        <v>2023</v>
      </c>
      <c r="C165" s="4" t="s">
        <v>16</v>
      </c>
      <c r="D165" s="1079" t="s">
        <v>63</v>
      </c>
      <c r="E165" s="1080"/>
      <c r="F165" s="1079" t="s">
        <v>132</v>
      </c>
      <c r="G165" s="1080"/>
      <c r="H165" s="4" t="s">
        <v>18</v>
      </c>
      <c r="I165" s="4" t="s">
        <v>19</v>
      </c>
      <c r="J165" s="4" t="s">
        <v>20</v>
      </c>
      <c r="K165" s="5">
        <v>900</v>
      </c>
      <c r="L165" s="6">
        <v>16678</v>
      </c>
      <c r="M165" s="7">
        <v>38</v>
      </c>
      <c r="N165" s="8">
        <v>14976000</v>
      </c>
    </row>
    <row r="166" spans="2:14" ht="39.6">
      <c r="B166" s="4">
        <v>2023</v>
      </c>
      <c r="C166" s="4" t="s">
        <v>16</v>
      </c>
      <c r="D166" s="1079" t="s">
        <v>63</v>
      </c>
      <c r="E166" s="1080"/>
      <c r="F166" s="1079" t="s">
        <v>132</v>
      </c>
      <c r="G166" s="1080"/>
      <c r="H166" s="4" t="s">
        <v>22</v>
      </c>
      <c r="I166" s="4" t="s">
        <v>19</v>
      </c>
      <c r="J166" s="4" t="s">
        <v>133</v>
      </c>
      <c r="K166" s="5">
        <v>900</v>
      </c>
      <c r="L166" s="6">
        <v>15</v>
      </c>
      <c r="M166" s="9"/>
      <c r="N166" s="8">
        <v>13500</v>
      </c>
    </row>
    <row r="167" spans="2:14" ht="26.4">
      <c r="B167" s="4">
        <v>2023</v>
      </c>
      <c r="C167" s="4" t="s">
        <v>16</v>
      </c>
      <c r="D167" s="1079" t="s">
        <v>63</v>
      </c>
      <c r="E167" s="1080"/>
      <c r="F167" s="1079" t="s">
        <v>132</v>
      </c>
      <c r="G167" s="1080"/>
      <c r="H167" s="4" t="s">
        <v>23</v>
      </c>
      <c r="I167" s="4" t="s">
        <v>19</v>
      </c>
      <c r="J167" s="4" t="s">
        <v>20</v>
      </c>
      <c r="K167" s="5">
        <v>1700</v>
      </c>
      <c r="L167" s="6">
        <v>59</v>
      </c>
      <c r="M167" s="9"/>
      <c r="N167" s="8">
        <v>100300</v>
      </c>
    </row>
    <row r="168" spans="2:14" ht="26.4">
      <c r="B168" s="4">
        <v>2023</v>
      </c>
      <c r="C168" s="4" t="s">
        <v>16</v>
      </c>
      <c r="D168" s="1079" t="s">
        <v>63</v>
      </c>
      <c r="E168" s="1080"/>
      <c r="F168" s="1079" t="s">
        <v>132</v>
      </c>
      <c r="G168" s="1080"/>
      <c r="H168" s="4" t="s">
        <v>25</v>
      </c>
      <c r="I168" s="4" t="s">
        <v>19</v>
      </c>
      <c r="J168" s="4" t="s">
        <v>20</v>
      </c>
      <c r="K168" s="5">
        <v>1700</v>
      </c>
      <c r="L168" s="6">
        <v>473</v>
      </c>
      <c r="M168" s="7">
        <v>1</v>
      </c>
      <c r="N168" s="8">
        <v>802400</v>
      </c>
    </row>
    <row r="169" spans="2:14" ht="26.4">
      <c r="B169" s="4">
        <v>2023</v>
      </c>
      <c r="C169" s="4" t="s">
        <v>16</v>
      </c>
      <c r="D169" s="1079" t="s">
        <v>63</v>
      </c>
      <c r="E169" s="1080"/>
      <c r="F169" s="1079" t="s">
        <v>132</v>
      </c>
      <c r="G169" s="1080"/>
      <c r="H169" s="4" t="s">
        <v>26</v>
      </c>
      <c r="I169" s="4" t="s">
        <v>19</v>
      </c>
      <c r="J169" s="4" t="s">
        <v>76</v>
      </c>
      <c r="K169" s="5">
        <v>3000</v>
      </c>
      <c r="L169" s="6">
        <v>29</v>
      </c>
      <c r="M169" s="9"/>
      <c r="N169" s="8">
        <v>87000</v>
      </c>
    </row>
    <row r="170" spans="2:14" ht="26.4">
      <c r="B170" s="4">
        <v>2023</v>
      </c>
      <c r="C170" s="4" t="s">
        <v>16</v>
      </c>
      <c r="D170" s="1079" t="s">
        <v>63</v>
      </c>
      <c r="E170" s="1080"/>
      <c r="F170" s="1079" t="s">
        <v>132</v>
      </c>
      <c r="G170" s="1080"/>
      <c r="H170" s="4" t="s">
        <v>27</v>
      </c>
      <c r="I170" s="4" t="s">
        <v>19</v>
      </c>
      <c r="J170" s="4" t="s">
        <v>20</v>
      </c>
      <c r="K170" s="5">
        <v>300</v>
      </c>
      <c r="L170" s="6">
        <v>478</v>
      </c>
      <c r="M170" s="9"/>
      <c r="N170" s="8">
        <v>143400</v>
      </c>
    </row>
    <row r="171" spans="2:14">
      <c r="B171" s="12" t="s">
        <v>28</v>
      </c>
      <c r="C171" s="12" t="s">
        <v>28</v>
      </c>
      <c r="D171" s="1083" t="s">
        <v>28</v>
      </c>
      <c r="E171" s="1080"/>
      <c r="F171" s="1083" t="s">
        <v>29</v>
      </c>
      <c r="G171" s="1080"/>
      <c r="H171" s="12" t="s">
        <v>28</v>
      </c>
      <c r="I171" s="12" t="s">
        <v>28</v>
      </c>
      <c r="J171" s="12" t="s">
        <v>28</v>
      </c>
      <c r="K171" s="12" t="s">
        <v>28</v>
      </c>
      <c r="L171" s="13">
        <v>17732</v>
      </c>
      <c r="M171" s="13">
        <v>39</v>
      </c>
      <c r="N171" s="14">
        <v>16122600</v>
      </c>
    </row>
    <row r="172" spans="2:14" ht="26.4">
      <c r="B172" s="4">
        <v>2023</v>
      </c>
      <c r="C172" s="4" t="s">
        <v>16</v>
      </c>
      <c r="D172" s="1079" t="s">
        <v>63</v>
      </c>
      <c r="E172" s="1080"/>
      <c r="F172" s="1079" t="s">
        <v>134</v>
      </c>
      <c r="G172" s="1080"/>
      <c r="H172" s="4" t="s">
        <v>18</v>
      </c>
      <c r="I172" s="4" t="s">
        <v>19</v>
      </c>
      <c r="J172" s="4" t="s">
        <v>20</v>
      </c>
      <c r="K172" s="5">
        <v>900</v>
      </c>
      <c r="L172" s="6">
        <v>21820</v>
      </c>
      <c r="M172" s="7">
        <v>44</v>
      </c>
      <c r="N172" s="8">
        <v>19598400</v>
      </c>
    </row>
    <row r="173" spans="2:14" ht="39.6">
      <c r="B173" s="4">
        <v>2023</v>
      </c>
      <c r="C173" s="4" t="s">
        <v>16</v>
      </c>
      <c r="D173" s="1079" t="s">
        <v>63</v>
      </c>
      <c r="E173" s="1080"/>
      <c r="F173" s="1079" t="s">
        <v>134</v>
      </c>
      <c r="G173" s="1080"/>
      <c r="H173" s="4" t="s">
        <v>22</v>
      </c>
      <c r="I173" s="4" t="s">
        <v>19</v>
      </c>
      <c r="J173" s="4" t="s">
        <v>133</v>
      </c>
      <c r="K173" s="5">
        <v>900</v>
      </c>
      <c r="L173" s="6">
        <v>22</v>
      </c>
      <c r="M173" s="9"/>
      <c r="N173" s="8">
        <v>19800</v>
      </c>
    </row>
    <row r="174" spans="2:14" ht="26.4">
      <c r="B174" s="4">
        <v>2023</v>
      </c>
      <c r="C174" s="4" t="s">
        <v>16</v>
      </c>
      <c r="D174" s="1079" t="s">
        <v>63</v>
      </c>
      <c r="E174" s="1080"/>
      <c r="F174" s="1079" t="s">
        <v>134</v>
      </c>
      <c r="G174" s="1080"/>
      <c r="H174" s="4" t="s">
        <v>23</v>
      </c>
      <c r="I174" s="4" t="s">
        <v>19</v>
      </c>
      <c r="J174" s="4" t="s">
        <v>76</v>
      </c>
      <c r="K174" s="5">
        <v>1700</v>
      </c>
      <c r="L174" s="6">
        <v>56</v>
      </c>
      <c r="M174" s="9"/>
      <c r="N174" s="8">
        <v>95200</v>
      </c>
    </row>
    <row r="175" spans="2:14" ht="26.4">
      <c r="B175" s="4">
        <v>2023</v>
      </c>
      <c r="C175" s="4" t="s">
        <v>16</v>
      </c>
      <c r="D175" s="1079" t="s">
        <v>63</v>
      </c>
      <c r="E175" s="1080"/>
      <c r="F175" s="1079" t="s">
        <v>134</v>
      </c>
      <c r="G175" s="1080"/>
      <c r="H175" s="4" t="s">
        <v>24</v>
      </c>
      <c r="I175" s="4" t="s">
        <v>19</v>
      </c>
      <c r="J175" s="4" t="s">
        <v>85</v>
      </c>
      <c r="K175" s="5">
        <v>3000</v>
      </c>
      <c r="L175" s="6">
        <v>1</v>
      </c>
      <c r="M175" s="9"/>
      <c r="N175" s="8">
        <v>3000</v>
      </c>
    </row>
    <row r="176" spans="2:14" ht="26.4">
      <c r="B176" s="4">
        <v>2023</v>
      </c>
      <c r="C176" s="4" t="s">
        <v>16</v>
      </c>
      <c r="D176" s="1079" t="s">
        <v>63</v>
      </c>
      <c r="E176" s="1080"/>
      <c r="F176" s="1079" t="s">
        <v>134</v>
      </c>
      <c r="G176" s="1080"/>
      <c r="H176" s="4" t="s">
        <v>25</v>
      </c>
      <c r="I176" s="4" t="s">
        <v>19</v>
      </c>
      <c r="J176" s="4" t="s">
        <v>20</v>
      </c>
      <c r="K176" s="5">
        <v>1700</v>
      </c>
      <c r="L176" s="6">
        <v>492</v>
      </c>
      <c r="M176" s="7">
        <v>1</v>
      </c>
      <c r="N176" s="8">
        <v>834700</v>
      </c>
    </row>
    <row r="177" spans="2:14" ht="26.4">
      <c r="B177" s="4">
        <v>2023</v>
      </c>
      <c r="C177" s="4" t="s">
        <v>16</v>
      </c>
      <c r="D177" s="1079" t="s">
        <v>63</v>
      </c>
      <c r="E177" s="1080"/>
      <c r="F177" s="1079" t="s">
        <v>134</v>
      </c>
      <c r="G177" s="1080"/>
      <c r="H177" s="4" t="s">
        <v>26</v>
      </c>
      <c r="I177" s="4" t="s">
        <v>19</v>
      </c>
      <c r="J177" s="4" t="s">
        <v>76</v>
      </c>
      <c r="K177" s="5">
        <v>3000</v>
      </c>
      <c r="L177" s="6">
        <v>30</v>
      </c>
      <c r="M177" s="9"/>
      <c r="N177" s="8">
        <v>90000</v>
      </c>
    </row>
    <row r="178" spans="2:14" ht="26.4">
      <c r="B178" s="4">
        <v>2023</v>
      </c>
      <c r="C178" s="4" t="s">
        <v>16</v>
      </c>
      <c r="D178" s="1079" t="s">
        <v>63</v>
      </c>
      <c r="E178" s="1080"/>
      <c r="F178" s="1079" t="s">
        <v>134</v>
      </c>
      <c r="G178" s="1080"/>
      <c r="H178" s="4" t="s">
        <v>27</v>
      </c>
      <c r="I178" s="4" t="s">
        <v>19</v>
      </c>
      <c r="J178" s="4" t="s">
        <v>20</v>
      </c>
      <c r="K178" s="5">
        <v>300</v>
      </c>
      <c r="L178" s="6">
        <v>594</v>
      </c>
      <c r="M178" s="9"/>
      <c r="N178" s="8">
        <v>178200</v>
      </c>
    </row>
    <row r="179" spans="2:14">
      <c r="B179" s="12" t="s">
        <v>28</v>
      </c>
      <c r="C179" s="12" t="s">
        <v>28</v>
      </c>
      <c r="D179" s="1083" t="s">
        <v>28</v>
      </c>
      <c r="E179" s="1080"/>
      <c r="F179" s="1083" t="s">
        <v>29</v>
      </c>
      <c r="G179" s="1080"/>
      <c r="H179" s="12" t="s">
        <v>28</v>
      </c>
      <c r="I179" s="12" t="s">
        <v>28</v>
      </c>
      <c r="J179" s="12" t="s">
        <v>28</v>
      </c>
      <c r="K179" s="12" t="s">
        <v>28</v>
      </c>
      <c r="L179" s="13">
        <v>23015</v>
      </c>
      <c r="M179" s="13">
        <v>45</v>
      </c>
      <c r="N179" s="14">
        <v>20819300</v>
      </c>
    </row>
    <row r="180" spans="2:14" ht="26.4">
      <c r="B180" s="4">
        <v>2023</v>
      </c>
      <c r="C180" s="4" t="s">
        <v>16</v>
      </c>
      <c r="D180" s="1079" t="s">
        <v>63</v>
      </c>
      <c r="E180" s="1080"/>
      <c r="F180" s="1079" t="s">
        <v>135</v>
      </c>
      <c r="G180" s="1080"/>
      <c r="H180" s="4" t="s">
        <v>18</v>
      </c>
      <c r="I180" s="4" t="s">
        <v>19</v>
      </c>
      <c r="J180" s="4" t="s">
        <v>20</v>
      </c>
      <c r="K180" s="5">
        <v>900</v>
      </c>
      <c r="L180" s="6">
        <v>187</v>
      </c>
      <c r="M180" s="9"/>
      <c r="N180" s="8">
        <v>168300</v>
      </c>
    </row>
    <row r="181" spans="2:14" ht="26.4">
      <c r="B181" s="4">
        <v>2023</v>
      </c>
      <c r="C181" s="4" t="s">
        <v>16</v>
      </c>
      <c r="D181" s="1079" t="s">
        <v>63</v>
      </c>
      <c r="E181" s="1080"/>
      <c r="F181" s="1079" t="s">
        <v>135</v>
      </c>
      <c r="G181" s="1080"/>
      <c r="H181" s="4" t="s">
        <v>25</v>
      </c>
      <c r="I181" s="4" t="s">
        <v>19</v>
      </c>
      <c r="J181" s="4" t="s">
        <v>76</v>
      </c>
      <c r="K181" s="5">
        <v>1700</v>
      </c>
      <c r="L181" s="6">
        <v>10</v>
      </c>
      <c r="M181" s="9"/>
      <c r="N181" s="8">
        <v>17000</v>
      </c>
    </row>
    <row r="182" spans="2:14" ht="26.4">
      <c r="B182" s="4">
        <v>2023</v>
      </c>
      <c r="C182" s="4" t="s">
        <v>16</v>
      </c>
      <c r="D182" s="1079" t="s">
        <v>63</v>
      </c>
      <c r="E182" s="1080"/>
      <c r="F182" s="1079" t="s">
        <v>135</v>
      </c>
      <c r="G182" s="1080"/>
      <c r="H182" s="4" t="s">
        <v>26</v>
      </c>
      <c r="I182" s="4" t="s">
        <v>19</v>
      </c>
      <c r="J182" s="4" t="s">
        <v>136</v>
      </c>
      <c r="K182" s="5">
        <v>3000</v>
      </c>
      <c r="L182" s="6">
        <v>2</v>
      </c>
      <c r="M182" s="9"/>
      <c r="N182" s="8">
        <v>6000</v>
      </c>
    </row>
    <row r="183" spans="2:14">
      <c r="B183" s="12" t="s">
        <v>28</v>
      </c>
      <c r="C183" s="12" t="s">
        <v>28</v>
      </c>
      <c r="D183" s="1083" t="s">
        <v>28</v>
      </c>
      <c r="E183" s="1080"/>
      <c r="F183" s="1083" t="s">
        <v>29</v>
      </c>
      <c r="G183" s="1080"/>
      <c r="H183" s="12" t="s">
        <v>28</v>
      </c>
      <c r="I183" s="12" t="s">
        <v>28</v>
      </c>
      <c r="J183" s="12" t="s">
        <v>28</v>
      </c>
      <c r="K183" s="12" t="s">
        <v>28</v>
      </c>
      <c r="L183" s="13">
        <v>199</v>
      </c>
      <c r="M183" s="12"/>
      <c r="N183" s="14">
        <v>191300</v>
      </c>
    </row>
    <row r="184" spans="2:14" ht="26.4">
      <c r="B184" s="4">
        <v>2023</v>
      </c>
      <c r="C184" s="4" t="s">
        <v>16</v>
      </c>
      <c r="D184" s="1079" t="s">
        <v>63</v>
      </c>
      <c r="E184" s="1080"/>
      <c r="F184" s="1079" t="s">
        <v>137</v>
      </c>
      <c r="G184" s="1080"/>
      <c r="H184" s="4" t="s">
        <v>18</v>
      </c>
      <c r="I184" s="4" t="s">
        <v>19</v>
      </c>
      <c r="J184" s="4" t="s">
        <v>20</v>
      </c>
      <c r="K184" s="5">
        <v>900</v>
      </c>
      <c r="L184" s="6">
        <v>393</v>
      </c>
      <c r="M184" s="9"/>
      <c r="N184" s="8">
        <v>353700</v>
      </c>
    </row>
    <row r="185" spans="2:14" ht="26.4">
      <c r="B185" s="4">
        <v>2023</v>
      </c>
      <c r="C185" s="4" t="s">
        <v>16</v>
      </c>
      <c r="D185" s="1079" t="s">
        <v>63</v>
      </c>
      <c r="E185" s="1080"/>
      <c r="F185" s="1079" t="s">
        <v>137</v>
      </c>
      <c r="G185" s="1080"/>
      <c r="H185" s="4" t="s">
        <v>24</v>
      </c>
      <c r="I185" s="4" t="s">
        <v>19</v>
      </c>
      <c r="J185" s="4" t="s">
        <v>127</v>
      </c>
      <c r="K185" s="5">
        <v>3000</v>
      </c>
      <c r="L185" s="6">
        <v>1</v>
      </c>
      <c r="M185" s="9"/>
      <c r="N185" s="8">
        <v>3000</v>
      </c>
    </row>
    <row r="186" spans="2:14" ht="26.4">
      <c r="B186" s="4">
        <v>2023</v>
      </c>
      <c r="C186" s="4" t="s">
        <v>16</v>
      </c>
      <c r="D186" s="1079" t="s">
        <v>63</v>
      </c>
      <c r="E186" s="1080"/>
      <c r="F186" s="1079" t="s">
        <v>137</v>
      </c>
      <c r="G186" s="1080"/>
      <c r="H186" s="4" t="s">
        <v>25</v>
      </c>
      <c r="I186" s="4" t="s">
        <v>19</v>
      </c>
      <c r="J186" s="4" t="s">
        <v>138</v>
      </c>
      <c r="K186" s="5">
        <v>1700</v>
      </c>
      <c r="L186" s="6">
        <v>12</v>
      </c>
      <c r="M186" s="9"/>
      <c r="N186" s="8">
        <v>20400</v>
      </c>
    </row>
    <row r="187" spans="2:14">
      <c r="B187" s="12" t="s">
        <v>28</v>
      </c>
      <c r="C187" s="12" t="s">
        <v>28</v>
      </c>
      <c r="D187" s="1083" t="s">
        <v>28</v>
      </c>
      <c r="E187" s="1080"/>
      <c r="F187" s="1083" t="s">
        <v>29</v>
      </c>
      <c r="G187" s="1080"/>
      <c r="H187" s="12" t="s">
        <v>28</v>
      </c>
      <c r="I187" s="12" t="s">
        <v>28</v>
      </c>
      <c r="J187" s="12" t="s">
        <v>28</v>
      </c>
      <c r="K187" s="12" t="s">
        <v>28</v>
      </c>
      <c r="L187" s="13">
        <v>406</v>
      </c>
      <c r="M187" s="12"/>
      <c r="N187" s="14">
        <v>377100</v>
      </c>
    </row>
    <row r="188" spans="2:14" ht="26.4">
      <c r="B188" s="4">
        <v>2023</v>
      </c>
      <c r="C188" s="4" t="s">
        <v>16</v>
      </c>
      <c r="D188" s="1079" t="s">
        <v>63</v>
      </c>
      <c r="E188" s="1080"/>
      <c r="F188" s="1079" t="s">
        <v>139</v>
      </c>
      <c r="G188" s="1080"/>
      <c r="H188" s="4" t="s">
        <v>18</v>
      </c>
      <c r="I188" s="4" t="s">
        <v>19</v>
      </c>
      <c r="J188" s="4" t="s">
        <v>20</v>
      </c>
      <c r="K188" s="5">
        <v>900</v>
      </c>
      <c r="L188" s="6">
        <v>5852</v>
      </c>
      <c r="M188" s="7">
        <v>712</v>
      </c>
      <c r="N188" s="8">
        <v>4626000</v>
      </c>
    </row>
    <row r="189" spans="2:14" ht="39.6">
      <c r="B189" s="4">
        <v>2023</v>
      </c>
      <c r="C189" s="4" t="s">
        <v>16</v>
      </c>
      <c r="D189" s="1079" t="s">
        <v>63</v>
      </c>
      <c r="E189" s="1080"/>
      <c r="F189" s="1079" t="s">
        <v>139</v>
      </c>
      <c r="G189" s="1080"/>
      <c r="H189" s="4" t="s">
        <v>22</v>
      </c>
      <c r="I189" s="4" t="s">
        <v>19</v>
      </c>
      <c r="J189" s="4" t="s">
        <v>140</v>
      </c>
      <c r="K189" s="5">
        <v>900</v>
      </c>
      <c r="L189" s="6">
        <v>7</v>
      </c>
      <c r="M189" s="7">
        <v>2</v>
      </c>
      <c r="N189" s="8">
        <v>4500</v>
      </c>
    </row>
    <row r="190" spans="2:14" ht="26.4">
      <c r="B190" s="4">
        <v>2023</v>
      </c>
      <c r="C190" s="4" t="s">
        <v>16</v>
      </c>
      <c r="D190" s="1079" t="s">
        <v>63</v>
      </c>
      <c r="E190" s="1080"/>
      <c r="F190" s="1079" t="s">
        <v>139</v>
      </c>
      <c r="G190" s="1080"/>
      <c r="H190" s="4" t="s">
        <v>23</v>
      </c>
      <c r="I190" s="4" t="s">
        <v>19</v>
      </c>
      <c r="J190" s="4" t="s">
        <v>72</v>
      </c>
      <c r="K190" s="5">
        <v>1700</v>
      </c>
      <c r="L190" s="6">
        <v>74</v>
      </c>
      <c r="M190" s="7">
        <v>3</v>
      </c>
      <c r="N190" s="8">
        <v>120700</v>
      </c>
    </row>
    <row r="191" spans="2:14" ht="26.4">
      <c r="B191" s="4">
        <v>2023</v>
      </c>
      <c r="C191" s="4" t="s">
        <v>16</v>
      </c>
      <c r="D191" s="1079" t="s">
        <v>63</v>
      </c>
      <c r="E191" s="1080"/>
      <c r="F191" s="1079" t="s">
        <v>139</v>
      </c>
      <c r="G191" s="1080"/>
      <c r="H191" s="4" t="s">
        <v>24</v>
      </c>
      <c r="I191" s="4" t="s">
        <v>19</v>
      </c>
      <c r="J191" s="4" t="s">
        <v>141</v>
      </c>
      <c r="K191" s="5">
        <v>3000</v>
      </c>
      <c r="L191" s="6">
        <v>2</v>
      </c>
      <c r="M191" s="9"/>
      <c r="N191" s="8">
        <v>6000</v>
      </c>
    </row>
    <row r="192" spans="2:14" ht="26.4">
      <c r="B192" s="4">
        <v>2023</v>
      </c>
      <c r="C192" s="4" t="s">
        <v>16</v>
      </c>
      <c r="D192" s="1079" t="s">
        <v>63</v>
      </c>
      <c r="E192" s="1080"/>
      <c r="F192" s="1079" t="s">
        <v>139</v>
      </c>
      <c r="G192" s="1080"/>
      <c r="H192" s="4" t="s">
        <v>25</v>
      </c>
      <c r="I192" s="4" t="s">
        <v>19</v>
      </c>
      <c r="J192" s="4" t="s">
        <v>76</v>
      </c>
      <c r="K192" s="5">
        <v>1700</v>
      </c>
      <c r="L192" s="6">
        <v>94</v>
      </c>
      <c r="M192" s="7">
        <v>23</v>
      </c>
      <c r="N192" s="8">
        <v>120700</v>
      </c>
    </row>
    <row r="193" spans="2:14" ht="26.4">
      <c r="B193" s="4">
        <v>2023</v>
      </c>
      <c r="C193" s="4" t="s">
        <v>16</v>
      </c>
      <c r="D193" s="1079" t="s">
        <v>63</v>
      </c>
      <c r="E193" s="1080"/>
      <c r="F193" s="1079" t="s">
        <v>139</v>
      </c>
      <c r="G193" s="1080"/>
      <c r="H193" s="4" t="s">
        <v>26</v>
      </c>
      <c r="I193" s="4" t="s">
        <v>19</v>
      </c>
      <c r="J193" s="4" t="s">
        <v>118</v>
      </c>
      <c r="K193" s="5">
        <v>3000</v>
      </c>
      <c r="L193" s="6">
        <v>24</v>
      </c>
      <c r="M193" s="7">
        <v>4</v>
      </c>
      <c r="N193" s="8">
        <v>60000</v>
      </c>
    </row>
    <row r="194" spans="2:14" ht="26.4">
      <c r="B194" s="4">
        <v>2023</v>
      </c>
      <c r="C194" s="4" t="s">
        <v>16</v>
      </c>
      <c r="D194" s="1079" t="s">
        <v>63</v>
      </c>
      <c r="E194" s="1080"/>
      <c r="F194" s="1079" t="s">
        <v>139</v>
      </c>
      <c r="G194" s="1080"/>
      <c r="H194" s="4" t="s">
        <v>27</v>
      </c>
      <c r="I194" s="4" t="s">
        <v>19</v>
      </c>
      <c r="J194" s="4" t="s">
        <v>142</v>
      </c>
      <c r="K194" s="5">
        <v>300</v>
      </c>
      <c r="L194" s="6">
        <v>104</v>
      </c>
      <c r="M194" s="7">
        <v>8</v>
      </c>
      <c r="N194" s="8">
        <v>28800</v>
      </c>
    </row>
    <row r="195" spans="2:14">
      <c r="B195" s="12" t="s">
        <v>28</v>
      </c>
      <c r="C195" s="12" t="s">
        <v>28</v>
      </c>
      <c r="D195" s="1083" t="s">
        <v>28</v>
      </c>
      <c r="E195" s="1080"/>
      <c r="F195" s="1083" t="s">
        <v>29</v>
      </c>
      <c r="G195" s="1080"/>
      <c r="H195" s="12" t="s">
        <v>28</v>
      </c>
      <c r="I195" s="12" t="s">
        <v>28</v>
      </c>
      <c r="J195" s="12" t="s">
        <v>28</v>
      </c>
      <c r="K195" s="12" t="s">
        <v>28</v>
      </c>
      <c r="L195" s="13">
        <v>6157</v>
      </c>
      <c r="M195" s="13">
        <v>752</v>
      </c>
      <c r="N195" s="14">
        <v>4966700</v>
      </c>
    </row>
    <row r="196" spans="2:14" ht="26.4">
      <c r="B196" s="4">
        <v>2023</v>
      </c>
      <c r="C196" s="4" t="s">
        <v>16</v>
      </c>
      <c r="D196" s="1079" t="s">
        <v>63</v>
      </c>
      <c r="E196" s="1080"/>
      <c r="F196" s="1079" t="s">
        <v>143</v>
      </c>
      <c r="G196" s="1080"/>
      <c r="H196" s="4" t="s">
        <v>18</v>
      </c>
      <c r="I196" s="4" t="s">
        <v>19</v>
      </c>
      <c r="J196" s="4" t="s">
        <v>20</v>
      </c>
      <c r="K196" s="5">
        <v>900</v>
      </c>
      <c r="L196" s="6">
        <v>7263</v>
      </c>
      <c r="M196" s="9"/>
      <c r="N196" s="8">
        <v>6536700</v>
      </c>
    </row>
    <row r="197" spans="2:14" ht="39.6">
      <c r="B197" s="4">
        <v>2023</v>
      </c>
      <c r="C197" s="4" t="s">
        <v>16</v>
      </c>
      <c r="D197" s="1079" t="s">
        <v>63</v>
      </c>
      <c r="E197" s="1080"/>
      <c r="F197" s="1079" t="s">
        <v>143</v>
      </c>
      <c r="G197" s="1080"/>
      <c r="H197" s="4" t="s">
        <v>22</v>
      </c>
      <c r="I197" s="4" t="s">
        <v>19</v>
      </c>
      <c r="J197" s="4" t="s">
        <v>144</v>
      </c>
      <c r="K197" s="5">
        <v>900</v>
      </c>
      <c r="L197" s="6">
        <v>2</v>
      </c>
      <c r="M197" s="9"/>
      <c r="N197" s="8">
        <v>1800</v>
      </c>
    </row>
    <row r="198" spans="2:14" ht="26.4">
      <c r="B198" s="4">
        <v>2023</v>
      </c>
      <c r="C198" s="4" t="s">
        <v>16</v>
      </c>
      <c r="D198" s="1079" t="s">
        <v>63</v>
      </c>
      <c r="E198" s="1080"/>
      <c r="F198" s="1079" t="s">
        <v>143</v>
      </c>
      <c r="G198" s="1080"/>
      <c r="H198" s="4" t="s">
        <v>23</v>
      </c>
      <c r="I198" s="4" t="s">
        <v>19</v>
      </c>
      <c r="J198" s="4" t="s">
        <v>145</v>
      </c>
      <c r="K198" s="5">
        <v>1700</v>
      </c>
      <c r="L198" s="6">
        <v>8</v>
      </c>
      <c r="M198" s="9"/>
      <c r="N198" s="8">
        <v>13600</v>
      </c>
    </row>
    <row r="199" spans="2:14" ht="26.4">
      <c r="B199" s="4">
        <v>2023</v>
      </c>
      <c r="C199" s="4" t="s">
        <v>16</v>
      </c>
      <c r="D199" s="1079" t="s">
        <v>63</v>
      </c>
      <c r="E199" s="1080"/>
      <c r="F199" s="1079" t="s">
        <v>143</v>
      </c>
      <c r="G199" s="1080"/>
      <c r="H199" s="4" t="s">
        <v>24</v>
      </c>
      <c r="I199" s="4" t="s">
        <v>19</v>
      </c>
      <c r="J199" s="4" t="s">
        <v>146</v>
      </c>
      <c r="K199" s="5">
        <v>3000</v>
      </c>
      <c r="L199" s="6">
        <v>1</v>
      </c>
      <c r="M199" s="9"/>
      <c r="N199" s="8">
        <v>3000</v>
      </c>
    </row>
    <row r="200" spans="2:14" ht="26.4">
      <c r="B200" s="4">
        <v>2023</v>
      </c>
      <c r="C200" s="4" t="s">
        <v>16</v>
      </c>
      <c r="D200" s="1079" t="s">
        <v>63</v>
      </c>
      <c r="E200" s="1080"/>
      <c r="F200" s="1079" t="s">
        <v>143</v>
      </c>
      <c r="G200" s="1080"/>
      <c r="H200" s="4" t="s">
        <v>25</v>
      </c>
      <c r="I200" s="4" t="s">
        <v>19</v>
      </c>
      <c r="J200" s="4" t="s">
        <v>20</v>
      </c>
      <c r="K200" s="5">
        <v>1700</v>
      </c>
      <c r="L200" s="6">
        <v>196</v>
      </c>
      <c r="M200" s="9"/>
      <c r="N200" s="8">
        <v>333200</v>
      </c>
    </row>
    <row r="201" spans="2:14" ht="26.4">
      <c r="B201" s="4">
        <v>2023</v>
      </c>
      <c r="C201" s="4" t="s">
        <v>16</v>
      </c>
      <c r="D201" s="1079" t="s">
        <v>63</v>
      </c>
      <c r="E201" s="1080"/>
      <c r="F201" s="1079" t="s">
        <v>143</v>
      </c>
      <c r="G201" s="1080"/>
      <c r="H201" s="4" t="s">
        <v>26</v>
      </c>
      <c r="I201" s="4" t="s">
        <v>19</v>
      </c>
      <c r="J201" s="4" t="s">
        <v>138</v>
      </c>
      <c r="K201" s="5">
        <v>3000</v>
      </c>
      <c r="L201" s="6">
        <v>63</v>
      </c>
      <c r="M201" s="9"/>
      <c r="N201" s="8">
        <v>189000</v>
      </c>
    </row>
    <row r="202" spans="2:14" ht="26.4">
      <c r="B202" s="4">
        <v>2023</v>
      </c>
      <c r="C202" s="4" t="s">
        <v>16</v>
      </c>
      <c r="D202" s="1079" t="s">
        <v>63</v>
      </c>
      <c r="E202" s="1080"/>
      <c r="F202" s="1079" t="s">
        <v>143</v>
      </c>
      <c r="G202" s="1080"/>
      <c r="H202" s="4" t="s">
        <v>27</v>
      </c>
      <c r="I202" s="4" t="s">
        <v>19</v>
      </c>
      <c r="J202" s="4" t="s">
        <v>61</v>
      </c>
      <c r="K202" s="5">
        <v>300</v>
      </c>
      <c r="L202" s="6">
        <v>19</v>
      </c>
      <c r="M202" s="9"/>
      <c r="N202" s="8">
        <v>5700</v>
      </c>
    </row>
    <row r="203" spans="2:14">
      <c r="B203" s="12" t="s">
        <v>28</v>
      </c>
      <c r="C203" s="12" t="s">
        <v>28</v>
      </c>
      <c r="D203" s="1083" t="s">
        <v>28</v>
      </c>
      <c r="E203" s="1080"/>
      <c r="F203" s="1083" t="s">
        <v>29</v>
      </c>
      <c r="G203" s="1080"/>
      <c r="H203" s="12" t="s">
        <v>28</v>
      </c>
      <c r="I203" s="12" t="s">
        <v>28</v>
      </c>
      <c r="J203" s="12" t="s">
        <v>28</v>
      </c>
      <c r="K203" s="12" t="s">
        <v>28</v>
      </c>
      <c r="L203" s="13">
        <v>7552</v>
      </c>
      <c r="M203" s="12"/>
      <c r="N203" s="14">
        <v>7083000</v>
      </c>
    </row>
    <row r="204" spans="2:14" ht="26.4">
      <c r="B204" s="4">
        <v>2023</v>
      </c>
      <c r="C204" s="4" t="s">
        <v>16</v>
      </c>
      <c r="D204" s="1079" t="s">
        <v>63</v>
      </c>
      <c r="E204" s="1080"/>
      <c r="F204" s="1079" t="s">
        <v>147</v>
      </c>
      <c r="G204" s="1080"/>
      <c r="H204" s="4" t="s">
        <v>18</v>
      </c>
      <c r="I204" s="4" t="s">
        <v>19</v>
      </c>
      <c r="J204" s="4" t="s">
        <v>20</v>
      </c>
      <c r="K204" s="5">
        <v>900</v>
      </c>
      <c r="L204" s="6">
        <v>3578</v>
      </c>
      <c r="M204" s="7">
        <v>553</v>
      </c>
      <c r="N204" s="8">
        <v>2722500</v>
      </c>
    </row>
    <row r="205" spans="2:14" ht="39.6">
      <c r="B205" s="4">
        <v>2023</v>
      </c>
      <c r="C205" s="4" t="s">
        <v>16</v>
      </c>
      <c r="D205" s="1079" t="s">
        <v>63</v>
      </c>
      <c r="E205" s="1080"/>
      <c r="F205" s="1079" t="s">
        <v>147</v>
      </c>
      <c r="G205" s="1080"/>
      <c r="H205" s="4" t="s">
        <v>22</v>
      </c>
      <c r="I205" s="4" t="s">
        <v>19</v>
      </c>
      <c r="J205" s="4" t="s">
        <v>148</v>
      </c>
      <c r="K205" s="5">
        <v>900</v>
      </c>
      <c r="L205" s="6">
        <v>9</v>
      </c>
      <c r="M205" s="7">
        <v>2</v>
      </c>
      <c r="N205" s="8">
        <v>6300</v>
      </c>
    </row>
    <row r="206" spans="2:14" ht="26.4">
      <c r="B206" s="4">
        <v>2023</v>
      </c>
      <c r="C206" s="4" t="s">
        <v>16</v>
      </c>
      <c r="D206" s="1079" t="s">
        <v>63</v>
      </c>
      <c r="E206" s="1080"/>
      <c r="F206" s="1079" t="s">
        <v>147</v>
      </c>
      <c r="G206" s="1080"/>
      <c r="H206" s="4" t="s">
        <v>23</v>
      </c>
      <c r="I206" s="4" t="s">
        <v>19</v>
      </c>
      <c r="J206" s="4" t="s">
        <v>66</v>
      </c>
      <c r="K206" s="5">
        <v>1700</v>
      </c>
      <c r="L206" s="6">
        <v>23</v>
      </c>
      <c r="M206" s="7">
        <v>18</v>
      </c>
      <c r="N206" s="8">
        <v>8500</v>
      </c>
    </row>
    <row r="207" spans="2:14" ht="26.4">
      <c r="B207" s="4">
        <v>2023</v>
      </c>
      <c r="C207" s="4" t="s">
        <v>16</v>
      </c>
      <c r="D207" s="1079" t="s">
        <v>63</v>
      </c>
      <c r="E207" s="1080"/>
      <c r="F207" s="1079" t="s">
        <v>147</v>
      </c>
      <c r="G207" s="1080"/>
      <c r="H207" s="4" t="s">
        <v>24</v>
      </c>
      <c r="I207" s="4" t="s">
        <v>19</v>
      </c>
      <c r="J207" s="4" t="s">
        <v>149</v>
      </c>
      <c r="K207" s="5">
        <v>3000</v>
      </c>
      <c r="L207" s="6">
        <v>1</v>
      </c>
      <c r="M207" s="7">
        <v>1</v>
      </c>
      <c r="N207" s="11">
        <v>0</v>
      </c>
    </row>
    <row r="208" spans="2:14" ht="26.4">
      <c r="B208" s="4">
        <v>2023</v>
      </c>
      <c r="C208" s="4" t="s">
        <v>16</v>
      </c>
      <c r="D208" s="1079" t="s">
        <v>63</v>
      </c>
      <c r="E208" s="1080"/>
      <c r="F208" s="1079" t="s">
        <v>147</v>
      </c>
      <c r="G208" s="1080"/>
      <c r="H208" s="4" t="s">
        <v>25</v>
      </c>
      <c r="I208" s="4" t="s">
        <v>19</v>
      </c>
      <c r="J208" s="4" t="s">
        <v>76</v>
      </c>
      <c r="K208" s="5">
        <v>1700</v>
      </c>
      <c r="L208" s="6">
        <v>209</v>
      </c>
      <c r="M208" s="7">
        <v>87</v>
      </c>
      <c r="N208" s="8">
        <v>207400</v>
      </c>
    </row>
    <row r="209" spans="2:14" ht="26.4">
      <c r="B209" s="4">
        <v>2023</v>
      </c>
      <c r="C209" s="4" t="s">
        <v>16</v>
      </c>
      <c r="D209" s="1079" t="s">
        <v>63</v>
      </c>
      <c r="E209" s="1080"/>
      <c r="F209" s="1079" t="s">
        <v>147</v>
      </c>
      <c r="G209" s="1080"/>
      <c r="H209" s="4" t="s">
        <v>26</v>
      </c>
      <c r="I209" s="4" t="s">
        <v>19</v>
      </c>
      <c r="J209" s="4" t="s">
        <v>76</v>
      </c>
      <c r="K209" s="5">
        <v>3000</v>
      </c>
      <c r="L209" s="6">
        <v>158</v>
      </c>
      <c r="M209" s="7">
        <v>149</v>
      </c>
      <c r="N209" s="8">
        <v>27000</v>
      </c>
    </row>
    <row r="210" spans="2:14" ht="26.4">
      <c r="B210" s="4">
        <v>2023</v>
      </c>
      <c r="C210" s="4" t="s">
        <v>16</v>
      </c>
      <c r="D210" s="1079" t="s">
        <v>63</v>
      </c>
      <c r="E210" s="1080"/>
      <c r="F210" s="1079" t="s">
        <v>147</v>
      </c>
      <c r="G210" s="1080"/>
      <c r="H210" s="4" t="s">
        <v>27</v>
      </c>
      <c r="I210" s="4" t="s">
        <v>19</v>
      </c>
      <c r="J210" s="4" t="s">
        <v>69</v>
      </c>
      <c r="K210" s="5">
        <v>300</v>
      </c>
      <c r="L210" s="6">
        <v>37</v>
      </c>
      <c r="M210" s="7">
        <v>6</v>
      </c>
      <c r="N210" s="8">
        <v>9300</v>
      </c>
    </row>
    <row r="211" spans="2:14">
      <c r="B211" s="12" t="s">
        <v>28</v>
      </c>
      <c r="C211" s="12" t="s">
        <v>28</v>
      </c>
      <c r="D211" s="1083" t="s">
        <v>28</v>
      </c>
      <c r="E211" s="1080"/>
      <c r="F211" s="1083" t="s">
        <v>29</v>
      </c>
      <c r="G211" s="1080"/>
      <c r="H211" s="12" t="s">
        <v>28</v>
      </c>
      <c r="I211" s="12" t="s">
        <v>28</v>
      </c>
      <c r="J211" s="12" t="s">
        <v>28</v>
      </c>
      <c r="K211" s="12" t="s">
        <v>28</v>
      </c>
      <c r="L211" s="13">
        <v>4015</v>
      </c>
      <c r="M211" s="13">
        <v>816</v>
      </c>
      <c r="N211" s="14">
        <v>2981000</v>
      </c>
    </row>
    <row r="212" spans="2:14" ht="26.4">
      <c r="B212" s="4">
        <v>2023</v>
      </c>
      <c r="C212" s="4" t="s">
        <v>16</v>
      </c>
      <c r="D212" s="1079" t="s">
        <v>63</v>
      </c>
      <c r="E212" s="1080"/>
      <c r="F212" s="1079" t="s">
        <v>150</v>
      </c>
      <c r="G212" s="1080"/>
      <c r="H212" s="4" t="s">
        <v>18</v>
      </c>
      <c r="I212" s="4" t="s">
        <v>19</v>
      </c>
      <c r="J212" s="4" t="s">
        <v>20</v>
      </c>
      <c r="K212" s="5">
        <v>900</v>
      </c>
      <c r="L212" s="6">
        <v>4823</v>
      </c>
      <c r="M212" s="9"/>
      <c r="N212" s="8">
        <v>4340700</v>
      </c>
    </row>
    <row r="213" spans="2:14" ht="39.6">
      <c r="B213" s="4">
        <v>2023</v>
      </c>
      <c r="C213" s="4" t="s">
        <v>16</v>
      </c>
      <c r="D213" s="1079" t="s">
        <v>63</v>
      </c>
      <c r="E213" s="1080"/>
      <c r="F213" s="1079" t="s">
        <v>150</v>
      </c>
      <c r="G213" s="1080"/>
      <c r="H213" s="4" t="s">
        <v>22</v>
      </c>
      <c r="I213" s="4" t="s">
        <v>19</v>
      </c>
      <c r="J213" s="4" t="s">
        <v>151</v>
      </c>
      <c r="K213" s="5">
        <v>900</v>
      </c>
      <c r="L213" s="6">
        <v>11</v>
      </c>
      <c r="M213" s="9"/>
      <c r="N213" s="8">
        <v>9900</v>
      </c>
    </row>
    <row r="214" spans="2:14" ht="26.4">
      <c r="B214" s="4">
        <v>2023</v>
      </c>
      <c r="C214" s="4" t="s">
        <v>16</v>
      </c>
      <c r="D214" s="1079" t="s">
        <v>63</v>
      </c>
      <c r="E214" s="1080"/>
      <c r="F214" s="1079" t="s">
        <v>150</v>
      </c>
      <c r="G214" s="1080"/>
      <c r="H214" s="4" t="s">
        <v>23</v>
      </c>
      <c r="I214" s="4" t="s">
        <v>19</v>
      </c>
      <c r="J214" s="4" t="s">
        <v>72</v>
      </c>
      <c r="K214" s="5">
        <v>1700</v>
      </c>
      <c r="L214" s="6">
        <v>51</v>
      </c>
      <c r="M214" s="9"/>
      <c r="N214" s="8">
        <v>86700</v>
      </c>
    </row>
    <row r="215" spans="2:14" ht="26.4">
      <c r="B215" s="4">
        <v>2023</v>
      </c>
      <c r="C215" s="4" t="s">
        <v>16</v>
      </c>
      <c r="D215" s="1079" t="s">
        <v>63</v>
      </c>
      <c r="E215" s="1080"/>
      <c r="F215" s="1079" t="s">
        <v>150</v>
      </c>
      <c r="G215" s="1080"/>
      <c r="H215" s="4" t="s">
        <v>24</v>
      </c>
      <c r="I215" s="4" t="s">
        <v>19</v>
      </c>
      <c r="J215" s="4" t="s">
        <v>152</v>
      </c>
      <c r="K215" s="5">
        <v>3000</v>
      </c>
      <c r="L215" s="6">
        <v>7</v>
      </c>
      <c r="M215" s="9"/>
      <c r="N215" s="8">
        <v>21000</v>
      </c>
    </row>
    <row r="216" spans="2:14" ht="26.4">
      <c r="B216" s="4">
        <v>2023</v>
      </c>
      <c r="C216" s="4" t="s">
        <v>16</v>
      </c>
      <c r="D216" s="1079" t="s">
        <v>63</v>
      </c>
      <c r="E216" s="1080"/>
      <c r="F216" s="1079" t="s">
        <v>150</v>
      </c>
      <c r="G216" s="1080"/>
      <c r="H216" s="4" t="s">
        <v>25</v>
      </c>
      <c r="I216" s="4" t="s">
        <v>19</v>
      </c>
      <c r="J216" s="4" t="s">
        <v>76</v>
      </c>
      <c r="K216" s="5">
        <v>1700</v>
      </c>
      <c r="L216" s="6">
        <v>348</v>
      </c>
      <c r="M216" s="9"/>
      <c r="N216" s="8">
        <v>591600</v>
      </c>
    </row>
    <row r="217" spans="2:14" ht="26.4">
      <c r="B217" s="4">
        <v>2023</v>
      </c>
      <c r="C217" s="4" t="s">
        <v>16</v>
      </c>
      <c r="D217" s="1079" t="s">
        <v>63</v>
      </c>
      <c r="E217" s="1080"/>
      <c r="F217" s="1079" t="s">
        <v>150</v>
      </c>
      <c r="G217" s="1080"/>
      <c r="H217" s="4" t="s">
        <v>26</v>
      </c>
      <c r="I217" s="4" t="s">
        <v>19</v>
      </c>
      <c r="J217" s="4" t="s">
        <v>20</v>
      </c>
      <c r="K217" s="5">
        <v>3000</v>
      </c>
      <c r="L217" s="6">
        <v>398</v>
      </c>
      <c r="M217" s="9"/>
      <c r="N217" s="8">
        <v>1194000</v>
      </c>
    </row>
    <row r="218" spans="2:14" ht="26.4">
      <c r="B218" s="4">
        <v>2023</v>
      </c>
      <c r="C218" s="4" t="s">
        <v>16</v>
      </c>
      <c r="D218" s="1079" t="s">
        <v>63</v>
      </c>
      <c r="E218" s="1080"/>
      <c r="F218" s="1079" t="s">
        <v>150</v>
      </c>
      <c r="G218" s="1080"/>
      <c r="H218" s="4" t="s">
        <v>27</v>
      </c>
      <c r="I218" s="4" t="s">
        <v>19</v>
      </c>
      <c r="J218" s="4" t="s">
        <v>80</v>
      </c>
      <c r="K218" s="5">
        <v>300</v>
      </c>
      <c r="L218" s="6">
        <v>21</v>
      </c>
      <c r="M218" s="9"/>
      <c r="N218" s="8">
        <v>6300</v>
      </c>
    </row>
    <row r="219" spans="2:14">
      <c r="B219" s="12" t="s">
        <v>28</v>
      </c>
      <c r="C219" s="12" t="s">
        <v>28</v>
      </c>
      <c r="D219" s="1083" t="s">
        <v>28</v>
      </c>
      <c r="E219" s="1080"/>
      <c r="F219" s="1083" t="s">
        <v>29</v>
      </c>
      <c r="G219" s="1080"/>
      <c r="H219" s="12" t="s">
        <v>28</v>
      </c>
      <c r="I219" s="12" t="s">
        <v>28</v>
      </c>
      <c r="J219" s="12" t="s">
        <v>28</v>
      </c>
      <c r="K219" s="12" t="s">
        <v>28</v>
      </c>
      <c r="L219" s="13">
        <v>5659</v>
      </c>
      <c r="M219" s="12"/>
      <c r="N219" s="14">
        <v>6250200</v>
      </c>
    </row>
    <row r="220" spans="2:14" ht="26.4">
      <c r="B220" s="4">
        <v>2023</v>
      </c>
      <c r="C220" s="4" t="s">
        <v>16</v>
      </c>
      <c r="D220" s="1079" t="s">
        <v>63</v>
      </c>
      <c r="E220" s="1080"/>
      <c r="F220" s="1079" t="s">
        <v>153</v>
      </c>
      <c r="G220" s="1080"/>
      <c r="H220" s="4" t="s">
        <v>18</v>
      </c>
      <c r="I220" s="4" t="s">
        <v>19</v>
      </c>
      <c r="J220" s="4" t="s">
        <v>20</v>
      </c>
      <c r="K220" s="5">
        <v>900</v>
      </c>
      <c r="L220" s="6">
        <v>201486</v>
      </c>
      <c r="M220" s="7">
        <v>197</v>
      </c>
      <c r="N220" s="8">
        <v>181160100</v>
      </c>
    </row>
    <row r="221" spans="2:14" ht="39.6">
      <c r="B221" s="4">
        <v>2023</v>
      </c>
      <c r="C221" s="4" t="s">
        <v>16</v>
      </c>
      <c r="D221" s="1079" t="s">
        <v>63</v>
      </c>
      <c r="E221" s="1080"/>
      <c r="F221" s="1079" t="s">
        <v>153</v>
      </c>
      <c r="G221" s="1080"/>
      <c r="H221" s="4" t="s">
        <v>22</v>
      </c>
      <c r="I221" s="4" t="s">
        <v>19</v>
      </c>
      <c r="J221" s="4" t="s">
        <v>20</v>
      </c>
      <c r="K221" s="5">
        <v>900</v>
      </c>
      <c r="L221" s="6">
        <v>95</v>
      </c>
      <c r="M221" s="7">
        <v>4</v>
      </c>
      <c r="N221" s="8">
        <v>81900</v>
      </c>
    </row>
    <row r="222" spans="2:14" ht="26.4">
      <c r="B222" s="4">
        <v>2023</v>
      </c>
      <c r="C222" s="4" t="s">
        <v>16</v>
      </c>
      <c r="D222" s="1079" t="s">
        <v>63</v>
      </c>
      <c r="E222" s="1080"/>
      <c r="F222" s="1079" t="s">
        <v>153</v>
      </c>
      <c r="G222" s="1080"/>
      <c r="H222" s="4" t="s">
        <v>23</v>
      </c>
      <c r="I222" s="4" t="s">
        <v>19</v>
      </c>
      <c r="J222" s="4" t="s">
        <v>20</v>
      </c>
      <c r="K222" s="5">
        <v>1700</v>
      </c>
      <c r="L222" s="6">
        <v>1212</v>
      </c>
      <c r="M222" s="9"/>
      <c r="N222" s="8">
        <v>2060400</v>
      </c>
    </row>
    <row r="223" spans="2:14" ht="26.4">
      <c r="B223" s="4">
        <v>2023</v>
      </c>
      <c r="C223" s="4" t="s">
        <v>16</v>
      </c>
      <c r="D223" s="1079" t="s">
        <v>63</v>
      </c>
      <c r="E223" s="1080"/>
      <c r="F223" s="1079" t="s">
        <v>153</v>
      </c>
      <c r="G223" s="1080"/>
      <c r="H223" s="4" t="s">
        <v>24</v>
      </c>
      <c r="I223" s="4" t="s">
        <v>19</v>
      </c>
      <c r="J223" s="4" t="s">
        <v>20</v>
      </c>
      <c r="K223" s="5">
        <v>3000</v>
      </c>
      <c r="L223" s="6">
        <v>96</v>
      </c>
      <c r="M223" s="9"/>
      <c r="N223" s="8">
        <v>288000</v>
      </c>
    </row>
    <row r="224" spans="2:14" ht="26.4">
      <c r="B224" s="4">
        <v>2023</v>
      </c>
      <c r="C224" s="4" t="s">
        <v>16</v>
      </c>
      <c r="D224" s="1079" t="s">
        <v>63</v>
      </c>
      <c r="E224" s="1080"/>
      <c r="F224" s="1079" t="s">
        <v>153</v>
      </c>
      <c r="G224" s="1080"/>
      <c r="H224" s="4" t="s">
        <v>25</v>
      </c>
      <c r="I224" s="4" t="s">
        <v>19</v>
      </c>
      <c r="J224" s="4" t="s">
        <v>20</v>
      </c>
      <c r="K224" s="5">
        <v>1700</v>
      </c>
      <c r="L224" s="6">
        <v>5096</v>
      </c>
      <c r="M224" s="7">
        <v>12</v>
      </c>
      <c r="N224" s="8">
        <v>8642800</v>
      </c>
    </row>
    <row r="225" spans="2:14" ht="26.4">
      <c r="B225" s="4">
        <v>2023</v>
      </c>
      <c r="C225" s="4" t="s">
        <v>16</v>
      </c>
      <c r="D225" s="1079" t="s">
        <v>63</v>
      </c>
      <c r="E225" s="1080"/>
      <c r="F225" s="1079" t="s">
        <v>153</v>
      </c>
      <c r="G225" s="1080"/>
      <c r="H225" s="4" t="s">
        <v>26</v>
      </c>
      <c r="I225" s="4" t="s">
        <v>19</v>
      </c>
      <c r="J225" s="4" t="s">
        <v>20</v>
      </c>
      <c r="K225" s="5">
        <v>3000</v>
      </c>
      <c r="L225" s="6">
        <v>615</v>
      </c>
      <c r="M225" s="9"/>
      <c r="N225" s="8">
        <v>1845000</v>
      </c>
    </row>
    <row r="226" spans="2:14" ht="26.4">
      <c r="B226" s="4">
        <v>2023</v>
      </c>
      <c r="C226" s="4" t="s">
        <v>16</v>
      </c>
      <c r="D226" s="1079" t="s">
        <v>63</v>
      </c>
      <c r="E226" s="1080"/>
      <c r="F226" s="1079" t="s">
        <v>153</v>
      </c>
      <c r="G226" s="1080"/>
      <c r="H226" s="4" t="s">
        <v>27</v>
      </c>
      <c r="I226" s="4" t="s">
        <v>19</v>
      </c>
      <c r="J226" s="4" t="s">
        <v>20</v>
      </c>
      <c r="K226" s="5">
        <v>300</v>
      </c>
      <c r="L226" s="6">
        <v>5459</v>
      </c>
      <c r="M226" s="9"/>
      <c r="N226" s="8">
        <v>1637700</v>
      </c>
    </row>
    <row r="227" spans="2:14">
      <c r="B227" s="12" t="s">
        <v>28</v>
      </c>
      <c r="C227" s="12" t="s">
        <v>28</v>
      </c>
      <c r="D227" s="1083" t="s">
        <v>28</v>
      </c>
      <c r="E227" s="1080"/>
      <c r="F227" s="1083" t="s">
        <v>29</v>
      </c>
      <c r="G227" s="1080"/>
      <c r="H227" s="12" t="s">
        <v>28</v>
      </c>
      <c r="I227" s="12" t="s">
        <v>28</v>
      </c>
      <c r="J227" s="12" t="s">
        <v>28</v>
      </c>
      <c r="K227" s="12" t="s">
        <v>28</v>
      </c>
      <c r="L227" s="13">
        <v>214059</v>
      </c>
      <c r="M227" s="13">
        <v>213</v>
      </c>
      <c r="N227" s="14">
        <v>195715900</v>
      </c>
    </row>
    <row r="228" spans="2:14" ht="26.4">
      <c r="B228" s="4">
        <v>2023</v>
      </c>
      <c r="C228" s="4" t="s">
        <v>16</v>
      </c>
      <c r="D228" s="1079" t="s">
        <v>63</v>
      </c>
      <c r="E228" s="1080"/>
      <c r="F228" s="1079" t="s">
        <v>154</v>
      </c>
      <c r="G228" s="1080"/>
      <c r="H228" s="4" t="s">
        <v>18</v>
      </c>
      <c r="I228" s="4" t="s">
        <v>19</v>
      </c>
      <c r="J228" s="4" t="s">
        <v>20</v>
      </c>
      <c r="K228" s="5">
        <v>900</v>
      </c>
      <c r="L228" s="6">
        <v>192436</v>
      </c>
      <c r="M228" s="7">
        <v>185</v>
      </c>
      <c r="N228" s="8">
        <v>173025900</v>
      </c>
    </row>
    <row r="229" spans="2:14" ht="39.6">
      <c r="B229" s="4">
        <v>2023</v>
      </c>
      <c r="C229" s="4" t="s">
        <v>16</v>
      </c>
      <c r="D229" s="1079" t="s">
        <v>63</v>
      </c>
      <c r="E229" s="1080"/>
      <c r="F229" s="1079" t="s">
        <v>154</v>
      </c>
      <c r="G229" s="1080"/>
      <c r="H229" s="4" t="s">
        <v>22</v>
      </c>
      <c r="I229" s="4" t="s">
        <v>19</v>
      </c>
      <c r="J229" s="4" t="s">
        <v>20</v>
      </c>
      <c r="K229" s="5">
        <v>900</v>
      </c>
      <c r="L229" s="6">
        <v>87</v>
      </c>
      <c r="M229" s="7">
        <v>3</v>
      </c>
      <c r="N229" s="8">
        <v>75600</v>
      </c>
    </row>
    <row r="230" spans="2:14" ht="26.4">
      <c r="B230" s="4">
        <v>2023</v>
      </c>
      <c r="C230" s="4" t="s">
        <v>16</v>
      </c>
      <c r="D230" s="1079" t="s">
        <v>63</v>
      </c>
      <c r="E230" s="1080"/>
      <c r="F230" s="1079" t="s">
        <v>154</v>
      </c>
      <c r="G230" s="1080"/>
      <c r="H230" s="4" t="s">
        <v>23</v>
      </c>
      <c r="I230" s="4" t="s">
        <v>19</v>
      </c>
      <c r="J230" s="4" t="s">
        <v>20</v>
      </c>
      <c r="K230" s="5">
        <v>1700</v>
      </c>
      <c r="L230" s="6">
        <v>1118</v>
      </c>
      <c r="M230" s="9"/>
      <c r="N230" s="8">
        <v>1900600</v>
      </c>
    </row>
    <row r="231" spans="2:14" ht="26.4">
      <c r="B231" s="4">
        <v>2023</v>
      </c>
      <c r="C231" s="4" t="s">
        <v>16</v>
      </c>
      <c r="D231" s="1079" t="s">
        <v>63</v>
      </c>
      <c r="E231" s="1080"/>
      <c r="F231" s="1079" t="s">
        <v>154</v>
      </c>
      <c r="G231" s="1080"/>
      <c r="H231" s="4" t="s">
        <v>24</v>
      </c>
      <c r="I231" s="4" t="s">
        <v>19</v>
      </c>
      <c r="J231" s="4" t="s">
        <v>20</v>
      </c>
      <c r="K231" s="5">
        <v>3000</v>
      </c>
      <c r="L231" s="6">
        <v>96</v>
      </c>
      <c r="M231" s="9"/>
      <c r="N231" s="8">
        <v>288000</v>
      </c>
    </row>
    <row r="232" spans="2:14" ht="26.4">
      <c r="B232" s="4">
        <v>2023</v>
      </c>
      <c r="C232" s="4" t="s">
        <v>16</v>
      </c>
      <c r="D232" s="1079" t="s">
        <v>63</v>
      </c>
      <c r="E232" s="1080"/>
      <c r="F232" s="1079" t="s">
        <v>154</v>
      </c>
      <c r="G232" s="1080"/>
      <c r="H232" s="4" t="s">
        <v>25</v>
      </c>
      <c r="I232" s="4" t="s">
        <v>19</v>
      </c>
      <c r="J232" s="4" t="s">
        <v>20</v>
      </c>
      <c r="K232" s="5">
        <v>1700</v>
      </c>
      <c r="L232" s="6">
        <v>4948</v>
      </c>
      <c r="M232" s="7">
        <v>10</v>
      </c>
      <c r="N232" s="8">
        <v>8394600</v>
      </c>
    </row>
    <row r="233" spans="2:14" ht="26.4">
      <c r="B233" s="4">
        <v>2023</v>
      </c>
      <c r="C233" s="4" t="s">
        <v>16</v>
      </c>
      <c r="D233" s="1079" t="s">
        <v>63</v>
      </c>
      <c r="E233" s="1080"/>
      <c r="F233" s="1079" t="s">
        <v>154</v>
      </c>
      <c r="G233" s="1080"/>
      <c r="H233" s="4" t="s">
        <v>26</v>
      </c>
      <c r="I233" s="4" t="s">
        <v>19</v>
      </c>
      <c r="J233" s="4" t="s">
        <v>20</v>
      </c>
      <c r="K233" s="5">
        <v>3000</v>
      </c>
      <c r="L233" s="6">
        <v>638</v>
      </c>
      <c r="M233" s="9"/>
      <c r="N233" s="8">
        <v>1914000</v>
      </c>
    </row>
    <row r="234" spans="2:14" ht="26.4">
      <c r="B234" s="4">
        <v>2023</v>
      </c>
      <c r="C234" s="4" t="s">
        <v>16</v>
      </c>
      <c r="D234" s="1079" t="s">
        <v>63</v>
      </c>
      <c r="E234" s="1080"/>
      <c r="F234" s="1079" t="s">
        <v>154</v>
      </c>
      <c r="G234" s="1080"/>
      <c r="H234" s="4" t="s">
        <v>27</v>
      </c>
      <c r="I234" s="4" t="s">
        <v>19</v>
      </c>
      <c r="J234" s="4" t="s">
        <v>20</v>
      </c>
      <c r="K234" s="5">
        <v>300</v>
      </c>
      <c r="L234" s="6">
        <v>5219</v>
      </c>
      <c r="M234" s="9"/>
      <c r="N234" s="8">
        <v>1565700</v>
      </c>
    </row>
    <row r="235" spans="2:14">
      <c r="B235" s="12" t="s">
        <v>28</v>
      </c>
      <c r="C235" s="12" t="s">
        <v>28</v>
      </c>
      <c r="D235" s="1083" t="s">
        <v>28</v>
      </c>
      <c r="E235" s="1080"/>
      <c r="F235" s="1083" t="s">
        <v>29</v>
      </c>
      <c r="G235" s="1080"/>
      <c r="H235" s="12" t="s">
        <v>28</v>
      </c>
      <c r="I235" s="12" t="s">
        <v>28</v>
      </c>
      <c r="J235" s="12" t="s">
        <v>28</v>
      </c>
      <c r="K235" s="12" t="s">
        <v>28</v>
      </c>
      <c r="L235" s="13">
        <v>204542</v>
      </c>
      <c r="M235" s="13">
        <v>198</v>
      </c>
      <c r="N235" s="14">
        <v>187164400</v>
      </c>
    </row>
    <row r="236" spans="2:14" ht="26.4">
      <c r="B236" s="4">
        <v>2023</v>
      </c>
      <c r="C236" s="4" t="s">
        <v>16</v>
      </c>
      <c r="D236" s="1079" t="s">
        <v>63</v>
      </c>
      <c r="E236" s="1080"/>
      <c r="F236" s="1079" t="s">
        <v>155</v>
      </c>
      <c r="G236" s="1080"/>
      <c r="H236" s="4" t="s">
        <v>18</v>
      </c>
      <c r="I236" s="4" t="s">
        <v>90</v>
      </c>
      <c r="J236" s="4" t="s">
        <v>156</v>
      </c>
      <c r="K236" s="5">
        <v>3000</v>
      </c>
      <c r="L236" s="6">
        <v>1577</v>
      </c>
      <c r="M236" s="9"/>
      <c r="N236" s="8">
        <v>4731000</v>
      </c>
    </row>
    <row r="237" spans="2:14" ht="26.4">
      <c r="B237" s="4">
        <v>2023</v>
      </c>
      <c r="C237" s="4" t="s">
        <v>16</v>
      </c>
      <c r="D237" s="1079" t="s">
        <v>63</v>
      </c>
      <c r="E237" s="1080"/>
      <c r="F237" s="1079" t="s">
        <v>155</v>
      </c>
      <c r="G237" s="1080"/>
      <c r="H237" s="4" t="s">
        <v>18</v>
      </c>
      <c r="I237" s="4" t="s">
        <v>90</v>
      </c>
      <c r="J237" s="4" t="s">
        <v>72</v>
      </c>
      <c r="K237" s="5">
        <v>3000</v>
      </c>
      <c r="L237" s="6">
        <v>883</v>
      </c>
      <c r="M237" s="9"/>
      <c r="N237" s="8">
        <v>2649000</v>
      </c>
    </row>
    <row r="238" spans="2:14" ht="26.4">
      <c r="B238" s="4">
        <v>2023</v>
      </c>
      <c r="C238" s="4" t="s">
        <v>16</v>
      </c>
      <c r="D238" s="1079" t="s">
        <v>63</v>
      </c>
      <c r="E238" s="1080"/>
      <c r="F238" s="1079" t="s">
        <v>155</v>
      </c>
      <c r="G238" s="1080"/>
      <c r="H238" s="4" t="s">
        <v>18</v>
      </c>
      <c r="I238" s="4" t="s">
        <v>90</v>
      </c>
      <c r="J238" s="4" t="s">
        <v>106</v>
      </c>
      <c r="K238" s="5">
        <v>1700</v>
      </c>
      <c r="L238" s="6">
        <v>3024</v>
      </c>
      <c r="M238" s="9"/>
      <c r="N238" s="8">
        <v>5140800</v>
      </c>
    </row>
    <row r="239" spans="2:14" ht="39.6">
      <c r="B239" s="4">
        <v>2023</v>
      </c>
      <c r="C239" s="4" t="s">
        <v>16</v>
      </c>
      <c r="D239" s="1079" t="s">
        <v>63</v>
      </c>
      <c r="E239" s="1080"/>
      <c r="F239" s="1079" t="s">
        <v>155</v>
      </c>
      <c r="G239" s="1080"/>
      <c r="H239" s="4" t="s">
        <v>22</v>
      </c>
      <c r="I239" s="4" t="s">
        <v>90</v>
      </c>
      <c r="J239" s="4" t="s">
        <v>157</v>
      </c>
      <c r="K239" s="5">
        <v>3000</v>
      </c>
      <c r="L239" s="6">
        <v>271</v>
      </c>
      <c r="M239" s="9"/>
      <c r="N239" s="8">
        <v>813000</v>
      </c>
    </row>
    <row r="240" spans="2:14" ht="39.6">
      <c r="B240" s="4">
        <v>2023</v>
      </c>
      <c r="C240" s="4" t="s">
        <v>16</v>
      </c>
      <c r="D240" s="1079" t="s">
        <v>63</v>
      </c>
      <c r="E240" s="1080"/>
      <c r="F240" s="1079" t="s">
        <v>155</v>
      </c>
      <c r="G240" s="1080"/>
      <c r="H240" s="4" t="s">
        <v>22</v>
      </c>
      <c r="I240" s="4" t="s">
        <v>90</v>
      </c>
      <c r="J240" s="4" t="s">
        <v>79</v>
      </c>
      <c r="K240" s="5">
        <v>3000</v>
      </c>
      <c r="L240" s="6">
        <v>906</v>
      </c>
      <c r="M240" s="9"/>
      <c r="N240" s="8">
        <v>2718000</v>
      </c>
    </row>
    <row r="241" spans="2:14" ht="39.6">
      <c r="B241" s="4">
        <v>2023</v>
      </c>
      <c r="C241" s="4" t="s">
        <v>16</v>
      </c>
      <c r="D241" s="1079" t="s">
        <v>63</v>
      </c>
      <c r="E241" s="1080"/>
      <c r="F241" s="1079" t="s">
        <v>155</v>
      </c>
      <c r="G241" s="1080"/>
      <c r="H241" s="4" t="s">
        <v>22</v>
      </c>
      <c r="I241" s="4" t="s">
        <v>90</v>
      </c>
      <c r="J241" s="4" t="s">
        <v>158</v>
      </c>
      <c r="K241" s="5">
        <v>1700</v>
      </c>
      <c r="L241" s="6">
        <v>1456</v>
      </c>
      <c r="M241" s="9"/>
      <c r="N241" s="8">
        <v>2475200</v>
      </c>
    </row>
    <row r="242" spans="2:14" ht="52.8">
      <c r="B242" s="4">
        <v>2023</v>
      </c>
      <c r="C242" s="4" t="s">
        <v>16</v>
      </c>
      <c r="D242" s="1079" t="s">
        <v>63</v>
      </c>
      <c r="E242" s="1080"/>
      <c r="F242" s="1079" t="s">
        <v>155</v>
      </c>
      <c r="G242" s="1080"/>
      <c r="H242" s="4" t="s">
        <v>103</v>
      </c>
      <c r="I242" s="4" t="s">
        <v>90</v>
      </c>
      <c r="J242" s="4" t="s">
        <v>109</v>
      </c>
      <c r="K242" s="5">
        <v>3000</v>
      </c>
      <c r="L242" s="6">
        <v>110</v>
      </c>
      <c r="M242" s="9"/>
      <c r="N242" s="8">
        <v>330000</v>
      </c>
    </row>
    <row r="243" spans="2:14" ht="52.8">
      <c r="B243" s="4">
        <v>2023</v>
      </c>
      <c r="C243" s="4" t="s">
        <v>16</v>
      </c>
      <c r="D243" s="1079" t="s">
        <v>63</v>
      </c>
      <c r="E243" s="1080"/>
      <c r="F243" s="1079" t="s">
        <v>155</v>
      </c>
      <c r="G243" s="1080"/>
      <c r="H243" s="4" t="s">
        <v>103</v>
      </c>
      <c r="I243" s="4" t="s">
        <v>90</v>
      </c>
      <c r="J243" s="4" t="s">
        <v>20</v>
      </c>
      <c r="K243" s="5">
        <v>300</v>
      </c>
      <c r="L243" s="6">
        <v>7775</v>
      </c>
      <c r="M243" s="9"/>
      <c r="N243" s="8">
        <v>2332500</v>
      </c>
    </row>
    <row r="244" spans="2:14" ht="52.8">
      <c r="B244" s="4">
        <v>2023</v>
      </c>
      <c r="C244" s="4" t="s">
        <v>16</v>
      </c>
      <c r="D244" s="1079" t="s">
        <v>63</v>
      </c>
      <c r="E244" s="1080"/>
      <c r="F244" s="1079" t="s">
        <v>155</v>
      </c>
      <c r="G244" s="1080"/>
      <c r="H244" s="4" t="s">
        <v>103</v>
      </c>
      <c r="I244" s="4" t="s">
        <v>90</v>
      </c>
      <c r="J244" s="4" t="s">
        <v>159</v>
      </c>
      <c r="K244" s="5">
        <v>1700</v>
      </c>
      <c r="L244" s="6">
        <v>1205</v>
      </c>
      <c r="M244" s="9"/>
      <c r="N244" s="8">
        <v>2048500</v>
      </c>
    </row>
    <row r="245" spans="2:14" ht="52.8">
      <c r="B245" s="4">
        <v>2023</v>
      </c>
      <c r="C245" s="4" t="s">
        <v>16</v>
      </c>
      <c r="D245" s="1079" t="s">
        <v>63</v>
      </c>
      <c r="E245" s="1080"/>
      <c r="F245" s="1079" t="s">
        <v>155</v>
      </c>
      <c r="G245" s="1080"/>
      <c r="H245" s="4" t="s">
        <v>103</v>
      </c>
      <c r="I245" s="4" t="s">
        <v>90</v>
      </c>
      <c r="J245" s="4" t="s">
        <v>160</v>
      </c>
      <c r="K245" s="5">
        <v>3000</v>
      </c>
      <c r="L245" s="6">
        <v>302</v>
      </c>
      <c r="M245" s="9"/>
      <c r="N245" s="8">
        <v>906000</v>
      </c>
    </row>
    <row r="246" spans="2:14" ht="26.4">
      <c r="B246" s="4">
        <v>2023</v>
      </c>
      <c r="C246" s="4" t="s">
        <v>16</v>
      </c>
      <c r="D246" s="1079" t="s">
        <v>63</v>
      </c>
      <c r="E246" s="1080"/>
      <c r="F246" s="1079" t="s">
        <v>155</v>
      </c>
      <c r="G246" s="1080"/>
      <c r="H246" s="4" t="s">
        <v>23</v>
      </c>
      <c r="I246" s="4" t="s">
        <v>90</v>
      </c>
      <c r="J246" s="4" t="s">
        <v>87</v>
      </c>
      <c r="K246" s="5">
        <v>1700</v>
      </c>
      <c r="L246" s="6">
        <v>1958</v>
      </c>
      <c r="M246" s="9"/>
      <c r="N246" s="8">
        <v>3328600</v>
      </c>
    </row>
    <row r="247" spans="2:14" ht="26.4">
      <c r="B247" s="4">
        <v>2023</v>
      </c>
      <c r="C247" s="4" t="s">
        <v>16</v>
      </c>
      <c r="D247" s="1079" t="s">
        <v>63</v>
      </c>
      <c r="E247" s="1080"/>
      <c r="F247" s="1079" t="s">
        <v>155</v>
      </c>
      <c r="G247" s="1080"/>
      <c r="H247" s="4" t="s">
        <v>23</v>
      </c>
      <c r="I247" s="4" t="s">
        <v>90</v>
      </c>
      <c r="J247" s="4" t="s">
        <v>69</v>
      </c>
      <c r="K247" s="5">
        <v>3000</v>
      </c>
      <c r="L247" s="6">
        <v>1143</v>
      </c>
      <c r="M247" s="9"/>
      <c r="N247" s="8">
        <v>3429000</v>
      </c>
    </row>
    <row r="248" spans="2:14" ht="26.4">
      <c r="B248" s="4">
        <v>2023</v>
      </c>
      <c r="C248" s="4" t="s">
        <v>16</v>
      </c>
      <c r="D248" s="1079" t="s">
        <v>63</v>
      </c>
      <c r="E248" s="1080"/>
      <c r="F248" s="1079" t="s">
        <v>155</v>
      </c>
      <c r="G248" s="1080"/>
      <c r="H248" s="4" t="s">
        <v>23</v>
      </c>
      <c r="I248" s="4" t="s">
        <v>90</v>
      </c>
      <c r="J248" s="4" t="s">
        <v>69</v>
      </c>
      <c r="K248" s="5">
        <v>3000</v>
      </c>
      <c r="L248" s="6">
        <v>418</v>
      </c>
      <c r="M248" s="9"/>
      <c r="N248" s="8">
        <v>1254000</v>
      </c>
    </row>
    <row r="249" spans="2:14" ht="26.4">
      <c r="B249" s="4">
        <v>2023</v>
      </c>
      <c r="C249" s="4" t="s">
        <v>16</v>
      </c>
      <c r="D249" s="1079" t="s">
        <v>63</v>
      </c>
      <c r="E249" s="1080"/>
      <c r="F249" s="1079" t="s">
        <v>155</v>
      </c>
      <c r="G249" s="1080"/>
      <c r="H249" s="4" t="s">
        <v>24</v>
      </c>
      <c r="I249" s="4" t="s">
        <v>90</v>
      </c>
      <c r="J249" s="4" t="s">
        <v>161</v>
      </c>
      <c r="K249" s="5">
        <v>1700</v>
      </c>
      <c r="L249" s="6">
        <v>1131</v>
      </c>
      <c r="M249" s="9"/>
      <c r="N249" s="8">
        <v>1922700</v>
      </c>
    </row>
    <row r="250" spans="2:14" ht="26.4">
      <c r="B250" s="4">
        <v>2023</v>
      </c>
      <c r="C250" s="4" t="s">
        <v>16</v>
      </c>
      <c r="D250" s="1079" t="s">
        <v>63</v>
      </c>
      <c r="E250" s="1080"/>
      <c r="F250" s="1079" t="s">
        <v>155</v>
      </c>
      <c r="G250" s="1080"/>
      <c r="H250" s="4" t="s">
        <v>24</v>
      </c>
      <c r="I250" s="4" t="s">
        <v>90</v>
      </c>
      <c r="J250" s="4" t="s">
        <v>162</v>
      </c>
      <c r="K250" s="5">
        <v>3000</v>
      </c>
      <c r="L250" s="6">
        <v>900</v>
      </c>
      <c r="M250" s="9"/>
      <c r="N250" s="8">
        <v>2700000</v>
      </c>
    </row>
    <row r="251" spans="2:14" ht="26.4">
      <c r="B251" s="4">
        <v>2023</v>
      </c>
      <c r="C251" s="4" t="s">
        <v>16</v>
      </c>
      <c r="D251" s="1079" t="s">
        <v>63</v>
      </c>
      <c r="E251" s="1080"/>
      <c r="F251" s="1079" t="s">
        <v>155</v>
      </c>
      <c r="G251" s="1080"/>
      <c r="H251" s="4" t="s">
        <v>24</v>
      </c>
      <c r="I251" s="4" t="s">
        <v>90</v>
      </c>
      <c r="J251" s="4" t="s">
        <v>163</v>
      </c>
      <c r="K251" s="5">
        <v>3000</v>
      </c>
      <c r="L251" s="6">
        <v>80</v>
      </c>
      <c r="M251" s="9"/>
      <c r="N251" s="8">
        <v>240000</v>
      </c>
    </row>
    <row r="252" spans="2:14" ht="26.4">
      <c r="B252" s="4">
        <v>2023</v>
      </c>
      <c r="C252" s="4" t="s">
        <v>16</v>
      </c>
      <c r="D252" s="1079" t="s">
        <v>63</v>
      </c>
      <c r="E252" s="1080"/>
      <c r="F252" s="1079" t="s">
        <v>155</v>
      </c>
      <c r="G252" s="1080"/>
      <c r="H252" s="4" t="s">
        <v>111</v>
      </c>
      <c r="I252" s="4" t="s">
        <v>90</v>
      </c>
      <c r="J252" s="4" t="s">
        <v>20</v>
      </c>
      <c r="K252" s="5">
        <v>900</v>
      </c>
      <c r="L252" s="6">
        <v>942192</v>
      </c>
      <c r="M252" s="9"/>
      <c r="N252" s="8">
        <v>847972800</v>
      </c>
    </row>
    <row r="253" spans="2:14" ht="26.4">
      <c r="B253" s="4">
        <v>2023</v>
      </c>
      <c r="C253" s="4" t="s">
        <v>16</v>
      </c>
      <c r="D253" s="1079" t="s">
        <v>63</v>
      </c>
      <c r="E253" s="1080"/>
      <c r="F253" s="1079" t="s">
        <v>155</v>
      </c>
      <c r="G253" s="1080"/>
      <c r="H253" s="4" t="s">
        <v>112</v>
      </c>
      <c r="I253" s="4" t="s">
        <v>90</v>
      </c>
      <c r="J253" s="4" t="s">
        <v>109</v>
      </c>
      <c r="K253" s="5">
        <v>1700</v>
      </c>
      <c r="L253" s="6">
        <v>794</v>
      </c>
      <c r="M253" s="9"/>
      <c r="N253" s="8">
        <v>1349800</v>
      </c>
    </row>
    <row r="254" spans="2:14" ht="26.4">
      <c r="B254" s="4">
        <v>2023</v>
      </c>
      <c r="C254" s="4" t="s">
        <v>16</v>
      </c>
      <c r="D254" s="1079" t="s">
        <v>63</v>
      </c>
      <c r="E254" s="1080"/>
      <c r="F254" s="1079" t="s">
        <v>155</v>
      </c>
      <c r="G254" s="1080"/>
      <c r="H254" s="4" t="s">
        <v>112</v>
      </c>
      <c r="I254" s="4" t="s">
        <v>90</v>
      </c>
      <c r="J254" s="4" t="s">
        <v>20</v>
      </c>
      <c r="K254" s="5">
        <v>900</v>
      </c>
      <c r="L254" s="6">
        <v>613</v>
      </c>
      <c r="M254" s="9"/>
      <c r="N254" s="8">
        <v>551700</v>
      </c>
    </row>
    <row r="255" spans="2:14" ht="26.4">
      <c r="B255" s="4">
        <v>2023</v>
      </c>
      <c r="C255" s="4" t="s">
        <v>16</v>
      </c>
      <c r="D255" s="1079" t="s">
        <v>63</v>
      </c>
      <c r="E255" s="1080"/>
      <c r="F255" s="1079" t="s">
        <v>155</v>
      </c>
      <c r="G255" s="1080"/>
      <c r="H255" s="4" t="s">
        <v>25</v>
      </c>
      <c r="I255" s="4" t="s">
        <v>90</v>
      </c>
      <c r="J255" s="4" t="s">
        <v>164</v>
      </c>
      <c r="K255" s="5">
        <v>3000</v>
      </c>
      <c r="L255" s="6">
        <v>412</v>
      </c>
      <c r="M255" s="9"/>
      <c r="N255" s="8">
        <v>1236000</v>
      </c>
    </row>
    <row r="256" spans="2:14" ht="26.4">
      <c r="B256" s="4">
        <v>2023</v>
      </c>
      <c r="C256" s="4" t="s">
        <v>16</v>
      </c>
      <c r="D256" s="1079" t="s">
        <v>63</v>
      </c>
      <c r="E256" s="1080"/>
      <c r="F256" s="1079" t="s">
        <v>155</v>
      </c>
      <c r="G256" s="1080"/>
      <c r="H256" s="4" t="s">
        <v>25</v>
      </c>
      <c r="I256" s="4" t="s">
        <v>90</v>
      </c>
      <c r="J256" s="4" t="s">
        <v>108</v>
      </c>
      <c r="K256" s="5">
        <v>3000</v>
      </c>
      <c r="L256" s="6">
        <v>193</v>
      </c>
      <c r="M256" s="9"/>
      <c r="N256" s="8">
        <v>579000</v>
      </c>
    </row>
    <row r="257" spans="2:14" ht="26.4">
      <c r="B257" s="4">
        <v>2023</v>
      </c>
      <c r="C257" s="4" t="s">
        <v>16</v>
      </c>
      <c r="D257" s="1079" t="s">
        <v>63</v>
      </c>
      <c r="E257" s="1080"/>
      <c r="F257" s="1079" t="s">
        <v>155</v>
      </c>
      <c r="G257" s="1080"/>
      <c r="H257" s="4" t="s">
        <v>25</v>
      </c>
      <c r="I257" s="4" t="s">
        <v>90</v>
      </c>
      <c r="J257" s="4" t="s">
        <v>165</v>
      </c>
      <c r="K257" s="5">
        <v>1700</v>
      </c>
      <c r="L257" s="6">
        <v>3830</v>
      </c>
      <c r="M257" s="9"/>
      <c r="N257" s="8">
        <v>6511000</v>
      </c>
    </row>
    <row r="258" spans="2:14" ht="26.4">
      <c r="B258" s="4">
        <v>2023</v>
      </c>
      <c r="C258" s="4" t="s">
        <v>16</v>
      </c>
      <c r="D258" s="1079" t="s">
        <v>63</v>
      </c>
      <c r="E258" s="1080"/>
      <c r="F258" s="1079" t="s">
        <v>155</v>
      </c>
      <c r="G258" s="1080"/>
      <c r="H258" s="4" t="s">
        <v>26</v>
      </c>
      <c r="I258" s="4" t="s">
        <v>90</v>
      </c>
      <c r="J258" s="4" t="s">
        <v>92</v>
      </c>
      <c r="K258" s="5">
        <v>1700</v>
      </c>
      <c r="L258" s="6">
        <v>4390</v>
      </c>
      <c r="M258" s="9"/>
      <c r="N258" s="8">
        <v>7463000</v>
      </c>
    </row>
    <row r="259" spans="2:14" ht="26.4">
      <c r="B259" s="4">
        <v>2023</v>
      </c>
      <c r="C259" s="4" t="s">
        <v>16</v>
      </c>
      <c r="D259" s="1079" t="s">
        <v>63</v>
      </c>
      <c r="E259" s="1080"/>
      <c r="F259" s="1079" t="s">
        <v>155</v>
      </c>
      <c r="G259" s="1080"/>
      <c r="H259" s="4" t="s">
        <v>26</v>
      </c>
      <c r="I259" s="4" t="s">
        <v>90</v>
      </c>
      <c r="J259" s="4" t="s">
        <v>166</v>
      </c>
      <c r="K259" s="5">
        <v>3000</v>
      </c>
      <c r="L259" s="6">
        <v>666</v>
      </c>
      <c r="M259" s="9"/>
      <c r="N259" s="8">
        <v>1998000</v>
      </c>
    </row>
    <row r="260" spans="2:14" ht="26.4">
      <c r="B260" s="4">
        <v>2023</v>
      </c>
      <c r="C260" s="4" t="s">
        <v>16</v>
      </c>
      <c r="D260" s="1079" t="s">
        <v>63</v>
      </c>
      <c r="E260" s="1080"/>
      <c r="F260" s="1079" t="s">
        <v>155</v>
      </c>
      <c r="G260" s="1080"/>
      <c r="H260" s="4" t="s">
        <v>27</v>
      </c>
      <c r="I260" s="4" t="s">
        <v>90</v>
      </c>
      <c r="J260" s="4" t="s">
        <v>20</v>
      </c>
      <c r="K260" s="5">
        <v>3000</v>
      </c>
      <c r="L260" s="6">
        <v>1522</v>
      </c>
      <c r="M260" s="9"/>
      <c r="N260" s="8">
        <v>4566000</v>
      </c>
    </row>
    <row r="261" spans="2:14" ht="26.4">
      <c r="B261" s="4">
        <v>2023</v>
      </c>
      <c r="C261" s="4" t="s">
        <v>16</v>
      </c>
      <c r="D261" s="1079" t="s">
        <v>63</v>
      </c>
      <c r="E261" s="1080"/>
      <c r="F261" s="1079" t="s">
        <v>155</v>
      </c>
      <c r="G261" s="1080"/>
      <c r="H261" s="4" t="s">
        <v>27</v>
      </c>
      <c r="I261" s="4" t="s">
        <v>90</v>
      </c>
      <c r="J261" s="4" t="s">
        <v>167</v>
      </c>
      <c r="K261" s="5">
        <v>3000</v>
      </c>
      <c r="L261" s="6">
        <v>653</v>
      </c>
      <c r="M261" s="9"/>
      <c r="N261" s="8">
        <v>1959000</v>
      </c>
    </row>
    <row r="262" spans="2:14" ht="26.4">
      <c r="B262" s="4">
        <v>2023</v>
      </c>
      <c r="C262" s="4" t="s">
        <v>16</v>
      </c>
      <c r="D262" s="1079" t="s">
        <v>63</v>
      </c>
      <c r="E262" s="1080"/>
      <c r="F262" s="1079" t="s">
        <v>155</v>
      </c>
      <c r="G262" s="1080"/>
      <c r="H262" s="4" t="s">
        <v>27</v>
      </c>
      <c r="I262" s="4" t="s">
        <v>90</v>
      </c>
      <c r="J262" s="4" t="s">
        <v>167</v>
      </c>
      <c r="K262" s="5">
        <v>1700</v>
      </c>
      <c r="L262" s="6">
        <v>854</v>
      </c>
      <c r="M262" s="9"/>
      <c r="N262" s="8">
        <v>1451800</v>
      </c>
    </row>
    <row r="263" spans="2:14" ht="26.4">
      <c r="B263" s="4">
        <v>2023</v>
      </c>
      <c r="C263" s="4" t="s">
        <v>16</v>
      </c>
      <c r="D263" s="1079" t="s">
        <v>63</v>
      </c>
      <c r="E263" s="1080"/>
      <c r="F263" s="1079" t="s">
        <v>155</v>
      </c>
      <c r="G263" s="1080"/>
      <c r="H263" s="4" t="s">
        <v>124</v>
      </c>
      <c r="I263" s="4" t="s">
        <v>90</v>
      </c>
      <c r="J263" s="4" t="s">
        <v>20</v>
      </c>
      <c r="K263" s="5">
        <v>1700</v>
      </c>
      <c r="L263" s="6">
        <v>10090</v>
      </c>
      <c r="M263" s="9"/>
      <c r="N263" s="8">
        <v>17153000</v>
      </c>
    </row>
    <row r="264" spans="2:14">
      <c r="B264" s="12" t="s">
        <v>28</v>
      </c>
      <c r="C264" s="12" t="s">
        <v>28</v>
      </c>
      <c r="D264" s="1083" t="s">
        <v>28</v>
      </c>
      <c r="E264" s="1080"/>
      <c r="F264" s="1083" t="s">
        <v>29</v>
      </c>
      <c r="G264" s="1080"/>
      <c r="H264" s="12" t="s">
        <v>28</v>
      </c>
      <c r="I264" s="12" t="s">
        <v>28</v>
      </c>
      <c r="J264" s="12" t="s">
        <v>28</v>
      </c>
      <c r="K264" s="12" t="s">
        <v>28</v>
      </c>
      <c r="L264" s="13">
        <v>989348</v>
      </c>
      <c r="M264" s="12"/>
      <c r="N264" s="14">
        <v>929809400</v>
      </c>
    </row>
    <row r="265" spans="2:14" ht="26.4">
      <c r="B265" s="4">
        <v>2023</v>
      </c>
      <c r="C265" s="4" t="s">
        <v>16</v>
      </c>
      <c r="D265" s="1079" t="s">
        <v>63</v>
      </c>
      <c r="E265" s="1080"/>
      <c r="F265" s="1079" t="s">
        <v>168</v>
      </c>
      <c r="G265" s="1080"/>
      <c r="H265" s="4" t="s">
        <v>18</v>
      </c>
      <c r="I265" s="4" t="s">
        <v>19</v>
      </c>
      <c r="J265" s="4" t="s">
        <v>72</v>
      </c>
      <c r="K265" s="5">
        <v>2400</v>
      </c>
      <c r="L265" s="6">
        <v>42389</v>
      </c>
      <c r="M265" s="7">
        <v>24</v>
      </c>
      <c r="N265" s="8">
        <v>101676000</v>
      </c>
    </row>
    <row r="266" spans="2:14" ht="26.4">
      <c r="B266" s="4">
        <v>2023</v>
      </c>
      <c r="C266" s="4" t="s">
        <v>16</v>
      </c>
      <c r="D266" s="1079" t="s">
        <v>63</v>
      </c>
      <c r="E266" s="1080"/>
      <c r="F266" s="1079" t="s">
        <v>168</v>
      </c>
      <c r="G266" s="1080"/>
      <c r="H266" s="4" t="s">
        <v>18</v>
      </c>
      <c r="I266" s="4" t="s">
        <v>37</v>
      </c>
      <c r="J266" s="4" t="s">
        <v>61</v>
      </c>
      <c r="K266" s="5">
        <v>3600</v>
      </c>
      <c r="L266" s="6">
        <v>30730</v>
      </c>
      <c r="M266" s="9"/>
      <c r="N266" s="8">
        <v>110628000</v>
      </c>
    </row>
    <row r="267" spans="2:14" ht="39.6">
      <c r="B267" s="4">
        <v>2023</v>
      </c>
      <c r="C267" s="4" t="s">
        <v>16</v>
      </c>
      <c r="D267" s="1079" t="s">
        <v>63</v>
      </c>
      <c r="E267" s="1080"/>
      <c r="F267" s="1079" t="s">
        <v>168</v>
      </c>
      <c r="G267" s="1080"/>
      <c r="H267" s="4" t="s">
        <v>22</v>
      </c>
      <c r="I267" s="4" t="s">
        <v>19</v>
      </c>
      <c r="J267" s="4" t="s">
        <v>72</v>
      </c>
      <c r="K267" s="5">
        <v>2400</v>
      </c>
      <c r="L267" s="6">
        <v>105</v>
      </c>
      <c r="M267" s="9"/>
      <c r="N267" s="8">
        <v>252000</v>
      </c>
    </row>
    <row r="268" spans="2:14" ht="39.6">
      <c r="B268" s="4">
        <v>2023</v>
      </c>
      <c r="C268" s="4" t="s">
        <v>16</v>
      </c>
      <c r="D268" s="1079" t="s">
        <v>63</v>
      </c>
      <c r="E268" s="1080"/>
      <c r="F268" s="1079" t="s">
        <v>168</v>
      </c>
      <c r="G268" s="1080"/>
      <c r="H268" s="4" t="s">
        <v>22</v>
      </c>
      <c r="I268" s="4" t="s">
        <v>37</v>
      </c>
      <c r="J268" s="4" t="s">
        <v>61</v>
      </c>
      <c r="K268" s="5">
        <v>3600</v>
      </c>
      <c r="L268" s="6">
        <v>62</v>
      </c>
      <c r="M268" s="9"/>
      <c r="N268" s="8">
        <v>223200</v>
      </c>
    </row>
    <row r="269" spans="2:14" ht="26.4">
      <c r="B269" s="4">
        <v>2023</v>
      </c>
      <c r="C269" s="4" t="s">
        <v>16</v>
      </c>
      <c r="D269" s="1079" t="s">
        <v>63</v>
      </c>
      <c r="E269" s="1080"/>
      <c r="F269" s="1079" t="s">
        <v>168</v>
      </c>
      <c r="G269" s="1080"/>
      <c r="H269" s="4" t="s">
        <v>23</v>
      </c>
      <c r="I269" s="4" t="s">
        <v>19</v>
      </c>
      <c r="J269" s="4" t="s">
        <v>72</v>
      </c>
      <c r="K269" s="5">
        <v>4300</v>
      </c>
      <c r="L269" s="6">
        <v>479</v>
      </c>
      <c r="M269" s="9"/>
      <c r="N269" s="8">
        <v>2059700</v>
      </c>
    </row>
    <row r="270" spans="2:14" ht="26.4">
      <c r="B270" s="4">
        <v>2023</v>
      </c>
      <c r="C270" s="4" t="s">
        <v>16</v>
      </c>
      <c r="D270" s="1079" t="s">
        <v>63</v>
      </c>
      <c r="E270" s="1080"/>
      <c r="F270" s="1079" t="s">
        <v>168</v>
      </c>
      <c r="G270" s="1080"/>
      <c r="H270" s="4" t="s">
        <v>23</v>
      </c>
      <c r="I270" s="4" t="s">
        <v>37</v>
      </c>
      <c r="J270" s="4" t="s">
        <v>61</v>
      </c>
      <c r="K270" s="5">
        <v>6400</v>
      </c>
      <c r="L270" s="6">
        <v>384</v>
      </c>
      <c r="M270" s="9"/>
      <c r="N270" s="8">
        <v>2457600</v>
      </c>
    </row>
    <row r="271" spans="2:14" ht="26.4">
      <c r="B271" s="4">
        <v>2023</v>
      </c>
      <c r="C271" s="4" t="s">
        <v>16</v>
      </c>
      <c r="D271" s="1079" t="s">
        <v>63</v>
      </c>
      <c r="E271" s="1080"/>
      <c r="F271" s="1079" t="s">
        <v>168</v>
      </c>
      <c r="G271" s="1080"/>
      <c r="H271" s="4" t="s">
        <v>24</v>
      </c>
      <c r="I271" s="4" t="s">
        <v>19</v>
      </c>
      <c r="J271" s="4" t="s">
        <v>169</v>
      </c>
      <c r="K271" s="5">
        <v>7600</v>
      </c>
      <c r="L271" s="6">
        <v>22</v>
      </c>
      <c r="M271" s="9"/>
      <c r="N271" s="8">
        <v>167200</v>
      </c>
    </row>
    <row r="272" spans="2:14" ht="26.4">
      <c r="B272" s="4">
        <v>2023</v>
      </c>
      <c r="C272" s="4" t="s">
        <v>16</v>
      </c>
      <c r="D272" s="1079" t="s">
        <v>63</v>
      </c>
      <c r="E272" s="1080"/>
      <c r="F272" s="1079" t="s">
        <v>168</v>
      </c>
      <c r="G272" s="1080"/>
      <c r="H272" s="4" t="s">
        <v>24</v>
      </c>
      <c r="I272" s="4" t="s">
        <v>37</v>
      </c>
      <c r="J272" s="4" t="s">
        <v>87</v>
      </c>
      <c r="K272" s="5">
        <v>11400</v>
      </c>
      <c r="L272" s="6">
        <v>16</v>
      </c>
      <c r="M272" s="9"/>
      <c r="N272" s="8">
        <v>182400</v>
      </c>
    </row>
    <row r="273" spans="2:14" ht="26.4">
      <c r="B273" s="4">
        <v>2023</v>
      </c>
      <c r="C273" s="4" t="s">
        <v>16</v>
      </c>
      <c r="D273" s="1079" t="s">
        <v>63</v>
      </c>
      <c r="E273" s="1080"/>
      <c r="F273" s="1079" t="s">
        <v>168</v>
      </c>
      <c r="G273" s="1080"/>
      <c r="H273" s="4" t="s">
        <v>25</v>
      </c>
      <c r="I273" s="4" t="s">
        <v>19</v>
      </c>
      <c r="J273" s="4" t="s">
        <v>72</v>
      </c>
      <c r="K273" s="5">
        <v>4300</v>
      </c>
      <c r="L273" s="6">
        <v>3572</v>
      </c>
      <c r="M273" s="7">
        <v>8</v>
      </c>
      <c r="N273" s="8">
        <v>15325200</v>
      </c>
    </row>
    <row r="274" spans="2:14" ht="26.4">
      <c r="B274" s="4">
        <v>2023</v>
      </c>
      <c r="C274" s="4" t="s">
        <v>16</v>
      </c>
      <c r="D274" s="1079" t="s">
        <v>63</v>
      </c>
      <c r="E274" s="1080"/>
      <c r="F274" s="1079" t="s">
        <v>168</v>
      </c>
      <c r="G274" s="1080"/>
      <c r="H274" s="4" t="s">
        <v>25</v>
      </c>
      <c r="I274" s="4" t="s">
        <v>37</v>
      </c>
      <c r="J274" s="4" t="s">
        <v>61</v>
      </c>
      <c r="K274" s="5">
        <v>6400</v>
      </c>
      <c r="L274" s="6">
        <v>702</v>
      </c>
      <c r="M274" s="9"/>
      <c r="N274" s="8">
        <v>4492800</v>
      </c>
    </row>
    <row r="275" spans="2:14" ht="26.4">
      <c r="B275" s="4">
        <v>2023</v>
      </c>
      <c r="C275" s="4" t="s">
        <v>16</v>
      </c>
      <c r="D275" s="1079" t="s">
        <v>63</v>
      </c>
      <c r="E275" s="1080"/>
      <c r="F275" s="1079" t="s">
        <v>168</v>
      </c>
      <c r="G275" s="1080"/>
      <c r="H275" s="4" t="s">
        <v>26</v>
      </c>
      <c r="I275" s="4" t="s">
        <v>19</v>
      </c>
      <c r="J275" s="4" t="s">
        <v>72</v>
      </c>
      <c r="K275" s="5">
        <v>7600</v>
      </c>
      <c r="L275" s="6">
        <v>1367</v>
      </c>
      <c r="M275" s="9"/>
      <c r="N275" s="8">
        <v>10389200</v>
      </c>
    </row>
    <row r="276" spans="2:14" ht="26.4">
      <c r="B276" s="4">
        <v>2023</v>
      </c>
      <c r="C276" s="4" t="s">
        <v>16</v>
      </c>
      <c r="D276" s="1079" t="s">
        <v>63</v>
      </c>
      <c r="E276" s="1080"/>
      <c r="F276" s="1079" t="s">
        <v>168</v>
      </c>
      <c r="G276" s="1080"/>
      <c r="H276" s="4" t="s">
        <v>26</v>
      </c>
      <c r="I276" s="4" t="s">
        <v>37</v>
      </c>
      <c r="J276" s="4" t="s">
        <v>38</v>
      </c>
      <c r="K276" s="5">
        <v>11400</v>
      </c>
      <c r="L276" s="6">
        <v>157</v>
      </c>
      <c r="M276" s="9"/>
      <c r="N276" s="8">
        <v>1789800</v>
      </c>
    </row>
    <row r="277" spans="2:14" ht="26.4">
      <c r="B277" s="4">
        <v>2023</v>
      </c>
      <c r="C277" s="4" t="s">
        <v>16</v>
      </c>
      <c r="D277" s="1079" t="s">
        <v>63</v>
      </c>
      <c r="E277" s="1080"/>
      <c r="F277" s="1079" t="s">
        <v>168</v>
      </c>
      <c r="G277" s="1080"/>
      <c r="H277" s="4" t="s">
        <v>27</v>
      </c>
      <c r="I277" s="4" t="s">
        <v>19</v>
      </c>
      <c r="J277" s="4" t="s">
        <v>72</v>
      </c>
      <c r="K277" s="5">
        <v>700</v>
      </c>
      <c r="L277" s="6">
        <v>609</v>
      </c>
      <c r="M277" s="7">
        <v>2</v>
      </c>
      <c r="N277" s="8">
        <v>424900</v>
      </c>
    </row>
    <row r="278" spans="2:14" ht="26.4">
      <c r="B278" s="4">
        <v>2023</v>
      </c>
      <c r="C278" s="4" t="s">
        <v>16</v>
      </c>
      <c r="D278" s="1079" t="s">
        <v>63</v>
      </c>
      <c r="E278" s="1080"/>
      <c r="F278" s="1079" t="s">
        <v>168</v>
      </c>
      <c r="G278" s="1080"/>
      <c r="H278" s="4" t="s">
        <v>27</v>
      </c>
      <c r="I278" s="4" t="s">
        <v>37</v>
      </c>
      <c r="J278" s="4" t="s">
        <v>61</v>
      </c>
      <c r="K278" s="5">
        <v>1100</v>
      </c>
      <c r="L278" s="6">
        <v>723</v>
      </c>
      <c r="M278" s="9"/>
      <c r="N278" s="8">
        <v>795300</v>
      </c>
    </row>
    <row r="279" spans="2:14">
      <c r="B279" s="12" t="s">
        <v>28</v>
      </c>
      <c r="C279" s="12" t="s">
        <v>28</v>
      </c>
      <c r="D279" s="1083" t="s">
        <v>28</v>
      </c>
      <c r="E279" s="1080"/>
      <c r="F279" s="1083" t="s">
        <v>29</v>
      </c>
      <c r="G279" s="1080"/>
      <c r="H279" s="12" t="s">
        <v>28</v>
      </c>
      <c r="I279" s="12" t="s">
        <v>28</v>
      </c>
      <c r="J279" s="12" t="s">
        <v>28</v>
      </c>
      <c r="K279" s="12" t="s">
        <v>28</v>
      </c>
      <c r="L279" s="13">
        <v>81317</v>
      </c>
      <c r="M279" s="13">
        <v>34</v>
      </c>
      <c r="N279" s="14">
        <v>250863300</v>
      </c>
    </row>
    <row r="280" spans="2:14" ht="26.4">
      <c r="B280" s="4">
        <v>2023</v>
      </c>
      <c r="C280" s="4" t="s">
        <v>16</v>
      </c>
      <c r="D280" s="1079" t="s">
        <v>63</v>
      </c>
      <c r="E280" s="1080"/>
      <c r="F280" s="1079" t="s">
        <v>170</v>
      </c>
      <c r="G280" s="1080"/>
      <c r="H280" s="4" t="s">
        <v>18</v>
      </c>
      <c r="I280" s="4" t="s">
        <v>19</v>
      </c>
      <c r="J280" s="4" t="s">
        <v>72</v>
      </c>
      <c r="K280" s="5">
        <v>2400</v>
      </c>
      <c r="L280" s="6">
        <v>39612</v>
      </c>
      <c r="M280" s="7">
        <v>27</v>
      </c>
      <c r="N280" s="8">
        <v>95004000</v>
      </c>
    </row>
    <row r="281" spans="2:14" ht="26.4">
      <c r="B281" s="4">
        <v>2023</v>
      </c>
      <c r="C281" s="4" t="s">
        <v>16</v>
      </c>
      <c r="D281" s="1079" t="s">
        <v>63</v>
      </c>
      <c r="E281" s="1080"/>
      <c r="F281" s="1079" t="s">
        <v>170</v>
      </c>
      <c r="G281" s="1080"/>
      <c r="H281" s="4" t="s">
        <v>18</v>
      </c>
      <c r="I281" s="4" t="s">
        <v>37</v>
      </c>
      <c r="J281" s="4" t="s">
        <v>61</v>
      </c>
      <c r="K281" s="5">
        <v>3600</v>
      </c>
      <c r="L281" s="6">
        <v>27652</v>
      </c>
      <c r="M281" s="9"/>
      <c r="N281" s="8">
        <v>99547200</v>
      </c>
    </row>
    <row r="282" spans="2:14" ht="39.6">
      <c r="B282" s="4">
        <v>2023</v>
      </c>
      <c r="C282" s="4" t="s">
        <v>16</v>
      </c>
      <c r="D282" s="1079" t="s">
        <v>63</v>
      </c>
      <c r="E282" s="1080"/>
      <c r="F282" s="1079" t="s">
        <v>170</v>
      </c>
      <c r="G282" s="1080"/>
      <c r="H282" s="4" t="s">
        <v>22</v>
      </c>
      <c r="I282" s="4" t="s">
        <v>19</v>
      </c>
      <c r="J282" s="4" t="s">
        <v>72</v>
      </c>
      <c r="K282" s="5">
        <v>2400</v>
      </c>
      <c r="L282" s="6">
        <v>108</v>
      </c>
      <c r="M282" s="9"/>
      <c r="N282" s="8">
        <v>259200</v>
      </c>
    </row>
    <row r="283" spans="2:14" ht="39.6">
      <c r="B283" s="4">
        <v>2023</v>
      </c>
      <c r="C283" s="4" t="s">
        <v>16</v>
      </c>
      <c r="D283" s="1079" t="s">
        <v>63</v>
      </c>
      <c r="E283" s="1080"/>
      <c r="F283" s="1079" t="s">
        <v>170</v>
      </c>
      <c r="G283" s="1080"/>
      <c r="H283" s="4" t="s">
        <v>22</v>
      </c>
      <c r="I283" s="4" t="s">
        <v>37</v>
      </c>
      <c r="J283" s="4" t="s">
        <v>38</v>
      </c>
      <c r="K283" s="5">
        <v>3600</v>
      </c>
      <c r="L283" s="6">
        <v>65</v>
      </c>
      <c r="M283" s="9"/>
      <c r="N283" s="8">
        <v>234000</v>
      </c>
    </row>
    <row r="284" spans="2:14" ht="26.4">
      <c r="B284" s="4">
        <v>2023</v>
      </c>
      <c r="C284" s="4" t="s">
        <v>16</v>
      </c>
      <c r="D284" s="1079" t="s">
        <v>63</v>
      </c>
      <c r="E284" s="1080"/>
      <c r="F284" s="1079" t="s">
        <v>170</v>
      </c>
      <c r="G284" s="1080"/>
      <c r="H284" s="4" t="s">
        <v>23</v>
      </c>
      <c r="I284" s="4" t="s">
        <v>19</v>
      </c>
      <c r="J284" s="4" t="s">
        <v>72</v>
      </c>
      <c r="K284" s="5">
        <v>4300</v>
      </c>
      <c r="L284" s="6">
        <v>511</v>
      </c>
      <c r="M284" s="9"/>
      <c r="N284" s="8">
        <v>2197300</v>
      </c>
    </row>
    <row r="285" spans="2:14" ht="26.4">
      <c r="B285" s="4">
        <v>2023</v>
      </c>
      <c r="C285" s="4" t="s">
        <v>16</v>
      </c>
      <c r="D285" s="1079" t="s">
        <v>63</v>
      </c>
      <c r="E285" s="1080"/>
      <c r="F285" s="1079" t="s">
        <v>170</v>
      </c>
      <c r="G285" s="1080"/>
      <c r="H285" s="4" t="s">
        <v>23</v>
      </c>
      <c r="I285" s="4" t="s">
        <v>37</v>
      </c>
      <c r="J285" s="4" t="s">
        <v>61</v>
      </c>
      <c r="K285" s="5">
        <v>6400</v>
      </c>
      <c r="L285" s="6">
        <v>491</v>
      </c>
      <c r="M285" s="9"/>
      <c r="N285" s="8">
        <v>3142400</v>
      </c>
    </row>
    <row r="286" spans="2:14" ht="26.4">
      <c r="B286" s="4">
        <v>2023</v>
      </c>
      <c r="C286" s="4" t="s">
        <v>16</v>
      </c>
      <c r="D286" s="1079" t="s">
        <v>63</v>
      </c>
      <c r="E286" s="1080"/>
      <c r="F286" s="1079" t="s">
        <v>170</v>
      </c>
      <c r="G286" s="1080"/>
      <c r="H286" s="4" t="s">
        <v>24</v>
      </c>
      <c r="I286" s="4" t="s">
        <v>19</v>
      </c>
      <c r="J286" s="4" t="s">
        <v>72</v>
      </c>
      <c r="K286" s="5">
        <v>7600</v>
      </c>
      <c r="L286" s="6">
        <v>26</v>
      </c>
      <c r="M286" s="9"/>
      <c r="N286" s="8">
        <v>197600</v>
      </c>
    </row>
    <row r="287" spans="2:14" ht="26.4">
      <c r="B287" s="4">
        <v>2023</v>
      </c>
      <c r="C287" s="4" t="s">
        <v>16</v>
      </c>
      <c r="D287" s="1079" t="s">
        <v>63</v>
      </c>
      <c r="E287" s="1080"/>
      <c r="F287" s="1079" t="s">
        <v>170</v>
      </c>
      <c r="G287" s="1080"/>
      <c r="H287" s="4" t="s">
        <v>24</v>
      </c>
      <c r="I287" s="4" t="s">
        <v>37</v>
      </c>
      <c r="J287" s="4" t="s">
        <v>38</v>
      </c>
      <c r="K287" s="5">
        <v>11400</v>
      </c>
      <c r="L287" s="6">
        <v>18</v>
      </c>
      <c r="M287" s="9"/>
      <c r="N287" s="8">
        <v>205200</v>
      </c>
    </row>
    <row r="288" spans="2:14" ht="26.4">
      <c r="B288" s="4">
        <v>2023</v>
      </c>
      <c r="C288" s="4" t="s">
        <v>16</v>
      </c>
      <c r="D288" s="1079" t="s">
        <v>63</v>
      </c>
      <c r="E288" s="1080"/>
      <c r="F288" s="1079" t="s">
        <v>170</v>
      </c>
      <c r="G288" s="1080"/>
      <c r="H288" s="4" t="s">
        <v>25</v>
      </c>
      <c r="I288" s="4" t="s">
        <v>19</v>
      </c>
      <c r="J288" s="4" t="s">
        <v>72</v>
      </c>
      <c r="K288" s="5">
        <v>4300</v>
      </c>
      <c r="L288" s="6">
        <v>3467</v>
      </c>
      <c r="M288" s="7">
        <v>14</v>
      </c>
      <c r="N288" s="8">
        <v>14847900</v>
      </c>
    </row>
    <row r="289" spans="2:14" ht="26.4">
      <c r="B289" s="4">
        <v>2023</v>
      </c>
      <c r="C289" s="4" t="s">
        <v>16</v>
      </c>
      <c r="D289" s="1079" t="s">
        <v>63</v>
      </c>
      <c r="E289" s="1080"/>
      <c r="F289" s="1079" t="s">
        <v>170</v>
      </c>
      <c r="G289" s="1080"/>
      <c r="H289" s="4" t="s">
        <v>25</v>
      </c>
      <c r="I289" s="4" t="s">
        <v>37</v>
      </c>
      <c r="J289" s="4" t="s">
        <v>61</v>
      </c>
      <c r="K289" s="5">
        <v>6400</v>
      </c>
      <c r="L289" s="6">
        <v>752</v>
      </c>
      <c r="M289" s="9"/>
      <c r="N289" s="8">
        <v>4812800</v>
      </c>
    </row>
    <row r="290" spans="2:14" ht="26.4">
      <c r="B290" s="4">
        <v>2023</v>
      </c>
      <c r="C290" s="4" t="s">
        <v>16</v>
      </c>
      <c r="D290" s="1079" t="s">
        <v>63</v>
      </c>
      <c r="E290" s="1080"/>
      <c r="F290" s="1079" t="s">
        <v>170</v>
      </c>
      <c r="G290" s="1080"/>
      <c r="H290" s="4" t="s">
        <v>26</v>
      </c>
      <c r="I290" s="4" t="s">
        <v>19</v>
      </c>
      <c r="J290" s="4" t="s">
        <v>72</v>
      </c>
      <c r="K290" s="5">
        <v>7600</v>
      </c>
      <c r="L290" s="6">
        <v>1152</v>
      </c>
      <c r="M290" s="7">
        <v>1</v>
      </c>
      <c r="N290" s="8">
        <v>8747600</v>
      </c>
    </row>
    <row r="291" spans="2:14" ht="26.4">
      <c r="B291" s="4">
        <v>2023</v>
      </c>
      <c r="C291" s="4" t="s">
        <v>16</v>
      </c>
      <c r="D291" s="1079" t="s">
        <v>63</v>
      </c>
      <c r="E291" s="1080"/>
      <c r="F291" s="1079" t="s">
        <v>170</v>
      </c>
      <c r="G291" s="1080"/>
      <c r="H291" s="4" t="s">
        <v>26</v>
      </c>
      <c r="I291" s="4" t="s">
        <v>37</v>
      </c>
      <c r="J291" s="4" t="s">
        <v>38</v>
      </c>
      <c r="K291" s="5">
        <v>11400</v>
      </c>
      <c r="L291" s="6">
        <v>156</v>
      </c>
      <c r="M291" s="9"/>
      <c r="N291" s="8">
        <v>1778400</v>
      </c>
    </row>
    <row r="292" spans="2:14" ht="26.4">
      <c r="B292" s="4">
        <v>2023</v>
      </c>
      <c r="C292" s="4" t="s">
        <v>16</v>
      </c>
      <c r="D292" s="1079" t="s">
        <v>63</v>
      </c>
      <c r="E292" s="1080"/>
      <c r="F292" s="1079" t="s">
        <v>170</v>
      </c>
      <c r="G292" s="1080"/>
      <c r="H292" s="4" t="s">
        <v>27</v>
      </c>
      <c r="I292" s="4" t="s">
        <v>19</v>
      </c>
      <c r="J292" s="4" t="s">
        <v>72</v>
      </c>
      <c r="K292" s="5">
        <v>700</v>
      </c>
      <c r="L292" s="6">
        <v>594</v>
      </c>
      <c r="M292" s="7">
        <v>2</v>
      </c>
      <c r="N292" s="8">
        <v>414400</v>
      </c>
    </row>
    <row r="293" spans="2:14" ht="26.4">
      <c r="B293" s="4">
        <v>2023</v>
      </c>
      <c r="C293" s="4" t="s">
        <v>16</v>
      </c>
      <c r="D293" s="1079" t="s">
        <v>63</v>
      </c>
      <c r="E293" s="1080"/>
      <c r="F293" s="1079" t="s">
        <v>170</v>
      </c>
      <c r="G293" s="1080"/>
      <c r="H293" s="4" t="s">
        <v>27</v>
      </c>
      <c r="I293" s="4" t="s">
        <v>37</v>
      </c>
      <c r="J293" s="4" t="s">
        <v>61</v>
      </c>
      <c r="K293" s="5">
        <v>1100</v>
      </c>
      <c r="L293" s="6">
        <v>703</v>
      </c>
      <c r="M293" s="9"/>
      <c r="N293" s="8">
        <v>773300</v>
      </c>
    </row>
    <row r="294" spans="2:14">
      <c r="B294" s="12" t="s">
        <v>28</v>
      </c>
      <c r="C294" s="12" t="s">
        <v>28</v>
      </c>
      <c r="D294" s="1083" t="s">
        <v>28</v>
      </c>
      <c r="E294" s="1080"/>
      <c r="F294" s="1083" t="s">
        <v>29</v>
      </c>
      <c r="G294" s="1080"/>
      <c r="H294" s="12" t="s">
        <v>28</v>
      </c>
      <c r="I294" s="12" t="s">
        <v>28</v>
      </c>
      <c r="J294" s="12" t="s">
        <v>28</v>
      </c>
      <c r="K294" s="12" t="s">
        <v>28</v>
      </c>
      <c r="L294" s="13">
        <v>75307</v>
      </c>
      <c r="M294" s="13">
        <v>44</v>
      </c>
      <c r="N294" s="14">
        <v>232161300</v>
      </c>
    </row>
    <row r="295" spans="2:14" ht="26.4">
      <c r="B295" s="4">
        <v>2023</v>
      </c>
      <c r="C295" s="4" t="s">
        <v>16</v>
      </c>
      <c r="D295" s="1079" t="s">
        <v>63</v>
      </c>
      <c r="E295" s="1080"/>
      <c r="F295" s="1079" t="s">
        <v>171</v>
      </c>
      <c r="G295" s="1080"/>
      <c r="H295" s="4" t="s">
        <v>18</v>
      </c>
      <c r="I295" s="4" t="s">
        <v>90</v>
      </c>
      <c r="J295" s="4" t="s">
        <v>118</v>
      </c>
      <c r="K295" s="5">
        <v>7600</v>
      </c>
      <c r="L295" s="6">
        <v>3918</v>
      </c>
      <c r="M295" s="9"/>
      <c r="N295" s="8">
        <v>29776800</v>
      </c>
    </row>
    <row r="296" spans="2:14" ht="26.4">
      <c r="B296" s="4">
        <v>2023</v>
      </c>
      <c r="C296" s="4" t="s">
        <v>16</v>
      </c>
      <c r="D296" s="1079" t="s">
        <v>63</v>
      </c>
      <c r="E296" s="1080"/>
      <c r="F296" s="1079" t="s">
        <v>171</v>
      </c>
      <c r="G296" s="1080"/>
      <c r="H296" s="4" t="s">
        <v>18</v>
      </c>
      <c r="I296" s="4" t="s">
        <v>90</v>
      </c>
      <c r="J296" s="4" t="s">
        <v>172</v>
      </c>
      <c r="K296" s="5">
        <v>7600</v>
      </c>
      <c r="L296" s="6">
        <v>12834</v>
      </c>
      <c r="M296" s="9"/>
      <c r="N296" s="8">
        <v>97538400</v>
      </c>
    </row>
    <row r="297" spans="2:14" ht="26.4">
      <c r="B297" s="4">
        <v>2023</v>
      </c>
      <c r="C297" s="4" t="s">
        <v>16</v>
      </c>
      <c r="D297" s="1079" t="s">
        <v>63</v>
      </c>
      <c r="E297" s="1080"/>
      <c r="F297" s="1079" t="s">
        <v>171</v>
      </c>
      <c r="G297" s="1080"/>
      <c r="H297" s="4" t="s">
        <v>18</v>
      </c>
      <c r="I297" s="4" t="s">
        <v>90</v>
      </c>
      <c r="J297" s="4" t="s">
        <v>66</v>
      </c>
      <c r="K297" s="5">
        <v>4300</v>
      </c>
      <c r="L297" s="6">
        <v>7140</v>
      </c>
      <c r="M297" s="9"/>
      <c r="N297" s="8">
        <v>30702000</v>
      </c>
    </row>
    <row r="298" spans="2:14" ht="26.4">
      <c r="B298" s="4">
        <v>2023</v>
      </c>
      <c r="C298" s="4" t="s">
        <v>16</v>
      </c>
      <c r="D298" s="1079" t="s">
        <v>63</v>
      </c>
      <c r="E298" s="1080"/>
      <c r="F298" s="1079" t="s">
        <v>171</v>
      </c>
      <c r="G298" s="1080"/>
      <c r="H298" s="4" t="s">
        <v>18</v>
      </c>
      <c r="I298" s="4" t="s">
        <v>94</v>
      </c>
      <c r="J298" s="4" t="s">
        <v>173</v>
      </c>
      <c r="K298" s="5">
        <v>11400</v>
      </c>
      <c r="L298" s="6">
        <v>816</v>
      </c>
      <c r="M298" s="9"/>
      <c r="N298" s="8">
        <v>9302400</v>
      </c>
    </row>
    <row r="299" spans="2:14" ht="39.6">
      <c r="B299" s="4">
        <v>2023</v>
      </c>
      <c r="C299" s="4" t="s">
        <v>16</v>
      </c>
      <c r="D299" s="1079" t="s">
        <v>63</v>
      </c>
      <c r="E299" s="1080"/>
      <c r="F299" s="1079" t="s">
        <v>171</v>
      </c>
      <c r="G299" s="1080"/>
      <c r="H299" s="4" t="s">
        <v>22</v>
      </c>
      <c r="I299" s="4" t="s">
        <v>90</v>
      </c>
      <c r="J299" s="4" t="s">
        <v>109</v>
      </c>
      <c r="K299" s="5">
        <v>4300</v>
      </c>
      <c r="L299" s="6">
        <v>1312</v>
      </c>
      <c r="M299" s="9"/>
      <c r="N299" s="8">
        <v>5641600</v>
      </c>
    </row>
    <row r="300" spans="2:14" ht="39.6">
      <c r="B300" s="4">
        <v>2023</v>
      </c>
      <c r="C300" s="4" t="s">
        <v>16</v>
      </c>
      <c r="D300" s="1079" t="s">
        <v>63</v>
      </c>
      <c r="E300" s="1080"/>
      <c r="F300" s="1079" t="s">
        <v>171</v>
      </c>
      <c r="G300" s="1080"/>
      <c r="H300" s="4" t="s">
        <v>22</v>
      </c>
      <c r="I300" s="4" t="s">
        <v>90</v>
      </c>
      <c r="J300" s="4" t="s">
        <v>174</v>
      </c>
      <c r="K300" s="5">
        <v>7600</v>
      </c>
      <c r="L300" s="6">
        <v>1357</v>
      </c>
      <c r="M300" s="9"/>
      <c r="N300" s="8">
        <v>10313200</v>
      </c>
    </row>
    <row r="301" spans="2:14" ht="39.6">
      <c r="B301" s="4">
        <v>2023</v>
      </c>
      <c r="C301" s="4" t="s">
        <v>16</v>
      </c>
      <c r="D301" s="1079" t="s">
        <v>63</v>
      </c>
      <c r="E301" s="1080"/>
      <c r="F301" s="1079" t="s">
        <v>171</v>
      </c>
      <c r="G301" s="1080"/>
      <c r="H301" s="4" t="s">
        <v>22</v>
      </c>
      <c r="I301" s="4" t="s">
        <v>90</v>
      </c>
      <c r="J301" s="4" t="s">
        <v>175</v>
      </c>
      <c r="K301" s="5">
        <v>7600</v>
      </c>
      <c r="L301" s="6">
        <v>8454</v>
      </c>
      <c r="M301" s="9"/>
      <c r="N301" s="8">
        <v>64250400</v>
      </c>
    </row>
    <row r="302" spans="2:14" ht="39.6">
      <c r="B302" s="4">
        <v>2023</v>
      </c>
      <c r="C302" s="4" t="s">
        <v>16</v>
      </c>
      <c r="D302" s="1079" t="s">
        <v>63</v>
      </c>
      <c r="E302" s="1080"/>
      <c r="F302" s="1079" t="s">
        <v>171</v>
      </c>
      <c r="G302" s="1080"/>
      <c r="H302" s="4" t="s">
        <v>22</v>
      </c>
      <c r="I302" s="4" t="s">
        <v>94</v>
      </c>
      <c r="J302" s="4" t="s">
        <v>176</v>
      </c>
      <c r="K302" s="5">
        <v>11400</v>
      </c>
      <c r="L302" s="6">
        <v>558</v>
      </c>
      <c r="M302" s="9"/>
      <c r="N302" s="8">
        <v>6361200</v>
      </c>
    </row>
    <row r="303" spans="2:14" ht="39.6">
      <c r="B303" s="4">
        <v>2023</v>
      </c>
      <c r="C303" s="4" t="s">
        <v>16</v>
      </c>
      <c r="D303" s="1079" t="s">
        <v>63</v>
      </c>
      <c r="E303" s="1080"/>
      <c r="F303" s="1079" t="s">
        <v>171</v>
      </c>
      <c r="G303" s="1080"/>
      <c r="H303" s="4" t="s">
        <v>22</v>
      </c>
      <c r="I303" s="4" t="s">
        <v>94</v>
      </c>
      <c r="J303" s="4" t="s">
        <v>61</v>
      </c>
      <c r="K303" s="5">
        <v>6400</v>
      </c>
      <c r="L303" s="6">
        <v>780</v>
      </c>
      <c r="M303" s="9"/>
      <c r="N303" s="8">
        <v>4992000</v>
      </c>
    </row>
    <row r="304" spans="2:14" ht="52.8">
      <c r="B304" s="4">
        <v>2023</v>
      </c>
      <c r="C304" s="4" t="s">
        <v>16</v>
      </c>
      <c r="D304" s="1079" t="s">
        <v>63</v>
      </c>
      <c r="E304" s="1080"/>
      <c r="F304" s="1079" t="s">
        <v>171</v>
      </c>
      <c r="G304" s="1080"/>
      <c r="H304" s="4" t="s">
        <v>103</v>
      </c>
      <c r="I304" s="4" t="s">
        <v>90</v>
      </c>
      <c r="J304" s="4" t="s">
        <v>149</v>
      </c>
      <c r="K304" s="5">
        <v>7600</v>
      </c>
      <c r="L304" s="6">
        <v>487</v>
      </c>
      <c r="M304" s="9"/>
      <c r="N304" s="8">
        <v>3701200</v>
      </c>
    </row>
    <row r="305" spans="2:14" ht="52.8">
      <c r="B305" s="4">
        <v>2023</v>
      </c>
      <c r="C305" s="4" t="s">
        <v>16</v>
      </c>
      <c r="D305" s="1079" t="s">
        <v>63</v>
      </c>
      <c r="E305" s="1080"/>
      <c r="F305" s="1079" t="s">
        <v>171</v>
      </c>
      <c r="G305" s="1080"/>
      <c r="H305" s="4" t="s">
        <v>103</v>
      </c>
      <c r="I305" s="4" t="s">
        <v>90</v>
      </c>
      <c r="J305" s="4" t="s">
        <v>72</v>
      </c>
      <c r="K305" s="5">
        <v>700</v>
      </c>
      <c r="L305" s="6">
        <v>2314</v>
      </c>
      <c r="M305" s="9"/>
      <c r="N305" s="8">
        <v>1619800</v>
      </c>
    </row>
    <row r="306" spans="2:14" ht="52.8">
      <c r="B306" s="4">
        <v>2023</v>
      </c>
      <c r="C306" s="4" t="s">
        <v>16</v>
      </c>
      <c r="D306" s="1079" t="s">
        <v>63</v>
      </c>
      <c r="E306" s="1080"/>
      <c r="F306" s="1079" t="s">
        <v>171</v>
      </c>
      <c r="G306" s="1080"/>
      <c r="H306" s="4" t="s">
        <v>103</v>
      </c>
      <c r="I306" s="4" t="s">
        <v>94</v>
      </c>
      <c r="J306" s="4" t="s">
        <v>61</v>
      </c>
      <c r="K306" s="5">
        <v>1100</v>
      </c>
      <c r="L306" s="6">
        <v>3166</v>
      </c>
      <c r="M306" s="9"/>
      <c r="N306" s="8">
        <v>3482600</v>
      </c>
    </row>
    <row r="307" spans="2:14" ht="26.4">
      <c r="B307" s="4">
        <v>2023</v>
      </c>
      <c r="C307" s="4" t="s">
        <v>16</v>
      </c>
      <c r="D307" s="1079" t="s">
        <v>63</v>
      </c>
      <c r="E307" s="1080"/>
      <c r="F307" s="1079" t="s">
        <v>171</v>
      </c>
      <c r="G307" s="1080"/>
      <c r="H307" s="4" t="s">
        <v>23</v>
      </c>
      <c r="I307" s="4" t="s">
        <v>90</v>
      </c>
      <c r="J307" s="4" t="s">
        <v>169</v>
      </c>
      <c r="K307" s="5">
        <v>7600</v>
      </c>
      <c r="L307" s="6">
        <v>7795</v>
      </c>
      <c r="M307" s="9"/>
      <c r="N307" s="8">
        <v>59242000</v>
      </c>
    </row>
    <row r="308" spans="2:14" ht="26.4">
      <c r="B308" s="4">
        <v>2023</v>
      </c>
      <c r="C308" s="4" t="s">
        <v>16</v>
      </c>
      <c r="D308" s="1079" t="s">
        <v>63</v>
      </c>
      <c r="E308" s="1080"/>
      <c r="F308" s="1079" t="s">
        <v>171</v>
      </c>
      <c r="G308" s="1080"/>
      <c r="H308" s="4" t="s">
        <v>23</v>
      </c>
      <c r="I308" s="4" t="s">
        <v>90</v>
      </c>
      <c r="J308" s="4" t="s">
        <v>71</v>
      </c>
      <c r="K308" s="5">
        <v>7600</v>
      </c>
      <c r="L308" s="6">
        <v>2628</v>
      </c>
      <c r="M308" s="9"/>
      <c r="N308" s="8">
        <v>19972800</v>
      </c>
    </row>
    <row r="309" spans="2:14" ht="26.4">
      <c r="B309" s="4">
        <v>2023</v>
      </c>
      <c r="C309" s="4" t="s">
        <v>16</v>
      </c>
      <c r="D309" s="1079" t="s">
        <v>63</v>
      </c>
      <c r="E309" s="1080"/>
      <c r="F309" s="1079" t="s">
        <v>171</v>
      </c>
      <c r="G309" s="1080"/>
      <c r="H309" s="4" t="s">
        <v>23</v>
      </c>
      <c r="I309" s="4" t="s">
        <v>90</v>
      </c>
      <c r="J309" s="4" t="s">
        <v>119</v>
      </c>
      <c r="K309" s="5">
        <v>4300</v>
      </c>
      <c r="L309" s="6">
        <v>4511</v>
      </c>
      <c r="M309" s="9"/>
      <c r="N309" s="8">
        <v>19397300</v>
      </c>
    </row>
    <row r="310" spans="2:14" ht="26.4">
      <c r="B310" s="4">
        <v>2023</v>
      </c>
      <c r="C310" s="4" t="s">
        <v>16</v>
      </c>
      <c r="D310" s="1079" t="s">
        <v>63</v>
      </c>
      <c r="E310" s="1080"/>
      <c r="F310" s="1079" t="s">
        <v>171</v>
      </c>
      <c r="G310" s="1080"/>
      <c r="H310" s="4" t="s">
        <v>23</v>
      </c>
      <c r="I310" s="4" t="s">
        <v>94</v>
      </c>
      <c r="J310" s="4" t="s">
        <v>109</v>
      </c>
      <c r="K310" s="5">
        <v>11400</v>
      </c>
      <c r="L310" s="6">
        <v>442</v>
      </c>
      <c r="M310" s="9"/>
      <c r="N310" s="8">
        <v>5038800</v>
      </c>
    </row>
    <row r="311" spans="2:14" ht="26.4">
      <c r="B311" s="4">
        <v>2023</v>
      </c>
      <c r="C311" s="4" t="s">
        <v>16</v>
      </c>
      <c r="D311" s="1079" t="s">
        <v>63</v>
      </c>
      <c r="E311" s="1080"/>
      <c r="F311" s="1079" t="s">
        <v>171</v>
      </c>
      <c r="G311" s="1080"/>
      <c r="H311" s="4" t="s">
        <v>23</v>
      </c>
      <c r="I311" s="4" t="s">
        <v>94</v>
      </c>
      <c r="J311" s="4" t="s">
        <v>177</v>
      </c>
      <c r="K311" s="5">
        <v>11400</v>
      </c>
      <c r="L311" s="6">
        <v>1534</v>
      </c>
      <c r="M311" s="9"/>
      <c r="N311" s="8">
        <v>17487600</v>
      </c>
    </row>
    <row r="312" spans="2:14" ht="26.4">
      <c r="B312" s="4">
        <v>2023</v>
      </c>
      <c r="C312" s="4" t="s">
        <v>16</v>
      </c>
      <c r="D312" s="1079" t="s">
        <v>63</v>
      </c>
      <c r="E312" s="1080"/>
      <c r="F312" s="1079" t="s">
        <v>171</v>
      </c>
      <c r="G312" s="1080"/>
      <c r="H312" s="4" t="s">
        <v>24</v>
      </c>
      <c r="I312" s="4" t="s">
        <v>90</v>
      </c>
      <c r="J312" s="4" t="s">
        <v>178</v>
      </c>
      <c r="K312" s="5">
        <v>7600</v>
      </c>
      <c r="L312" s="6">
        <v>760</v>
      </c>
      <c r="M312" s="9"/>
      <c r="N312" s="8">
        <v>5776000</v>
      </c>
    </row>
    <row r="313" spans="2:14" ht="26.4">
      <c r="B313" s="4">
        <v>2023</v>
      </c>
      <c r="C313" s="4" t="s">
        <v>16</v>
      </c>
      <c r="D313" s="1079" t="s">
        <v>63</v>
      </c>
      <c r="E313" s="1080"/>
      <c r="F313" s="1079" t="s">
        <v>171</v>
      </c>
      <c r="G313" s="1080"/>
      <c r="H313" s="4" t="s">
        <v>24</v>
      </c>
      <c r="I313" s="4" t="s">
        <v>90</v>
      </c>
      <c r="J313" s="4" t="s">
        <v>179</v>
      </c>
      <c r="K313" s="5">
        <v>4300</v>
      </c>
      <c r="L313" s="6">
        <v>1477</v>
      </c>
      <c r="M313" s="9"/>
      <c r="N313" s="8">
        <v>6351100</v>
      </c>
    </row>
    <row r="314" spans="2:14" ht="26.4">
      <c r="B314" s="4">
        <v>2023</v>
      </c>
      <c r="C314" s="4" t="s">
        <v>16</v>
      </c>
      <c r="D314" s="1079" t="s">
        <v>63</v>
      </c>
      <c r="E314" s="1080"/>
      <c r="F314" s="1079" t="s">
        <v>171</v>
      </c>
      <c r="G314" s="1080"/>
      <c r="H314" s="4" t="s">
        <v>24</v>
      </c>
      <c r="I314" s="4" t="s">
        <v>94</v>
      </c>
      <c r="J314" s="4" t="s">
        <v>125</v>
      </c>
      <c r="K314" s="5">
        <v>6400</v>
      </c>
      <c r="L314" s="6">
        <v>913</v>
      </c>
      <c r="M314" s="9"/>
      <c r="N314" s="8">
        <v>5843200</v>
      </c>
    </row>
    <row r="315" spans="2:14" ht="26.4">
      <c r="B315" s="4">
        <v>2023</v>
      </c>
      <c r="C315" s="4" t="s">
        <v>16</v>
      </c>
      <c r="D315" s="1079" t="s">
        <v>63</v>
      </c>
      <c r="E315" s="1080"/>
      <c r="F315" s="1079" t="s">
        <v>171</v>
      </c>
      <c r="G315" s="1080"/>
      <c r="H315" s="4" t="s">
        <v>24</v>
      </c>
      <c r="I315" s="4" t="s">
        <v>94</v>
      </c>
      <c r="J315" s="4" t="s">
        <v>164</v>
      </c>
      <c r="K315" s="5">
        <v>11400</v>
      </c>
      <c r="L315" s="6">
        <v>1102</v>
      </c>
      <c r="M315" s="9"/>
      <c r="N315" s="8">
        <v>12562800</v>
      </c>
    </row>
    <row r="316" spans="2:14" ht="26.4">
      <c r="B316" s="4">
        <v>2023</v>
      </c>
      <c r="C316" s="4" t="s">
        <v>16</v>
      </c>
      <c r="D316" s="1079" t="s">
        <v>63</v>
      </c>
      <c r="E316" s="1080"/>
      <c r="F316" s="1079" t="s">
        <v>171</v>
      </c>
      <c r="G316" s="1080"/>
      <c r="H316" s="4" t="s">
        <v>111</v>
      </c>
      <c r="I316" s="4" t="s">
        <v>90</v>
      </c>
      <c r="J316" s="4" t="s">
        <v>180</v>
      </c>
      <c r="K316" s="5">
        <v>4300</v>
      </c>
      <c r="L316" s="6">
        <v>1281</v>
      </c>
      <c r="M316" s="9"/>
      <c r="N316" s="8">
        <v>5508300</v>
      </c>
    </row>
    <row r="317" spans="2:14" ht="26.4">
      <c r="B317" s="4">
        <v>2023</v>
      </c>
      <c r="C317" s="4" t="s">
        <v>16</v>
      </c>
      <c r="D317" s="1079" t="s">
        <v>63</v>
      </c>
      <c r="E317" s="1080"/>
      <c r="F317" s="1079" t="s">
        <v>171</v>
      </c>
      <c r="G317" s="1080"/>
      <c r="H317" s="4" t="s">
        <v>111</v>
      </c>
      <c r="I317" s="4" t="s">
        <v>90</v>
      </c>
      <c r="J317" s="4" t="s">
        <v>72</v>
      </c>
      <c r="K317" s="5">
        <v>2400</v>
      </c>
      <c r="L317" s="6">
        <v>564548</v>
      </c>
      <c r="M317" s="9"/>
      <c r="N317" s="8">
        <v>1354915200</v>
      </c>
    </row>
    <row r="318" spans="2:14" ht="26.4">
      <c r="B318" s="4">
        <v>2023</v>
      </c>
      <c r="C318" s="4" t="s">
        <v>16</v>
      </c>
      <c r="D318" s="1079" t="s">
        <v>63</v>
      </c>
      <c r="E318" s="1080"/>
      <c r="F318" s="1079" t="s">
        <v>171</v>
      </c>
      <c r="G318" s="1080"/>
      <c r="H318" s="4" t="s">
        <v>111</v>
      </c>
      <c r="I318" s="4" t="s">
        <v>94</v>
      </c>
      <c r="J318" s="4" t="s">
        <v>181</v>
      </c>
      <c r="K318" s="5">
        <v>11400</v>
      </c>
      <c r="L318" s="6">
        <v>787</v>
      </c>
      <c r="M318" s="9"/>
      <c r="N318" s="8">
        <v>8971800</v>
      </c>
    </row>
    <row r="319" spans="2:14" ht="26.4">
      <c r="B319" s="4">
        <v>2023</v>
      </c>
      <c r="C319" s="4" t="s">
        <v>16</v>
      </c>
      <c r="D319" s="1079" t="s">
        <v>63</v>
      </c>
      <c r="E319" s="1080"/>
      <c r="F319" s="1079" t="s">
        <v>171</v>
      </c>
      <c r="G319" s="1080"/>
      <c r="H319" s="4" t="s">
        <v>111</v>
      </c>
      <c r="I319" s="4" t="s">
        <v>94</v>
      </c>
      <c r="J319" s="4" t="s">
        <v>61</v>
      </c>
      <c r="K319" s="5">
        <v>3600</v>
      </c>
      <c r="L319" s="6">
        <v>458392</v>
      </c>
      <c r="M319" s="9"/>
      <c r="N319" s="8">
        <v>1650211200</v>
      </c>
    </row>
    <row r="320" spans="2:14" ht="26.4">
      <c r="B320" s="4">
        <v>2023</v>
      </c>
      <c r="C320" s="4" t="s">
        <v>16</v>
      </c>
      <c r="D320" s="1079" t="s">
        <v>63</v>
      </c>
      <c r="E320" s="1080"/>
      <c r="F320" s="1079" t="s">
        <v>171</v>
      </c>
      <c r="G320" s="1080"/>
      <c r="H320" s="4" t="s">
        <v>112</v>
      </c>
      <c r="I320" s="4" t="s">
        <v>90</v>
      </c>
      <c r="J320" s="4" t="s">
        <v>182</v>
      </c>
      <c r="K320" s="5">
        <v>4300</v>
      </c>
      <c r="L320" s="6">
        <v>1483</v>
      </c>
      <c r="M320" s="9"/>
      <c r="N320" s="8">
        <v>6376900</v>
      </c>
    </row>
    <row r="321" spans="2:14" ht="26.4">
      <c r="B321" s="4">
        <v>2023</v>
      </c>
      <c r="C321" s="4" t="s">
        <v>16</v>
      </c>
      <c r="D321" s="1079" t="s">
        <v>63</v>
      </c>
      <c r="E321" s="1080"/>
      <c r="F321" s="1079" t="s">
        <v>171</v>
      </c>
      <c r="G321" s="1080"/>
      <c r="H321" s="4" t="s">
        <v>112</v>
      </c>
      <c r="I321" s="4" t="s">
        <v>90</v>
      </c>
      <c r="J321" s="4" t="s">
        <v>72</v>
      </c>
      <c r="K321" s="5">
        <v>2400</v>
      </c>
      <c r="L321" s="6">
        <v>1087</v>
      </c>
      <c r="M321" s="9"/>
      <c r="N321" s="8">
        <v>2608800</v>
      </c>
    </row>
    <row r="322" spans="2:14" ht="26.4">
      <c r="B322" s="4">
        <v>2023</v>
      </c>
      <c r="C322" s="4" t="s">
        <v>16</v>
      </c>
      <c r="D322" s="1079" t="s">
        <v>63</v>
      </c>
      <c r="E322" s="1080"/>
      <c r="F322" s="1079" t="s">
        <v>171</v>
      </c>
      <c r="G322" s="1080"/>
      <c r="H322" s="4" t="s">
        <v>112</v>
      </c>
      <c r="I322" s="4" t="s">
        <v>90</v>
      </c>
      <c r="J322" s="4" t="s">
        <v>178</v>
      </c>
      <c r="K322" s="5">
        <v>7600</v>
      </c>
      <c r="L322" s="6">
        <v>2114</v>
      </c>
      <c r="M322" s="9"/>
      <c r="N322" s="8">
        <v>16066400</v>
      </c>
    </row>
    <row r="323" spans="2:14" ht="26.4">
      <c r="B323" s="4">
        <v>2023</v>
      </c>
      <c r="C323" s="4" t="s">
        <v>16</v>
      </c>
      <c r="D323" s="1079" t="s">
        <v>63</v>
      </c>
      <c r="E323" s="1080"/>
      <c r="F323" s="1079" t="s">
        <v>171</v>
      </c>
      <c r="G323" s="1080"/>
      <c r="H323" s="4" t="s">
        <v>112</v>
      </c>
      <c r="I323" s="4" t="s">
        <v>94</v>
      </c>
      <c r="J323" s="4" t="s">
        <v>183</v>
      </c>
      <c r="K323" s="5">
        <v>11400</v>
      </c>
      <c r="L323" s="6">
        <v>660</v>
      </c>
      <c r="M323" s="9"/>
      <c r="N323" s="8">
        <v>7524000</v>
      </c>
    </row>
    <row r="324" spans="2:14" ht="26.4">
      <c r="B324" s="4">
        <v>2023</v>
      </c>
      <c r="C324" s="4" t="s">
        <v>16</v>
      </c>
      <c r="D324" s="1079" t="s">
        <v>63</v>
      </c>
      <c r="E324" s="1080"/>
      <c r="F324" s="1079" t="s">
        <v>171</v>
      </c>
      <c r="G324" s="1080"/>
      <c r="H324" s="4" t="s">
        <v>112</v>
      </c>
      <c r="I324" s="4" t="s">
        <v>94</v>
      </c>
      <c r="J324" s="4" t="s">
        <v>61</v>
      </c>
      <c r="K324" s="5">
        <v>3600</v>
      </c>
      <c r="L324" s="6">
        <v>724</v>
      </c>
      <c r="M324" s="9"/>
      <c r="N324" s="8">
        <v>2606400</v>
      </c>
    </row>
    <row r="325" spans="2:14" ht="26.4">
      <c r="B325" s="4">
        <v>2023</v>
      </c>
      <c r="C325" s="4" t="s">
        <v>16</v>
      </c>
      <c r="D325" s="1079" t="s">
        <v>63</v>
      </c>
      <c r="E325" s="1080"/>
      <c r="F325" s="1079" t="s">
        <v>171</v>
      </c>
      <c r="G325" s="1080"/>
      <c r="H325" s="4" t="s">
        <v>25</v>
      </c>
      <c r="I325" s="4" t="s">
        <v>90</v>
      </c>
      <c r="J325" s="4" t="s">
        <v>184</v>
      </c>
      <c r="K325" s="5">
        <v>7600</v>
      </c>
      <c r="L325" s="6">
        <v>1462</v>
      </c>
      <c r="M325" s="9"/>
      <c r="N325" s="8">
        <v>11111200</v>
      </c>
    </row>
    <row r="326" spans="2:14" ht="26.4">
      <c r="B326" s="4">
        <v>2023</v>
      </c>
      <c r="C326" s="4" t="s">
        <v>16</v>
      </c>
      <c r="D326" s="1079" t="s">
        <v>63</v>
      </c>
      <c r="E326" s="1080"/>
      <c r="F326" s="1079" t="s">
        <v>171</v>
      </c>
      <c r="G326" s="1080"/>
      <c r="H326" s="4" t="s">
        <v>25</v>
      </c>
      <c r="I326" s="4" t="s">
        <v>90</v>
      </c>
      <c r="J326" s="4" t="s">
        <v>72</v>
      </c>
      <c r="K326" s="5">
        <v>4300</v>
      </c>
      <c r="L326" s="6">
        <v>3965</v>
      </c>
      <c r="M326" s="9"/>
      <c r="N326" s="8">
        <v>17049500</v>
      </c>
    </row>
    <row r="327" spans="2:14" ht="26.4">
      <c r="B327" s="4">
        <v>2023</v>
      </c>
      <c r="C327" s="4" t="s">
        <v>16</v>
      </c>
      <c r="D327" s="1079" t="s">
        <v>63</v>
      </c>
      <c r="E327" s="1080"/>
      <c r="F327" s="1079" t="s">
        <v>171</v>
      </c>
      <c r="G327" s="1080"/>
      <c r="H327" s="4" t="s">
        <v>25</v>
      </c>
      <c r="I327" s="4" t="s">
        <v>94</v>
      </c>
      <c r="J327" s="4" t="s">
        <v>185</v>
      </c>
      <c r="K327" s="5">
        <v>6400</v>
      </c>
      <c r="L327" s="6">
        <v>2335</v>
      </c>
      <c r="M327" s="9"/>
      <c r="N327" s="8">
        <v>14944000</v>
      </c>
    </row>
    <row r="328" spans="2:14" ht="26.4">
      <c r="B328" s="4">
        <v>2023</v>
      </c>
      <c r="C328" s="4" t="s">
        <v>16</v>
      </c>
      <c r="D328" s="1079" t="s">
        <v>63</v>
      </c>
      <c r="E328" s="1080"/>
      <c r="F328" s="1079" t="s">
        <v>171</v>
      </c>
      <c r="G328" s="1080"/>
      <c r="H328" s="4" t="s">
        <v>25</v>
      </c>
      <c r="I328" s="4" t="s">
        <v>94</v>
      </c>
      <c r="J328" s="4" t="s">
        <v>148</v>
      </c>
      <c r="K328" s="5">
        <v>11400</v>
      </c>
      <c r="L328" s="6">
        <v>1602</v>
      </c>
      <c r="M328" s="9"/>
      <c r="N328" s="8">
        <v>18262800</v>
      </c>
    </row>
    <row r="329" spans="2:14" ht="26.4">
      <c r="B329" s="4">
        <v>2023</v>
      </c>
      <c r="C329" s="4" t="s">
        <v>16</v>
      </c>
      <c r="D329" s="1079" t="s">
        <v>63</v>
      </c>
      <c r="E329" s="1080"/>
      <c r="F329" s="1079" t="s">
        <v>171</v>
      </c>
      <c r="G329" s="1080"/>
      <c r="H329" s="4" t="s">
        <v>25</v>
      </c>
      <c r="I329" s="4" t="s">
        <v>94</v>
      </c>
      <c r="J329" s="4" t="s">
        <v>186</v>
      </c>
      <c r="K329" s="5">
        <v>11400</v>
      </c>
      <c r="L329" s="6">
        <v>1308</v>
      </c>
      <c r="M329" s="9"/>
      <c r="N329" s="8">
        <v>14911200</v>
      </c>
    </row>
    <row r="330" spans="2:14" ht="26.4">
      <c r="B330" s="4">
        <v>2023</v>
      </c>
      <c r="C330" s="4" t="s">
        <v>16</v>
      </c>
      <c r="D330" s="1079" t="s">
        <v>63</v>
      </c>
      <c r="E330" s="1080"/>
      <c r="F330" s="1079" t="s">
        <v>171</v>
      </c>
      <c r="G330" s="1080"/>
      <c r="H330" s="4" t="s">
        <v>26</v>
      </c>
      <c r="I330" s="4" t="s">
        <v>90</v>
      </c>
      <c r="J330" s="4" t="s">
        <v>187</v>
      </c>
      <c r="K330" s="5">
        <v>7600</v>
      </c>
      <c r="L330" s="6">
        <v>4333</v>
      </c>
      <c r="M330" s="9"/>
      <c r="N330" s="8">
        <v>32930800</v>
      </c>
    </row>
    <row r="331" spans="2:14" ht="26.4">
      <c r="B331" s="4">
        <v>2023</v>
      </c>
      <c r="C331" s="4" t="s">
        <v>16</v>
      </c>
      <c r="D331" s="1079" t="s">
        <v>63</v>
      </c>
      <c r="E331" s="1080"/>
      <c r="F331" s="1079" t="s">
        <v>171</v>
      </c>
      <c r="G331" s="1080"/>
      <c r="H331" s="4" t="s">
        <v>26</v>
      </c>
      <c r="I331" s="4" t="s">
        <v>90</v>
      </c>
      <c r="J331" s="4" t="s">
        <v>188</v>
      </c>
      <c r="K331" s="5">
        <v>4300</v>
      </c>
      <c r="L331" s="6">
        <v>4429</v>
      </c>
      <c r="M331" s="9"/>
      <c r="N331" s="8">
        <v>19044700</v>
      </c>
    </row>
    <row r="332" spans="2:14" ht="26.4">
      <c r="B332" s="4">
        <v>2023</v>
      </c>
      <c r="C332" s="4" t="s">
        <v>16</v>
      </c>
      <c r="D332" s="1079" t="s">
        <v>63</v>
      </c>
      <c r="E332" s="1080"/>
      <c r="F332" s="1079" t="s">
        <v>171</v>
      </c>
      <c r="G332" s="1080"/>
      <c r="H332" s="4" t="s">
        <v>26</v>
      </c>
      <c r="I332" s="4" t="s">
        <v>90</v>
      </c>
      <c r="J332" s="4" t="s">
        <v>189</v>
      </c>
      <c r="K332" s="5">
        <v>7600</v>
      </c>
      <c r="L332" s="6">
        <v>1867</v>
      </c>
      <c r="M332" s="9"/>
      <c r="N332" s="8">
        <v>14189200</v>
      </c>
    </row>
    <row r="333" spans="2:14" ht="26.4">
      <c r="B333" s="4">
        <v>2023</v>
      </c>
      <c r="C333" s="4" t="s">
        <v>16</v>
      </c>
      <c r="D333" s="1079" t="s">
        <v>63</v>
      </c>
      <c r="E333" s="1080"/>
      <c r="F333" s="1079" t="s">
        <v>171</v>
      </c>
      <c r="G333" s="1080"/>
      <c r="H333" s="4" t="s">
        <v>26</v>
      </c>
      <c r="I333" s="4" t="s">
        <v>94</v>
      </c>
      <c r="J333" s="4" t="s">
        <v>149</v>
      </c>
      <c r="K333" s="5">
        <v>11400</v>
      </c>
      <c r="L333" s="6">
        <v>395</v>
      </c>
      <c r="M333" s="9"/>
      <c r="N333" s="8">
        <v>4503000</v>
      </c>
    </row>
    <row r="334" spans="2:14" ht="26.4">
      <c r="B334" s="4">
        <v>2023</v>
      </c>
      <c r="C334" s="4" t="s">
        <v>16</v>
      </c>
      <c r="D334" s="1079" t="s">
        <v>63</v>
      </c>
      <c r="E334" s="1080"/>
      <c r="F334" s="1079" t="s">
        <v>171</v>
      </c>
      <c r="G334" s="1080"/>
      <c r="H334" s="4" t="s">
        <v>26</v>
      </c>
      <c r="I334" s="4" t="s">
        <v>94</v>
      </c>
      <c r="J334" s="4" t="s">
        <v>190</v>
      </c>
      <c r="K334" s="5">
        <v>11400</v>
      </c>
      <c r="L334" s="6">
        <v>1370</v>
      </c>
      <c r="M334" s="9"/>
      <c r="N334" s="8">
        <v>15618000</v>
      </c>
    </row>
    <row r="335" spans="2:14" ht="26.4">
      <c r="B335" s="4">
        <v>2023</v>
      </c>
      <c r="C335" s="4" t="s">
        <v>16</v>
      </c>
      <c r="D335" s="1079" t="s">
        <v>63</v>
      </c>
      <c r="E335" s="1080"/>
      <c r="F335" s="1079" t="s">
        <v>171</v>
      </c>
      <c r="G335" s="1080"/>
      <c r="H335" s="4" t="s">
        <v>27</v>
      </c>
      <c r="I335" s="4" t="s">
        <v>90</v>
      </c>
      <c r="J335" s="4" t="s">
        <v>191</v>
      </c>
      <c r="K335" s="5">
        <v>7600</v>
      </c>
      <c r="L335" s="6">
        <v>7072</v>
      </c>
      <c r="M335" s="9"/>
      <c r="N335" s="8">
        <v>53747200</v>
      </c>
    </row>
    <row r="336" spans="2:14" ht="26.4">
      <c r="B336" s="4">
        <v>2023</v>
      </c>
      <c r="C336" s="4" t="s">
        <v>16</v>
      </c>
      <c r="D336" s="1079" t="s">
        <v>63</v>
      </c>
      <c r="E336" s="1080"/>
      <c r="F336" s="1079" t="s">
        <v>171</v>
      </c>
      <c r="G336" s="1080"/>
      <c r="H336" s="4" t="s">
        <v>27</v>
      </c>
      <c r="I336" s="4" t="s">
        <v>90</v>
      </c>
      <c r="J336" s="4" t="s">
        <v>192</v>
      </c>
      <c r="K336" s="5">
        <v>7600</v>
      </c>
      <c r="L336" s="6">
        <v>1079</v>
      </c>
      <c r="M336" s="9"/>
      <c r="N336" s="8">
        <v>8200400</v>
      </c>
    </row>
    <row r="337" spans="2:14" ht="26.4">
      <c r="B337" s="4">
        <v>2023</v>
      </c>
      <c r="C337" s="4" t="s">
        <v>16</v>
      </c>
      <c r="D337" s="1079" t="s">
        <v>63</v>
      </c>
      <c r="E337" s="1080"/>
      <c r="F337" s="1079" t="s">
        <v>171</v>
      </c>
      <c r="G337" s="1080"/>
      <c r="H337" s="4" t="s">
        <v>27</v>
      </c>
      <c r="I337" s="4" t="s">
        <v>90</v>
      </c>
      <c r="J337" s="4" t="s">
        <v>189</v>
      </c>
      <c r="K337" s="5">
        <v>4300</v>
      </c>
      <c r="L337" s="6">
        <v>4295</v>
      </c>
      <c r="M337" s="9"/>
      <c r="N337" s="8">
        <v>18468500</v>
      </c>
    </row>
    <row r="338" spans="2:14" ht="26.4">
      <c r="B338" s="4">
        <v>2023</v>
      </c>
      <c r="C338" s="4" t="s">
        <v>16</v>
      </c>
      <c r="D338" s="1079" t="s">
        <v>63</v>
      </c>
      <c r="E338" s="1080"/>
      <c r="F338" s="1079" t="s">
        <v>171</v>
      </c>
      <c r="G338" s="1080"/>
      <c r="H338" s="4" t="s">
        <v>124</v>
      </c>
      <c r="I338" s="4" t="s">
        <v>90</v>
      </c>
      <c r="J338" s="4" t="s">
        <v>72</v>
      </c>
      <c r="K338" s="5">
        <v>4300</v>
      </c>
      <c r="L338" s="6">
        <v>8151</v>
      </c>
      <c r="M338" s="9"/>
      <c r="N338" s="8">
        <v>35049300</v>
      </c>
    </row>
    <row r="339" spans="2:14" ht="26.4">
      <c r="B339" s="4">
        <v>2023</v>
      </c>
      <c r="C339" s="4" t="s">
        <v>16</v>
      </c>
      <c r="D339" s="1079" t="s">
        <v>63</v>
      </c>
      <c r="E339" s="1080"/>
      <c r="F339" s="1079" t="s">
        <v>171</v>
      </c>
      <c r="G339" s="1080"/>
      <c r="H339" s="4" t="s">
        <v>124</v>
      </c>
      <c r="I339" s="4" t="s">
        <v>94</v>
      </c>
      <c r="J339" s="4" t="s">
        <v>61</v>
      </c>
      <c r="K339" s="5">
        <v>6400</v>
      </c>
      <c r="L339" s="6">
        <v>4713</v>
      </c>
      <c r="M339" s="9"/>
      <c r="N339" s="8">
        <v>30163200</v>
      </c>
    </row>
    <row r="340" spans="2:14" ht="26.4">
      <c r="B340" s="4">
        <v>2023</v>
      </c>
      <c r="C340" s="4" t="s">
        <v>16</v>
      </c>
      <c r="D340" s="1079" t="s">
        <v>63</v>
      </c>
      <c r="E340" s="1080"/>
      <c r="F340" s="1079" t="s">
        <v>171</v>
      </c>
      <c r="G340" s="1080"/>
      <c r="H340" s="4" t="s">
        <v>124</v>
      </c>
      <c r="I340" s="4" t="s">
        <v>94</v>
      </c>
      <c r="J340" s="4" t="s">
        <v>193</v>
      </c>
      <c r="K340" s="5">
        <v>11400</v>
      </c>
      <c r="L340" s="6">
        <v>1695</v>
      </c>
      <c r="M340" s="9"/>
      <c r="N340" s="8">
        <v>19323000</v>
      </c>
    </row>
    <row r="341" spans="2:14" ht="26.4">
      <c r="B341" s="4">
        <v>2023</v>
      </c>
      <c r="C341" s="4" t="s">
        <v>16</v>
      </c>
      <c r="D341" s="1079" t="s">
        <v>63</v>
      </c>
      <c r="E341" s="1080"/>
      <c r="F341" s="1079" t="s">
        <v>171</v>
      </c>
      <c r="G341" s="1080"/>
      <c r="H341" s="4" t="s">
        <v>27</v>
      </c>
      <c r="I341" s="4" t="s">
        <v>94</v>
      </c>
      <c r="J341" s="4" t="s">
        <v>120</v>
      </c>
      <c r="K341" s="5">
        <v>11400</v>
      </c>
      <c r="L341" s="6">
        <v>1388</v>
      </c>
      <c r="M341" s="9"/>
      <c r="N341" s="8">
        <v>15823200</v>
      </c>
    </row>
    <row r="342" spans="2:14" ht="26.4">
      <c r="B342" s="4">
        <v>2023</v>
      </c>
      <c r="C342" s="4" t="s">
        <v>16</v>
      </c>
      <c r="D342" s="1079" t="s">
        <v>63</v>
      </c>
      <c r="E342" s="1080"/>
      <c r="F342" s="1079" t="s">
        <v>171</v>
      </c>
      <c r="G342" s="1080"/>
      <c r="H342" s="4" t="s">
        <v>27</v>
      </c>
      <c r="I342" s="4" t="s">
        <v>94</v>
      </c>
      <c r="J342" s="4" t="s">
        <v>194</v>
      </c>
      <c r="K342" s="5">
        <v>6400</v>
      </c>
      <c r="L342" s="6">
        <v>242</v>
      </c>
      <c r="M342" s="9"/>
      <c r="N342" s="8">
        <v>1548800</v>
      </c>
    </row>
    <row r="343" spans="2:14">
      <c r="B343" s="12" t="s">
        <v>28</v>
      </c>
      <c r="C343" s="12" t="s">
        <v>28</v>
      </c>
      <c r="D343" s="1083" t="s">
        <v>28</v>
      </c>
      <c r="E343" s="1080"/>
      <c r="F343" s="1083" t="s">
        <v>29</v>
      </c>
      <c r="G343" s="1080"/>
      <c r="H343" s="12" t="s">
        <v>28</v>
      </c>
      <c r="I343" s="12" t="s">
        <v>28</v>
      </c>
      <c r="J343" s="12" t="s">
        <v>28</v>
      </c>
      <c r="K343" s="12" t="s">
        <v>28</v>
      </c>
      <c r="L343" s="13">
        <v>1147075</v>
      </c>
      <c r="M343" s="12"/>
      <c r="N343" s="14">
        <v>3819030200</v>
      </c>
    </row>
    <row r="344" spans="2:14">
      <c r="B344" s="15" t="s">
        <v>28</v>
      </c>
      <c r="C344" s="15" t="s">
        <v>29</v>
      </c>
      <c r="D344" s="1084" t="s">
        <v>28</v>
      </c>
      <c r="E344" s="1080"/>
      <c r="F344" s="1084" t="s">
        <v>28</v>
      </c>
      <c r="G344" s="1080"/>
      <c r="H344" s="15" t="s">
        <v>28</v>
      </c>
      <c r="I344" s="15" t="s">
        <v>28</v>
      </c>
      <c r="J344" s="15" t="s">
        <v>28</v>
      </c>
      <c r="K344" s="15" t="s">
        <v>28</v>
      </c>
      <c r="L344" s="16">
        <v>4521069</v>
      </c>
      <c r="M344" s="16">
        <v>14007</v>
      </c>
      <c r="N344" s="17">
        <v>10849324500</v>
      </c>
    </row>
    <row r="345" spans="2:14" ht="26.4">
      <c r="B345" s="4">
        <v>2023</v>
      </c>
      <c r="C345" s="4" t="s">
        <v>32</v>
      </c>
      <c r="D345" s="1079" t="s">
        <v>63</v>
      </c>
      <c r="E345" s="1080"/>
      <c r="F345" s="1079" t="s">
        <v>64</v>
      </c>
      <c r="G345" s="1080"/>
      <c r="H345" s="4" t="s">
        <v>18</v>
      </c>
      <c r="I345" s="4" t="s">
        <v>19</v>
      </c>
      <c r="J345" s="4" t="s">
        <v>33</v>
      </c>
      <c r="K345" s="5">
        <v>900</v>
      </c>
      <c r="L345" s="6">
        <v>39008</v>
      </c>
      <c r="M345" s="9"/>
      <c r="N345" s="8">
        <v>35107200</v>
      </c>
    </row>
    <row r="346" spans="2:14" ht="39.6">
      <c r="B346" s="4">
        <v>2023</v>
      </c>
      <c r="C346" s="4" t="s">
        <v>32</v>
      </c>
      <c r="D346" s="1079" t="s">
        <v>63</v>
      </c>
      <c r="E346" s="1080"/>
      <c r="F346" s="1079" t="s">
        <v>64</v>
      </c>
      <c r="G346" s="1080"/>
      <c r="H346" s="4" t="s">
        <v>22</v>
      </c>
      <c r="I346" s="4" t="s">
        <v>19</v>
      </c>
      <c r="J346" s="4" t="s">
        <v>33</v>
      </c>
      <c r="K346" s="5">
        <v>900</v>
      </c>
      <c r="L346" s="6">
        <v>208</v>
      </c>
      <c r="M346" s="9"/>
      <c r="N346" s="8">
        <v>187200</v>
      </c>
    </row>
    <row r="347" spans="2:14" ht="26.4">
      <c r="B347" s="4">
        <v>2023</v>
      </c>
      <c r="C347" s="4" t="s">
        <v>32</v>
      </c>
      <c r="D347" s="1079" t="s">
        <v>63</v>
      </c>
      <c r="E347" s="1080"/>
      <c r="F347" s="1079" t="s">
        <v>64</v>
      </c>
      <c r="G347" s="1080"/>
      <c r="H347" s="4" t="s">
        <v>23</v>
      </c>
      <c r="I347" s="4" t="s">
        <v>19</v>
      </c>
      <c r="J347" s="4" t="s">
        <v>33</v>
      </c>
      <c r="K347" s="5">
        <v>1700</v>
      </c>
      <c r="L347" s="6">
        <v>442</v>
      </c>
      <c r="M347" s="9"/>
      <c r="N347" s="8">
        <v>751400</v>
      </c>
    </row>
    <row r="348" spans="2:14" ht="26.4">
      <c r="B348" s="4">
        <v>2023</v>
      </c>
      <c r="C348" s="4" t="s">
        <v>32</v>
      </c>
      <c r="D348" s="1079" t="s">
        <v>63</v>
      </c>
      <c r="E348" s="1080"/>
      <c r="F348" s="1079" t="s">
        <v>64</v>
      </c>
      <c r="G348" s="1080"/>
      <c r="H348" s="4" t="s">
        <v>24</v>
      </c>
      <c r="I348" s="4" t="s">
        <v>19</v>
      </c>
      <c r="J348" s="4" t="s">
        <v>33</v>
      </c>
      <c r="K348" s="5">
        <v>3000</v>
      </c>
      <c r="L348" s="6">
        <v>691</v>
      </c>
      <c r="M348" s="9"/>
      <c r="N348" s="8">
        <v>2073000</v>
      </c>
    </row>
    <row r="349" spans="2:14" ht="26.4">
      <c r="B349" s="4">
        <v>2023</v>
      </c>
      <c r="C349" s="4" t="s">
        <v>32</v>
      </c>
      <c r="D349" s="1079" t="s">
        <v>63</v>
      </c>
      <c r="E349" s="1080"/>
      <c r="F349" s="1079" t="s">
        <v>64</v>
      </c>
      <c r="G349" s="1080"/>
      <c r="H349" s="4" t="s">
        <v>25</v>
      </c>
      <c r="I349" s="4" t="s">
        <v>19</v>
      </c>
      <c r="J349" s="4" t="s">
        <v>33</v>
      </c>
      <c r="K349" s="5">
        <v>1700</v>
      </c>
      <c r="L349" s="6">
        <v>2485</v>
      </c>
      <c r="M349" s="9"/>
      <c r="N349" s="8">
        <v>4224500</v>
      </c>
    </row>
    <row r="350" spans="2:14" ht="26.4">
      <c r="B350" s="4">
        <v>2023</v>
      </c>
      <c r="C350" s="4" t="s">
        <v>32</v>
      </c>
      <c r="D350" s="1079" t="s">
        <v>63</v>
      </c>
      <c r="E350" s="1080"/>
      <c r="F350" s="1079" t="s">
        <v>64</v>
      </c>
      <c r="G350" s="1080"/>
      <c r="H350" s="4" t="s">
        <v>26</v>
      </c>
      <c r="I350" s="4" t="s">
        <v>19</v>
      </c>
      <c r="J350" s="4" t="s">
        <v>33</v>
      </c>
      <c r="K350" s="5">
        <v>3000</v>
      </c>
      <c r="L350" s="6">
        <v>9917</v>
      </c>
      <c r="M350" s="9"/>
      <c r="N350" s="8">
        <v>29751000</v>
      </c>
    </row>
    <row r="351" spans="2:14" ht="26.4">
      <c r="B351" s="4">
        <v>2023</v>
      </c>
      <c r="C351" s="4" t="s">
        <v>32</v>
      </c>
      <c r="D351" s="1079" t="s">
        <v>63</v>
      </c>
      <c r="E351" s="1080"/>
      <c r="F351" s="1079" t="s">
        <v>64</v>
      </c>
      <c r="G351" s="1080"/>
      <c r="H351" s="4" t="s">
        <v>27</v>
      </c>
      <c r="I351" s="4" t="s">
        <v>19</v>
      </c>
      <c r="J351" s="4" t="s">
        <v>33</v>
      </c>
      <c r="K351" s="5">
        <v>300</v>
      </c>
      <c r="L351" s="6">
        <v>34</v>
      </c>
      <c r="M351" s="9"/>
      <c r="N351" s="8">
        <v>10200</v>
      </c>
    </row>
    <row r="352" spans="2:14">
      <c r="B352" s="12" t="s">
        <v>28</v>
      </c>
      <c r="C352" s="12" t="s">
        <v>28</v>
      </c>
      <c r="D352" s="1083" t="s">
        <v>28</v>
      </c>
      <c r="E352" s="1080"/>
      <c r="F352" s="1083" t="s">
        <v>29</v>
      </c>
      <c r="G352" s="1080"/>
      <c r="H352" s="12" t="s">
        <v>28</v>
      </c>
      <c r="I352" s="12" t="s">
        <v>28</v>
      </c>
      <c r="J352" s="12" t="s">
        <v>28</v>
      </c>
      <c r="K352" s="12" t="s">
        <v>28</v>
      </c>
      <c r="L352" s="13">
        <v>52785</v>
      </c>
      <c r="M352" s="12"/>
      <c r="N352" s="14">
        <v>72104500</v>
      </c>
    </row>
    <row r="353" spans="2:14" ht="26.4">
      <c r="B353" s="4">
        <v>2023</v>
      </c>
      <c r="C353" s="4" t="s">
        <v>32</v>
      </c>
      <c r="D353" s="1079" t="s">
        <v>63</v>
      </c>
      <c r="E353" s="1080"/>
      <c r="F353" s="1079" t="s">
        <v>65</v>
      </c>
      <c r="G353" s="1080"/>
      <c r="H353" s="4" t="s">
        <v>18</v>
      </c>
      <c r="I353" s="4" t="s">
        <v>19</v>
      </c>
      <c r="J353" s="4" t="s">
        <v>33</v>
      </c>
      <c r="K353" s="5">
        <v>900</v>
      </c>
      <c r="L353" s="6">
        <v>34649</v>
      </c>
      <c r="M353" s="7">
        <v>4601</v>
      </c>
      <c r="N353" s="8">
        <v>27043200</v>
      </c>
    </row>
    <row r="354" spans="2:14" ht="39.6">
      <c r="B354" s="4">
        <v>2023</v>
      </c>
      <c r="C354" s="4" t="s">
        <v>32</v>
      </c>
      <c r="D354" s="1079" t="s">
        <v>63</v>
      </c>
      <c r="E354" s="1080"/>
      <c r="F354" s="1079" t="s">
        <v>65</v>
      </c>
      <c r="G354" s="1080"/>
      <c r="H354" s="4" t="s">
        <v>22</v>
      </c>
      <c r="I354" s="4" t="s">
        <v>19</v>
      </c>
      <c r="J354" s="4" t="s">
        <v>33</v>
      </c>
      <c r="K354" s="5">
        <v>900</v>
      </c>
      <c r="L354" s="6">
        <v>132</v>
      </c>
      <c r="M354" s="7">
        <v>37</v>
      </c>
      <c r="N354" s="8">
        <v>85500</v>
      </c>
    </row>
    <row r="355" spans="2:14" ht="26.4">
      <c r="B355" s="4">
        <v>2023</v>
      </c>
      <c r="C355" s="4" t="s">
        <v>32</v>
      </c>
      <c r="D355" s="1079" t="s">
        <v>63</v>
      </c>
      <c r="E355" s="1080"/>
      <c r="F355" s="1079" t="s">
        <v>65</v>
      </c>
      <c r="G355" s="1080"/>
      <c r="H355" s="4" t="s">
        <v>23</v>
      </c>
      <c r="I355" s="4" t="s">
        <v>19</v>
      </c>
      <c r="J355" s="4" t="s">
        <v>33</v>
      </c>
      <c r="K355" s="5">
        <v>1700</v>
      </c>
      <c r="L355" s="6">
        <v>118</v>
      </c>
      <c r="M355" s="7">
        <v>133</v>
      </c>
      <c r="N355" s="8">
        <v>-25500</v>
      </c>
    </row>
    <row r="356" spans="2:14" ht="26.4">
      <c r="B356" s="4">
        <v>2023</v>
      </c>
      <c r="C356" s="4" t="s">
        <v>32</v>
      </c>
      <c r="D356" s="1079" t="s">
        <v>63</v>
      </c>
      <c r="E356" s="1080"/>
      <c r="F356" s="1079" t="s">
        <v>65</v>
      </c>
      <c r="G356" s="1080"/>
      <c r="H356" s="4" t="s">
        <v>24</v>
      </c>
      <c r="I356" s="4" t="s">
        <v>19</v>
      </c>
      <c r="J356" s="4" t="s">
        <v>195</v>
      </c>
      <c r="K356" s="5">
        <v>3000</v>
      </c>
      <c r="L356" s="6">
        <v>14</v>
      </c>
      <c r="M356" s="7">
        <v>63</v>
      </c>
      <c r="N356" s="8">
        <v>-147000</v>
      </c>
    </row>
    <row r="357" spans="2:14" ht="26.4">
      <c r="B357" s="4">
        <v>2023</v>
      </c>
      <c r="C357" s="4" t="s">
        <v>32</v>
      </c>
      <c r="D357" s="1079" t="s">
        <v>63</v>
      </c>
      <c r="E357" s="1080"/>
      <c r="F357" s="1079" t="s">
        <v>65</v>
      </c>
      <c r="G357" s="1080"/>
      <c r="H357" s="4" t="s">
        <v>25</v>
      </c>
      <c r="I357" s="4" t="s">
        <v>19</v>
      </c>
      <c r="J357" s="4" t="s">
        <v>33</v>
      </c>
      <c r="K357" s="5">
        <v>1700</v>
      </c>
      <c r="L357" s="6">
        <v>1548</v>
      </c>
      <c r="M357" s="7">
        <v>481</v>
      </c>
      <c r="N357" s="8">
        <v>1813900</v>
      </c>
    </row>
    <row r="358" spans="2:14" ht="26.4">
      <c r="B358" s="4">
        <v>2023</v>
      </c>
      <c r="C358" s="4" t="s">
        <v>32</v>
      </c>
      <c r="D358" s="1079" t="s">
        <v>63</v>
      </c>
      <c r="E358" s="1080"/>
      <c r="F358" s="1079" t="s">
        <v>65</v>
      </c>
      <c r="G358" s="1080"/>
      <c r="H358" s="4" t="s">
        <v>26</v>
      </c>
      <c r="I358" s="4" t="s">
        <v>19</v>
      </c>
      <c r="J358" s="4" t="s">
        <v>33</v>
      </c>
      <c r="K358" s="5">
        <v>3000</v>
      </c>
      <c r="L358" s="6">
        <v>1295</v>
      </c>
      <c r="M358" s="7">
        <v>1570</v>
      </c>
      <c r="N358" s="8">
        <v>-825000</v>
      </c>
    </row>
    <row r="359" spans="2:14" ht="26.4">
      <c r="B359" s="4">
        <v>2023</v>
      </c>
      <c r="C359" s="4" t="s">
        <v>32</v>
      </c>
      <c r="D359" s="1079" t="s">
        <v>63</v>
      </c>
      <c r="E359" s="1080"/>
      <c r="F359" s="1079" t="s">
        <v>65</v>
      </c>
      <c r="G359" s="1080"/>
      <c r="H359" s="4" t="s">
        <v>27</v>
      </c>
      <c r="I359" s="4" t="s">
        <v>19</v>
      </c>
      <c r="J359" s="4" t="s">
        <v>33</v>
      </c>
      <c r="K359" s="5">
        <v>300</v>
      </c>
      <c r="L359" s="6">
        <v>399</v>
      </c>
      <c r="M359" s="7">
        <v>11</v>
      </c>
      <c r="N359" s="8">
        <v>116400</v>
      </c>
    </row>
    <row r="360" spans="2:14">
      <c r="B360" s="12" t="s">
        <v>28</v>
      </c>
      <c r="C360" s="12" t="s">
        <v>28</v>
      </c>
      <c r="D360" s="1083" t="s">
        <v>28</v>
      </c>
      <c r="E360" s="1080"/>
      <c r="F360" s="1083" t="s">
        <v>29</v>
      </c>
      <c r="G360" s="1080"/>
      <c r="H360" s="12" t="s">
        <v>28</v>
      </c>
      <c r="I360" s="12" t="s">
        <v>28</v>
      </c>
      <c r="J360" s="12" t="s">
        <v>28</v>
      </c>
      <c r="K360" s="12" t="s">
        <v>28</v>
      </c>
      <c r="L360" s="13">
        <v>38155</v>
      </c>
      <c r="M360" s="13">
        <v>6896</v>
      </c>
      <c r="N360" s="14">
        <v>28061500</v>
      </c>
    </row>
    <row r="361" spans="2:14" ht="26.4">
      <c r="B361" s="4">
        <v>2023</v>
      </c>
      <c r="C361" s="4" t="s">
        <v>32</v>
      </c>
      <c r="D361" s="1079" t="s">
        <v>63</v>
      </c>
      <c r="E361" s="1080"/>
      <c r="F361" s="1079" t="s">
        <v>67</v>
      </c>
      <c r="G361" s="1080"/>
      <c r="H361" s="4" t="s">
        <v>18</v>
      </c>
      <c r="I361" s="4" t="s">
        <v>19</v>
      </c>
      <c r="J361" s="4" t="s">
        <v>33</v>
      </c>
      <c r="K361" s="5">
        <v>900</v>
      </c>
      <c r="L361" s="6">
        <v>1811</v>
      </c>
      <c r="M361" s="9"/>
      <c r="N361" s="8">
        <v>1629900</v>
      </c>
    </row>
    <row r="362" spans="2:14" ht="39.6">
      <c r="B362" s="4">
        <v>2023</v>
      </c>
      <c r="C362" s="4" t="s">
        <v>32</v>
      </c>
      <c r="D362" s="1079" t="s">
        <v>63</v>
      </c>
      <c r="E362" s="1080"/>
      <c r="F362" s="1079" t="s">
        <v>67</v>
      </c>
      <c r="G362" s="1080"/>
      <c r="H362" s="4" t="s">
        <v>22</v>
      </c>
      <c r="I362" s="4" t="s">
        <v>19</v>
      </c>
      <c r="J362" s="4" t="s">
        <v>196</v>
      </c>
      <c r="K362" s="5">
        <v>900</v>
      </c>
      <c r="L362" s="6">
        <v>2</v>
      </c>
      <c r="M362" s="9"/>
      <c r="N362" s="8">
        <v>1800</v>
      </c>
    </row>
    <row r="363" spans="2:14" ht="26.4">
      <c r="B363" s="4">
        <v>2023</v>
      </c>
      <c r="C363" s="4" t="s">
        <v>32</v>
      </c>
      <c r="D363" s="1079" t="s">
        <v>63</v>
      </c>
      <c r="E363" s="1080"/>
      <c r="F363" s="1079" t="s">
        <v>67</v>
      </c>
      <c r="G363" s="1080"/>
      <c r="H363" s="4" t="s">
        <v>23</v>
      </c>
      <c r="I363" s="4" t="s">
        <v>19</v>
      </c>
      <c r="J363" s="4" t="s">
        <v>197</v>
      </c>
      <c r="K363" s="5">
        <v>1700</v>
      </c>
      <c r="L363" s="6">
        <v>5</v>
      </c>
      <c r="M363" s="9"/>
      <c r="N363" s="8">
        <v>8500</v>
      </c>
    </row>
    <row r="364" spans="2:14" ht="26.4">
      <c r="B364" s="4">
        <v>2023</v>
      </c>
      <c r="C364" s="4" t="s">
        <v>32</v>
      </c>
      <c r="D364" s="1079" t="s">
        <v>63</v>
      </c>
      <c r="E364" s="1080"/>
      <c r="F364" s="1079" t="s">
        <v>67</v>
      </c>
      <c r="G364" s="1080"/>
      <c r="H364" s="4" t="s">
        <v>24</v>
      </c>
      <c r="I364" s="4" t="s">
        <v>19</v>
      </c>
      <c r="J364" s="4" t="s">
        <v>198</v>
      </c>
      <c r="K364" s="5">
        <v>3000</v>
      </c>
      <c r="L364" s="6">
        <v>6</v>
      </c>
      <c r="M364" s="9"/>
      <c r="N364" s="8">
        <v>18000</v>
      </c>
    </row>
    <row r="365" spans="2:14" ht="26.4">
      <c r="B365" s="4">
        <v>2023</v>
      </c>
      <c r="C365" s="4" t="s">
        <v>32</v>
      </c>
      <c r="D365" s="1079" t="s">
        <v>63</v>
      </c>
      <c r="E365" s="1080"/>
      <c r="F365" s="1079" t="s">
        <v>67</v>
      </c>
      <c r="G365" s="1080"/>
      <c r="H365" s="4" t="s">
        <v>25</v>
      </c>
      <c r="I365" s="4" t="s">
        <v>19</v>
      </c>
      <c r="J365" s="4" t="s">
        <v>33</v>
      </c>
      <c r="K365" s="5">
        <v>1700</v>
      </c>
      <c r="L365" s="6">
        <v>50</v>
      </c>
      <c r="M365" s="9"/>
      <c r="N365" s="8">
        <v>85000</v>
      </c>
    </row>
    <row r="366" spans="2:14" ht="26.4">
      <c r="B366" s="4">
        <v>2023</v>
      </c>
      <c r="C366" s="4" t="s">
        <v>32</v>
      </c>
      <c r="D366" s="1079" t="s">
        <v>63</v>
      </c>
      <c r="E366" s="1080"/>
      <c r="F366" s="1079" t="s">
        <v>67</v>
      </c>
      <c r="G366" s="1080"/>
      <c r="H366" s="4" t="s">
        <v>26</v>
      </c>
      <c r="I366" s="4" t="s">
        <v>19</v>
      </c>
      <c r="J366" s="4" t="s">
        <v>33</v>
      </c>
      <c r="K366" s="5">
        <v>3000</v>
      </c>
      <c r="L366" s="6">
        <v>69</v>
      </c>
      <c r="M366" s="9"/>
      <c r="N366" s="8">
        <v>207000</v>
      </c>
    </row>
    <row r="367" spans="2:14" ht="26.4">
      <c r="B367" s="4">
        <v>2023</v>
      </c>
      <c r="C367" s="4" t="s">
        <v>32</v>
      </c>
      <c r="D367" s="1079" t="s">
        <v>63</v>
      </c>
      <c r="E367" s="1080"/>
      <c r="F367" s="1079" t="s">
        <v>67</v>
      </c>
      <c r="G367" s="1080"/>
      <c r="H367" s="4" t="s">
        <v>27</v>
      </c>
      <c r="I367" s="4" t="s">
        <v>19</v>
      </c>
      <c r="J367" s="4" t="s">
        <v>199</v>
      </c>
      <c r="K367" s="5">
        <v>300</v>
      </c>
      <c r="L367" s="6">
        <v>8</v>
      </c>
      <c r="M367" s="9"/>
      <c r="N367" s="8">
        <v>2400</v>
      </c>
    </row>
    <row r="368" spans="2:14">
      <c r="B368" s="12" t="s">
        <v>28</v>
      </c>
      <c r="C368" s="12" t="s">
        <v>28</v>
      </c>
      <c r="D368" s="1083" t="s">
        <v>28</v>
      </c>
      <c r="E368" s="1080"/>
      <c r="F368" s="1083" t="s">
        <v>29</v>
      </c>
      <c r="G368" s="1080"/>
      <c r="H368" s="12" t="s">
        <v>28</v>
      </c>
      <c r="I368" s="12" t="s">
        <v>28</v>
      </c>
      <c r="J368" s="12" t="s">
        <v>28</v>
      </c>
      <c r="K368" s="12" t="s">
        <v>28</v>
      </c>
      <c r="L368" s="13">
        <v>1951</v>
      </c>
      <c r="M368" s="12"/>
      <c r="N368" s="14">
        <v>1952600</v>
      </c>
    </row>
    <row r="369" spans="2:14" ht="26.4">
      <c r="B369" s="4">
        <v>2023</v>
      </c>
      <c r="C369" s="4" t="s">
        <v>32</v>
      </c>
      <c r="D369" s="1079" t="s">
        <v>63</v>
      </c>
      <c r="E369" s="1080"/>
      <c r="F369" s="1079" t="s">
        <v>74</v>
      </c>
      <c r="G369" s="1080"/>
      <c r="H369" s="4" t="s">
        <v>18</v>
      </c>
      <c r="I369" s="4" t="s">
        <v>19</v>
      </c>
      <c r="J369" s="4" t="s">
        <v>33</v>
      </c>
      <c r="K369" s="5">
        <v>900</v>
      </c>
      <c r="L369" s="6">
        <v>15966</v>
      </c>
      <c r="M369" s="9"/>
      <c r="N369" s="8">
        <v>14369400</v>
      </c>
    </row>
    <row r="370" spans="2:14" ht="39.6">
      <c r="B370" s="4">
        <v>2023</v>
      </c>
      <c r="C370" s="4" t="s">
        <v>32</v>
      </c>
      <c r="D370" s="1079" t="s">
        <v>63</v>
      </c>
      <c r="E370" s="1080"/>
      <c r="F370" s="1079" t="s">
        <v>74</v>
      </c>
      <c r="G370" s="1080"/>
      <c r="H370" s="4" t="s">
        <v>22</v>
      </c>
      <c r="I370" s="4" t="s">
        <v>19</v>
      </c>
      <c r="J370" s="4" t="s">
        <v>200</v>
      </c>
      <c r="K370" s="5">
        <v>900</v>
      </c>
      <c r="L370" s="6">
        <v>21</v>
      </c>
      <c r="M370" s="9"/>
      <c r="N370" s="8">
        <v>18900</v>
      </c>
    </row>
    <row r="371" spans="2:14" ht="26.4">
      <c r="B371" s="4">
        <v>2023</v>
      </c>
      <c r="C371" s="4" t="s">
        <v>32</v>
      </c>
      <c r="D371" s="1079" t="s">
        <v>63</v>
      </c>
      <c r="E371" s="1080"/>
      <c r="F371" s="1079" t="s">
        <v>74</v>
      </c>
      <c r="G371" s="1080"/>
      <c r="H371" s="4" t="s">
        <v>23</v>
      </c>
      <c r="I371" s="4" t="s">
        <v>19</v>
      </c>
      <c r="J371" s="4" t="s">
        <v>33</v>
      </c>
      <c r="K371" s="5">
        <v>1700</v>
      </c>
      <c r="L371" s="6">
        <v>403</v>
      </c>
      <c r="M371" s="9"/>
      <c r="N371" s="8">
        <v>685100</v>
      </c>
    </row>
    <row r="372" spans="2:14" ht="26.4">
      <c r="B372" s="4">
        <v>2023</v>
      </c>
      <c r="C372" s="4" t="s">
        <v>32</v>
      </c>
      <c r="D372" s="1079" t="s">
        <v>63</v>
      </c>
      <c r="E372" s="1080"/>
      <c r="F372" s="1079" t="s">
        <v>74</v>
      </c>
      <c r="G372" s="1080"/>
      <c r="H372" s="4" t="s">
        <v>24</v>
      </c>
      <c r="I372" s="4" t="s">
        <v>19</v>
      </c>
      <c r="J372" s="4" t="s">
        <v>33</v>
      </c>
      <c r="K372" s="5">
        <v>3000</v>
      </c>
      <c r="L372" s="6">
        <v>68</v>
      </c>
      <c r="M372" s="9"/>
      <c r="N372" s="8">
        <v>204000</v>
      </c>
    </row>
    <row r="373" spans="2:14" ht="26.4">
      <c r="B373" s="4">
        <v>2023</v>
      </c>
      <c r="C373" s="4" t="s">
        <v>32</v>
      </c>
      <c r="D373" s="1079" t="s">
        <v>63</v>
      </c>
      <c r="E373" s="1080"/>
      <c r="F373" s="1079" t="s">
        <v>74</v>
      </c>
      <c r="G373" s="1080"/>
      <c r="H373" s="4" t="s">
        <v>25</v>
      </c>
      <c r="I373" s="4" t="s">
        <v>19</v>
      </c>
      <c r="J373" s="4" t="s">
        <v>33</v>
      </c>
      <c r="K373" s="5">
        <v>1700</v>
      </c>
      <c r="L373" s="6">
        <v>1148</v>
      </c>
      <c r="M373" s="9"/>
      <c r="N373" s="8">
        <v>1951600</v>
      </c>
    </row>
    <row r="374" spans="2:14" ht="26.4">
      <c r="B374" s="4">
        <v>2023</v>
      </c>
      <c r="C374" s="4" t="s">
        <v>32</v>
      </c>
      <c r="D374" s="1079" t="s">
        <v>63</v>
      </c>
      <c r="E374" s="1080"/>
      <c r="F374" s="1079" t="s">
        <v>74</v>
      </c>
      <c r="G374" s="1080"/>
      <c r="H374" s="4" t="s">
        <v>26</v>
      </c>
      <c r="I374" s="4" t="s">
        <v>19</v>
      </c>
      <c r="J374" s="4" t="s">
        <v>33</v>
      </c>
      <c r="K374" s="5">
        <v>3000</v>
      </c>
      <c r="L374" s="6">
        <v>1151</v>
      </c>
      <c r="M374" s="9"/>
      <c r="N374" s="8">
        <v>3453000</v>
      </c>
    </row>
    <row r="375" spans="2:14" ht="26.4">
      <c r="B375" s="4">
        <v>2023</v>
      </c>
      <c r="C375" s="4" t="s">
        <v>32</v>
      </c>
      <c r="D375" s="1079" t="s">
        <v>63</v>
      </c>
      <c r="E375" s="1080"/>
      <c r="F375" s="1079" t="s">
        <v>74</v>
      </c>
      <c r="G375" s="1080"/>
      <c r="H375" s="4" t="s">
        <v>27</v>
      </c>
      <c r="I375" s="4" t="s">
        <v>19</v>
      </c>
      <c r="J375" s="4" t="s">
        <v>201</v>
      </c>
      <c r="K375" s="5">
        <v>300</v>
      </c>
      <c r="L375" s="6">
        <v>29</v>
      </c>
      <c r="M375" s="9"/>
      <c r="N375" s="8">
        <v>8700</v>
      </c>
    </row>
    <row r="376" spans="2:14">
      <c r="B376" s="12" t="s">
        <v>28</v>
      </c>
      <c r="C376" s="12" t="s">
        <v>28</v>
      </c>
      <c r="D376" s="1083" t="s">
        <v>28</v>
      </c>
      <c r="E376" s="1080"/>
      <c r="F376" s="1083" t="s">
        <v>29</v>
      </c>
      <c r="G376" s="1080"/>
      <c r="H376" s="12" t="s">
        <v>28</v>
      </c>
      <c r="I376" s="12" t="s">
        <v>28</v>
      </c>
      <c r="J376" s="12" t="s">
        <v>28</v>
      </c>
      <c r="K376" s="12" t="s">
        <v>28</v>
      </c>
      <c r="L376" s="13">
        <v>18786</v>
      </c>
      <c r="M376" s="12"/>
      <c r="N376" s="14">
        <v>20690700</v>
      </c>
    </row>
    <row r="377" spans="2:14" ht="26.4">
      <c r="B377" s="4">
        <v>2023</v>
      </c>
      <c r="C377" s="4" t="s">
        <v>32</v>
      </c>
      <c r="D377" s="1079" t="s">
        <v>63</v>
      </c>
      <c r="E377" s="1080"/>
      <c r="F377" s="1079" t="s">
        <v>77</v>
      </c>
      <c r="G377" s="1080"/>
      <c r="H377" s="4" t="s">
        <v>18</v>
      </c>
      <c r="I377" s="4" t="s">
        <v>19</v>
      </c>
      <c r="J377" s="4" t="s">
        <v>33</v>
      </c>
      <c r="K377" s="5">
        <v>900</v>
      </c>
      <c r="L377" s="6">
        <v>13229</v>
      </c>
      <c r="M377" s="7">
        <v>1700</v>
      </c>
      <c r="N377" s="8">
        <v>10376100</v>
      </c>
    </row>
    <row r="378" spans="2:14" ht="39.6">
      <c r="B378" s="4">
        <v>2023</v>
      </c>
      <c r="C378" s="4" t="s">
        <v>32</v>
      </c>
      <c r="D378" s="1079" t="s">
        <v>63</v>
      </c>
      <c r="E378" s="1080"/>
      <c r="F378" s="1079" t="s">
        <v>77</v>
      </c>
      <c r="G378" s="1080"/>
      <c r="H378" s="4" t="s">
        <v>22</v>
      </c>
      <c r="I378" s="4" t="s">
        <v>19</v>
      </c>
      <c r="J378" s="4" t="s">
        <v>202</v>
      </c>
      <c r="K378" s="5">
        <v>900</v>
      </c>
      <c r="L378" s="6">
        <v>25</v>
      </c>
      <c r="M378" s="7">
        <v>7</v>
      </c>
      <c r="N378" s="8">
        <v>16200</v>
      </c>
    </row>
    <row r="379" spans="2:14" ht="26.4">
      <c r="B379" s="4">
        <v>2023</v>
      </c>
      <c r="C379" s="4" t="s">
        <v>32</v>
      </c>
      <c r="D379" s="1079" t="s">
        <v>63</v>
      </c>
      <c r="E379" s="1080"/>
      <c r="F379" s="1079" t="s">
        <v>77</v>
      </c>
      <c r="G379" s="1080"/>
      <c r="H379" s="4" t="s">
        <v>23</v>
      </c>
      <c r="I379" s="4" t="s">
        <v>19</v>
      </c>
      <c r="J379" s="4" t="s">
        <v>33</v>
      </c>
      <c r="K379" s="5">
        <v>1700</v>
      </c>
      <c r="L379" s="6">
        <v>684</v>
      </c>
      <c r="M379" s="7">
        <v>64</v>
      </c>
      <c r="N379" s="8">
        <v>1054000</v>
      </c>
    </row>
    <row r="380" spans="2:14" ht="26.4">
      <c r="B380" s="4">
        <v>2023</v>
      </c>
      <c r="C380" s="4" t="s">
        <v>32</v>
      </c>
      <c r="D380" s="1079" t="s">
        <v>63</v>
      </c>
      <c r="E380" s="1080"/>
      <c r="F380" s="1079" t="s">
        <v>77</v>
      </c>
      <c r="G380" s="1080"/>
      <c r="H380" s="4" t="s">
        <v>24</v>
      </c>
      <c r="I380" s="4" t="s">
        <v>19</v>
      </c>
      <c r="J380" s="4" t="s">
        <v>203</v>
      </c>
      <c r="K380" s="5">
        <v>3000</v>
      </c>
      <c r="L380" s="6">
        <v>2</v>
      </c>
      <c r="M380" s="7">
        <v>3</v>
      </c>
      <c r="N380" s="8">
        <v>-3000</v>
      </c>
    </row>
    <row r="381" spans="2:14" ht="26.4">
      <c r="B381" s="4">
        <v>2023</v>
      </c>
      <c r="C381" s="4" t="s">
        <v>32</v>
      </c>
      <c r="D381" s="1079" t="s">
        <v>63</v>
      </c>
      <c r="E381" s="1080"/>
      <c r="F381" s="1079" t="s">
        <v>77</v>
      </c>
      <c r="G381" s="1080"/>
      <c r="H381" s="4" t="s">
        <v>25</v>
      </c>
      <c r="I381" s="4" t="s">
        <v>19</v>
      </c>
      <c r="J381" s="4" t="s">
        <v>33</v>
      </c>
      <c r="K381" s="5">
        <v>1700</v>
      </c>
      <c r="L381" s="6">
        <v>464</v>
      </c>
      <c r="M381" s="7">
        <v>236</v>
      </c>
      <c r="N381" s="8">
        <v>387600</v>
      </c>
    </row>
    <row r="382" spans="2:14" ht="26.4">
      <c r="B382" s="4">
        <v>2023</v>
      </c>
      <c r="C382" s="4" t="s">
        <v>32</v>
      </c>
      <c r="D382" s="1079" t="s">
        <v>63</v>
      </c>
      <c r="E382" s="1080"/>
      <c r="F382" s="1079" t="s">
        <v>77</v>
      </c>
      <c r="G382" s="1080"/>
      <c r="H382" s="4" t="s">
        <v>26</v>
      </c>
      <c r="I382" s="4" t="s">
        <v>19</v>
      </c>
      <c r="J382" s="4" t="s">
        <v>33</v>
      </c>
      <c r="K382" s="5">
        <v>3000</v>
      </c>
      <c r="L382" s="6">
        <v>102</v>
      </c>
      <c r="M382" s="7">
        <v>487</v>
      </c>
      <c r="N382" s="8">
        <v>-1155000</v>
      </c>
    </row>
    <row r="383" spans="2:14" ht="26.4">
      <c r="B383" s="4">
        <v>2023</v>
      </c>
      <c r="C383" s="4" t="s">
        <v>32</v>
      </c>
      <c r="D383" s="1079" t="s">
        <v>63</v>
      </c>
      <c r="E383" s="1080"/>
      <c r="F383" s="1079" t="s">
        <v>77</v>
      </c>
      <c r="G383" s="1080"/>
      <c r="H383" s="4" t="s">
        <v>27</v>
      </c>
      <c r="I383" s="4" t="s">
        <v>19</v>
      </c>
      <c r="J383" s="4" t="s">
        <v>33</v>
      </c>
      <c r="K383" s="5">
        <v>300</v>
      </c>
      <c r="L383" s="6">
        <v>155</v>
      </c>
      <c r="M383" s="7">
        <v>5</v>
      </c>
      <c r="N383" s="8">
        <v>45000</v>
      </c>
    </row>
    <row r="384" spans="2:14">
      <c r="B384" s="12" t="s">
        <v>28</v>
      </c>
      <c r="C384" s="12" t="s">
        <v>28</v>
      </c>
      <c r="D384" s="1083" t="s">
        <v>28</v>
      </c>
      <c r="E384" s="1080"/>
      <c r="F384" s="1083" t="s">
        <v>29</v>
      </c>
      <c r="G384" s="1080"/>
      <c r="H384" s="12" t="s">
        <v>28</v>
      </c>
      <c r="I384" s="12" t="s">
        <v>28</v>
      </c>
      <c r="J384" s="12" t="s">
        <v>28</v>
      </c>
      <c r="K384" s="12" t="s">
        <v>28</v>
      </c>
      <c r="L384" s="13">
        <v>14661</v>
      </c>
      <c r="M384" s="13">
        <v>2502</v>
      </c>
      <c r="N384" s="14">
        <v>10720900</v>
      </c>
    </row>
    <row r="385" spans="2:14" ht="26.4">
      <c r="B385" s="4">
        <v>2023</v>
      </c>
      <c r="C385" s="4" t="s">
        <v>32</v>
      </c>
      <c r="D385" s="1079" t="s">
        <v>63</v>
      </c>
      <c r="E385" s="1080"/>
      <c r="F385" s="1079" t="s">
        <v>78</v>
      </c>
      <c r="G385" s="1080"/>
      <c r="H385" s="4" t="s">
        <v>18</v>
      </c>
      <c r="I385" s="4" t="s">
        <v>19</v>
      </c>
      <c r="J385" s="4" t="s">
        <v>33</v>
      </c>
      <c r="K385" s="5">
        <v>900</v>
      </c>
      <c r="L385" s="6">
        <v>702</v>
      </c>
      <c r="M385" s="9"/>
      <c r="N385" s="8">
        <v>631800</v>
      </c>
    </row>
    <row r="386" spans="2:14" ht="39.6">
      <c r="B386" s="4">
        <v>2023</v>
      </c>
      <c r="C386" s="4" t="s">
        <v>32</v>
      </c>
      <c r="D386" s="1079" t="s">
        <v>63</v>
      </c>
      <c r="E386" s="1080"/>
      <c r="F386" s="1079" t="s">
        <v>78</v>
      </c>
      <c r="G386" s="1080"/>
      <c r="H386" s="4" t="s">
        <v>22</v>
      </c>
      <c r="I386" s="4" t="s">
        <v>19</v>
      </c>
      <c r="J386" s="4" t="s">
        <v>204</v>
      </c>
      <c r="K386" s="5">
        <v>900</v>
      </c>
      <c r="L386" s="6">
        <v>1</v>
      </c>
      <c r="M386" s="9"/>
      <c r="N386" s="8">
        <v>900</v>
      </c>
    </row>
    <row r="387" spans="2:14" ht="26.4">
      <c r="B387" s="4">
        <v>2023</v>
      </c>
      <c r="C387" s="4" t="s">
        <v>32</v>
      </c>
      <c r="D387" s="1079" t="s">
        <v>63</v>
      </c>
      <c r="E387" s="1080"/>
      <c r="F387" s="1079" t="s">
        <v>78</v>
      </c>
      <c r="G387" s="1080"/>
      <c r="H387" s="4" t="s">
        <v>23</v>
      </c>
      <c r="I387" s="4" t="s">
        <v>19</v>
      </c>
      <c r="J387" s="4" t="s">
        <v>205</v>
      </c>
      <c r="K387" s="5">
        <v>1700</v>
      </c>
      <c r="L387" s="6">
        <v>8</v>
      </c>
      <c r="M387" s="9"/>
      <c r="N387" s="8">
        <v>13600</v>
      </c>
    </row>
    <row r="388" spans="2:14" ht="26.4">
      <c r="B388" s="4">
        <v>2023</v>
      </c>
      <c r="C388" s="4" t="s">
        <v>32</v>
      </c>
      <c r="D388" s="1079" t="s">
        <v>63</v>
      </c>
      <c r="E388" s="1080"/>
      <c r="F388" s="1079" t="s">
        <v>78</v>
      </c>
      <c r="G388" s="1080"/>
      <c r="H388" s="4" t="s">
        <v>25</v>
      </c>
      <c r="I388" s="4" t="s">
        <v>19</v>
      </c>
      <c r="J388" s="4" t="s">
        <v>206</v>
      </c>
      <c r="K388" s="5">
        <v>1700</v>
      </c>
      <c r="L388" s="6">
        <v>29</v>
      </c>
      <c r="M388" s="9"/>
      <c r="N388" s="8">
        <v>49300</v>
      </c>
    </row>
    <row r="389" spans="2:14" ht="26.4">
      <c r="B389" s="4">
        <v>2023</v>
      </c>
      <c r="C389" s="4" t="s">
        <v>32</v>
      </c>
      <c r="D389" s="1079" t="s">
        <v>63</v>
      </c>
      <c r="E389" s="1080"/>
      <c r="F389" s="1079" t="s">
        <v>78</v>
      </c>
      <c r="G389" s="1080"/>
      <c r="H389" s="4" t="s">
        <v>26</v>
      </c>
      <c r="I389" s="4" t="s">
        <v>19</v>
      </c>
      <c r="J389" s="4" t="s">
        <v>207</v>
      </c>
      <c r="K389" s="5">
        <v>3000</v>
      </c>
      <c r="L389" s="6">
        <v>2</v>
      </c>
      <c r="M389" s="9"/>
      <c r="N389" s="8">
        <v>6000</v>
      </c>
    </row>
    <row r="390" spans="2:14" ht="26.4">
      <c r="B390" s="4">
        <v>2023</v>
      </c>
      <c r="C390" s="4" t="s">
        <v>32</v>
      </c>
      <c r="D390" s="1079" t="s">
        <v>63</v>
      </c>
      <c r="E390" s="1080"/>
      <c r="F390" s="1079" t="s">
        <v>78</v>
      </c>
      <c r="G390" s="1080"/>
      <c r="H390" s="4" t="s">
        <v>27</v>
      </c>
      <c r="I390" s="4" t="s">
        <v>19</v>
      </c>
      <c r="J390" s="4" t="s">
        <v>208</v>
      </c>
      <c r="K390" s="5">
        <v>300</v>
      </c>
      <c r="L390" s="6">
        <v>1</v>
      </c>
      <c r="M390" s="9"/>
      <c r="N390" s="8">
        <v>300</v>
      </c>
    </row>
    <row r="391" spans="2:14">
      <c r="B391" s="12" t="s">
        <v>28</v>
      </c>
      <c r="C391" s="12" t="s">
        <v>28</v>
      </c>
      <c r="D391" s="1083" t="s">
        <v>28</v>
      </c>
      <c r="E391" s="1080"/>
      <c r="F391" s="1083" t="s">
        <v>29</v>
      </c>
      <c r="G391" s="1080"/>
      <c r="H391" s="12" t="s">
        <v>28</v>
      </c>
      <c r="I391" s="12" t="s">
        <v>28</v>
      </c>
      <c r="J391" s="12" t="s">
        <v>28</v>
      </c>
      <c r="K391" s="12" t="s">
        <v>28</v>
      </c>
      <c r="L391" s="13">
        <v>743</v>
      </c>
      <c r="M391" s="12"/>
      <c r="N391" s="14">
        <v>701900</v>
      </c>
    </row>
    <row r="392" spans="2:14" ht="26.4">
      <c r="B392" s="4">
        <v>2023</v>
      </c>
      <c r="C392" s="4" t="s">
        <v>32</v>
      </c>
      <c r="D392" s="1079" t="s">
        <v>63</v>
      </c>
      <c r="E392" s="1080"/>
      <c r="F392" s="1079" t="s">
        <v>82</v>
      </c>
      <c r="G392" s="1080"/>
      <c r="H392" s="4" t="s">
        <v>18</v>
      </c>
      <c r="I392" s="4" t="s">
        <v>19</v>
      </c>
      <c r="J392" s="4" t="s">
        <v>33</v>
      </c>
      <c r="K392" s="5">
        <v>900</v>
      </c>
      <c r="L392" s="6">
        <v>9781</v>
      </c>
      <c r="M392" s="7">
        <v>1342</v>
      </c>
      <c r="N392" s="8">
        <v>7595100</v>
      </c>
    </row>
    <row r="393" spans="2:14" ht="39.6">
      <c r="B393" s="4">
        <v>2023</v>
      </c>
      <c r="C393" s="4" t="s">
        <v>32</v>
      </c>
      <c r="D393" s="1079" t="s">
        <v>63</v>
      </c>
      <c r="E393" s="1080"/>
      <c r="F393" s="1079" t="s">
        <v>82</v>
      </c>
      <c r="G393" s="1080"/>
      <c r="H393" s="4" t="s">
        <v>22</v>
      </c>
      <c r="I393" s="4" t="s">
        <v>19</v>
      </c>
      <c r="J393" s="4" t="s">
        <v>33</v>
      </c>
      <c r="K393" s="5">
        <v>900</v>
      </c>
      <c r="L393" s="6">
        <v>28</v>
      </c>
      <c r="M393" s="7">
        <v>2</v>
      </c>
      <c r="N393" s="8">
        <v>23400</v>
      </c>
    </row>
    <row r="394" spans="2:14" ht="26.4">
      <c r="B394" s="4">
        <v>2023</v>
      </c>
      <c r="C394" s="4" t="s">
        <v>32</v>
      </c>
      <c r="D394" s="1079" t="s">
        <v>63</v>
      </c>
      <c r="E394" s="1080"/>
      <c r="F394" s="1079" t="s">
        <v>82</v>
      </c>
      <c r="G394" s="1080"/>
      <c r="H394" s="4" t="s">
        <v>23</v>
      </c>
      <c r="I394" s="4" t="s">
        <v>19</v>
      </c>
      <c r="J394" s="4" t="s">
        <v>33</v>
      </c>
      <c r="K394" s="5">
        <v>1700</v>
      </c>
      <c r="L394" s="6">
        <v>74</v>
      </c>
      <c r="M394" s="7">
        <v>9</v>
      </c>
      <c r="N394" s="8">
        <v>110500</v>
      </c>
    </row>
    <row r="395" spans="2:14" ht="26.4">
      <c r="B395" s="4">
        <v>2023</v>
      </c>
      <c r="C395" s="4" t="s">
        <v>32</v>
      </c>
      <c r="D395" s="1079" t="s">
        <v>63</v>
      </c>
      <c r="E395" s="1080"/>
      <c r="F395" s="1079" t="s">
        <v>82</v>
      </c>
      <c r="G395" s="1080"/>
      <c r="H395" s="4" t="s">
        <v>24</v>
      </c>
      <c r="I395" s="4" t="s">
        <v>19</v>
      </c>
      <c r="J395" s="4" t="s">
        <v>209</v>
      </c>
      <c r="K395" s="5">
        <v>3000</v>
      </c>
      <c r="L395" s="6">
        <v>2</v>
      </c>
      <c r="M395" s="7">
        <v>2</v>
      </c>
      <c r="N395" s="11">
        <v>0</v>
      </c>
    </row>
    <row r="396" spans="2:14" ht="26.4">
      <c r="B396" s="4">
        <v>2023</v>
      </c>
      <c r="C396" s="4" t="s">
        <v>32</v>
      </c>
      <c r="D396" s="1079" t="s">
        <v>63</v>
      </c>
      <c r="E396" s="1080"/>
      <c r="F396" s="1079" t="s">
        <v>82</v>
      </c>
      <c r="G396" s="1080"/>
      <c r="H396" s="4" t="s">
        <v>25</v>
      </c>
      <c r="I396" s="4" t="s">
        <v>19</v>
      </c>
      <c r="J396" s="4" t="s">
        <v>33</v>
      </c>
      <c r="K396" s="5">
        <v>1700</v>
      </c>
      <c r="L396" s="6">
        <v>403</v>
      </c>
      <c r="M396" s="7">
        <v>107</v>
      </c>
      <c r="N396" s="8">
        <v>503200</v>
      </c>
    </row>
    <row r="397" spans="2:14" ht="26.4">
      <c r="B397" s="4">
        <v>2023</v>
      </c>
      <c r="C397" s="4" t="s">
        <v>32</v>
      </c>
      <c r="D397" s="1079" t="s">
        <v>63</v>
      </c>
      <c r="E397" s="1080"/>
      <c r="F397" s="1079" t="s">
        <v>82</v>
      </c>
      <c r="G397" s="1080"/>
      <c r="H397" s="4" t="s">
        <v>26</v>
      </c>
      <c r="I397" s="4" t="s">
        <v>19</v>
      </c>
      <c r="J397" s="4" t="s">
        <v>33</v>
      </c>
      <c r="K397" s="5">
        <v>3000</v>
      </c>
      <c r="L397" s="6">
        <v>163</v>
      </c>
      <c r="M397" s="7">
        <v>131</v>
      </c>
      <c r="N397" s="8">
        <v>96000</v>
      </c>
    </row>
    <row r="398" spans="2:14" ht="26.4">
      <c r="B398" s="4">
        <v>2023</v>
      </c>
      <c r="C398" s="4" t="s">
        <v>32</v>
      </c>
      <c r="D398" s="1079" t="s">
        <v>63</v>
      </c>
      <c r="E398" s="1080"/>
      <c r="F398" s="1079" t="s">
        <v>82</v>
      </c>
      <c r="G398" s="1080"/>
      <c r="H398" s="4" t="s">
        <v>27</v>
      </c>
      <c r="I398" s="4" t="s">
        <v>19</v>
      </c>
      <c r="J398" s="4" t="s">
        <v>33</v>
      </c>
      <c r="K398" s="5">
        <v>300</v>
      </c>
      <c r="L398" s="6">
        <v>115</v>
      </c>
      <c r="M398" s="7">
        <v>7</v>
      </c>
      <c r="N398" s="8">
        <v>32400</v>
      </c>
    </row>
    <row r="399" spans="2:14">
      <c r="B399" s="12" t="s">
        <v>28</v>
      </c>
      <c r="C399" s="12" t="s">
        <v>28</v>
      </c>
      <c r="D399" s="1083" t="s">
        <v>28</v>
      </c>
      <c r="E399" s="1080"/>
      <c r="F399" s="1083" t="s">
        <v>29</v>
      </c>
      <c r="G399" s="1080"/>
      <c r="H399" s="12" t="s">
        <v>28</v>
      </c>
      <c r="I399" s="12" t="s">
        <v>28</v>
      </c>
      <c r="J399" s="12" t="s">
        <v>28</v>
      </c>
      <c r="K399" s="12" t="s">
        <v>28</v>
      </c>
      <c r="L399" s="13">
        <v>10566</v>
      </c>
      <c r="M399" s="13">
        <v>1600</v>
      </c>
      <c r="N399" s="14">
        <v>8360600</v>
      </c>
    </row>
    <row r="400" spans="2:14" ht="26.4">
      <c r="B400" s="4">
        <v>2023</v>
      </c>
      <c r="C400" s="4" t="s">
        <v>32</v>
      </c>
      <c r="D400" s="1079" t="s">
        <v>63</v>
      </c>
      <c r="E400" s="1080"/>
      <c r="F400" s="1079" t="s">
        <v>83</v>
      </c>
      <c r="G400" s="1080"/>
      <c r="H400" s="4" t="s">
        <v>18</v>
      </c>
      <c r="I400" s="4" t="s">
        <v>19</v>
      </c>
      <c r="J400" s="4" t="s">
        <v>33</v>
      </c>
      <c r="K400" s="5">
        <v>900</v>
      </c>
      <c r="L400" s="6">
        <v>4373</v>
      </c>
      <c r="M400" s="9"/>
      <c r="N400" s="8">
        <v>3935700</v>
      </c>
    </row>
    <row r="401" spans="2:14" ht="26.4">
      <c r="B401" s="4">
        <v>2023</v>
      </c>
      <c r="C401" s="4" t="s">
        <v>32</v>
      </c>
      <c r="D401" s="1079" t="s">
        <v>63</v>
      </c>
      <c r="E401" s="1080"/>
      <c r="F401" s="1079" t="s">
        <v>83</v>
      </c>
      <c r="G401" s="1080"/>
      <c r="H401" s="4" t="s">
        <v>23</v>
      </c>
      <c r="I401" s="4" t="s">
        <v>19</v>
      </c>
      <c r="J401" s="4" t="s">
        <v>33</v>
      </c>
      <c r="K401" s="5">
        <v>1700</v>
      </c>
      <c r="L401" s="6">
        <v>88</v>
      </c>
      <c r="M401" s="9"/>
      <c r="N401" s="8">
        <v>149600</v>
      </c>
    </row>
    <row r="402" spans="2:14" ht="26.4">
      <c r="B402" s="4">
        <v>2023</v>
      </c>
      <c r="C402" s="4" t="s">
        <v>32</v>
      </c>
      <c r="D402" s="1079" t="s">
        <v>63</v>
      </c>
      <c r="E402" s="1080"/>
      <c r="F402" s="1079" t="s">
        <v>83</v>
      </c>
      <c r="G402" s="1080"/>
      <c r="H402" s="4" t="s">
        <v>24</v>
      </c>
      <c r="I402" s="4" t="s">
        <v>19</v>
      </c>
      <c r="J402" s="4" t="s">
        <v>210</v>
      </c>
      <c r="K402" s="5">
        <v>3000</v>
      </c>
      <c r="L402" s="6">
        <v>6</v>
      </c>
      <c r="M402" s="9"/>
      <c r="N402" s="8">
        <v>18000</v>
      </c>
    </row>
    <row r="403" spans="2:14" ht="26.4">
      <c r="B403" s="4">
        <v>2023</v>
      </c>
      <c r="C403" s="4" t="s">
        <v>32</v>
      </c>
      <c r="D403" s="1079" t="s">
        <v>63</v>
      </c>
      <c r="E403" s="1080"/>
      <c r="F403" s="1079" t="s">
        <v>83</v>
      </c>
      <c r="G403" s="1080"/>
      <c r="H403" s="4" t="s">
        <v>25</v>
      </c>
      <c r="I403" s="4" t="s">
        <v>19</v>
      </c>
      <c r="J403" s="4" t="s">
        <v>33</v>
      </c>
      <c r="K403" s="5">
        <v>1700</v>
      </c>
      <c r="L403" s="6">
        <v>230</v>
      </c>
      <c r="M403" s="9"/>
      <c r="N403" s="8">
        <v>391000</v>
      </c>
    </row>
    <row r="404" spans="2:14" ht="26.4">
      <c r="B404" s="4">
        <v>2023</v>
      </c>
      <c r="C404" s="4" t="s">
        <v>32</v>
      </c>
      <c r="D404" s="1079" t="s">
        <v>63</v>
      </c>
      <c r="E404" s="1080"/>
      <c r="F404" s="1079" t="s">
        <v>83</v>
      </c>
      <c r="G404" s="1080"/>
      <c r="H404" s="4" t="s">
        <v>26</v>
      </c>
      <c r="I404" s="4" t="s">
        <v>19</v>
      </c>
      <c r="J404" s="4" t="s">
        <v>33</v>
      </c>
      <c r="K404" s="5">
        <v>3000</v>
      </c>
      <c r="L404" s="6">
        <v>252</v>
      </c>
      <c r="M404" s="9"/>
      <c r="N404" s="8">
        <v>756000</v>
      </c>
    </row>
    <row r="405" spans="2:14" ht="26.4">
      <c r="B405" s="4">
        <v>2023</v>
      </c>
      <c r="C405" s="4" t="s">
        <v>32</v>
      </c>
      <c r="D405" s="1079" t="s">
        <v>63</v>
      </c>
      <c r="E405" s="1080"/>
      <c r="F405" s="1079" t="s">
        <v>83</v>
      </c>
      <c r="G405" s="1080"/>
      <c r="H405" s="4" t="s">
        <v>27</v>
      </c>
      <c r="I405" s="4" t="s">
        <v>19</v>
      </c>
      <c r="J405" s="4" t="s">
        <v>211</v>
      </c>
      <c r="K405" s="5">
        <v>300</v>
      </c>
      <c r="L405" s="6">
        <v>10</v>
      </c>
      <c r="M405" s="9"/>
      <c r="N405" s="8">
        <v>3000</v>
      </c>
    </row>
    <row r="406" spans="2:14">
      <c r="B406" s="12" t="s">
        <v>28</v>
      </c>
      <c r="C406" s="12" t="s">
        <v>28</v>
      </c>
      <c r="D406" s="1083" t="s">
        <v>28</v>
      </c>
      <c r="E406" s="1080"/>
      <c r="F406" s="1083" t="s">
        <v>29</v>
      </c>
      <c r="G406" s="1080"/>
      <c r="H406" s="12" t="s">
        <v>28</v>
      </c>
      <c r="I406" s="12" t="s">
        <v>28</v>
      </c>
      <c r="J406" s="12" t="s">
        <v>28</v>
      </c>
      <c r="K406" s="12" t="s">
        <v>28</v>
      </c>
      <c r="L406" s="13">
        <v>4959</v>
      </c>
      <c r="M406" s="12"/>
      <c r="N406" s="14">
        <v>5253300</v>
      </c>
    </row>
    <row r="407" spans="2:14" ht="26.4">
      <c r="B407" s="4">
        <v>2023</v>
      </c>
      <c r="C407" s="4" t="s">
        <v>32</v>
      </c>
      <c r="D407" s="1079" t="s">
        <v>63</v>
      </c>
      <c r="E407" s="1080"/>
      <c r="F407" s="1079" t="s">
        <v>86</v>
      </c>
      <c r="G407" s="1080"/>
      <c r="H407" s="4" t="s">
        <v>18</v>
      </c>
      <c r="I407" s="4" t="s">
        <v>19</v>
      </c>
      <c r="J407" s="4" t="s">
        <v>33</v>
      </c>
      <c r="K407" s="5">
        <v>2400</v>
      </c>
      <c r="L407" s="6">
        <v>54895</v>
      </c>
      <c r="M407" s="7">
        <v>36</v>
      </c>
      <c r="N407" s="8">
        <v>131661600</v>
      </c>
    </row>
    <row r="408" spans="2:14" ht="26.4">
      <c r="B408" s="4">
        <v>2023</v>
      </c>
      <c r="C408" s="4" t="s">
        <v>32</v>
      </c>
      <c r="D408" s="1079" t="s">
        <v>63</v>
      </c>
      <c r="E408" s="1080"/>
      <c r="F408" s="1079" t="s">
        <v>86</v>
      </c>
      <c r="G408" s="1080"/>
      <c r="H408" s="4" t="s">
        <v>18</v>
      </c>
      <c r="I408" s="4" t="s">
        <v>37</v>
      </c>
      <c r="J408" s="4" t="s">
        <v>51</v>
      </c>
      <c r="K408" s="5">
        <v>3600</v>
      </c>
      <c r="L408" s="6">
        <v>30417</v>
      </c>
      <c r="M408" s="9"/>
      <c r="N408" s="8">
        <v>109501200</v>
      </c>
    </row>
    <row r="409" spans="2:14" ht="39.6">
      <c r="B409" s="4">
        <v>2023</v>
      </c>
      <c r="C409" s="4" t="s">
        <v>32</v>
      </c>
      <c r="D409" s="1079" t="s">
        <v>63</v>
      </c>
      <c r="E409" s="1080"/>
      <c r="F409" s="1079" t="s">
        <v>86</v>
      </c>
      <c r="G409" s="1080"/>
      <c r="H409" s="4" t="s">
        <v>22</v>
      </c>
      <c r="I409" s="4" t="s">
        <v>19</v>
      </c>
      <c r="J409" s="4" t="s">
        <v>33</v>
      </c>
      <c r="K409" s="5">
        <v>2400</v>
      </c>
      <c r="L409" s="6">
        <v>109</v>
      </c>
      <c r="M409" s="9"/>
      <c r="N409" s="8">
        <v>261600</v>
      </c>
    </row>
    <row r="410" spans="2:14" ht="39.6">
      <c r="B410" s="4">
        <v>2023</v>
      </c>
      <c r="C410" s="4" t="s">
        <v>32</v>
      </c>
      <c r="D410" s="1079" t="s">
        <v>63</v>
      </c>
      <c r="E410" s="1080"/>
      <c r="F410" s="1079" t="s">
        <v>86</v>
      </c>
      <c r="G410" s="1080"/>
      <c r="H410" s="4" t="s">
        <v>22</v>
      </c>
      <c r="I410" s="4" t="s">
        <v>37</v>
      </c>
      <c r="J410" s="4" t="s">
        <v>51</v>
      </c>
      <c r="K410" s="5">
        <v>3600</v>
      </c>
      <c r="L410" s="6">
        <v>76</v>
      </c>
      <c r="M410" s="9"/>
      <c r="N410" s="8">
        <v>273600</v>
      </c>
    </row>
    <row r="411" spans="2:14" ht="26.4">
      <c r="B411" s="4">
        <v>2023</v>
      </c>
      <c r="C411" s="4" t="s">
        <v>32</v>
      </c>
      <c r="D411" s="1079" t="s">
        <v>63</v>
      </c>
      <c r="E411" s="1080"/>
      <c r="F411" s="1079" t="s">
        <v>86</v>
      </c>
      <c r="G411" s="1080"/>
      <c r="H411" s="4" t="s">
        <v>23</v>
      </c>
      <c r="I411" s="4" t="s">
        <v>19</v>
      </c>
      <c r="J411" s="4" t="s">
        <v>33</v>
      </c>
      <c r="K411" s="5">
        <v>4300</v>
      </c>
      <c r="L411" s="6">
        <v>1824</v>
      </c>
      <c r="M411" s="9"/>
      <c r="N411" s="8">
        <v>7843200</v>
      </c>
    </row>
    <row r="412" spans="2:14" ht="26.4">
      <c r="B412" s="4">
        <v>2023</v>
      </c>
      <c r="C412" s="4" t="s">
        <v>32</v>
      </c>
      <c r="D412" s="1079" t="s">
        <v>63</v>
      </c>
      <c r="E412" s="1080"/>
      <c r="F412" s="1079" t="s">
        <v>86</v>
      </c>
      <c r="G412" s="1080"/>
      <c r="H412" s="4" t="s">
        <v>23</v>
      </c>
      <c r="I412" s="4" t="s">
        <v>37</v>
      </c>
      <c r="J412" s="4" t="s">
        <v>51</v>
      </c>
      <c r="K412" s="5">
        <v>6400</v>
      </c>
      <c r="L412" s="6">
        <v>782</v>
      </c>
      <c r="M412" s="9"/>
      <c r="N412" s="8">
        <v>5004800</v>
      </c>
    </row>
    <row r="413" spans="2:14" ht="26.4">
      <c r="B413" s="4">
        <v>2023</v>
      </c>
      <c r="C413" s="4" t="s">
        <v>32</v>
      </c>
      <c r="D413" s="1079" t="s">
        <v>63</v>
      </c>
      <c r="E413" s="1080"/>
      <c r="F413" s="1079" t="s">
        <v>86</v>
      </c>
      <c r="G413" s="1080"/>
      <c r="H413" s="4" t="s">
        <v>24</v>
      </c>
      <c r="I413" s="4" t="s">
        <v>19</v>
      </c>
      <c r="J413" s="4" t="s">
        <v>200</v>
      </c>
      <c r="K413" s="5">
        <v>7600</v>
      </c>
      <c r="L413" s="6">
        <v>12</v>
      </c>
      <c r="M413" s="9"/>
      <c r="N413" s="8">
        <v>91200</v>
      </c>
    </row>
    <row r="414" spans="2:14" ht="26.4">
      <c r="B414" s="4">
        <v>2023</v>
      </c>
      <c r="C414" s="4" t="s">
        <v>32</v>
      </c>
      <c r="D414" s="1079" t="s">
        <v>63</v>
      </c>
      <c r="E414" s="1080"/>
      <c r="F414" s="1079" t="s">
        <v>86</v>
      </c>
      <c r="G414" s="1080"/>
      <c r="H414" s="4" t="s">
        <v>24</v>
      </c>
      <c r="I414" s="4" t="s">
        <v>37</v>
      </c>
      <c r="J414" s="4" t="s">
        <v>212</v>
      </c>
      <c r="K414" s="5">
        <v>11400</v>
      </c>
      <c r="L414" s="6">
        <v>9</v>
      </c>
      <c r="M414" s="9"/>
      <c r="N414" s="8">
        <v>102600</v>
      </c>
    </row>
    <row r="415" spans="2:14" ht="26.4">
      <c r="B415" s="4">
        <v>2023</v>
      </c>
      <c r="C415" s="4" t="s">
        <v>32</v>
      </c>
      <c r="D415" s="1079" t="s">
        <v>63</v>
      </c>
      <c r="E415" s="1080"/>
      <c r="F415" s="1079" t="s">
        <v>86</v>
      </c>
      <c r="G415" s="1080"/>
      <c r="H415" s="4" t="s">
        <v>25</v>
      </c>
      <c r="I415" s="4" t="s">
        <v>19</v>
      </c>
      <c r="J415" s="4" t="s">
        <v>33</v>
      </c>
      <c r="K415" s="5">
        <v>4300</v>
      </c>
      <c r="L415" s="6">
        <v>3630</v>
      </c>
      <c r="M415" s="7">
        <v>5</v>
      </c>
      <c r="N415" s="8">
        <v>15587500</v>
      </c>
    </row>
    <row r="416" spans="2:14" ht="26.4">
      <c r="B416" s="4">
        <v>2023</v>
      </c>
      <c r="C416" s="4" t="s">
        <v>32</v>
      </c>
      <c r="D416" s="1079" t="s">
        <v>63</v>
      </c>
      <c r="E416" s="1080"/>
      <c r="F416" s="1079" t="s">
        <v>86</v>
      </c>
      <c r="G416" s="1080"/>
      <c r="H416" s="4" t="s">
        <v>25</v>
      </c>
      <c r="I416" s="4" t="s">
        <v>37</v>
      </c>
      <c r="J416" s="4" t="s">
        <v>51</v>
      </c>
      <c r="K416" s="5">
        <v>6400</v>
      </c>
      <c r="L416" s="6">
        <v>711</v>
      </c>
      <c r="M416" s="9"/>
      <c r="N416" s="8">
        <v>4550400</v>
      </c>
    </row>
    <row r="417" spans="2:14" ht="26.4">
      <c r="B417" s="4">
        <v>2023</v>
      </c>
      <c r="C417" s="4" t="s">
        <v>32</v>
      </c>
      <c r="D417" s="1079" t="s">
        <v>63</v>
      </c>
      <c r="E417" s="1080"/>
      <c r="F417" s="1079" t="s">
        <v>86</v>
      </c>
      <c r="G417" s="1080"/>
      <c r="H417" s="4" t="s">
        <v>26</v>
      </c>
      <c r="I417" s="4" t="s">
        <v>19</v>
      </c>
      <c r="J417" s="4" t="s">
        <v>33</v>
      </c>
      <c r="K417" s="5">
        <v>7600</v>
      </c>
      <c r="L417" s="6">
        <v>1372</v>
      </c>
      <c r="M417" s="9"/>
      <c r="N417" s="8">
        <v>10427200</v>
      </c>
    </row>
    <row r="418" spans="2:14" ht="26.4">
      <c r="B418" s="4">
        <v>2023</v>
      </c>
      <c r="C418" s="4" t="s">
        <v>32</v>
      </c>
      <c r="D418" s="1079" t="s">
        <v>63</v>
      </c>
      <c r="E418" s="1080"/>
      <c r="F418" s="1079" t="s">
        <v>86</v>
      </c>
      <c r="G418" s="1080"/>
      <c r="H418" s="4" t="s">
        <v>26</v>
      </c>
      <c r="I418" s="4" t="s">
        <v>37</v>
      </c>
      <c r="J418" s="4" t="s">
        <v>51</v>
      </c>
      <c r="K418" s="5">
        <v>11400</v>
      </c>
      <c r="L418" s="6">
        <v>186</v>
      </c>
      <c r="M418" s="9"/>
      <c r="N418" s="8">
        <v>2120400</v>
      </c>
    </row>
    <row r="419" spans="2:14" ht="26.4">
      <c r="B419" s="4">
        <v>2023</v>
      </c>
      <c r="C419" s="4" t="s">
        <v>32</v>
      </c>
      <c r="D419" s="1079" t="s">
        <v>63</v>
      </c>
      <c r="E419" s="1080"/>
      <c r="F419" s="1079" t="s">
        <v>86</v>
      </c>
      <c r="G419" s="1080"/>
      <c r="H419" s="4" t="s">
        <v>27</v>
      </c>
      <c r="I419" s="4" t="s">
        <v>19</v>
      </c>
      <c r="J419" s="4" t="s">
        <v>33</v>
      </c>
      <c r="K419" s="5">
        <v>700</v>
      </c>
      <c r="L419" s="6">
        <v>902</v>
      </c>
      <c r="M419" s="9"/>
      <c r="N419" s="8">
        <v>631400</v>
      </c>
    </row>
    <row r="420" spans="2:14" ht="26.4">
      <c r="B420" s="4">
        <v>2023</v>
      </c>
      <c r="C420" s="4" t="s">
        <v>32</v>
      </c>
      <c r="D420" s="1079" t="s">
        <v>63</v>
      </c>
      <c r="E420" s="1080"/>
      <c r="F420" s="1079" t="s">
        <v>86</v>
      </c>
      <c r="G420" s="1080"/>
      <c r="H420" s="4" t="s">
        <v>27</v>
      </c>
      <c r="I420" s="4" t="s">
        <v>37</v>
      </c>
      <c r="J420" s="4" t="s">
        <v>51</v>
      </c>
      <c r="K420" s="5">
        <v>1100</v>
      </c>
      <c r="L420" s="6">
        <v>703</v>
      </c>
      <c r="M420" s="9"/>
      <c r="N420" s="8">
        <v>773300</v>
      </c>
    </row>
    <row r="421" spans="2:14">
      <c r="B421" s="12" t="s">
        <v>28</v>
      </c>
      <c r="C421" s="12" t="s">
        <v>28</v>
      </c>
      <c r="D421" s="1083" t="s">
        <v>28</v>
      </c>
      <c r="E421" s="1080"/>
      <c r="F421" s="1083" t="s">
        <v>29</v>
      </c>
      <c r="G421" s="1080"/>
      <c r="H421" s="12" t="s">
        <v>28</v>
      </c>
      <c r="I421" s="12" t="s">
        <v>28</v>
      </c>
      <c r="J421" s="12" t="s">
        <v>28</v>
      </c>
      <c r="K421" s="12" t="s">
        <v>28</v>
      </c>
      <c r="L421" s="13">
        <v>95628</v>
      </c>
      <c r="M421" s="13">
        <v>41</v>
      </c>
      <c r="N421" s="14">
        <v>288830000</v>
      </c>
    </row>
    <row r="422" spans="2:14" ht="26.4">
      <c r="B422" s="4">
        <v>2023</v>
      </c>
      <c r="C422" s="4" t="s">
        <v>32</v>
      </c>
      <c r="D422" s="1079" t="s">
        <v>63</v>
      </c>
      <c r="E422" s="1080"/>
      <c r="F422" s="1079" t="s">
        <v>88</v>
      </c>
      <c r="G422" s="1080"/>
      <c r="H422" s="4" t="s">
        <v>18</v>
      </c>
      <c r="I422" s="4" t="s">
        <v>19</v>
      </c>
      <c r="J422" s="4" t="s">
        <v>33</v>
      </c>
      <c r="K422" s="5">
        <v>2400</v>
      </c>
      <c r="L422" s="6">
        <v>55040</v>
      </c>
      <c r="M422" s="7">
        <v>36</v>
      </c>
      <c r="N422" s="8">
        <v>132009600</v>
      </c>
    </row>
    <row r="423" spans="2:14" ht="26.4">
      <c r="B423" s="4">
        <v>2023</v>
      </c>
      <c r="C423" s="4" t="s">
        <v>32</v>
      </c>
      <c r="D423" s="1079" t="s">
        <v>63</v>
      </c>
      <c r="E423" s="1080"/>
      <c r="F423" s="1079" t="s">
        <v>88</v>
      </c>
      <c r="G423" s="1080"/>
      <c r="H423" s="4" t="s">
        <v>18</v>
      </c>
      <c r="I423" s="4" t="s">
        <v>37</v>
      </c>
      <c r="J423" s="4" t="s">
        <v>51</v>
      </c>
      <c r="K423" s="5">
        <v>3600</v>
      </c>
      <c r="L423" s="6">
        <v>28206</v>
      </c>
      <c r="M423" s="9"/>
      <c r="N423" s="8">
        <v>101541600</v>
      </c>
    </row>
    <row r="424" spans="2:14" ht="39.6">
      <c r="B424" s="4">
        <v>2023</v>
      </c>
      <c r="C424" s="4" t="s">
        <v>32</v>
      </c>
      <c r="D424" s="1079" t="s">
        <v>63</v>
      </c>
      <c r="E424" s="1080"/>
      <c r="F424" s="1079" t="s">
        <v>88</v>
      </c>
      <c r="G424" s="1080"/>
      <c r="H424" s="4" t="s">
        <v>22</v>
      </c>
      <c r="I424" s="4" t="s">
        <v>19</v>
      </c>
      <c r="J424" s="4" t="s">
        <v>33</v>
      </c>
      <c r="K424" s="5">
        <v>2400</v>
      </c>
      <c r="L424" s="6">
        <v>117</v>
      </c>
      <c r="M424" s="7">
        <v>1</v>
      </c>
      <c r="N424" s="8">
        <v>278400</v>
      </c>
    </row>
    <row r="425" spans="2:14" ht="39.6">
      <c r="B425" s="4">
        <v>2023</v>
      </c>
      <c r="C425" s="4" t="s">
        <v>32</v>
      </c>
      <c r="D425" s="1079" t="s">
        <v>63</v>
      </c>
      <c r="E425" s="1080"/>
      <c r="F425" s="1079" t="s">
        <v>88</v>
      </c>
      <c r="G425" s="1080"/>
      <c r="H425" s="4" t="s">
        <v>22</v>
      </c>
      <c r="I425" s="4" t="s">
        <v>37</v>
      </c>
      <c r="J425" s="4" t="s">
        <v>51</v>
      </c>
      <c r="K425" s="5">
        <v>3600</v>
      </c>
      <c r="L425" s="6">
        <v>60</v>
      </c>
      <c r="M425" s="9"/>
      <c r="N425" s="8">
        <v>216000</v>
      </c>
    </row>
    <row r="426" spans="2:14" ht="26.4">
      <c r="B426" s="4">
        <v>2023</v>
      </c>
      <c r="C426" s="4" t="s">
        <v>32</v>
      </c>
      <c r="D426" s="1079" t="s">
        <v>63</v>
      </c>
      <c r="E426" s="1080"/>
      <c r="F426" s="1079" t="s">
        <v>88</v>
      </c>
      <c r="G426" s="1080"/>
      <c r="H426" s="4" t="s">
        <v>23</v>
      </c>
      <c r="I426" s="4" t="s">
        <v>19</v>
      </c>
      <c r="J426" s="4" t="s">
        <v>33</v>
      </c>
      <c r="K426" s="5">
        <v>4300</v>
      </c>
      <c r="L426" s="6">
        <v>1884</v>
      </c>
      <c r="M426" s="9"/>
      <c r="N426" s="8">
        <v>8101200</v>
      </c>
    </row>
    <row r="427" spans="2:14" ht="26.4">
      <c r="B427" s="4">
        <v>2023</v>
      </c>
      <c r="C427" s="4" t="s">
        <v>32</v>
      </c>
      <c r="D427" s="1079" t="s">
        <v>63</v>
      </c>
      <c r="E427" s="1080"/>
      <c r="F427" s="1079" t="s">
        <v>88</v>
      </c>
      <c r="G427" s="1080"/>
      <c r="H427" s="4" t="s">
        <v>23</v>
      </c>
      <c r="I427" s="4" t="s">
        <v>37</v>
      </c>
      <c r="J427" s="4" t="s">
        <v>51</v>
      </c>
      <c r="K427" s="5">
        <v>6400</v>
      </c>
      <c r="L427" s="6">
        <v>861</v>
      </c>
      <c r="M427" s="9"/>
      <c r="N427" s="8">
        <v>5510400</v>
      </c>
    </row>
    <row r="428" spans="2:14" ht="26.4">
      <c r="B428" s="4">
        <v>2023</v>
      </c>
      <c r="C428" s="4" t="s">
        <v>32</v>
      </c>
      <c r="D428" s="1079" t="s">
        <v>63</v>
      </c>
      <c r="E428" s="1080"/>
      <c r="F428" s="1079" t="s">
        <v>88</v>
      </c>
      <c r="G428" s="1080"/>
      <c r="H428" s="4" t="s">
        <v>24</v>
      </c>
      <c r="I428" s="4" t="s">
        <v>19</v>
      </c>
      <c r="J428" s="4" t="s">
        <v>33</v>
      </c>
      <c r="K428" s="5">
        <v>7600</v>
      </c>
      <c r="L428" s="6">
        <v>17</v>
      </c>
      <c r="M428" s="7">
        <v>1</v>
      </c>
      <c r="N428" s="8">
        <v>121600</v>
      </c>
    </row>
    <row r="429" spans="2:14" ht="26.4">
      <c r="B429" s="4">
        <v>2023</v>
      </c>
      <c r="C429" s="4" t="s">
        <v>32</v>
      </c>
      <c r="D429" s="1079" t="s">
        <v>63</v>
      </c>
      <c r="E429" s="1080"/>
      <c r="F429" s="1079" t="s">
        <v>88</v>
      </c>
      <c r="G429" s="1080"/>
      <c r="H429" s="4" t="s">
        <v>24</v>
      </c>
      <c r="I429" s="4" t="s">
        <v>37</v>
      </c>
      <c r="J429" s="4" t="s">
        <v>212</v>
      </c>
      <c r="K429" s="5">
        <v>11400</v>
      </c>
      <c r="L429" s="6">
        <v>13</v>
      </c>
      <c r="M429" s="9"/>
      <c r="N429" s="8">
        <v>148200</v>
      </c>
    </row>
    <row r="430" spans="2:14" ht="26.4">
      <c r="B430" s="4">
        <v>2023</v>
      </c>
      <c r="C430" s="4" t="s">
        <v>32</v>
      </c>
      <c r="D430" s="1079" t="s">
        <v>63</v>
      </c>
      <c r="E430" s="1080"/>
      <c r="F430" s="1079" t="s">
        <v>88</v>
      </c>
      <c r="G430" s="1080"/>
      <c r="H430" s="4" t="s">
        <v>25</v>
      </c>
      <c r="I430" s="4" t="s">
        <v>19</v>
      </c>
      <c r="J430" s="4" t="s">
        <v>33</v>
      </c>
      <c r="K430" s="5">
        <v>4300</v>
      </c>
      <c r="L430" s="6">
        <v>3697</v>
      </c>
      <c r="M430" s="7">
        <v>3</v>
      </c>
      <c r="N430" s="8">
        <v>15884200</v>
      </c>
    </row>
    <row r="431" spans="2:14" ht="26.4">
      <c r="B431" s="4">
        <v>2023</v>
      </c>
      <c r="C431" s="4" t="s">
        <v>32</v>
      </c>
      <c r="D431" s="1079" t="s">
        <v>63</v>
      </c>
      <c r="E431" s="1080"/>
      <c r="F431" s="1079" t="s">
        <v>88</v>
      </c>
      <c r="G431" s="1080"/>
      <c r="H431" s="4" t="s">
        <v>25</v>
      </c>
      <c r="I431" s="4" t="s">
        <v>37</v>
      </c>
      <c r="J431" s="4" t="s">
        <v>51</v>
      </c>
      <c r="K431" s="5">
        <v>6400</v>
      </c>
      <c r="L431" s="6">
        <v>705</v>
      </c>
      <c r="M431" s="9"/>
      <c r="N431" s="8">
        <v>4512000</v>
      </c>
    </row>
    <row r="432" spans="2:14" ht="26.4">
      <c r="B432" s="4">
        <v>2023</v>
      </c>
      <c r="C432" s="4" t="s">
        <v>32</v>
      </c>
      <c r="D432" s="1079" t="s">
        <v>63</v>
      </c>
      <c r="E432" s="1080"/>
      <c r="F432" s="1079" t="s">
        <v>88</v>
      </c>
      <c r="G432" s="1080"/>
      <c r="H432" s="4" t="s">
        <v>26</v>
      </c>
      <c r="I432" s="4" t="s">
        <v>19</v>
      </c>
      <c r="J432" s="4" t="s">
        <v>33</v>
      </c>
      <c r="K432" s="5">
        <v>7600</v>
      </c>
      <c r="L432" s="6">
        <v>1252</v>
      </c>
      <c r="M432" s="7">
        <v>1</v>
      </c>
      <c r="N432" s="8">
        <v>9507600</v>
      </c>
    </row>
    <row r="433" spans="2:14" ht="26.4">
      <c r="B433" s="4">
        <v>2023</v>
      </c>
      <c r="C433" s="4" t="s">
        <v>32</v>
      </c>
      <c r="D433" s="1079" t="s">
        <v>63</v>
      </c>
      <c r="E433" s="1080"/>
      <c r="F433" s="1079" t="s">
        <v>88</v>
      </c>
      <c r="G433" s="1080"/>
      <c r="H433" s="4" t="s">
        <v>26</v>
      </c>
      <c r="I433" s="4" t="s">
        <v>37</v>
      </c>
      <c r="J433" s="4" t="s">
        <v>51</v>
      </c>
      <c r="K433" s="5">
        <v>11400</v>
      </c>
      <c r="L433" s="6">
        <v>179</v>
      </c>
      <c r="M433" s="9"/>
      <c r="N433" s="8">
        <v>2040600</v>
      </c>
    </row>
    <row r="434" spans="2:14" ht="26.4">
      <c r="B434" s="4">
        <v>2023</v>
      </c>
      <c r="C434" s="4" t="s">
        <v>32</v>
      </c>
      <c r="D434" s="1079" t="s">
        <v>63</v>
      </c>
      <c r="E434" s="1080"/>
      <c r="F434" s="1079" t="s">
        <v>88</v>
      </c>
      <c r="G434" s="1080"/>
      <c r="H434" s="4" t="s">
        <v>27</v>
      </c>
      <c r="I434" s="4" t="s">
        <v>19</v>
      </c>
      <c r="J434" s="4" t="s">
        <v>33</v>
      </c>
      <c r="K434" s="5">
        <v>700</v>
      </c>
      <c r="L434" s="6">
        <v>940</v>
      </c>
      <c r="M434" s="9"/>
      <c r="N434" s="8">
        <v>658000</v>
      </c>
    </row>
    <row r="435" spans="2:14" ht="26.4">
      <c r="B435" s="4">
        <v>2023</v>
      </c>
      <c r="C435" s="4" t="s">
        <v>32</v>
      </c>
      <c r="D435" s="1079" t="s">
        <v>63</v>
      </c>
      <c r="E435" s="1080"/>
      <c r="F435" s="1079" t="s">
        <v>88</v>
      </c>
      <c r="G435" s="1080"/>
      <c r="H435" s="4" t="s">
        <v>27</v>
      </c>
      <c r="I435" s="4" t="s">
        <v>37</v>
      </c>
      <c r="J435" s="4" t="s">
        <v>51</v>
      </c>
      <c r="K435" s="5">
        <v>1100</v>
      </c>
      <c r="L435" s="6">
        <v>618</v>
      </c>
      <c r="M435" s="9"/>
      <c r="N435" s="8">
        <v>679800</v>
      </c>
    </row>
    <row r="436" spans="2:14">
      <c r="B436" s="12" t="s">
        <v>28</v>
      </c>
      <c r="C436" s="12" t="s">
        <v>28</v>
      </c>
      <c r="D436" s="1083" t="s">
        <v>28</v>
      </c>
      <c r="E436" s="1080"/>
      <c r="F436" s="1083" t="s">
        <v>29</v>
      </c>
      <c r="G436" s="1080"/>
      <c r="H436" s="12" t="s">
        <v>28</v>
      </c>
      <c r="I436" s="12" t="s">
        <v>28</v>
      </c>
      <c r="J436" s="12" t="s">
        <v>28</v>
      </c>
      <c r="K436" s="12" t="s">
        <v>28</v>
      </c>
      <c r="L436" s="13">
        <v>93589</v>
      </c>
      <c r="M436" s="13">
        <v>42</v>
      </c>
      <c r="N436" s="14">
        <v>281209200</v>
      </c>
    </row>
    <row r="437" spans="2:14" ht="26.4">
      <c r="B437" s="4">
        <v>2023</v>
      </c>
      <c r="C437" s="4" t="s">
        <v>32</v>
      </c>
      <c r="D437" s="1079" t="s">
        <v>63</v>
      </c>
      <c r="E437" s="1080"/>
      <c r="F437" s="1079" t="s">
        <v>89</v>
      </c>
      <c r="G437" s="1080"/>
      <c r="H437" s="4" t="s">
        <v>18</v>
      </c>
      <c r="I437" s="4" t="s">
        <v>90</v>
      </c>
      <c r="J437" s="4" t="s">
        <v>213</v>
      </c>
      <c r="K437" s="5">
        <v>7600</v>
      </c>
      <c r="L437" s="6">
        <v>9532</v>
      </c>
      <c r="M437" s="9"/>
      <c r="N437" s="8">
        <v>72443200</v>
      </c>
    </row>
    <row r="438" spans="2:14" ht="26.4">
      <c r="B438" s="4">
        <v>2023</v>
      </c>
      <c r="C438" s="4" t="s">
        <v>32</v>
      </c>
      <c r="D438" s="1079" t="s">
        <v>63</v>
      </c>
      <c r="E438" s="1080"/>
      <c r="F438" s="1079" t="s">
        <v>89</v>
      </c>
      <c r="G438" s="1080"/>
      <c r="H438" s="4" t="s">
        <v>18</v>
      </c>
      <c r="I438" s="4" t="s">
        <v>90</v>
      </c>
      <c r="J438" s="4" t="s">
        <v>214</v>
      </c>
      <c r="K438" s="5">
        <v>4300</v>
      </c>
      <c r="L438" s="6">
        <v>4524</v>
      </c>
      <c r="M438" s="9"/>
      <c r="N438" s="8">
        <v>19453200</v>
      </c>
    </row>
    <row r="439" spans="2:14" ht="26.4">
      <c r="B439" s="4">
        <v>2023</v>
      </c>
      <c r="C439" s="4" t="s">
        <v>32</v>
      </c>
      <c r="D439" s="1079" t="s">
        <v>63</v>
      </c>
      <c r="E439" s="1080"/>
      <c r="F439" s="1079" t="s">
        <v>89</v>
      </c>
      <c r="G439" s="1080"/>
      <c r="H439" s="4" t="s">
        <v>18</v>
      </c>
      <c r="I439" s="4" t="s">
        <v>90</v>
      </c>
      <c r="J439" s="4" t="s">
        <v>206</v>
      </c>
      <c r="K439" s="5">
        <v>7600</v>
      </c>
      <c r="L439" s="6">
        <v>3726</v>
      </c>
      <c r="M439" s="9"/>
      <c r="N439" s="8">
        <v>28317600</v>
      </c>
    </row>
    <row r="440" spans="2:14" ht="26.4">
      <c r="B440" s="4">
        <v>2023</v>
      </c>
      <c r="C440" s="4" t="s">
        <v>32</v>
      </c>
      <c r="D440" s="1079" t="s">
        <v>63</v>
      </c>
      <c r="E440" s="1080"/>
      <c r="F440" s="1079" t="s">
        <v>89</v>
      </c>
      <c r="G440" s="1080"/>
      <c r="H440" s="4" t="s">
        <v>18</v>
      </c>
      <c r="I440" s="4" t="s">
        <v>94</v>
      </c>
      <c r="J440" s="4" t="s">
        <v>198</v>
      </c>
      <c r="K440" s="5">
        <v>6400</v>
      </c>
      <c r="L440" s="6">
        <v>824</v>
      </c>
      <c r="M440" s="9"/>
      <c r="N440" s="8">
        <v>5273600</v>
      </c>
    </row>
    <row r="441" spans="2:14" ht="26.4">
      <c r="B441" s="4">
        <v>2023</v>
      </c>
      <c r="C441" s="4" t="s">
        <v>32</v>
      </c>
      <c r="D441" s="1079" t="s">
        <v>63</v>
      </c>
      <c r="E441" s="1080"/>
      <c r="F441" s="1079" t="s">
        <v>89</v>
      </c>
      <c r="G441" s="1080"/>
      <c r="H441" s="4" t="s">
        <v>18</v>
      </c>
      <c r="I441" s="4" t="s">
        <v>94</v>
      </c>
      <c r="J441" s="4" t="s">
        <v>215</v>
      </c>
      <c r="K441" s="5">
        <v>11400</v>
      </c>
      <c r="L441" s="6">
        <v>1411</v>
      </c>
      <c r="M441" s="9"/>
      <c r="N441" s="8">
        <v>16085400</v>
      </c>
    </row>
    <row r="442" spans="2:14" ht="26.4">
      <c r="B442" s="4">
        <v>2023</v>
      </c>
      <c r="C442" s="4" t="s">
        <v>32</v>
      </c>
      <c r="D442" s="1079" t="s">
        <v>63</v>
      </c>
      <c r="E442" s="1080"/>
      <c r="F442" s="1079" t="s">
        <v>89</v>
      </c>
      <c r="G442" s="1080"/>
      <c r="H442" s="4" t="s">
        <v>18</v>
      </c>
      <c r="I442" s="4" t="s">
        <v>94</v>
      </c>
      <c r="J442" s="4" t="s">
        <v>216</v>
      </c>
      <c r="K442" s="5">
        <v>11400</v>
      </c>
      <c r="L442" s="6">
        <v>766</v>
      </c>
      <c r="M442" s="9"/>
      <c r="N442" s="8">
        <v>8732400</v>
      </c>
    </row>
    <row r="443" spans="2:14" ht="39.6">
      <c r="B443" s="4">
        <v>2023</v>
      </c>
      <c r="C443" s="4" t="s">
        <v>32</v>
      </c>
      <c r="D443" s="1079" t="s">
        <v>63</v>
      </c>
      <c r="E443" s="1080"/>
      <c r="F443" s="1079" t="s">
        <v>89</v>
      </c>
      <c r="G443" s="1080"/>
      <c r="H443" s="4" t="s">
        <v>22</v>
      </c>
      <c r="I443" s="4" t="s">
        <v>90</v>
      </c>
      <c r="J443" s="4" t="s">
        <v>217</v>
      </c>
      <c r="K443" s="5">
        <v>4300</v>
      </c>
      <c r="L443" s="6">
        <v>2411</v>
      </c>
      <c r="M443" s="9"/>
      <c r="N443" s="8">
        <v>10367300</v>
      </c>
    </row>
    <row r="444" spans="2:14" ht="39.6">
      <c r="B444" s="4">
        <v>2023</v>
      </c>
      <c r="C444" s="4" t="s">
        <v>32</v>
      </c>
      <c r="D444" s="1079" t="s">
        <v>63</v>
      </c>
      <c r="E444" s="1080"/>
      <c r="F444" s="1079" t="s">
        <v>89</v>
      </c>
      <c r="G444" s="1080"/>
      <c r="H444" s="4" t="s">
        <v>22</v>
      </c>
      <c r="I444" s="4" t="s">
        <v>90</v>
      </c>
      <c r="J444" s="4" t="s">
        <v>218</v>
      </c>
      <c r="K444" s="5">
        <v>7600</v>
      </c>
      <c r="L444" s="6">
        <v>2191</v>
      </c>
      <c r="M444" s="9"/>
      <c r="N444" s="8">
        <v>16651600</v>
      </c>
    </row>
    <row r="445" spans="2:14" ht="39.6">
      <c r="B445" s="4">
        <v>2023</v>
      </c>
      <c r="C445" s="4" t="s">
        <v>32</v>
      </c>
      <c r="D445" s="1079" t="s">
        <v>63</v>
      </c>
      <c r="E445" s="1080"/>
      <c r="F445" s="1079" t="s">
        <v>89</v>
      </c>
      <c r="G445" s="1080"/>
      <c r="H445" s="4" t="s">
        <v>22</v>
      </c>
      <c r="I445" s="4" t="s">
        <v>90</v>
      </c>
      <c r="J445" s="4" t="s">
        <v>219</v>
      </c>
      <c r="K445" s="5">
        <v>7600</v>
      </c>
      <c r="L445" s="6">
        <v>2142</v>
      </c>
      <c r="M445" s="9"/>
      <c r="N445" s="8">
        <v>16279200</v>
      </c>
    </row>
    <row r="446" spans="2:14" ht="39.6">
      <c r="B446" s="4">
        <v>2023</v>
      </c>
      <c r="C446" s="4" t="s">
        <v>32</v>
      </c>
      <c r="D446" s="1079" t="s">
        <v>63</v>
      </c>
      <c r="E446" s="1080"/>
      <c r="F446" s="1079" t="s">
        <v>89</v>
      </c>
      <c r="G446" s="1080"/>
      <c r="H446" s="4" t="s">
        <v>22</v>
      </c>
      <c r="I446" s="4" t="s">
        <v>94</v>
      </c>
      <c r="J446" s="4" t="s">
        <v>220</v>
      </c>
      <c r="K446" s="5">
        <v>6400</v>
      </c>
      <c r="L446" s="6">
        <v>550</v>
      </c>
      <c r="M446" s="9"/>
      <c r="N446" s="8">
        <v>3520000</v>
      </c>
    </row>
    <row r="447" spans="2:14" ht="39.6">
      <c r="B447" s="4">
        <v>2023</v>
      </c>
      <c r="C447" s="4" t="s">
        <v>32</v>
      </c>
      <c r="D447" s="1079" t="s">
        <v>63</v>
      </c>
      <c r="E447" s="1080"/>
      <c r="F447" s="1079" t="s">
        <v>89</v>
      </c>
      <c r="G447" s="1080"/>
      <c r="H447" s="4" t="s">
        <v>22</v>
      </c>
      <c r="I447" s="4" t="s">
        <v>94</v>
      </c>
      <c r="J447" s="4" t="s">
        <v>221</v>
      </c>
      <c r="K447" s="5">
        <v>11400</v>
      </c>
      <c r="L447" s="6">
        <v>1474</v>
      </c>
      <c r="M447" s="9"/>
      <c r="N447" s="8">
        <v>16803600</v>
      </c>
    </row>
    <row r="448" spans="2:14" ht="52.8">
      <c r="B448" s="4">
        <v>2023</v>
      </c>
      <c r="C448" s="4" t="s">
        <v>32</v>
      </c>
      <c r="D448" s="1079" t="s">
        <v>63</v>
      </c>
      <c r="E448" s="1080"/>
      <c r="F448" s="1079" t="s">
        <v>89</v>
      </c>
      <c r="G448" s="1080"/>
      <c r="H448" s="4" t="s">
        <v>103</v>
      </c>
      <c r="I448" s="4" t="s">
        <v>90</v>
      </c>
      <c r="J448" s="4" t="s">
        <v>33</v>
      </c>
      <c r="K448" s="5">
        <v>700</v>
      </c>
      <c r="L448" s="6">
        <v>2930</v>
      </c>
      <c r="M448" s="9"/>
      <c r="N448" s="8">
        <v>2051000</v>
      </c>
    </row>
    <row r="449" spans="2:14" ht="52.8">
      <c r="B449" s="4">
        <v>2023</v>
      </c>
      <c r="C449" s="4" t="s">
        <v>32</v>
      </c>
      <c r="D449" s="1079" t="s">
        <v>63</v>
      </c>
      <c r="E449" s="1080"/>
      <c r="F449" s="1079" t="s">
        <v>89</v>
      </c>
      <c r="G449" s="1080"/>
      <c r="H449" s="4" t="s">
        <v>103</v>
      </c>
      <c r="I449" s="4" t="s">
        <v>94</v>
      </c>
      <c r="J449" s="4" t="s">
        <v>51</v>
      </c>
      <c r="K449" s="5">
        <v>1100</v>
      </c>
      <c r="L449" s="6">
        <v>2937</v>
      </c>
      <c r="M449" s="9"/>
      <c r="N449" s="8">
        <v>3230700</v>
      </c>
    </row>
    <row r="450" spans="2:14" ht="52.8">
      <c r="B450" s="4">
        <v>2023</v>
      </c>
      <c r="C450" s="4" t="s">
        <v>32</v>
      </c>
      <c r="D450" s="1079" t="s">
        <v>63</v>
      </c>
      <c r="E450" s="1080"/>
      <c r="F450" s="1079" t="s">
        <v>89</v>
      </c>
      <c r="G450" s="1080"/>
      <c r="H450" s="4" t="s">
        <v>103</v>
      </c>
      <c r="I450" s="4" t="s">
        <v>94</v>
      </c>
      <c r="J450" s="4" t="s">
        <v>222</v>
      </c>
      <c r="K450" s="5">
        <v>6400</v>
      </c>
      <c r="L450" s="6">
        <v>540</v>
      </c>
      <c r="M450" s="9"/>
      <c r="N450" s="8">
        <v>3456000</v>
      </c>
    </row>
    <row r="451" spans="2:14" ht="26.4">
      <c r="B451" s="4">
        <v>2023</v>
      </c>
      <c r="C451" s="4" t="s">
        <v>32</v>
      </c>
      <c r="D451" s="1079" t="s">
        <v>63</v>
      </c>
      <c r="E451" s="1080"/>
      <c r="F451" s="1079" t="s">
        <v>89</v>
      </c>
      <c r="G451" s="1080"/>
      <c r="H451" s="4" t="s">
        <v>23</v>
      </c>
      <c r="I451" s="4" t="s">
        <v>90</v>
      </c>
      <c r="J451" s="4" t="s">
        <v>223</v>
      </c>
      <c r="K451" s="5">
        <v>7600</v>
      </c>
      <c r="L451" s="6">
        <v>1370</v>
      </c>
      <c r="M451" s="9"/>
      <c r="N451" s="8">
        <v>10412000</v>
      </c>
    </row>
    <row r="452" spans="2:14" ht="26.4">
      <c r="B452" s="4">
        <v>2023</v>
      </c>
      <c r="C452" s="4" t="s">
        <v>32</v>
      </c>
      <c r="D452" s="1079" t="s">
        <v>63</v>
      </c>
      <c r="E452" s="1080"/>
      <c r="F452" s="1079" t="s">
        <v>89</v>
      </c>
      <c r="G452" s="1080"/>
      <c r="H452" s="4" t="s">
        <v>23</v>
      </c>
      <c r="I452" s="4" t="s">
        <v>90</v>
      </c>
      <c r="J452" s="4" t="s">
        <v>224</v>
      </c>
      <c r="K452" s="5">
        <v>7600</v>
      </c>
      <c r="L452" s="6">
        <v>10152</v>
      </c>
      <c r="M452" s="9"/>
      <c r="N452" s="8">
        <v>77155200</v>
      </c>
    </row>
    <row r="453" spans="2:14" ht="26.4">
      <c r="B453" s="4">
        <v>2023</v>
      </c>
      <c r="C453" s="4" t="s">
        <v>32</v>
      </c>
      <c r="D453" s="1079" t="s">
        <v>63</v>
      </c>
      <c r="E453" s="1080"/>
      <c r="F453" s="1079" t="s">
        <v>89</v>
      </c>
      <c r="G453" s="1080"/>
      <c r="H453" s="4" t="s">
        <v>23</v>
      </c>
      <c r="I453" s="4" t="s">
        <v>90</v>
      </c>
      <c r="J453" s="4" t="s">
        <v>225</v>
      </c>
      <c r="K453" s="5">
        <v>4300</v>
      </c>
      <c r="L453" s="6">
        <v>5046</v>
      </c>
      <c r="M453" s="9"/>
      <c r="N453" s="8">
        <v>21697800</v>
      </c>
    </row>
    <row r="454" spans="2:14" ht="26.4">
      <c r="B454" s="4">
        <v>2023</v>
      </c>
      <c r="C454" s="4" t="s">
        <v>32</v>
      </c>
      <c r="D454" s="1079" t="s">
        <v>63</v>
      </c>
      <c r="E454" s="1080"/>
      <c r="F454" s="1079" t="s">
        <v>89</v>
      </c>
      <c r="G454" s="1080"/>
      <c r="H454" s="4" t="s">
        <v>23</v>
      </c>
      <c r="I454" s="4" t="s">
        <v>94</v>
      </c>
      <c r="J454" s="4" t="s">
        <v>226</v>
      </c>
      <c r="K454" s="5">
        <v>11400</v>
      </c>
      <c r="L454" s="6">
        <v>987</v>
      </c>
      <c r="M454" s="9"/>
      <c r="N454" s="8">
        <v>11251800</v>
      </c>
    </row>
    <row r="455" spans="2:14" ht="26.4">
      <c r="B455" s="4">
        <v>2023</v>
      </c>
      <c r="C455" s="4" t="s">
        <v>32</v>
      </c>
      <c r="D455" s="1079" t="s">
        <v>63</v>
      </c>
      <c r="E455" s="1080"/>
      <c r="F455" s="1079" t="s">
        <v>89</v>
      </c>
      <c r="G455" s="1080"/>
      <c r="H455" s="4" t="s">
        <v>23</v>
      </c>
      <c r="I455" s="4" t="s">
        <v>94</v>
      </c>
      <c r="J455" s="4" t="s">
        <v>227</v>
      </c>
      <c r="K455" s="5">
        <v>11400</v>
      </c>
      <c r="L455" s="6">
        <v>1332</v>
      </c>
      <c r="M455" s="9"/>
      <c r="N455" s="8">
        <v>15184800</v>
      </c>
    </row>
    <row r="456" spans="2:14" ht="26.4">
      <c r="B456" s="4">
        <v>2023</v>
      </c>
      <c r="C456" s="4" t="s">
        <v>32</v>
      </c>
      <c r="D456" s="1079" t="s">
        <v>63</v>
      </c>
      <c r="E456" s="1080"/>
      <c r="F456" s="1079" t="s">
        <v>89</v>
      </c>
      <c r="G456" s="1080"/>
      <c r="H456" s="4" t="s">
        <v>23</v>
      </c>
      <c r="I456" s="4" t="s">
        <v>94</v>
      </c>
      <c r="J456" s="4" t="s">
        <v>228</v>
      </c>
      <c r="K456" s="5">
        <v>6400</v>
      </c>
      <c r="L456" s="6">
        <v>1003</v>
      </c>
      <c r="M456" s="9"/>
      <c r="N456" s="8">
        <v>6419200</v>
      </c>
    </row>
    <row r="457" spans="2:14" ht="26.4">
      <c r="B457" s="4">
        <v>2023</v>
      </c>
      <c r="C457" s="4" t="s">
        <v>32</v>
      </c>
      <c r="D457" s="1079" t="s">
        <v>63</v>
      </c>
      <c r="E457" s="1080"/>
      <c r="F457" s="1079" t="s">
        <v>89</v>
      </c>
      <c r="G457" s="1080"/>
      <c r="H457" s="4" t="s">
        <v>24</v>
      </c>
      <c r="I457" s="4" t="s">
        <v>90</v>
      </c>
      <c r="J457" s="4" t="s">
        <v>219</v>
      </c>
      <c r="K457" s="5">
        <v>4300</v>
      </c>
      <c r="L457" s="6">
        <v>1197</v>
      </c>
      <c r="M457" s="9"/>
      <c r="N457" s="8">
        <v>5147100</v>
      </c>
    </row>
    <row r="458" spans="2:14" ht="26.4">
      <c r="B458" s="4">
        <v>2023</v>
      </c>
      <c r="C458" s="4" t="s">
        <v>32</v>
      </c>
      <c r="D458" s="1079" t="s">
        <v>63</v>
      </c>
      <c r="E458" s="1080"/>
      <c r="F458" s="1079" t="s">
        <v>89</v>
      </c>
      <c r="G458" s="1080"/>
      <c r="H458" s="4" t="s">
        <v>24</v>
      </c>
      <c r="I458" s="4" t="s">
        <v>94</v>
      </c>
      <c r="J458" s="4" t="s">
        <v>229</v>
      </c>
      <c r="K458" s="5">
        <v>11400</v>
      </c>
      <c r="L458" s="6">
        <v>324</v>
      </c>
      <c r="M458" s="9"/>
      <c r="N458" s="8">
        <v>3693600</v>
      </c>
    </row>
    <row r="459" spans="2:14" ht="26.4">
      <c r="B459" s="4">
        <v>2023</v>
      </c>
      <c r="C459" s="4" t="s">
        <v>32</v>
      </c>
      <c r="D459" s="1079" t="s">
        <v>63</v>
      </c>
      <c r="E459" s="1080"/>
      <c r="F459" s="1079" t="s">
        <v>89</v>
      </c>
      <c r="G459" s="1080"/>
      <c r="H459" s="4" t="s">
        <v>111</v>
      </c>
      <c r="I459" s="4" t="s">
        <v>90</v>
      </c>
      <c r="J459" s="4" t="s">
        <v>33</v>
      </c>
      <c r="K459" s="5">
        <v>2400</v>
      </c>
      <c r="L459" s="6">
        <v>699826</v>
      </c>
      <c r="M459" s="9"/>
      <c r="N459" s="8">
        <v>1679582400</v>
      </c>
    </row>
    <row r="460" spans="2:14" ht="26.4">
      <c r="B460" s="4">
        <v>2023</v>
      </c>
      <c r="C460" s="4" t="s">
        <v>32</v>
      </c>
      <c r="D460" s="1079" t="s">
        <v>63</v>
      </c>
      <c r="E460" s="1080"/>
      <c r="F460" s="1079" t="s">
        <v>89</v>
      </c>
      <c r="G460" s="1080"/>
      <c r="H460" s="4" t="s">
        <v>111</v>
      </c>
      <c r="I460" s="4" t="s">
        <v>90</v>
      </c>
      <c r="J460" s="4" t="s">
        <v>209</v>
      </c>
      <c r="K460" s="5">
        <v>7600</v>
      </c>
      <c r="L460" s="6">
        <v>849</v>
      </c>
      <c r="M460" s="9"/>
      <c r="N460" s="8">
        <v>6452400</v>
      </c>
    </row>
    <row r="461" spans="2:14" ht="26.4">
      <c r="B461" s="4">
        <v>2023</v>
      </c>
      <c r="C461" s="4" t="s">
        <v>32</v>
      </c>
      <c r="D461" s="1079" t="s">
        <v>63</v>
      </c>
      <c r="E461" s="1080"/>
      <c r="F461" s="1079" t="s">
        <v>89</v>
      </c>
      <c r="G461" s="1080"/>
      <c r="H461" s="4" t="s">
        <v>111</v>
      </c>
      <c r="I461" s="4" t="s">
        <v>90</v>
      </c>
      <c r="J461" s="4" t="s">
        <v>230</v>
      </c>
      <c r="K461" s="5">
        <v>4300</v>
      </c>
      <c r="L461" s="6">
        <v>1346</v>
      </c>
      <c r="M461" s="9"/>
      <c r="N461" s="8">
        <v>5787800</v>
      </c>
    </row>
    <row r="462" spans="2:14" ht="26.4">
      <c r="B462" s="4">
        <v>2023</v>
      </c>
      <c r="C462" s="4" t="s">
        <v>32</v>
      </c>
      <c r="D462" s="1079" t="s">
        <v>63</v>
      </c>
      <c r="E462" s="1080"/>
      <c r="F462" s="1079" t="s">
        <v>89</v>
      </c>
      <c r="G462" s="1080"/>
      <c r="H462" s="4" t="s">
        <v>111</v>
      </c>
      <c r="I462" s="4" t="s">
        <v>94</v>
      </c>
      <c r="J462" s="4" t="s">
        <v>51</v>
      </c>
      <c r="K462" s="5">
        <v>3600</v>
      </c>
      <c r="L462" s="6">
        <v>416741</v>
      </c>
      <c r="M462" s="9"/>
      <c r="N462" s="8">
        <v>1500267600</v>
      </c>
    </row>
    <row r="463" spans="2:14" ht="26.4">
      <c r="B463" s="4">
        <v>2023</v>
      </c>
      <c r="C463" s="4" t="s">
        <v>32</v>
      </c>
      <c r="D463" s="1079" t="s">
        <v>63</v>
      </c>
      <c r="E463" s="1080"/>
      <c r="F463" s="1079" t="s">
        <v>89</v>
      </c>
      <c r="G463" s="1080"/>
      <c r="H463" s="4" t="s">
        <v>111</v>
      </c>
      <c r="I463" s="4" t="s">
        <v>94</v>
      </c>
      <c r="J463" s="4" t="s">
        <v>231</v>
      </c>
      <c r="K463" s="5">
        <v>11400</v>
      </c>
      <c r="L463" s="6">
        <v>1073</v>
      </c>
      <c r="M463" s="9"/>
      <c r="N463" s="8">
        <v>12232200</v>
      </c>
    </row>
    <row r="464" spans="2:14" ht="26.4">
      <c r="B464" s="4">
        <v>2023</v>
      </c>
      <c r="C464" s="4" t="s">
        <v>32</v>
      </c>
      <c r="D464" s="1079" t="s">
        <v>63</v>
      </c>
      <c r="E464" s="1080"/>
      <c r="F464" s="1079" t="s">
        <v>89</v>
      </c>
      <c r="G464" s="1080"/>
      <c r="H464" s="4" t="s">
        <v>111</v>
      </c>
      <c r="I464" s="4" t="s">
        <v>94</v>
      </c>
      <c r="J464" s="4" t="s">
        <v>203</v>
      </c>
      <c r="K464" s="5">
        <v>11400</v>
      </c>
      <c r="L464" s="6">
        <v>267</v>
      </c>
      <c r="M464" s="9"/>
      <c r="N464" s="8">
        <v>3043800</v>
      </c>
    </row>
    <row r="465" spans="2:14" ht="26.4">
      <c r="B465" s="4">
        <v>2023</v>
      </c>
      <c r="C465" s="4" t="s">
        <v>32</v>
      </c>
      <c r="D465" s="1079" t="s">
        <v>63</v>
      </c>
      <c r="E465" s="1080"/>
      <c r="F465" s="1079" t="s">
        <v>89</v>
      </c>
      <c r="G465" s="1080"/>
      <c r="H465" s="4" t="s">
        <v>112</v>
      </c>
      <c r="I465" s="4" t="s">
        <v>90</v>
      </c>
      <c r="J465" s="4" t="s">
        <v>33</v>
      </c>
      <c r="K465" s="5">
        <v>2400</v>
      </c>
      <c r="L465" s="6">
        <v>1341</v>
      </c>
      <c r="M465" s="9"/>
      <c r="N465" s="8">
        <v>3218400</v>
      </c>
    </row>
    <row r="466" spans="2:14" ht="26.4">
      <c r="B466" s="4">
        <v>2023</v>
      </c>
      <c r="C466" s="4" t="s">
        <v>32</v>
      </c>
      <c r="D466" s="1079" t="s">
        <v>63</v>
      </c>
      <c r="E466" s="1080"/>
      <c r="F466" s="1079" t="s">
        <v>89</v>
      </c>
      <c r="G466" s="1080"/>
      <c r="H466" s="4" t="s">
        <v>112</v>
      </c>
      <c r="I466" s="4" t="s">
        <v>94</v>
      </c>
      <c r="J466" s="4" t="s">
        <v>51</v>
      </c>
      <c r="K466" s="5">
        <v>3600</v>
      </c>
      <c r="L466" s="6">
        <v>852</v>
      </c>
      <c r="M466" s="9"/>
      <c r="N466" s="8">
        <v>3067200</v>
      </c>
    </row>
    <row r="467" spans="2:14" ht="26.4">
      <c r="B467" s="4">
        <v>2023</v>
      </c>
      <c r="C467" s="4" t="s">
        <v>32</v>
      </c>
      <c r="D467" s="1079" t="s">
        <v>63</v>
      </c>
      <c r="E467" s="1080"/>
      <c r="F467" s="1079" t="s">
        <v>89</v>
      </c>
      <c r="G467" s="1080"/>
      <c r="H467" s="4" t="s">
        <v>25</v>
      </c>
      <c r="I467" s="4" t="s">
        <v>90</v>
      </c>
      <c r="J467" s="4" t="s">
        <v>33</v>
      </c>
      <c r="K467" s="5">
        <v>7600</v>
      </c>
      <c r="L467" s="6">
        <v>2444</v>
      </c>
      <c r="M467" s="9"/>
      <c r="N467" s="8">
        <v>18574400</v>
      </c>
    </row>
    <row r="468" spans="2:14" ht="26.4">
      <c r="B468" s="4">
        <v>2023</v>
      </c>
      <c r="C468" s="4" t="s">
        <v>32</v>
      </c>
      <c r="D468" s="1079" t="s">
        <v>63</v>
      </c>
      <c r="E468" s="1080"/>
      <c r="F468" s="1079" t="s">
        <v>89</v>
      </c>
      <c r="G468" s="1080"/>
      <c r="H468" s="4" t="s">
        <v>25</v>
      </c>
      <c r="I468" s="4" t="s">
        <v>90</v>
      </c>
      <c r="J468" s="4" t="s">
        <v>232</v>
      </c>
      <c r="K468" s="5">
        <v>7600</v>
      </c>
      <c r="L468" s="6">
        <v>6158</v>
      </c>
      <c r="M468" s="9"/>
      <c r="N468" s="8">
        <v>46800800</v>
      </c>
    </row>
    <row r="469" spans="2:14" ht="26.4">
      <c r="B469" s="4">
        <v>2023</v>
      </c>
      <c r="C469" s="4" t="s">
        <v>32</v>
      </c>
      <c r="D469" s="1079" t="s">
        <v>63</v>
      </c>
      <c r="E469" s="1080"/>
      <c r="F469" s="1079" t="s">
        <v>89</v>
      </c>
      <c r="G469" s="1080"/>
      <c r="H469" s="4" t="s">
        <v>25</v>
      </c>
      <c r="I469" s="4" t="s">
        <v>90</v>
      </c>
      <c r="J469" s="4" t="s">
        <v>233</v>
      </c>
      <c r="K469" s="5">
        <v>4300</v>
      </c>
      <c r="L469" s="6">
        <v>4739</v>
      </c>
      <c r="M469" s="9"/>
      <c r="N469" s="8">
        <v>20377700</v>
      </c>
    </row>
    <row r="470" spans="2:14" ht="26.4">
      <c r="B470" s="4">
        <v>2023</v>
      </c>
      <c r="C470" s="4" t="s">
        <v>32</v>
      </c>
      <c r="D470" s="1079" t="s">
        <v>63</v>
      </c>
      <c r="E470" s="1080"/>
      <c r="F470" s="1079" t="s">
        <v>89</v>
      </c>
      <c r="G470" s="1080"/>
      <c r="H470" s="4" t="s">
        <v>25</v>
      </c>
      <c r="I470" s="4" t="s">
        <v>94</v>
      </c>
      <c r="J470" s="4" t="s">
        <v>234</v>
      </c>
      <c r="K470" s="5">
        <v>6400</v>
      </c>
      <c r="L470" s="6">
        <v>620</v>
      </c>
      <c r="M470" s="9"/>
      <c r="N470" s="8">
        <v>3968000</v>
      </c>
    </row>
    <row r="471" spans="2:14" ht="26.4">
      <c r="B471" s="4">
        <v>2023</v>
      </c>
      <c r="C471" s="4" t="s">
        <v>32</v>
      </c>
      <c r="D471" s="1079" t="s">
        <v>63</v>
      </c>
      <c r="E471" s="1080"/>
      <c r="F471" s="1079" t="s">
        <v>89</v>
      </c>
      <c r="G471" s="1080"/>
      <c r="H471" s="4" t="s">
        <v>25</v>
      </c>
      <c r="I471" s="4" t="s">
        <v>94</v>
      </c>
      <c r="J471" s="4" t="s">
        <v>235</v>
      </c>
      <c r="K471" s="5">
        <v>11400</v>
      </c>
      <c r="L471" s="6">
        <v>444</v>
      </c>
      <c r="M471" s="9"/>
      <c r="N471" s="8">
        <v>5061600</v>
      </c>
    </row>
    <row r="472" spans="2:14" ht="26.4">
      <c r="B472" s="4">
        <v>2023</v>
      </c>
      <c r="C472" s="4" t="s">
        <v>32</v>
      </c>
      <c r="D472" s="1079" t="s">
        <v>63</v>
      </c>
      <c r="E472" s="1080"/>
      <c r="F472" s="1079" t="s">
        <v>89</v>
      </c>
      <c r="G472" s="1080"/>
      <c r="H472" s="4" t="s">
        <v>25</v>
      </c>
      <c r="I472" s="4" t="s">
        <v>94</v>
      </c>
      <c r="J472" s="4" t="s">
        <v>236</v>
      </c>
      <c r="K472" s="5">
        <v>11400</v>
      </c>
      <c r="L472" s="6">
        <v>1009</v>
      </c>
      <c r="M472" s="9"/>
      <c r="N472" s="8">
        <v>11502600</v>
      </c>
    </row>
    <row r="473" spans="2:14" ht="26.4">
      <c r="B473" s="4">
        <v>2023</v>
      </c>
      <c r="C473" s="4" t="s">
        <v>32</v>
      </c>
      <c r="D473" s="1079" t="s">
        <v>63</v>
      </c>
      <c r="E473" s="1080"/>
      <c r="F473" s="1079" t="s">
        <v>89</v>
      </c>
      <c r="G473" s="1080"/>
      <c r="H473" s="4" t="s">
        <v>26</v>
      </c>
      <c r="I473" s="4" t="s">
        <v>90</v>
      </c>
      <c r="J473" s="4" t="s">
        <v>237</v>
      </c>
      <c r="K473" s="5">
        <v>7600</v>
      </c>
      <c r="L473" s="6">
        <v>3930</v>
      </c>
      <c r="M473" s="9"/>
      <c r="N473" s="8">
        <v>29868000</v>
      </c>
    </row>
    <row r="474" spans="2:14" ht="26.4">
      <c r="B474" s="4">
        <v>2023</v>
      </c>
      <c r="C474" s="4" t="s">
        <v>32</v>
      </c>
      <c r="D474" s="1079" t="s">
        <v>63</v>
      </c>
      <c r="E474" s="1080"/>
      <c r="F474" s="1079" t="s">
        <v>89</v>
      </c>
      <c r="G474" s="1080"/>
      <c r="H474" s="4" t="s">
        <v>26</v>
      </c>
      <c r="I474" s="4" t="s">
        <v>90</v>
      </c>
      <c r="J474" s="4" t="s">
        <v>238</v>
      </c>
      <c r="K474" s="5">
        <v>4300</v>
      </c>
      <c r="L474" s="6">
        <v>2628</v>
      </c>
      <c r="M474" s="9"/>
      <c r="N474" s="8">
        <v>11300400</v>
      </c>
    </row>
    <row r="475" spans="2:14" ht="26.4">
      <c r="B475" s="4">
        <v>2023</v>
      </c>
      <c r="C475" s="4" t="s">
        <v>32</v>
      </c>
      <c r="D475" s="1079" t="s">
        <v>63</v>
      </c>
      <c r="E475" s="1080"/>
      <c r="F475" s="1079" t="s">
        <v>89</v>
      </c>
      <c r="G475" s="1080"/>
      <c r="H475" s="4" t="s">
        <v>26</v>
      </c>
      <c r="I475" s="4" t="s">
        <v>90</v>
      </c>
      <c r="J475" s="4" t="s">
        <v>239</v>
      </c>
      <c r="K475" s="5">
        <v>7600</v>
      </c>
      <c r="L475" s="6">
        <v>3244</v>
      </c>
      <c r="M475" s="9"/>
      <c r="N475" s="8">
        <v>24654400</v>
      </c>
    </row>
    <row r="476" spans="2:14" ht="26.4">
      <c r="B476" s="4">
        <v>2023</v>
      </c>
      <c r="C476" s="4" t="s">
        <v>32</v>
      </c>
      <c r="D476" s="1079" t="s">
        <v>63</v>
      </c>
      <c r="E476" s="1080"/>
      <c r="F476" s="1079" t="s">
        <v>89</v>
      </c>
      <c r="G476" s="1080"/>
      <c r="H476" s="4" t="s">
        <v>26</v>
      </c>
      <c r="I476" s="4" t="s">
        <v>94</v>
      </c>
      <c r="J476" s="4" t="s">
        <v>240</v>
      </c>
      <c r="K476" s="5">
        <v>6400</v>
      </c>
      <c r="L476" s="6">
        <v>553</v>
      </c>
      <c r="M476" s="9"/>
      <c r="N476" s="8">
        <v>3539200</v>
      </c>
    </row>
    <row r="477" spans="2:14" ht="26.4">
      <c r="B477" s="4">
        <v>2023</v>
      </c>
      <c r="C477" s="4" t="s">
        <v>32</v>
      </c>
      <c r="D477" s="1079" t="s">
        <v>63</v>
      </c>
      <c r="E477" s="1080"/>
      <c r="F477" s="1079" t="s">
        <v>89</v>
      </c>
      <c r="G477" s="1080"/>
      <c r="H477" s="4" t="s">
        <v>26</v>
      </c>
      <c r="I477" s="4" t="s">
        <v>94</v>
      </c>
      <c r="J477" s="4" t="s">
        <v>240</v>
      </c>
      <c r="K477" s="5">
        <v>11400</v>
      </c>
      <c r="L477" s="6">
        <v>698</v>
      </c>
      <c r="M477" s="9"/>
      <c r="N477" s="8">
        <v>7957200</v>
      </c>
    </row>
    <row r="478" spans="2:14" ht="26.4">
      <c r="B478" s="4">
        <v>2023</v>
      </c>
      <c r="C478" s="4" t="s">
        <v>32</v>
      </c>
      <c r="D478" s="1079" t="s">
        <v>63</v>
      </c>
      <c r="E478" s="1080"/>
      <c r="F478" s="1079" t="s">
        <v>89</v>
      </c>
      <c r="G478" s="1080"/>
      <c r="H478" s="4" t="s">
        <v>27</v>
      </c>
      <c r="I478" s="4" t="s">
        <v>90</v>
      </c>
      <c r="J478" s="4" t="s">
        <v>241</v>
      </c>
      <c r="K478" s="5">
        <v>7600</v>
      </c>
      <c r="L478" s="6">
        <v>8152</v>
      </c>
      <c r="M478" s="9"/>
      <c r="N478" s="8">
        <v>61955200</v>
      </c>
    </row>
    <row r="479" spans="2:14" ht="26.4">
      <c r="B479" s="4">
        <v>2023</v>
      </c>
      <c r="C479" s="4" t="s">
        <v>32</v>
      </c>
      <c r="D479" s="1079" t="s">
        <v>63</v>
      </c>
      <c r="E479" s="1080"/>
      <c r="F479" s="1079" t="s">
        <v>89</v>
      </c>
      <c r="G479" s="1080"/>
      <c r="H479" s="4" t="s">
        <v>124</v>
      </c>
      <c r="I479" s="4" t="s">
        <v>90</v>
      </c>
      <c r="J479" s="4" t="s">
        <v>33</v>
      </c>
      <c r="K479" s="5">
        <v>4300</v>
      </c>
      <c r="L479" s="6">
        <v>15936</v>
      </c>
      <c r="M479" s="9"/>
      <c r="N479" s="8">
        <v>68524800</v>
      </c>
    </row>
    <row r="480" spans="2:14" ht="26.4">
      <c r="B480" s="4">
        <v>2023</v>
      </c>
      <c r="C480" s="4" t="s">
        <v>32</v>
      </c>
      <c r="D480" s="1079" t="s">
        <v>63</v>
      </c>
      <c r="E480" s="1080"/>
      <c r="F480" s="1079" t="s">
        <v>89</v>
      </c>
      <c r="G480" s="1080"/>
      <c r="H480" s="4" t="s">
        <v>27</v>
      </c>
      <c r="I480" s="4" t="s">
        <v>90</v>
      </c>
      <c r="J480" s="4" t="s">
        <v>242</v>
      </c>
      <c r="K480" s="5">
        <v>7600</v>
      </c>
      <c r="L480" s="6">
        <v>810</v>
      </c>
      <c r="M480" s="9"/>
      <c r="N480" s="8">
        <v>6156000</v>
      </c>
    </row>
    <row r="481" spans="2:14" ht="26.4">
      <c r="B481" s="4">
        <v>2023</v>
      </c>
      <c r="C481" s="4" t="s">
        <v>32</v>
      </c>
      <c r="D481" s="1079" t="s">
        <v>63</v>
      </c>
      <c r="E481" s="1080"/>
      <c r="F481" s="1079" t="s">
        <v>89</v>
      </c>
      <c r="G481" s="1080"/>
      <c r="H481" s="4" t="s">
        <v>27</v>
      </c>
      <c r="I481" s="4" t="s">
        <v>90</v>
      </c>
      <c r="J481" s="4" t="s">
        <v>210</v>
      </c>
      <c r="K481" s="5">
        <v>4300</v>
      </c>
      <c r="L481" s="6">
        <v>2439</v>
      </c>
      <c r="M481" s="9"/>
      <c r="N481" s="8">
        <v>10487700</v>
      </c>
    </row>
    <row r="482" spans="2:14" ht="26.4">
      <c r="B482" s="4">
        <v>2023</v>
      </c>
      <c r="C482" s="4" t="s">
        <v>32</v>
      </c>
      <c r="D482" s="1079" t="s">
        <v>63</v>
      </c>
      <c r="E482" s="1080"/>
      <c r="F482" s="1079" t="s">
        <v>89</v>
      </c>
      <c r="G482" s="1080"/>
      <c r="H482" s="4" t="s">
        <v>27</v>
      </c>
      <c r="I482" s="4" t="s">
        <v>94</v>
      </c>
      <c r="J482" s="4" t="s">
        <v>243</v>
      </c>
      <c r="K482" s="5">
        <v>11400</v>
      </c>
      <c r="L482" s="6">
        <v>1602</v>
      </c>
      <c r="M482" s="9"/>
      <c r="N482" s="8">
        <v>18262800</v>
      </c>
    </row>
    <row r="483" spans="2:14" ht="26.4">
      <c r="B483" s="4">
        <v>2023</v>
      </c>
      <c r="C483" s="4" t="s">
        <v>32</v>
      </c>
      <c r="D483" s="1079" t="s">
        <v>63</v>
      </c>
      <c r="E483" s="1080"/>
      <c r="F483" s="1079" t="s">
        <v>89</v>
      </c>
      <c r="G483" s="1080"/>
      <c r="H483" s="4" t="s">
        <v>124</v>
      </c>
      <c r="I483" s="4" t="s">
        <v>94</v>
      </c>
      <c r="J483" s="4" t="s">
        <v>51</v>
      </c>
      <c r="K483" s="5">
        <v>6400</v>
      </c>
      <c r="L483" s="6">
        <v>4915</v>
      </c>
      <c r="M483" s="9"/>
      <c r="N483" s="8">
        <v>31456000</v>
      </c>
    </row>
    <row r="484" spans="2:14" ht="26.4">
      <c r="B484" s="4">
        <v>2023</v>
      </c>
      <c r="C484" s="4" t="s">
        <v>32</v>
      </c>
      <c r="D484" s="1079" t="s">
        <v>63</v>
      </c>
      <c r="E484" s="1080"/>
      <c r="F484" s="1079" t="s">
        <v>89</v>
      </c>
      <c r="G484" s="1080"/>
      <c r="H484" s="4" t="s">
        <v>27</v>
      </c>
      <c r="I484" s="4" t="s">
        <v>94</v>
      </c>
      <c r="J484" s="4" t="s">
        <v>244</v>
      </c>
      <c r="K484" s="5">
        <v>11400</v>
      </c>
      <c r="L484" s="6">
        <v>1982</v>
      </c>
      <c r="M484" s="9"/>
      <c r="N484" s="8">
        <v>22594800</v>
      </c>
    </row>
    <row r="485" spans="2:14">
      <c r="B485" s="12" t="s">
        <v>28</v>
      </c>
      <c r="C485" s="12" t="s">
        <v>28</v>
      </c>
      <c r="D485" s="1083" t="s">
        <v>28</v>
      </c>
      <c r="E485" s="1080"/>
      <c r="F485" s="1083" t="s">
        <v>29</v>
      </c>
      <c r="G485" s="1080"/>
      <c r="H485" s="12" t="s">
        <v>28</v>
      </c>
      <c r="I485" s="12" t="s">
        <v>28</v>
      </c>
      <c r="J485" s="12" t="s">
        <v>28</v>
      </c>
      <c r="K485" s="12" t="s">
        <v>28</v>
      </c>
      <c r="L485" s="13">
        <v>1241967</v>
      </c>
      <c r="M485" s="12"/>
      <c r="N485" s="14">
        <v>3990319700</v>
      </c>
    </row>
    <row r="486" spans="2:14" ht="26.4">
      <c r="B486" s="4">
        <v>2023</v>
      </c>
      <c r="C486" s="4" t="s">
        <v>32</v>
      </c>
      <c r="D486" s="1079" t="s">
        <v>63</v>
      </c>
      <c r="E486" s="1080"/>
      <c r="F486" s="1079" t="s">
        <v>128</v>
      </c>
      <c r="G486" s="1080"/>
      <c r="H486" s="4" t="s">
        <v>18</v>
      </c>
      <c r="I486" s="4" t="s">
        <v>19</v>
      </c>
      <c r="J486" s="4" t="s">
        <v>33</v>
      </c>
      <c r="K486" s="5">
        <v>900</v>
      </c>
      <c r="L486" s="6">
        <v>27119</v>
      </c>
      <c r="M486" s="9"/>
      <c r="N486" s="8">
        <v>24407100</v>
      </c>
    </row>
    <row r="487" spans="2:14" ht="39.6">
      <c r="B487" s="4">
        <v>2023</v>
      </c>
      <c r="C487" s="4" t="s">
        <v>32</v>
      </c>
      <c r="D487" s="1079" t="s">
        <v>63</v>
      </c>
      <c r="E487" s="1080"/>
      <c r="F487" s="1079" t="s">
        <v>128</v>
      </c>
      <c r="G487" s="1080"/>
      <c r="H487" s="4" t="s">
        <v>22</v>
      </c>
      <c r="I487" s="4" t="s">
        <v>19</v>
      </c>
      <c r="J487" s="4" t="s">
        <v>51</v>
      </c>
      <c r="K487" s="5">
        <v>900</v>
      </c>
      <c r="L487" s="6">
        <v>31</v>
      </c>
      <c r="M487" s="9"/>
      <c r="N487" s="8">
        <v>27900</v>
      </c>
    </row>
    <row r="488" spans="2:14" ht="26.4">
      <c r="B488" s="4">
        <v>2023</v>
      </c>
      <c r="C488" s="4" t="s">
        <v>32</v>
      </c>
      <c r="D488" s="1079" t="s">
        <v>63</v>
      </c>
      <c r="E488" s="1080"/>
      <c r="F488" s="1079" t="s">
        <v>128</v>
      </c>
      <c r="G488" s="1080"/>
      <c r="H488" s="4" t="s">
        <v>23</v>
      </c>
      <c r="I488" s="4" t="s">
        <v>19</v>
      </c>
      <c r="J488" s="4" t="s">
        <v>33</v>
      </c>
      <c r="K488" s="5">
        <v>1700</v>
      </c>
      <c r="L488" s="6">
        <v>61</v>
      </c>
      <c r="M488" s="9"/>
      <c r="N488" s="8">
        <v>103700</v>
      </c>
    </row>
    <row r="489" spans="2:14" ht="26.4">
      <c r="B489" s="4">
        <v>2023</v>
      </c>
      <c r="C489" s="4" t="s">
        <v>32</v>
      </c>
      <c r="D489" s="1079" t="s">
        <v>63</v>
      </c>
      <c r="E489" s="1080"/>
      <c r="F489" s="1079" t="s">
        <v>128</v>
      </c>
      <c r="G489" s="1080"/>
      <c r="H489" s="4" t="s">
        <v>24</v>
      </c>
      <c r="I489" s="4" t="s">
        <v>19</v>
      </c>
      <c r="J489" s="4" t="s">
        <v>245</v>
      </c>
      <c r="K489" s="5">
        <v>3000</v>
      </c>
      <c r="L489" s="6">
        <v>12</v>
      </c>
      <c r="M489" s="9"/>
      <c r="N489" s="8">
        <v>36000</v>
      </c>
    </row>
    <row r="490" spans="2:14" ht="26.4">
      <c r="B490" s="4">
        <v>2023</v>
      </c>
      <c r="C490" s="4" t="s">
        <v>32</v>
      </c>
      <c r="D490" s="1079" t="s">
        <v>63</v>
      </c>
      <c r="E490" s="1080"/>
      <c r="F490" s="1079" t="s">
        <v>128</v>
      </c>
      <c r="G490" s="1080"/>
      <c r="H490" s="4" t="s">
        <v>25</v>
      </c>
      <c r="I490" s="4" t="s">
        <v>19</v>
      </c>
      <c r="J490" s="4" t="s">
        <v>33</v>
      </c>
      <c r="K490" s="5">
        <v>1700</v>
      </c>
      <c r="L490" s="6">
        <v>670</v>
      </c>
      <c r="M490" s="9"/>
      <c r="N490" s="8">
        <v>1139000</v>
      </c>
    </row>
    <row r="491" spans="2:14" ht="26.4">
      <c r="B491" s="4">
        <v>2023</v>
      </c>
      <c r="C491" s="4" t="s">
        <v>32</v>
      </c>
      <c r="D491" s="1079" t="s">
        <v>63</v>
      </c>
      <c r="E491" s="1080"/>
      <c r="F491" s="1079" t="s">
        <v>128</v>
      </c>
      <c r="G491" s="1080"/>
      <c r="H491" s="4" t="s">
        <v>26</v>
      </c>
      <c r="I491" s="4" t="s">
        <v>19</v>
      </c>
      <c r="J491" s="4" t="s">
        <v>33</v>
      </c>
      <c r="K491" s="5">
        <v>3000</v>
      </c>
      <c r="L491" s="6">
        <v>171</v>
      </c>
      <c r="M491" s="9"/>
      <c r="N491" s="8">
        <v>513000</v>
      </c>
    </row>
    <row r="492" spans="2:14" ht="26.4">
      <c r="B492" s="4">
        <v>2023</v>
      </c>
      <c r="C492" s="4" t="s">
        <v>32</v>
      </c>
      <c r="D492" s="1079" t="s">
        <v>63</v>
      </c>
      <c r="E492" s="1080"/>
      <c r="F492" s="1079" t="s">
        <v>128</v>
      </c>
      <c r="G492" s="1080"/>
      <c r="H492" s="4" t="s">
        <v>27</v>
      </c>
      <c r="I492" s="4" t="s">
        <v>19</v>
      </c>
      <c r="J492" s="4" t="s">
        <v>241</v>
      </c>
      <c r="K492" s="5">
        <v>300</v>
      </c>
      <c r="L492" s="6">
        <v>21</v>
      </c>
      <c r="M492" s="9"/>
      <c r="N492" s="8">
        <v>6300</v>
      </c>
    </row>
    <row r="493" spans="2:14">
      <c r="B493" s="12" t="s">
        <v>28</v>
      </c>
      <c r="C493" s="12" t="s">
        <v>28</v>
      </c>
      <c r="D493" s="1083" t="s">
        <v>28</v>
      </c>
      <c r="E493" s="1080"/>
      <c r="F493" s="1083" t="s">
        <v>29</v>
      </c>
      <c r="G493" s="1080"/>
      <c r="H493" s="12" t="s">
        <v>28</v>
      </c>
      <c r="I493" s="12" t="s">
        <v>28</v>
      </c>
      <c r="J493" s="12" t="s">
        <v>28</v>
      </c>
      <c r="K493" s="12" t="s">
        <v>28</v>
      </c>
      <c r="L493" s="13">
        <v>28085</v>
      </c>
      <c r="M493" s="12"/>
      <c r="N493" s="14">
        <v>26233000</v>
      </c>
    </row>
    <row r="494" spans="2:14" ht="26.4">
      <c r="B494" s="4">
        <v>2023</v>
      </c>
      <c r="C494" s="4" t="s">
        <v>32</v>
      </c>
      <c r="D494" s="1079" t="s">
        <v>63</v>
      </c>
      <c r="E494" s="1080"/>
      <c r="F494" s="1079" t="s">
        <v>130</v>
      </c>
      <c r="G494" s="1080"/>
      <c r="H494" s="4" t="s">
        <v>18</v>
      </c>
      <c r="I494" s="4" t="s">
        <v>19</v>
      </c>
      <c r="J494" s="4" t="s">
        <v>33</v>
      </c>
      <c r="K494" s="5">
        <v>900</v>
      </c>
      <c r="L494" s="6">
        <v>31233</v>
      </c>
      <c r="M494" s="9"/>
      <c r="N494" s="8">
        <v>28109700</v>
      </c>
    </row>
    <row r="495" spans="2:14" ht="39.6">
      <c r="B495" s="4">
        <v>2023</v>
      </c>
      <c r="C495" s="4" t="s">
        <v>32</v>
      </c>
      <c r="D495" s="1079" t="s">
        <v>63</v>
      </c>
      <c r="E495" s="1080"/>
      <c r="F495" s="1079" t="s">
        <v>130</v>
      </c>
      <c r="G495" s="1080"/>
      <c r="H495" s="4" t="s">
        <v>22</v>
      </c>
      <c r="I495" s="4" t="s">
        <v>19</v>
      </c>
      <c r="J495" s="4" t="s">
        <v>205</v>
      </c>
      <c r="K495" s="5">
        <v>900</v>
      </c>
      <c r="L495" s="6">
        <v>23</v>
      </c>
      <c r="M495" s="9"/>
      <c r="N495" s="8">
        <v>20700</v>
      </c>
    </row>
    <row r="496" spans="2:14" ht="26.4">
      <c r="B496" s="4">
        <v>2023</v>
      </c>
      <c r="C496" s="4" t="s">
        <v>32</v>
      </c>
      <c r="D496" s="1079" t="s">
        <v>63</v>
      </c>
      <c r="E496" s="1080"/>
      <c r="F496" s="1079" t="s">
        <v>130</v>
      </c>
      <c r="G496" s="1080"/>
      <c r="H496" s="4" t="s">
        <v>23</v>
      </c>
      <c r="I496" s="4" t="s">
        <v>19</v>
      </c>
      <c r="J496" s="4" t="s">
        <v>200</v>
      </c>
      <c r="K496" s="5">
        <v>1700</v>
      </c>
      <c r="L496" s="6">
        <v>32</v>
      </c>
      <c r="M496" s="9"/>
      <c r="N496" s="8">
        <v>54400</v>
      </c>
    </row>
    <row r="497" spans="2:14" ht="26.4">
      <c r="B497" s="4">
        <v>2023</v>
      </c>
      <c r="C497" s="4" t="s">
        <v>32</v>
      </c>
      <c r="D497" s="1079" t="s">
        <v>63</v>
      </c>
      <c r="E497" s="1080"/>
      <c r="F497" s="1079" t="s">
        <v>130</v>
      </c>
      <c r="G497" s="1080"/>
      <c r="H497" s="4" t="s">
        <v>24</v>
      </c>
      <c r="I497" s="4" t="s">
        <v>19</v>
      </c>
      <c r="J497" s="4" t="s">
        <v>241</v>
      </c>
      <c r="K497" s="5">
        <v>3000</v>
      </c>
      <c r="L497" s="6">
        <v>9</v>
      </c>
      <c r="M497" s="9"/>
      <c r="N497" s="8">
        <v>27000</v>
      </c>
    </row>
    <row r="498" spans="2:14" ht="26.4">
      <c r="B498" s="4">
        <v>2023</v>
      </c>
      <c r="C498" s="4" t="s">
        <v>32</v>
      </c>
      <c r="D498" s="1079" t="s">
        <v>63</v>
      </c>
      <c r="E498" s="1080"/>
      <c r="F498" s="1079" t="s">
        <v>130</v>
      </c>
      <c r="G498" s="1080"/>
      <c r="H498" s="4" t="s">
        <v>25</v>
      </c>
      <c r="I498" s="4" t="s">
        <v>19</v>
      </c>
      <c r="J498" s="4" t="s">
        <v>33</v>
      </c>
      <c r="K498" s="5">
        <v>1700</v>
      </c>
      <c r="L498" s="6">
        <v>723</v>
      </c>
      <c r="M498" s="9"/>
      <c r="N498" s="8">
        <v>1229100</v>
      </c>
    </row>
    <row r="499" spans="2:14" ht="26.4">
      <c r="B499" s="4">
        <v>2023</v>
      </c>
      <c r="C499" s="4" t="s">
        <v>32</v>
      </c>
      <c r="D499" s="1079" t="s">
        <v>63</v>
      </c>
      <c r="E499" s="1080"/>
      <c r="F499" s="1079" t="s">
        <v>130</v>
      </c>
      <c r="G499" s="1080"/>
      <c r="H499" s="4" t="s">
        <v>26</v>
      </c>
      <c r="I499" s="4" t="s">
        <v>19</v>
      </c>
      <c r="J499" s="4" t="s">
        <v>33</v>
      </c>
      <c r="K499" s="5">
        <v>3000</v>
      </c>
      <c r="L499" s="6">
        <v>191</v>
      </c>
      <c r="M499" s="9"/>
      <c r="N499" s="8">
        <v>573000</v>
      </c>
    </row>
    <row r="500" spans="2:14" ht="26.4">
      <c r="B500" s="4">
        <v>2023</v>
      </c>
      <c r="C500" s="4" t="s">
        <v>32</v>
      </c>
      <c r="D500" s="1079" t="s">
        <v>63</v>
      </c>
      <c r="E500" s="1080"/>
      <c r="F500" s="1079" t="s">
        <v>130</v>
      </c>
      <c r="G500" s="1080"/>
      <c r="H500" s="4" t="s">
        <v>27</v>
      </c>
      <c r="I500" s="4" t="s">
        <v>19</v>
      </c>
      <c r="J500" s="4" t="s">
        <v>246</v>
      </c>
      <c r="K500" s="5">
        <v>300</v>
      </c>
      <c r="L500" s="6">
        <v>4</v>
      </c>
      <c r="M500" s="9"/>
      <c r="N500" s="8">
        <v>1200</v>
      </c>
    </row>
    <row r="501" spans="2:14">
      <c r="B501" s="12" t="s">
        <v>28</v>
      </c>
      <c r="C501" s="12" t="s">
        <v>28</v>
      </c>
      <c r="D501" s="1083" t="s">
        <v>28</v>
      </c>
      <c r="E501" s="1080"/>
      <c r="F501" s="1083" t="s">
        <v>29</v>
      </c>
      <c r="G501" s="1080"/>
      <c r="H501" s="12" t="s">
        <v>28</v>
      </c>
      <c r="I501" s="12" t="s">
        <v>28</v>
      </c>
      <c r="J501" s="12" t="s">
        <v>28</v>
      </c>
      <c r="K501" s="12" t="s">
        <v>28</v>
      </c>
      <c r="L501" s="13">
        <v>32215</v>
      </c>
      <c r="M501" s="12"/>
      <c r="N501" s="14">
        <v>30015100</v>
      </c>
    </row>
    <row r="502" spans="2:14" ht="26.4">
      <c r="B502" s="4">
        <v>2023</v>
      </c>
      <c r="C502" s="4" t="s">
        <v>32</v>
      </c>
      <c r="D502" s="1079" t="s">
        <v>63</v>
      </c>
      <c r="E502" s="1080"/>
      <c r="F502" s="1079" t="s">
        <v>132</v>
      </c>
      <c r="G502" s="1080"/>
      <c r="H502" s="4" t="s">
        <v>18</v>
      </c>
      <c r="I502" s="4" t="s">
        <v>19</v>
      </c>
      <c r="J502" s="4" t="s">
        <v>33</v>
      </c>
      <c r="K502" s="5">
        <v>900</v>
      </c>
      <c r="L502" s="6">
        <v>15600</v>
      </c>
      <c r="M502" s="7">
        <v>36</v>
      </c>
      <c r="N502" s="8">
        <v>14007600</v>
      </c>
    </row>
    <row r="503" spans="2:14" ht="39.6">
      <c r="B503" s="4">
        <v>2023</v>
      </c>
      <c r="C503" s="4" t="s">
        <v>32</v>
      </c>
      <c r="D503" s="1079" t="s">
        <v>63</v>
      </c>
      <c r="E503" s="1080"/>
      <c r="F503" s="1079" t="s">
        <v>132</v>
      </c>
      <c r="G503" s="1080"/>
      <c r="H503" s="4" t="s">
        <v>22</v>
      </c>
      <c r="I503" s="4" t="s">
        <v>19</v>
      </c>
      <c r="J503" s="4" t="s">
        <v>241</v>
      </c>
      <c r="K503" s="5">
        <v>900</v>
      </c>
      <c r="L503" s="6">
        <v>19</v>
      </c>
      <c r="M503" s="9"/>
      <c r="N503" s="8">
        <v>17100</v>
      </c>
    </row>
    <row r="504" spans="2:14" ht="26.4">
      <c r="B504" s="4">
        <v>2023</v>
      </c>
      <c r="C504" s="4" t="s">
        <v>32</v>
      </c>
      <c r="D504" s="1079" t="s">
        <v>63</v>
      </c>
      <c r="E504" s="1080"/>
      <c r="F504" s="1079" t="s">
        <v>132</v>
      </c>
      <c r="G504" s="1080"/>
      <c r="H504" s="4" t="s">
        <v>23</v>
      </c>
      <c r="I504" s="4" t="s">
        <v>19</v>
      </c>
      <c r="J504" s="4" t="s">
        <v>33</v>
      </c>
      <c r="K504" s="5">
        <v>1700</v>
      </c>
      <c r="L504" s="6">
        <v>44</v>
      </c>
      <c r="M504" s="9"/>
      <c r="N504" s="8">
        <v>74800</v>
      </c>
    </row>
    <row r="505" spans="2:14" ht="26.4">
      <c r="B505" s="4">
        <v>2023</v>
      </c>
      <c r="C505" s="4" t="s">
        <v>32</v>
      </c>
      <c r="D505" s="1079" t="s">
        <v>63</v>
      </c>
      <c r="E505" s="1080"/>
      <c r="F505" s="1079" t="s">
        <v>132</v>
      </c>
      <c r="G505" s="1080"/>
      <c r="H505" s="4" t="s">
        <v>24</v>
      </c>
      <c r="I505" s="4" t="s">
        <v>19</v>
      </c>
      <c r="J505" s="4" t="s">
        <v>247</v>
      </c>
      <c r="K505" s="5">
        <v>3000</v>
      </c>
      <c r="L505" s="6">
        <v>3</v>
      </c>
      <c r="M505" s="7">
        <v>1</v>
      </c>
      <c r="N505" s="8">
        <v>6000</v>
      </c>
    </row>
    <row r="506" spans="2:14" ht="26.4">
      <c r="B506" s="4">
        <v>2023</v>
      </c>
      <c r="C506" s="4" t="s">
        <v>32</v>
      </c>
      <c r="D506" s="1079" t="s">
        <v>63</v>
      </c>
      <c r="E506" s="1080"/>
      <c r="F506" s="1079" t="s">
        <v>132</v>
      </c>
      <c r="G506" s="1080"/>
      <c r="H506" s="4" t="s">
        <v>25</v>
      </c>
      <c r="I506" s="4" t="s">
        <v>19</v>
      </c>
      <c r="J506" s="4" t="s">
        <v>33</v>
      </c>
      <c r="K506" s="5">
        <v>1700</v>
      </c>
      <c r="L506" s="6">
        <v>467</v>
      </c>
      <c r="M506" s="9"/>
      <c r="N506" s="8">
        <v>793900</v>
      </c>
    </row>
    <row r="507" spans="2:14" ht="26.4">
      <c r="B507" s="4">
        <v>2023</v>
      </c>
      <c r="C507" s="4" t="s">
        <v>32</v>
      </c>
      <c r="D507" s="1079" t="s">
        <v>63</v>
      </c>
      <c r="E507" s="1080"/>
      <c r="F507" s="1079" t="s">
        <v>132</v>
      </c>
      <c r="G507" s="1080"/>
      <c r="H507" s="4" t="s">
        <v>26</v>
      </c>
      <c r="I507" s="4" t="s">
        <v>19</v>
      </c>
      <c r="J507" s="4" t="s">
        <v>33</v>
      </c>
      <c r="K507" s="5">
        <v>3000</v>
      </c>
      <c r="L507" s="6">
        <v>32</v>
      </c>
      <c r="M507" s="7">
        <v>1</v>
      </c>
      <c r="N507" s="8">
        <v>93000</v>
      </c>
    </row>
    <row r="508" spans="2:14" ht="26.4">
      <c r="B508" s="4">
        <v>2023</v>
      </c>
      <c r="C508" s="4" t="s">
        <v>32</v>
      </c>
      <c r="D508" s="1079" t="s">
        <v>63</v>
      </c>
      <c r="E508" s="1080"/>
      <c r="F508" s="1079" t="s">
        <v>132</v>
      </c>
      <c r="G508" s="1080"/>
      <c r="H508" s="4" t="s">
        <v>27</v>
      </c>
      <c r="I508" s="4" t="s">
        <v>19</v>
      </c>
      <c r="J508" s="4" t="s">
        <v>33</v>
      </c>
      <c r="K508" s="5">
        <v>300</v>
      </c>
      <c r="L508" s="6">
        <v>438</v>
      </c>
      <c r="M508" s="9"/>
      <c r="N508" s="8">
        <v>131400</v>
      </c>
    </row>
    <row r="509" spans="2:14">
      <c r="B509" s="12" t="s">
        <v>28</v>
      </c>
      <c r="C509" s="12" t="s">
        <v>28</v>
      </c>
      <c r="D509" s="1083" t="s">
        <v>28</v>
      </c>
      <c r="E509" s="1080"/>
      <c r="F509" s="1083" t="s">
        <v>29</v>
      </c>
      <c r="G509" s="1080"/>
      <c r="H509" s="12" t="s">
        <v>28</v>
      </c>
      <c r="I509" s="12" t="s">
        <v>28</v>
      </c>
      <c r="J509" s="12" t="s">
        <v>28</v>
      </c>
      <c r="K509" s="12" t="s">
        <v>28</v>
      </c>
      <c r="L509" s="13">
        <v>16603</v>
      </c>
      <c r="M509" s="13">
        <v>38</v>
      </c>
      <c r="N509" s="14">
        <v>15123800</v>
      </c>
    </row>
    <row r="510" spans="2:14" ht="26.4">
      <c r="B510" s="4">
        <v>2023</v>
      </c>
      <c r="C510" s="4" t="s">
        <v>32</v>
      </c>
      <c r="D510" s="1079" t="s">
        <v>63</v>
      </c>
      <c r="E510" s="1080"/>
      <c r="F510" s="1079" t="s">
        <v>134</v>
      </c>
      <c r="G510" s="1080"/>
      <c r="H510" s="4" t="s">
        <v>18</v>
      </c>
      <c r="I510" s="4" t="s">
        <v>19</v>
      </c>
      <c r="J510" s="4" t="s">
        <v>33</v>
      </c>
      <c r="K510" s="5">
        <v>900</v>
      </c>
      <c r="L510" s="6">
        <v>20242</v>
      </c>
      <c r="M510" s="7">
        <v>35</v>
      </c>
      <c r="N510" s="8">
        <v>18186300</v>
      </c>
    </row>
    <row r="511" spans="2:14" ht="39.6">
      <c r="B511" s="4">
        <v>2023</v>
      </c>
      <c r="C511" s="4" t="s">
        <v>32</v>
      </c>
      <c r="D511" s="1079" t="s">
        <v>63</v>
      </c>
      <c r="E511" s="1080"/>
      <c r="F511" s="1079" t="s">
        <v>134</v>
      </c>
      <c r="G511" s="1080"/>
      <c r="H511" s="4" t="s">
        <v>22</v>
      </c>
      <c r="I511" s="4" t="s">
        <v>19</v>
      </c>
      <c r="J511" s="4" t="s">
        <v>200</v>
      </c>
      <c r="K511" s="5">
        <v>900</v>
      </c>
      <c r="L511" s="6">
        <v>46</v>
      </c>
      <c r="M511" s="9"/>
      <c r="N511" s="8">
        <v>41400</v>
      </c>
    </row>
    <row r="512" spans="2:14" ht="26.4">
      <c r="B512" s="4">
        <v>2023</v>
      </c>
      <c r="C512" s="4" t="s">
        <v>32</v>
      </c>
      <c r="D512" s="1079" t="s">
        <v>63</v>
      </c>
      <c r="E512" s="1080"/>
      <c r="F512" s="1079" t="s">
        <v>134</v>
      </c>
      <c r="G512" s="1080"/>
      <c r="H512" s="4" t="s">
        <v>23</v>
      </c>
      <c r="I512" s="4" t="s">
        <v>19</v>
      </c>
      <c r="J512" s="4" t="s">
        <v>33</v>
      </c>
      <c r="K512" s="5">
        <v>1700</v>
      </c>
      <c r="L512" s="6">
        <v>64</v>
      </c>
      <c r="M512" s="9"/>
      <c r="N512" s="8">
        <v>108800</v>
      </c>
    </row>
    <row r="513" spans="2:14" ht="26.4">
      <c r="B513" s="4">
        <v>2023</v>
      </c>
      <c r="C513" s="4" t="s">
        <v>32</v>
      </c>
      <c r="D513" s="1079" t="s">
        <v>63</v>
      </c>
      <c r="E513" s="1080"/>
      <c r="F513" s="1079" t="s">
        <v>134</v>
      </c>
      <c r="G513" s="1080"/>
      <c r="H513" s="4" t="s">
        <v>25</v>
      </c>
      <c r="I513" s="4" t="s">
        <v>19</v>
      </c>
      <c r="J513" s="4" t="s">
        <v>33</v>
      </c>
      <c r="K513" s="5">
        <v>1700</v>
      </c>
      <c r="L513" s="6">
        <v>498</v>
      </c>
      <c r="M513" s="9"/>
      <c r="N513" s="8">
        <v>846600</v>
      </c>
    </row>
    <row r="514" spans="2:14" ht="26.4">
      <c r="B514" s="4">
        <v>2023</v>
      </c>
      <c r="C514" s="4" t="s">
        <v>32</v>
      </c>
      <c r="D514" s="1079" t="s">
        <v>63</v>
      </c>
      <c r="E514" s="1080"/>
      <c r="F514" s="1079" t="s">
        <v>134</v>
      </c>
      <c r="G514" s="1080"/>
      <c r="H514" s="4" t="s">
        <v>26</v>
      </c>
      <c r="I514" s="4" t="s">
        <v>19</v>
      </c>
      <c r="J514" s="4" t="s">
        <v>33</v>
      </c>
      <c r="K514" s="5">
        <v>3000</v>
      </c>
      <c r="L514" s="6">
        <v>44</v>
      </c>
      <c r="M514" s="9"/>
      <c r="N514" s="8">
        <v>132000</v>
      </c>
    </row>
    <row r="515" spans="2:14" ht="26.4">
      <c r="B515" s="4">
        <v>2023</v>
      </c>
      <c r="C515" s="4" t="s">
        <v>32</v>
      </c>
      <c r="D515" s="1079" t="s">
        <v>63</v>
      </c>
      <c r="E515" s="1080"/>
      <c r="F515" s="1079" t="s">
        <v>134</v>
      </c>
      <c r="G515" s="1080"/>
      <c r="H515" s="4" t="s">
        <v>27</v>
      </c>
      <c r="I515" s="4" t="s">
        <v>19</v>
      </c>
      <c r="J515" s="4" t="s">
        <v>33</v>
      </c>
      <c r="K515" s="5">
        <v>300</v>
      </c>
      <c r="L515" s="6">
        <v>556</v>
      </c>
      <c r="M515" s="9"/>
      <c r="N515" s="8">
        <v>166800</v>
      </c>
    </row>
    <row r="516" spans="2:14">
      <c r="B516" s="12" t="s">
        <v>28</v>
      </c>
      <c r="C516" s="12" t="s">
        <v>28</v>
      </c>
      <c r="D516" s="1083" t="s">
        <v>28</v>
      </c>
      <c r="E516" s="1080"/>
      <c r="F516" s="1083" t="s">
        <v>29</v>
      </c>
      <c r="G516" s="1080"/>
      <c r="H516" s="12" t="s">
        <v>28</v>
      </c>
      <c r="I516" s="12" t="s">
        <v>28</v>
      </c>
      <c r="J516" s="12" t="s">
        <v>28</v>
      </c>
      <c r="K516" s="12" t="s">
        <v>28</v>
      </c>
      <c r="L516" s="13">
        <v>21450</v>
      </c>
      <c r="M516" s="13">
        <v>35</v>
      </c>
      <c r="N516" s="14">
        <v>19481900</v>
      </c>
    </row>
    <row r="517" spans="2:14" ht="26.4">
      <c r="B517" s="4">
        <v>2023</v>
      </c>
      <c r="C517" s="4" t="s">
        <v>32</v>
      </c>
      <c r="D517" s="1079" t="s">
        <v>63</v>
      </c>
      <c r="E517" s="1080"/>
      <c r="F517" s="1079" t="s">
        <v>135</v>
      </c>
      <c r="G517" s="1080"/>
      <c r="H517" s="4" t="s">
        <v>18</v>
      </c>
      <c r="I517" s="4" t="s">
        <v>19</v>
      </c>
      <c r="J517" s="4" t="s">
        <v>33</v>
      </c>
      <c r="K517" s="5">
        <v>900</v>
      </c>
      <c r="L517" s="6">
        <v>179</v>
      </c>
      <c r="M517" s="9"/>
      <c r="N517" s="8">
        <v>161100</v>
      </c>
    </row>
    <row r="518" spans="2:14" ht="39.6">
      <c r="B518" s="4">
        <v>2023</v>
      </c>
      <c r="C518" s="4" t="s">
        <v>32</v>
      </c>
      <c r="D518" s="1079" t="s">
        <v>63</v>
      </c>
      <c r="E518" s="1080"/>
      <c r="F518" s="1079" t="s">
        <v>135</v>
      </c>
      <c r="G518" s="1080"/>
      <c r="H518" s="4" t="s">
        <v>22</v>
      </c>
      <c r="I518" s="4" t="s">
        <v>19</v>
      </c>
      <c r="J518" s="4" t="s">
        <v>248</v>
      </c>
      <c r="K518" s="5">
        <v>900</v>
      </c>
      <c r="L518" s="6">
        <v>1</v>
      </c>
      <c r="M518" s="9"/>
      <c r="N518" s="8">
        <v>900</v>
      </c>
    </row>
    <row r="519" spans="2:14" ht="26.4">
      <c r="B519" s="4">
        <v>2023</v>
      </c>
      <c r="C519" s="4" t="s">
        <v>32</v>
      </c>
      <c r="D519" s="1079" t="s">
        <v>63</v>
      </c>
      <c r="E519" s="1080"/>
      <c r="F519" s="1079" t="s">
        <v>135</v>
      </c>
      <c r="G519" s="1080"/>
      <c r="H519" s="4" t="s">
        <v>23</v>
      </c>
      <c r="I519" s="4" t="s">
        <v>19</v>
      </c>
      <c r="J519" s="4" t="s">
        <v>249</v>
      </c>
      <c r="K519" s="5">
        <v>1700</v>
      </c>
      <c r="L519" s="6">
        <v>1</v>
      </c>
      <c r="M519" s="9"/>
      <c r="N519" s="8">
        <v>1700</v>
      </c>
    </row>
    <row r="520" spans="2:14" ht="26.4">
      <c r="B520" s="4">
        <v>2023</v>
      </c>
      <c r="C520" s="4" t="s">
        <v>32</v>
      </c>
      <c r="D520" s="1079" t="s">
        <v>63</v>
      </c>
      <c r="E520" s="1080"/>
      <c r="F520" s="1079" t="s">
        <v>135</v>
      </c>
      <c r="G520" s="1080"/>
      <c r="H520" s="4" t="s">
        <v>25</v>
      </c>
      <c r="I520" s="4" t="s">
        <v>19</v>
      </c>
      <c r="J520" s="4" t="s">
        <v>201</v>
      </c>
      <c r="K520" s="5">
        <v>1700</v>
      </c>
      <c r="L520" s="6">
        <v>10</v>
      </c>
      <c r="M520" s="9"/>
      <c r="N520" s="8">
        <v>17000</v>
      </c>
    </row>
    <row r="521" spans="2:14">
      <c r="B521" s="12" t="s">
        <v>28</v>
      </c>
      <c r="C521" s="12" t="s">
        <v>28</v>
      </c>
      <c r="D521" s="1083" t="s">
        <v>28</v>
      </c>
      <c r="E521" s="1080"/>
      <c r="F521" s="1083" t="s">
        <v>29</v>
      </c>
      <c r="G521" s="1080"/>
      <c r="H521" s="12" t="s">
        <v>28</v>
      </c>
      <c r="I521" s="12" t="s">
        <v>28</v>
      </c>
      <c r="J521" s="12" t="s">
        <v>28</v>
      </c>
      <c r="K521" s="12" t="s">
        <v>28</v>
      </c>
      <c r="L521" s="13">
        <v>191</v>
      </c>
      <c r="M521" s="12"/>
      <c r="N521" s="14">
        <v>180700</v>
      </c>
    </row>
    <row r="522" spans="2:14" ht="26.4">
      <c r="B522" s="4">
        <v>2023</v>
      </c>
      <c r="C522" s="4" t="s">
        <v>32</v>
      </c>
      <c r="D522" s="1079" t="s">
        <v>63</v>
      </c>
      <c r="E522" s="1080"/>
      <c r="F522" s="1079" t="s">
        <v>137</v>
      </c>
      <c r="G522" s="1080"/>
      <c r="H522" s="4" t="s">
        <v>18</v>
      </c>
      <c r="I522" s="4" t="s">
        <v>19</v>
      </c>
      <c r="J522" s="4" t="s">
        <v>33</v>
      </c>
      <c r="K522" s="5">
        <v>900</v>
      </c>
      <c r="L522" s="6">
        <v>513</v>
      </c>
      <c r="M522" s="9"/>
      <c r="N522" s="8">
        <v>461700</v>
      </c>
    </row>
    <row r="523" spans="2:14" ht="26.4">
      <c r="B523" s="4">
        <v>2023</v>
      </c>
      <c r="C523" s="4" t="s">
        <v>32</v>
      </c>
      <c r="D523" s="1079" t="s">
        <v>63</v>
      </c>
      <c r="E523" s="1080"/>
      <c r="F523" s="1079" t="s">
        <v>137</v>
      </c>
      <c r="G523" s="1080"/>
      <c r="H523" s="4" t="s">
        <v>23</v>
      </c>
      <c r="I523" s="4" t="s">
        <v>19</v>
      </c>
      <c r="J523" s="4" t="s">
        <v>248</v>
      </c>
      <c r="K523" s="5">
        <v>1700</v>
      </c>
      <c r="L523" s="6">
        <v>1</v>
      </c>
      <c r="M523" s="9"/>
      <c r="N523" s="8">
        <v>1700</v>
      </c>
    </row>
    <row r="524" spans="2:14" ht="26.4">
      <c r="B524" s="4">
        <v>2023</v>
      </c>
      <c r="C524" s="4" t="s">
        <v>32</v>
      </c>
      <c r="D524" s="1079" t="s">
        <v>63</v>
      </c>
      <c r="E524" s="1080"/>
      <c r="F524" s="1079" t="s">
        <v>137</v>
      </c>
      <c r="G524" s="1080"/>
      <c r="H524" s="4" t="s">
        <v>25</v>
      </c>
      <c r="I524" s="4" t="s">
        <v>19</v>
      </c>
      <c r="J524" s="4" t="s">
        <v>250</v>
      </c>
      <c r="K524" s="5">
        <v>1700</v>
      </c>
      <c r="L524" s="6">
        <v>8</v>
      </c>
      <c r="M524" s="9"/>
      <c r="N524" s="8">
        <v>13600</v>
      </c>
    </row>
    <row r="525" spans="2:14" ht="26.4">
      <c r="B525" s="4">
        <v>2023</v>
      </c>
      <c r="C525" s="4" t="s">
        <v>32</v>
      </c>
      <c r="D525" s="1079" t="s">
        <v>63</v>
      </c>
      <c r="E525" s="1080"/>
      <c r="F525" s="1079" t="s">
        <v>137</v>
      </c>
      <c r="G525" s="1080"/>
      <c r="H525" s="4" t="s">
        <v>26</v>
      </c>
      <c r="I525" s="4" t="s">
        <v>19</v>
      </c>
      <c r="J525" s="4" t="s">
        <v>209</v>
      </c>
      <c r="K525" s="5">
        <v>3000</v>
      </c>
      <c r="L525" s="6">
        <v>1</v>
      </c>
      <c r="M525" s="9"/>
      <c r="N525" s="8">
        <v>3000</v>
      </c>
    </row>
    <row r="526" spans="2:14">
      <c r="B526" s="12" t="s">
        <v>28</v>
      </c>
      <c r="C526" s="12" t="s">
        <v>28</v>
      </c>
      <c r="D526" s="1083" t="s">
        <v>28</v>
      </c>
      <c r="E526" s="1080"/>
      <c r="F526" s="1083" t="s">
        <v>29</v>
      </c>
      <c r="G526" s="1080"/>
      <c r="H526" s="12" t="s">
        <v>28</v>
      </c>
      <c r="I526" s="12" t="s">
        <v>28</v>
      </c>
      <c r="J526" s="12" t="s">
        <v>28</v>
      </c>
      <c r="K526" s="12" t="s">
        <v>28</v>
      </c>
      <c r="L526" s="13">
        <v>523</v>
      </c>
      <c r="M526" s="12"/>
      <c r="N526" s="14">
        <v>480000</v>
      </c>
    </row>
    <row r="527" spans="2:14" ht="26.4">
      <c r="B527" s="4">
        <v>2023</v>
      </c>
      <c r="C527" s="4" t="s">
        <v>32</v>
      </c>
      <c r="D527" s="1079" t="s">
        <v>63</v>
      </c>
      <c r="E527" s="1080"/>
      <c r="F527" s="1079" t="s">
        <v>139</v>
      </c>
      <c r="G527" s="1080"/>
      <c r="H527" s="4" t="s">
        <v>18</v>
      </c>
      <c r="I527" s="4" t="s">
        <v>19</v>
      </c>
      <c r="J527" s="4" t="s">
        <v>33</v>
      </c>
      <c r="K527" s="5">
        <v>900</v>
      </c>
      <c r="L527" s="6">
        <v>5433</v>
      </c>
      <c r="M527" s="7">
        <v>631</v>
      </c>
      <c r="N527" s="8">
        <v>4321800</v>
      </c>
    </row>
    <row r="528" spans="2:14" ht="39.6">
      <c r="B528" s="4">
        <v>2023</v>
      </c>
      <c r="C528" s="4" t="s">
        <v>32</v>
      </c>
      <c r="D528" s="1079" t="s">
        <v>63</v>
      </c>
      <c r="E528" s="1080"/>
      <c r="F528" s="1079" t="s">
        <v>139</v>
      </c>
      <c r="G528" s="1080"/>
      <c r="H528" s="4" t="s">
        <v>22</v>
      </c>
      <c r="I528" s="4" t="s">
        <v>19</v>
      </c>
      <c r="J528" s="4" t="s">
        <v>212</v>
      </c>
      <c r="K528" s="5">
        <v>900</v>
      </c>
      <c r="L528" s="6">
        <v>5</v>
      </c>
      <c r="M528" s="7">
        <v>1</v>
      </c>
      <c r="N528" s="8">
        <v>3600</v>
      </c>
    </row>
    <row r="529" spans="2:14" ht="26.4">
      <c r="B529" s="4">
        <v>2023</v>
      </c>
      <c r="C529" s="4" t="s">
        <v>32</v>
      </c>
      <c r="D529" s="1079" t="s">
        <v>63</v>
      </c>
      <c r="E529" s="1080"/>
      <c r="F529" s="1079" t="s">
        <v>139</v>
      </c>
      <c r="G529" s="1080"/>
      <c r="H529" s="4" t="s">
        <v>23</v>
      </c>
      <c r="I529" s="4" t="s">
        <v>19</v>
      </c>
      <c r="J529" s="4" t="s">
        <v>33</v>
      </c>
      <c r="K529" s="5">
        <v>1700</v>
      </c>
      <c r="L529" s="6">
        <v>76</v>
      </c>
      <c r="M529" s="7">
        <v>2</v>
      </c>
      <c r="N529" s="8">
        <v>125800</v>
      </c>
    </row>
    <row r="530" spans="2:14" ht="26.4">
      <c r="B530" s="4">
        <v>2023</v>
      </c>
      <c r="C530" s="4" t="s">
        <v>32</v>
      </c>
      <c r="D530" s="1079" t="s">
        <v>63</v>
      </c>
      <c r="E530" s="1080"/>
      <c r="F530" s="1079" t="s">
        <v>139</v>
      </c>
      <c r="G530" s="1080"/>
      <c r="H530" s="4" t="s">
        <v>25</v>
      </c>
      <c r="I530" s="4" t="s">
        <v>19</v>
      </c>
      <c r="J530" s="4" t="s">
        <v>33</v>
      </c>
      <c r="K530" s="5">
        <v>1700</v>
      </c>
      <c r="L530" s="6">
        <v>98</v>
      </c>
      <c r="M530" s="7">
        <v>29</v>
      </c>
      <c r="N530" s="8">
        <v>117300</v>
      </c>
    </row>
    <row r="531" spans="2:14" ht="26.4">
      <c r="B531" s="4">
        <v>2023</v>
      </c>
      <c r="C531" s="4" t="s">
        <v>32</v>
      </c>
      <c r="D531" s="1079" t="s">
        <v>63</v>
      </c>
      <c r="E531" s="1080"/>
      <c r="F531" s="1079" t="s">
        <v>139</v>
      </c>
      <c r="G531" s="1080"/>
      <c r="H531" s="4" t="s">
        <v>26</v>
      </c>
      <c r="I531" s="4" t="s">
        <v>19</v>
      </c>
      <c r="J531" s="4" t="s">
        <v>33</v>
      </c>
      <c r="K531" s="5">
        <v>3000</v>
      </c>
      <c r="L531" s="6">
        <v>27</v>
      </c>
      <c r="M531" s="7">
        <v>31</v>
      </c>
      <c r="N531" s="8">
        <v>-12000</v>
      </c>
    </row>
    <row r="532" spans="2:14" ht="26.4">
      <c r="B532" s="4">
        <v>2023</v>
      </c>
      <c r="C532" s="4" t="s">
        <v>32</v>
      </c>
      <c r="D532" s="1079" t="s">
        <v>63</v>
      </c>
      <c r="E532" s="1080"/>
      <c r="F532" s="1079" t="s">
        <v>139</v>
      </c>
      <c r="G532" s="1080"/>
      <c r="H532" s="4" t="s">
        <v>27</v>
      </c>
      <c r="I532" s="4" t="s">
        <v>19</v>
      </c>
      <c r="J532" s="4" t="s">
        <v>200</v>
      </c>
      <c r="K532" s="5">
        <v>300</v>
      </c>
      <c r="L532" s="6">
        <v>118</v>
      </c>
      <c r="M532" s="9"/>
      <c r="N532" s="8">
        <v>35400</v>
      </c>
    </row>
    <row r="533" spans="2:14">
      <c r="B533" s="12" t="s">
        <v>28</v>
      </c>
      <c r="C533" s="12" t="s">
        <v>28</v>
      </c>
      <c r="D533" s="1083" t="s">
        <v>28</v>
      </c>
      <c r="E533" s="1080"/>
      <c r="F533" s="1083" t="s">
        <v>29</v>
      </c>
      <c r="G533" s="1080"/>
      <c r="H533" s="12" t="s">
        <v>28</v>
      </c>
      <c r="I533" s="12" t="s">
        <v>28</v>
      </c>
      <c r="J533" s="12" t="s">
        <v>28</v>
      </c>
      <c r="K533" s="12" t="s">
        <v>28</v>
      </c>
      <c r="L533" s="13">
        <v>5757</v>
      </c>
      <c r="M533" s="13">
        <v>694</v>
      </c>
      <c r="N533" s="14">
        <v>4591900</v>
      </c>
    </row>
    <row r="534" spans="2:14" ht="26.4">
      <c r="B534" s="4">
        <v>2023</v>
      </c>
      <c r="C534" s="4" t="s">
        <v>32</v>
      </c>
      <c r="D534" s="1079" t="s">
        <v>63</v>
      </c>
      <c r="E534" s="1080"/>
      <c r="F534" s="1079" t="s">
        <v>143</v>
      </c>
      <c r="G534" s="1080"/>
      <c r="H534" s="4" t="s">
        <v>18</v>
      </c>
      <c r="I534" s="4" t="s">
        <v>19</v>
      </c>
      <c r="J534" s="4" t="s">
        <v>33</v>
      </c>
      <c r="K534" s="5">
        <v>900</v>
      </c>
      <c r="L534" s="6">
        <v>7109</v>
      </c>
      <c r="M534" s="9"/>
      <c r="N534" s="8">
        <v>6398100</v>
      </c>
    </row>
    <row r="535" spans="2:14" ht="39.6">
      <c r="B535" s="4">
        <v>2023</v>
      </c>
      <c r="C535" s="4" t="s">
        <v>32</v>
      </c>
      <c r="D535" s="1079" t="s">
        <v>63</v>
      </c>
      <c r="E535" s="1080"/>
      <c r="F535" s="1079" t="s">
        <v>143</v>
      </c>
      <c r="G535" s="1080"/>
      <c r="H535" s="4" t="s">
        <v>22</v>
      </c>
      <c r="I535" s="4" t="s">
        <v>19</v>
      </c>
      <c r="J535" s="4" t="s">
        <v>251</v>
      </c>
      <c r="K535" s="5">
        <v>900</v>
      </c>
      <c r="L535" s="6">
        <v>1</v>
      </c>
      <c r="M535" s="9"/>
      <c r="N535" s="8">
        <v>900</v>
      </c>
    </row>
    <row r="536" spans="2:14" ht="26.4">
      <c r="B536" s="4">
        <v>2023</v>
      </c>
      <c r="C536" s="4" t="s">
        <v>32</v>
      </c>
      <c r="D536" s="1079" t="s">
        <v>63</v>
      </c>
      <c r="E536" s="1080"/>
      <c r="F536" s="1079" t="s">
        <v>143</v>
      </c>
      <c r="G536" s="1080"/>
      <c r="H536" s="4" t="s">
        <v>23</v>
      </c>
      <c r="I536" s="4" t="s">
        <v>19</v>
      </c>
      <c r="J536" s="4" t="s">
        <v>252</v>
      </c>
      <c r="K536" s="5">
        <v>1700</v>
      </c>
      <c r="L536" s="6">
        <v>6</v>
      </c>
      <c r="M536" s="9"/>
      <c r="N536" s="8">
        <v>10200</v>
      </c>
    </row>
    <row r="537" spans="2:14" ht="26.4">
      <c r="B537" s="4">
        <v>2023</v>
      </c>
      <c r="C537" s="4" t="s">
        <v>32</v>
      </c>
      <c r="D537" s="1079" t="s">
        <v>63</v>
      </c>
      <c r="E537" s="1080"/>
      <c r="F537" s="1079" t="s">
        <v>143</v>
      </c>
      <c r="G537" s="1080"/>
      <c r="H537" s="4" t="s">
        <v>25</v>
      </c>
      <c r="I537" s="4" t="s">
        <v>19</v>
      </c>
      <c r="J537" s="4" t="s">
        <v>33</v>
      </c>
      <c r="K537" s="5">
        <v>1700</v>
      </c>
      <c r="L537" s="6">
        <v>136</v>
      </c>
      <c r="M537" s="9"/>
      <c r="N537" s="8">
        <v>231200</v>
      </c>
    </row>
    <row r="538" spans="2:14" ht="26.4">
      <c r="B538" s="4">
        <v>2023</v>
      </c>
      <c r="C538" s="4" t="s">
        <v>32</v>
      </c>
      <c r="D538" s="1079" t="s">
        <v>63</v>
      </c>
      <c r="E538" s="1080"/>
      <c r="F538" s="1079" t="s">
        <v>143</v>
      </c>
      <c r="G538" s="1080"/>
      <c r="H538" s="4" t="s">
        <v>26</v>
      </c>
      <c r="I538" s="4" t="s">
        <v>19</v>
      </c>
      <c r="J538" s="4" t="s">
        <v>200</v>
      </c>
      <c r="K538" s="5">
        <v>3000</v>
      </c>
      <c r="L538" s="6">
        <v>13</v>
      </c>
      <c r="M538" s="9"/>
      <c r="N538" s="8">
        <v>39000</v>
      </c>
    </row>
    <row r="539" spans="2:14" ht="26.4">
      <c r="B539" s="4">
        <v>2023</v>
      </c>
      <c r="C539" s="4" t="s">
        <v>32</v>
      </c>
      <c r="D539" s="1079" t="s">
        <v>63</v>
      </c>
      <c r="E539" s="1080"/>
      <c r="F539" s="1079" t="s">
        <v>143</v>
      </c>
      <c r="G539" s="1080"/>
      <c r="H539" s="4" t="s">
        <v>27</v>
      </c>
      <c r="I539" s="4" t="s">
        <v>19</v>
      </c>
      <c r="J539" s="4" t="s">
        <v>212</v>
      </c>
      <c r="K539" s="5">
        <v>300</v>
      </c>
      <c r="L539" s="6">
        <v>7</v>
      </c>
      <c r="M539" s="9"/>
      <c r="N539" s="8">
        <v>2100</v>
      </c>
    </row>
    <row r="540" spans="2:14">
      <c r="B540" s="12" t="s">
        <v>28</v>
      </c>
      <c r="C540" s="12" t="s">
        <v>28</v>
      </c>
      <c r="D540" s="1083" t="s">
        <v>28</v>
      </c>
      <c r="E540" s="1080"/>
      <c r="F540" s="1083" t="s">
        <v>29</v>
      </c>
      <c r="G540" s="1080"/>
      <c r="H540" s="12" t="s">
        <v>28</v>
      </c>
      <c r="I540" s="12" t="s">
        <v>28</v>
      </c>
      <c r="J540" s="12" t="s">
        <v>28</v>
      </c>
      <c r="K540" s="12" t="s">
        <v>28</v>
      </c>
      <c r="L540" s="13">
        <v>7272</v>
      </c>
      <c r="M540" s="12"/>
      <c r="N540" s="14">
        <v>6681500</v>
      </c>
    </row>
    <row r="541" spans="2:14" ht="26.4">
      <c r="B541" s="4">
        <v>2023</v>
      </c>
      <c r="C541" s="4" t="s">
        <v>32</v>
      </c>
      <c r="D541" s="1079" t="s">
        <v>63</v>
      </c>
      <c r="E541" s="1080"/>
      <c r="F541" s="1079" t="s">
        <v>147</v>
      </c>
      <c r="G541" s="1080"/>
      <c r="H541" s="4" t="s">
        <v>18</v>
      </c>
      <c r="I541" s="4" t="s">
        <v>19</v>
      </c>
      <c r="J541" s="4" t="s">
        <v>33</v>
      </c>
      <c r="K541" s="5">
        <v>900</v>
      </c>
      <c r="L541" s="6">
        <v>3552</v>
      </c>
      <c r="M541" s="7">
        <v>698</v>
      </c>
      <c r="N541" s="8">
        <v>2568600</v>
      </c>
    </row>
    <row r="542" spans="2:14" ht="39.6">
      <c r="B542" s="4">
        <v>2023</v>
      </c>
      <c r="C542" s="4" t="s">
        <v>32</v>
      </c>
      <c r="D542" s="1079" t="s">
        <v>63</v>
      </c>
      <c r="E542" s="1080"/>
      <c r="F542" s="1079" t="s">
        <v>147</v>
      </c>
      <c r="G542" s="1080"/>
      <c r="H542" s="4" t="s">
        <v>22</v>
      </c>
      <c r="I542" s="4" t="s">
        <v>19</v>
      </c>
      <c r="J542" s="4" t="s">
        <v>253</v>
      </c>
      <c r="K542" s="5">
        <v>900</v>
      </c>
      <c r="L542" s="6">
        <v>12</v>
      </c>
      <c r="M542" s="9"/>
      <c r="N542" s="8">
        <v>10800</v>
      </c>
    </row>
    <row r="543" spans="2:14" ht="26.4">
      <c r="B543" s="4">
        <v>2023</v>
      </c>
      <c r="C543" s="4" t="s">
        <v>32</v>
      </c>
      <c r="D543" s="1079" t="s">
        <v>63</v>
      </c>
      <c r="E543" s="1080"/>
      <c r="F543" s="1079" t="s">
        <v>147</v>
      </c>
      <c r="G543" s="1080"/>
      <c r="H543" s="4" t="s">
        <v>23</v>
      </c>
      <c r="I543" s="4" t="s">
        <v>19</v>
      </c>
      <c r="J543" s="4" t="s">
        <v>254</v>
      </c>
      <c r="K543" s="5">
        <v>1700</v>
      </c>
      <c r="L543" s="6">
        <v>12</v>
      </c>
      <c r="M543" s="7">
        <v>2</v>
      </c>
      <c r="N543" s="8">
        <v>17000</v>
      </c>
    </row>
    <row r="544" spans="2:14" ht="26.4">
      <c r="B544" s="4">
        <v>2023</v>
      </c>
      <c r="C544" s="4" t="s">
        <v>32</v>
      </c>
      <c r="D544" s="1079" t="s">
        <v>63</v>
      </c>
      <c r="E544" s="1080"/>
      <c r="F544" s="1079" t="s">
        <v>147</v>
      </c>
      <c r="G544" s="1080"/>
      <c r="H544" s="4" t="s">
        <v>25</v>
      </c>
      <c r="I544" s="4" t="s">
        <v>19</v>
      </c>
      <c r="J544" s="4" t="s">
        <v>33</v>
      </c>
      <c r="K544" s="5">
        <v>1700</v>
      </c>
      <c r="L544" s="6">
        <v>198</v>
      </c>
      <c r="M544" s="7">
        <v>53</v>
      </c>
      <c r="N544" s="8">
        <v>246500</v>
      </c>
    </row>
    <row r="545" spans="2:14" ht="26.4">
      <c r="B545" s="4">
        <v>2023</v>
      </c>
      <c r="C545" s="4" t="s">
        <v>32</v>
      </c>
      <c r="D545" s="1079" t="s">
        <v>63</v>
      </c>
      <c r="E545" s="1080"/>
      <c r="F545" s="1079" t="s">
        <v>147</v>
      </c>
      <c r="G545" s="1080"/>
      <c r="H545" s="4" t="s">
        <v>26</v>
      </c>
      <c r="I545" s="4" t="s">
        <v>19</v>
      </c>
      <c r="J545" s="4" t="s">
        <v>33</v>
      </c>
      <c r="K545" s="5">
        <v>3000</v>
      </c>
      <c r="L545" s="6">
        <v>122</v>
      </c>
      <c r="M545" s="7">
        <v>108</v>
      </c>
      <c r="N545" s="8">
        <v>42000</v>
      </c>
    </row>
    <row r="546" spans="2:14" ht="26.4">
      <c r="B546" s="4">
        <v>2023</v>
      </c>
      <c r="C546" s="4" t="s">
        <v>32</v>
      </c>
      <c r="D546" s="1079" t="s">
        <v>63</v>
      </c>
      <c r="E546" s="1080"/>
      <c r="F546" s="1079" t="s">
        <v>147</v>
      </c>
      <c r="G546" s="1080"/>
      <c r="H546" s="4" t="s">
        <v>27</v>
      </c>
      <c r="I546" s="4" t="s">
        <v>19</v>
      </c>
      <c r="J546" s="4" t="s">
        <v>201</v>
      </c>
      <c r="K546" s="5">
        <v>300</v>
      </c>
      <c r="L546" s="6">
        <v>42</v>
      </c>
      <c r="M546" s="9"/>
      <c r="N546" s="8">
        <v>12600</v>
      </c>
    </row>
    <row r="547" spans="2:14">
      <c r="B547" s="12" t="s">
        <v>28</v>
      </c>
      <c r="C547" s="12" t="s">
        <v>28</v>
      </c>
      <c r="D547" s="1083" t="s">
        <v>28</v>
      </c>
      <c r="E547" s="1080"/>
      <c r="F547" s="1083" t="s">
        <v>29</v>
      </c>
      <c r="G547" s="1080"/>
      <c r="H547" s="12" t="s">
        <v>28</v>
      </c>
      <c r="I547" s="12" t="s">
        <v>28</v>
      </c>
      <c r="J547" s="12" t="s">
        <v>28</v>
      </c>
      <c r="K547" s="12" t="s">
        <v>28</v>
      </c>
      <c r="L547" s="13">
        <v>3938</v>
      </c>
      <c r="M547" s="13">
        <v>861</v>
      </c>
      <c r="N547" s="14">
        <v>2897500</v>
      </c>
    </row>
    <row r="548" spans="2:14" ht="26.4">
      <c r="B548" s="4">
        <v>2023</v>
      </c>
      <c r="C548" s="4" t="s">
        <v>32</v>
      </c>
      <c r="D548" s="1079" t="s">
        <v>63</v>
      </c>
      <c r="E548" s="1080"/>
      <c r="F548" s="1079" t="s">
        <v>150</v>
      </c>
      <c r="G548" s="1080"/>
      <c r="H548" s="4" t="s">
        <v>18</v>
      </c>
      <c r="I548" s="4" t="s">
        <v>19</v>
      </c>
      <c r="J548" s="4" t="s">
        <v>33</v>
      </c>
      <c r="K548" s="5">
        <v>900</v>
      </c>
      <c r="L548" s="6">
        <v>4544</v>
      </c>
      <c r="M548" s="9"/>
      <c r="N548" s="8">
        <v>4089600</v>
      </c>
    </row>
    <row r="549" spans="2:14" ht="39.6">
      <c r="B549" s="4">
        <v>2023</v>
      </c>
      <c r="C549" s="4" t="s">
        <v>32</v>
      </c>
      <c r="D549" s="1079" t="s">
        <v>63</v>
      </c>
      <c r="E549" s="1080"/>
      <c r="F549" s="1079" t="s">
        <v>150</v>
      </c>
      <c r="G549" s="1080"/>
      <c r="H549" s="4" t="s">
        <v>22</v>
      </c>
      <c r="I549" s="4" t="s">
        <v>19</v>
      </c>
      <c r="J549" s="4" t="s">
        <v>255</v>
      </c>
      <c r="K549" s="5">
        <v>900</v>
      </c>
      <c r="L549" s="6">
        <v>5</v>
      </c>
      <c r="M549" s="9"/>
      <c r="N549" s="8">
        <v>4500</v>
      </c>
    </row>
    <row r="550" spans="2:14" ht="26.4">
      <c r="B550" s="4">
        <v>2023</v>
      </c>
      <c r="C550" s="4" t="s">
        <v>32</v>
      </c>
      <c r="D550" s="1079" t="s">
        <v>63</v>
      </c>
      <c r="E550" s="1080"/>
      <c r="F550" s="1079" t="s">
        <v>150</v>
      </c>
      <c r="G550" s="1080"/>
      <c r="H550" s="4" t="s">
        <v>23</v>
      </c>
      <c r="I550" s="4" t="s">
        <v>19</v>
      </c>
      <c r="J550" s="4" t="s">
        <v>33</v>
      </c>
      <c r="K550" s="5">
        <v>1700</v>
      </c>
      <c r="L550" s="6">
        <v>54</v>
      </c>
      <c r="M550" s="9"/>
      <c r="N550" s="8">
        <v>91800</v>
      </c>
    </row>
    <row r="551" spans="2:14" ht="26.4">
      <c r="B551" s="4">
        <v>2023</v>
      </c>
      <c r="C551" s="4" t="s">
        <v>32</v>
      </c>
      <c r="D551" s="1079" t="s">
        <v>63</v>
      </c>
      <c r="E551" s="1080"/>
      <c r="F551" s="1079" t="s">
        <v>150</v>
      </c>
      <c r="G551" s="1080"/>
      <c r="H551" s="4" t="s">
        <v>24</v>
      </c>
      <c r="I551" s="4" t="s">
        <v>19</v>
      </c>
      <c r="J551" s="4" t="s">
        <v>214</v>
      </c>
      <c r="K551" s="5">
        <v>3000</v>
      </c>
      <c r="L551" s="6">
        <v>3</v>
      </c>
      <c r="M551" s="9"/>
      <c r="N551" s="8">
        <v>9000</v>
      </c>
    </row>
    <row r="552" spans="2:14" ht="26.4">
      <c r="B552" s="4">
        <v>2023</v>
      </c>
      <c r="C552" s="4" t="s">
        <v>32</v>
      </c>
      <c r="D552" s="1079" t="s">
        <v>63</v>
      </c>
      <c r="E552" s="1080"/>
      <c r="F552" s="1079" t="s">
        <v>150</v>
      </c>
      <c r="G552" s="1080"/>
      <c r="H552" s="4" t="s">
        <v>25</v>
      </c>
      <c r="I552" s="4" t="s">
        <v>19</v>
      </c>
      <c r="J552" s="4" t="s">
        <v>33</v>
      </c>
      <c r="K552" s="5">
        <v>1700</v>
      </c>
      <c r="L552" s="6">
        <v>483</v>
      </c>
      <c r="M552" s="9"/>
      <c r="N552" s="8">
        <v>821100</v>
      </c>
    </row>
    <row r="553" spans="2:14" ht="26.4">
      <c r="B553" s="4">
        <v>2023</v>
      </c>
      <c r="C553" s="4" t="s">
        <v>32</v>
      </c>
      <c r="D553" s="1079" t="s">
        <v>63</v>
      </c>
      <c r="E553" s="1080"/>
      <c r="F553" s="1079" t="s">
        <v>150</v>
      </c>
      <c r="G553" s="1080"/>
      <c r="H553" s="4" t="s">
        <v>26</v>
      </c>
      <c r="I553" s="4" t="s">
        <v>19</v>
      </c>
      <c r="J553" s="4" t="s">
        <v>33</v>
      </c>
      <c r="K553" s="5">
        <v>3000</v>
      </c>
      <c r="L553" s="6">
        <v>119</v>
      </c>
      <c r="M553" s="9"/>
      <c r="N553" s="8">
        <v>357000</v>
      </c>
    </row>
    <row r="554" spans="2:14" ht="26.4">
      <c r="B554" s="4">
        <v>2023</v>
      </c>
      <c r="C554" s="4" t="s">
        <v>32</v>
      </c>
      <c r="D554" s="1079" t="s">
        <v>63</v>
      </c>
      <c r="E554" s="1080"/>
      <c r="F554" s="1079" t="s">
        <v>150</v>
      </c>
      <c r="G554" s="1080"/>
      <c r="H554" s="4" t="s">
        <v>27</v>
      </c>
      <c r="I554" s="4" t="s">
        <v>19</v>
      </c>
      <c r="J554" s="4" t="s">
        <v>254</v>
      </c>
      <c r="K554" s="5">
        <v>300</v>
      </c>
      <c r="L554" s="6">
        <v>10</v>
      </c>
      <c r="M554" s="9"/>
      <c r="N554" s="8">
        <v>3000</v>
      </c>
    </row>
    <row r="555" spans="2:14">
      <c r="B555" s="12" t="s">
        <v>28</v>
      </c>
      <c r="C555" s="12" t="s">
        <v>28</v>
      </c>
      <c r="D555" s="1083" t="s">
        <v>28</v>
      </c>
      <c r="E555" s="1080"/>
      <c r="F555" s="1083" t="s">
        <v>29</v>
      </c>
      <c r="G555" s="1080"/>
      <c r="H555" s="12" t="s">
        <v>28</v>
      </c>
      <c r="I555" s="12" t="s">
        <v>28</v>
      </c>
      <c r="J555" s="12" t="s">
        <v>28</v>
      </c>
      <c r="K555" s="12" t="s">
        <v>28</v>
      </c>
      <c r="L555" s="13">
        <v>5218</v>
      </c>
      <c r="M555" s="12"/>
      <c r="N555" s="14">
        <v>5376000</v>
      </c>
    </row>
    <row r="556" spans="2:14" ht="26.4">
      <c r="B556" s="4">
        <v>2023</v>
      </c>
      <c r="C556" s="4" t="s">
        <v>32</v>
      </c>
      <c r="D556" s="1079" t="s">
        <v>63</v>
      </c>
      <c r="E556" s="1080"/>
      <c r="F556" s="1079" t="s">
        <v>153</v>
      </c>
      <c r="G556" s="1080"/>
      <c r="H556" s="4" t="s">
        <v>18</v>
      </c>
      <c r="I556" s="4" t="s">
        <v>19</v>
      </c>
      <c r="J556" s="4" t="s">
        <v>33</v>
      </c>
      <c r="K556" s="5">
        <v>900</v>
      </c>
      <c r="L556" s="6">
        <v>183490</v>
      </c>
      <c r="M556" s="7">
        <v>184</v>
      </c>
      <c r="N556" s="8">
        <v>164975400</v>
      </c>
    </row>
    <row r="557" spans="2:14" ht="39.6">
      <c r="B557" s="4">
        <v>2023</v>
      </c>
      <c r="C557" s="4" t="s">
        <v>32</v>
      </c>
      <c r="D557" s="1079" t="s">
        <v>63</v>
      </c>
      <c r="E557" s="1080"/>
      <c r="F557" s="1079" t="s">
        <v>153</v>
      </c>
      <c r="G557" s="1080"/>
      <c r="H557" s="4" t="s">
        <v>22</v>
      </c>
      <c r="I557" s="4" t="s">
        <v>19</v>
      </c>
      <c r="J557" s="4" t="s">
        <v>200</v>
      </c>
      <c r="K557" s="5">
        <v>900</v>
      </c>
      <c r="L557" s="6">
        <v>135</v>
      </c>
      <c r="M557" s="9"/>
      <c r="N557" s="8">
        <v>121500</v>
      </c>
    </row>
    <row r="558" spans="2:14" ht="26.4">
      <c r="B558" s="4">
        <v>2023</v>
      </c>
      <c r="C558" s="4" t="s">
        <v>32</v>
      </c>
      <c r="D558" s="1079" t="s">
        <v>63</v>
      </c>
      <c r="E558" s="1080"/>
      <c r="F558" s="1079" t="s">
        <v>153</v>
      </c>
      <c r="G558" s="1080"/>
      <c r="H558" s="4" t="s">
        <v>23</v>
      </c>
      <c r="I558" s="4" t="s">
        <v>19</v>
      </c>
      <c r="J558" s="4" t="s">
        <v>33</v>
      </c>
      <c r="K558" s="5">
        <v>1700</v>
      </c>
      <c r="L558" s="6">
        <v>1052</v>
      </c>
      <c r="M558" s="9"/>
      <c r="N558" s="8">
        <v>1788400</v>
      </c>
    </row>
    <row r="559" spans="2:14" ht="26.4">
      <c r="B559" s="4">
        <v>2023</v>
      </c>
      <c r="C559" s="4" t="s">
        <v>32</v>
      </c>
      <c r="D559" s="1079" t="s">
        <v>63</v>
      </c>
      <c r="E559" s="1080"/>
      <c r="F559" s="1079" t="s">
        <v>153</v>
      </c>
      <c r="G559" s="1080"/>
      <c r="H559" s="4" t="s">
        <v>24</v>
      </c>
      <c r="I559" s="4" t="s">
        <v>19</v>
      </c>
      <c r="J559" s="4" t="s">
        <v>33</v>
      </c>
      <c r="K559" s="5">
        <v>3000</v>
      </c>
      <c r="L559" s="6">
        <v>83</v>
      </c>
      <c r="M559" s="9"/>
      <c r="N559" s="8">
        <v>249000</v>
      </c>
    </row>
    <row r="560" spans="2:14" ht="26.4">
      <c r="B560" s="4">
        <v>2023</v>
      </c>
      <c r="C560" s="4" t="s">
        <v>32</v>
      </c>
      <c r="D560" s="1079" t="s">
        <v>63</v>
      </c>
      <c r="E560" s="1080"/>
      <c r="F560" s="1079" t="s">
        <v>153</v>
      </c>
      <c r="G560" s="1080"/>
      <c r="H560" s="4" t="s">
        <v>25</v>
      </c>
      <c r="I560" s="4" t="s">
        <v>19</v>
      </c>
      <c r="J560" s="4" t="s">
        <v>33</v>
      </c>
      <c r="K560" s="5">
        <v>1700</v>
      </c>
      <c r="L560" s="6">
        <v>4838</v>
      </c>
      <c r="M560" s="7">
        <v>6</v>
      </c>
      <c r="N560" s="8">
        <v>8214400</v>
      </c>
    </row>
    <row r="561" spans="2:14" ht="26.4">
      <c r="B561" s="4">
        <v>2023</v>
      </c>
      <c r="C561" s="4" t="s">
        <v>32</v>
      </c>
      <c r="D561" s="1079" t="s">
        <v>63</v>
      </c>
      <c r="E561" s="1080"/>
      <c r="F561" s="1079" t="s">
        <v>153</v>
      </c>
      <c r="G561" s="1080"/>
      <c r="H561" s="4" t="s">
        <v>26</v>
      </c>
      <c r="I561" s="4" t="s">
        <v>19</v>
      </c>
      <c r="J561" s="4" t="s">
        <v>33</v>
      </c>
      <c r="K561" s="5">
        <v>3000</v>
      </c>
      <c r="L561" s="6">
        <v>492</v>
      </c>
      <c r="M561" s="9"/>
      <c r="N561" s="8">
        <v>1476000</v>
      </c>
    </row>
    <row r="562" spans="2:14" ht="26.4">
      <c r="B562" s="4">
        <v>2023</v>
      </c>
      <c r="C562" s="4" t="s">
        <v>32</v>
      </c>
      <c r="D562" s="1079" t="s">
        <v>63</v>
      </c>
      <c r="E562" s="1080"/>
      <c r="F562" s="1079" t="s">
        <v>153</v>
      </c>
      <c r="G562" s="1080"/>
      <c r="H562" s="4" t="s">
        <v>27</v>
      </c>
      <c r="I562" s="4" t="s">
        <v>19</v>
      </c>
      <c r="J562" s="4" t="s">
        <v>33</v>
      </c>
      <c r="K562" s="5">
        <v>300</v>
      </c>
      <c r="L562" s="6">
        <v>4739</v>
      </c>
      <c r="M562" s="9"/>
      <c r="N562" s="8">
        <v>1421700</v>
      </c>
    </row>
    <row r="563" spans="2:14">
      <c r="B563" s="12" t="s">
        <v>28</v>
      </c>
      <c r="C563" s="12" t="s">
        <v>28</v>
      </c>
      <c r="D563" s="1083" t="s">
        <v>28</v>
      </c>
      <c r="E563" s="1080"/>
      <c r="F563" s="1083" t="s">
        <v>29</v>
      </c>
      <c r="G563" s="1080"/>
      <c r="H563" s="12" t="s">
        <v>28</v>
      </c>
      <c r="I563" s="12" t="s">
        <v>28</v>
      </c>
      <c r="J563" s="12" t="s">
        <v>28</v>
      </c>
      <c r="K563" s="12" t="s">
        <v>28</v>
      </c>
      <c r="L563" s="13">
        <v>194829</v>
      </c>
      <c r="M563" s="13">
        <v>190</v>
      </c>
      <c r="N563" s="14">
        <v>178246400</v>
      </c>
    </row>
    <row r="564" spans="2:14" ht="26.4">
      <c r="B564" s="4">
        <v>2023</v>
      </c>
      <c r="C564" s="4" t="s">
        <v>32</v>
      </c>
      <c r="D564" s="1079" t="s">
        <v>63</v>
      </c>
      <c r="E564" s="1080"/>
      <c r="F564" s="1079" t="s">
        <v>154</v>
      </c>
      <c r="G564" s="1080"/>
      <c r="H564" s="4" t="s">
        <v>18</v>
      </c>
      <c r="I564" s="4" t="s">
        <v>19</v>
      </c>
      <c r="J564" s="4" t="s">
        <v>33</v>
      </c>
      <c r="K564" s="5">
        <v>900</v>
      </c>
      <c r="L564" s="6">
        <v>174202</v>
      </c>
      <c r="M564" s="7">
        <v>155</v>
      </c>
      <c r="N564" s="8">
        <v>156642300</v>
      </c>
    </row>
    <row r="565" spans="2:14" ht="39.6">
      <c r="B565" s="4">
        <v>2023</v>
      </c>
      <c r="C565" s="4" t="s">
        <v>32</v>
      </c>
      <c r="D565" s="1079" t="s">
        <v>63</v>
      </c>
      <c r="E565" s="1080"/>
      <c r="F565" s="1079" t="s">
        <v>154</v>
      </c>
      <c r="G565" s="1080"/>
      <c r="H565" s="4" t="s">
        <v>22</v>
      </c>
      <c r="I565" s="4" t="s">
        <v>19</v>
      </c>
      <c r="J565" s="4" t="s">
        <v>201</v>
      </c>
      <c r="K565" s="5">
        <v>900</v>
      </c>
      <c r="L565" s="6">
        <v>130</v>
      </c>
      <c r="M565" s="7">
        <v>1</v>
      </c>
      <c r="N565" s="8">
        <v>116100</v>
      </c>
    </row>
    <row r="566" spans="2:14" ht="26.4">
      <c r="B566" s="4">
        <v>2023</v>
      </c>
      <c r="C566" s="4" t="s">
        <v>32</v>
      </c>
      <c r="D566" s="1079" t="s">
        <v>63</v>
      </c>
      <c r="E566" s="1080"/>
      <c r="F566" s="1079" t="s">
        <v>154</v>
      </c>
      <c r="G566" s="1080"/>
      <c r="H566" s="4" t="s">
        <v>23</v>
      </c>
      <c r="I566" s="4" t="s">
        <v>19</v>
      </c>
      <c r="J566" s="4" t="s">
        <v>33</v>
      </c>
      <c r="K566" s="5">
        <v>1700</v>
      </c>
      <c r="L566" s="6">
        <v>1024</v>
      </c>
      <c r="M566" s="9"/>
      <c r="N566" s="8">
        <v>1740800</v>
      </c>
    </row>
    <row r="567" spans="2:14" ht="26.4">
      <c r="B567" s="4">
        <v>2023</v>
      </c>
      <c r="C567" s="4" t="s">
        <v>32</v>
      </c>
      <c r="D567" s="1079" t="s">
        <v>63</v>
      </c>
      <c r="E567" s="1080"/>
      <c r="F567" s="1079" t="s">
        <v>154</v>
      </c>
      <c r="G567" s="1080"/>
      <c r="H567" s="4" t="s">
        <v>24</v>
      </c>
      <c r="I567" s="4" t="s">
        <v>19</v>
      </c>
      <c r="J567" s="4" t="s">
        <v>201</v>
      </c>
      <c r="K567" s="5">
        <v>3000</v>
      </c>
      <c r="L567" s="6">
        <v>72</v>
      </c>
      <c r="M567" s="9"/>
      <c r="N567" s="8">
        <v>216000</v>
      </c>
    </row>
    <row r="568" spans="2:14" ht="26.4">
      <c r="B568" s="4">
        <v>2023</v>
      </c>
      <c r="C568" s="4" t="s">
        <v>32</v>
      </c>
      <c r="D568" s="1079" t="s">
        <v>63</v>
      </c>
      <c r="E568" s="1080"/>
      <c r="F568" s="1079" t="s">
        <v>154</v>
      </c>
      <c r="G568" s="1080"/>
      <c r="H568" s="4" t="s">
        <v>25</v>
      </c>
      <c r="I568" s="4" t="s">
        <v>19</v>
      </c>
      <c r="J568" s="4" t="s">
        <v>33</v>
      </c>
      <c r="K568" s="5">
        <v>1700</v>
      </c>
      <c r="L568" s="6">
        <v>4707</v>
      </c>
      <c r="M568" s="7">
        <v>6</v>
      </c>
      <c r="N568" s="8">
        <v>7991700</v>
      </c>
    </row>
    <row r="569" spans="2:14" ht="26.4">
      <c r="B569" s="4">
        <v>2023</v>
      </c>
      <c r="C569" s="4" t="s">
        <v>32</v>
      </c>
      <c r="D569" s="1079" t="s">
        <v>63</v>
      </c>
      <c r="E569" s="1080"/>
      <c r="F569" s="1079" t="s">
        <v>154</v>
      </c>
      <c r="G569" s="1080"/>
      <c r="H569" s="4" t="s">
        <v>26</v>
      </c>
      <c r="I569" s="4" t="s">
        <v>19</v>
      </c>
      <c r="J569" s="4" t="s">
        <v>33</v>
      </c>
      <c r="K569" s="5">
        <v>3000</v>
      </c>
      <c r="L569" s="6">
        <v>477</v>
      </c>
      <c r="M569" s="9"/>
      <c r="N569" s="8">
        <v>1431000</v>
      </c>
    </row>
    <row r="570" spans="2:14" ht="26.4">
      <c r="B570" s="4">
        <v>2023</v>
      </c>
      <c r="C570" s="4" t="s">
        <v>32</v>
      </c>
      <c r="D570" s="1079" t="s">
        <v>63</v>
      </c>
      <c r="E570" s="1080"/>
      <c r="F570" s="1079" t="s">
        <v>154</v>
      </c>
      <c r="G570" s="1080"/>
      <c r="H570" s="4" t="s">
        <v>27</v>
      </c>
      <c r="I570" s="4" t="s">
        <v>19</v>
      </c>
      <c r="J570" s="4" t="s">
        <v>33</v>
      </c>
      <c r="K570" s="5">
        <v>300</v>
      </c>
      <c r="L570" s="6">
        <v>4624</v>
      </c>
      <c r="M570" s="9"/>
      <c r="N570" s="8">
        <v>1387200</v>
      </c>
    </row>
    <row r="571" spans="2:14">
      <c r="B571" s="12" t="s">
        <v>28</v>
      </c>
      <c r="C571" s="12" t="s">
        <v>28</v>
      </c>
      <c r="D571" s="1083" t="s">
        <v>28</v>
      </c>
      <c r="E571" s="1080"/>
      <c r="F571" s="1083" t="s">
        <v>29</v>
      </c>
      <c r="G571" s="1080"/>
      <c r="H571" s="12" t="s">
        <v>28</v>
      </c>
      <c r="I571" s="12" t="s">
        <v>28</v>
      </c>
      <c r="J571" s="12" t="s">
        <v>28</v>
      </c>
      <c r="K571" s="12" t="s">
        <v>28</v>
      </c>
      <c r="L571" s="13">
        <v>185236</v>
      </c>
      <c r="M571" s="13">
        <v>162</v>
      </c>
      <c r="N571" s="14">
        <v>169525100</v>
      </c>
    </row>
    <row r="572" spans="2:14" ht="26.4">
      <c r="B572" s="4">
        <v>2023</v>
      </c>
      <c r="C572" s="4" t="s">
        <v>32</v>
      </c>
      <c r="D572" s="1079" t="s">
        <v>63</v>
      </c>
      <c r="E572" s="1080"/>
      <c r="F572" s="1079" t="s">
        <v>155</v>
      </c>
      <c r="G572" s="1080"/>
      <c r="H572" s="4" t="s">
        <v>18</v>
      </c>
      <c r="I572" s="4" t="s">
        <v>90</v>
      </c>
      <c r="J572" s="4" t="s">
        <v>256</v>
      </c>
      <c r="K572" s="5">
        <v>3000</v>
      </c>
      <c r="L572" s="6">
        <v>478</v>
      </c>
      <c r="M572" s="9"/>
      <c r="N572" s="8">
        <v>1434000</v>
      </c>
    </row>
    <row r="573" spans="2:14" ht="26.4">
      <c r="B573" s="4">
        <v>2023</v>
      </c>
      <c r="C573" s="4" t="s">
        <v>32</v>
      </c>
      <c r="D573" s="1079" t="s">
        <v>63</v>
      </c>
      <c r="E573" s="1080"/>
      <c r="F573" s="1079" t="s">
        <v>155</v>
      </c>
      <c r="G573" s="1080"/>
      <c r="H573" s="4" t="s">
        <v>18</v>
      </c>
      <c r="I573" s="4" t="s">
        <v>90</v>
      </c>
      <c r="J573" s="4" t="s">
        <v>198</v>
      </c>
      <c r="K573" s="5">
        <v>3000</v>
      </c>
      <c r="L573" s="6">
        <v>2416</v>
      </c>
      <c r="M573" s="9"/>
      <c r="N573" s="8">
        <v>7248000</v>
      </c>
    </row>
    <row r="574" spans="2:14" ht="26.4">
      <c r="B574" s="4">
        <v>2023</v>
      </c>
      <c r="C574" s="4" t="s">
        <v>32</v>
      </c>
      <c r="D574" s="1079" t="s">
        <v>63</v>
      </c>
      <c r="E574" s="1080"/>
      <c r="F574" s="1079" t="s">
        <v>155</v>
      </c>
      <c r="G574" s="1080"/>
      <c r="H574" s="4" t="s">
        <v>18</v>
      </c>
      <c r="I574" s="4" t="s">
        <v>90</v>
      </c>
      <c r="J574" s="4" t="s">
        <v>257</v>
      </c>
      <c r="K574" s="5">
        <v>1700</v>
      </c>
      <c r="L574" s="6">
        <v>1493</v>
      </c>
      <c r="M574" s="9"/>
      <c r="N574" s="8">
        <v>2538100</v>
      </c>
    </row>
    <row r="575" spans="2:14" ht="39.6">
      <c r="B575" s="4">
        <v>2023</v>
      </c>
      <c r="C575" s="4" t="s">
        <v>32</v>
      </c>
      <c r="D575" s="1079" t="s">
        <v>63</v>
      </c>
      <c r="E575" s="1080"/>
      <c r="F575" s="1079" t="s">
        <v>155</v>
      </c>
      <c r="G575" s="1080"/>
      <c r="H575" s="4" t="s">
        <v>22</v>
      </c>
      <c r="I575" s="4" t="s">
        <v>90</v>
      </c>
      <c r="J575" s="4" t="s">
        <v>258</v>
      </c>
      <c r="K575" s="5">
        <v>3000</v>
      </c>
      <c r="L575" s="6">
        <v>428</v>
      </c>
      <c r="M575" s="9"/>
      <c r="N575" s="8">
        <v>1284000</v>
      </c>
    </row>
    <row r="576" spans="2:14" ht="39.6">
      <c r="B576" s="4">
        <v>2023</v>
      </c>
      <c r="C576" s="4" t="s">
        <v>32</v>
      </c>
      <c r="D576" s="1079" t="s">
        <v>63</v>
      </c>
      <c r="E576" s="1080"/>
      <c r="F576" s="1079" t="s">
        <v>155</v>
      </c>
      <c r="G576" s="1080"/>
      <c r="H576" s="4" t="s">
        <v>22</v>
      </c>
      <c r="I576" s="4" t="s">
        <v>90</v>
      </c>
      <c r="J576" s="4" t="s">
        <v>259</v>
      </c>
      <c r="K576" s="5">
        <v>3000</v>
      </c>
      <c r="L576" s="6">
        <v>101</v>
      </c>
      <c r="M576" s="9"/>
      <c r="N576" s="8">
        <v>303000</v>
      </c>
    </row>
    <row r="577" spans="2:14" ht="39.6">
      <c r="B577" s="4">
        <v>2023</v>
      </c>
      <c r="C577" s="4" t="s">
        <v>32</v>
      </c>
      <c r="D577" s="1079" t="s">
        <v>63</v>
      </c>
      <c r="E577" s="1080"/>
      <c r="F577" s="1079" t="s">
        <v>155</v>
      </c>
      <c r="G577" s="1080"/>
      <c r="H577" s="4" t="s">
        <v>22</v>
      </c>
      <c r="I577" s="4" t="s">
        <v>90</v>
      </c>
      <c r="J577" s="4" t="s">
        <v>260</v>
      </c>
      <c r="K577" s="5">
        <v>1700</v>
      </c>
      <c r="L577" s="6">
        <v>1955</v>
      </c>
      <c r="M577" s="9"/>
      <c r="N577" s="8">
        <v>3323500</v>
      </c>
    </row>
    <row r="578" spans="2:14" ht="52.8">
      <c r="B578" s="4">
        <v>2023</v>
      </c>
      <c r="C578" s="4" t="s">
        <v>32</v>
      </c>
      <c r="D578" s="1079" t="s">
        <v>63</v>
      </c>
      <c r="E578" s="1080"/>
      <c r="F578" s="1079" t="s">
        <v>155</v>
      </c>
      <c r="G578" s="1080"/>
      <c r="H578" s="4" t="s">
        <v>103</v>
      </c>
      <c r="I578" s="4" t="s">
        <v>90</v>
      </c>
      <c r="J578" s="4" t="s">
        <v>33</v>
      </c>
      <c r="K578" s="5">
        <v>300</v>
      </c>
      <c r="L578" s="6">
        <v>6868</v>
      </c>
      <c r="M578" s="9"/>
      <c r="N578" s="8">
        <v>2060400</v>
      </c>
    </row>
    <row r="579" spans="2:14" ht="52.8">
      <c r="B579" s="4">
        <v>2023</v>
      </c>
      <c r="C579" s="4" t="s">
        <v>32</v>
      </c>
      <c r="D579" s="1079" t="s">
        <v>63</v>
      </c>
      <c r="E579" s="1080"/>
      <c r="F579" s="1079" t="s">
        <v>155</v>
      </c>
      <c r="G579" s="1080"/>
      <c r="H579" s="4" t="s">
        <v>103</v>
      </c>
      <c r="I579" s="4" t="s">
        <v>90</v>
      </c>
      <c r="J579" s="4" t="s">
        <v>261</v>
      </c>
      <c r="K579" s="5">
        <v>3000</v>
      </c>
      <c r="L579" s="6">
        <v>172</v>
      </c>
      <c r="M579" s="9"/>
      <c r="N579" s="8">
        <v>516000</v>
      </c>
    </row>
    <row r="580" spans="2:14" ht="52.8">
      <c r="B580" s="4">
        <v>2023</v>
      </c>
      <c r="C580" s="4" t="s">
        <v>32</v>
      </c>
      <c r="D580" s="1079" t="s">
        <v>63</v>
      </c>
      <c r="E580" s="1080"/>
      <c r="F580" s="1079" t="s">
        <v>155</v>
      </c>
      <c r="G580" s="1080"/>
      <c r="H580" s="4" t="s">
        <v>103</v>
      </c>
      <c r="I580" s="4" t="s">
        <v>90</v>
      </c>
      <c r="J580" s="4" t="s">
        <v>262</v>
      </c>
      <c r="K580" s="5">
        <v>1700</v>
      </c>
      <c r="L580" s="6">
        <v>1227</v>
      </c>
      <c r="M580" s="9"/>
      <c r="N580" s="8">
        <v>2085900</v>
      </c>
    </row>
    <row r="581" spans="2:14" ht="26.4">
      <c r="B581" s="4">
        <v>2023</v>
      </c>
      <c r="C581" s="4" t="s">
        <v>32</v>
      </c>
      <c r="D581" s="1079" t="s">
        <v>63</v>
      </c>
      <c r="E581" s="1080"/>
      <c r="F581" s="1079" t="s">
        <v>155</v>
      </c>
      <c r="G581" s="1080"/>
      <c r="H581" s="4" t="s">
        <v>23</v>
      </c>
      <c r="I581" s="4" t="s">
        <v>90</v>
      </c>
      <c r="J581" s="4" t="s">
        <v>214</v>
      </c>
      <c r="K581" s="5">
        <v>3000</v>
      </c>
      <c r="L581" s="6">
        <v>888</v>
      </c>
      <c r="M581" s="9"/>
      <c r="N581" s="8">
        <v>2664000</v>
      </c>
    </row>
    <row r="582" spans="2:14" ht="26.4">
      <c r="B582" s="4">
        <v>2023</v>
      </c>
      <c r="C582" s="4" t="s">
        <v>32</v>
      </c>
      <c r="D582" s="1079" t="s">
        <v>63</v>
      </c>
      <c r="E582" s="1080"/>
      <c r="F582" s="1079" t="s">
        <v>155</v>
      </c>
      <c r="G582" s="1080"/>
      <c r="H582" s="4" t="s">
        <v>23</v>
      </c>
      <c r="I582" s="4" t="s">
        <v>90</v>
      </c>
      <c r="J582" s="4" t="s">
        <v>263</v>
      </c>
      <c r="K582" s="5">
        <v>3000</v>
      </c>
      <c r="L582" s="6">
        <v>261</v>
      </c>
      <c r="M582" s="9"/>
      <c r="N582" s="8">
        <v>783000</v>
      </c>
    </row>
    <row r="583" spans="2:14" ht="26.4">
      <c r="B583" s="4">
        <v>2023</v>
      </c>
      <c r="C583" s="4" t="s">
        <v>32</v>
      </c>
      <c r="D583" s="1079" t="s">
        <v>63</v>
      </c>
      <c r="E583" s="1080"/>
      <c r="F583" s="1079" t="s">
        <v>155</v>
      </c>
      <c r="G583" s="1080"/>
      <c r="H583" s="4" t="s">
        <v>23</v>
      </c>
      <c r="I583" s="4" t="s">
        <v>90</v>
      </c>
      <c r="J583" s="4" t="s">
        <v>264</v>
      </c>
      <c r="K583" s="5">
        <v>1700</v>
      </c>
      <c r="L583" s="6">
        <v>1264</v>
      </c>
      <c r="M583" s="9"/>
      <c r="N583" s="8">
        <v>2148800</v>
      </c>
    </row>
    <row r="584" spans="2:14" ht="26.4">
      <c r="B584" s="4">
        <v>2023</v>
      </c>
      <c r="C584" s="4" t="s">
        <v>32</v>
      </c>
      <c r="D584" s="1079" t="s">
        <v>63</v>
      </c>
      <c r="E584" s="1080"/>
      <c r="F584" s="1079" t="s">
        <v>155</v>
      </c>
      <c r="G584" s="1080"/>
      <c r="H584" s="4" t="s">
        <v>24</v>
      </c>
      <c r="I584" s="4" t="s">
        <v>90</v>
      </c>
      <c r="J584" s="4" t="s">
        <v>265</v>
      </c>
      <c r="K584" s="5">
        <v>1700</v>
      </c>
      <c r="L584" s="6">
        <v>4078</v>
      </c>
      <c r="M584" s="9"/>
      <c r="N584" s="8">
        <v>6932600</v>
      </c>
    </row>
    <row r="585" spans="2:14" ht="26.4">
      <c r="B585" s="4">
        <v>2023</v>
      </c>
      <c r="C585" s="4" t="s">
        <v>32</v>
      </c>
      <c r="D585" s="1079" t="s">
        <v>63</v>
      </c>
      <c r="E585" s="1080"/>
      <c r="F585" s="1079" t="s">
        <v>155</v>
      </c>
      <c r="G585" s="1080"/>
      <c r="H585" s="4" t="s">
        <v>111</v>
      </c>
      <c r="I585" s="4" t="s">
        <v>90</v>
      </c>
      <c r="J585" s="4" t="s">
        <v>33</v>
      </c>
      <c r="K585" s="5">
        <v>900</v>
      </c>
      <c r="L585" s="6">
        <v>838187</v>
      </c>
      <c r="M585" s="9"/>
      <c r="N585" s="8">
        <v>754368300</v>
      </c>
    </row>
    <row r="586" spans="2:14" ht="26.4">
      <c r="B586" s="4">
        <v>2023</v>
      </c>
      <c r="C586" s="4" t="s">
        <v>32</v>
      </c>
      <c r="D586" s="1079" t="s">
        <v>63</v>
      </c>
      <c r="E586" s="1080"/>
      <c r="F586" s="1079" t="s">
        <v>155</v>
      </c>
      <c r="G586" s="1080"/>
      <c r="H586" s="4" t="s">
        <v>111</v>
      </c>
      <c r="I586" s="4" t="s">
        <v>90</v>
      </c>
      <c r="J586" s="4" t="s">
        <v>266</v>
      </c>
      <c r="K586" s="5">
        <v>3000</v>
      </c>
      <c r="L586" s="6">
        <v>362</v>
      </c>
      <c r="M586" s="9"/>
      <c r="N586" s="8">
        <v>1086000</v>
      </c>
    </row>
    <row r="587" spans="2:14" ht="26.4">
      <c r="B587" s="4">
        <v>2023</v>
      </c>
      <c r="C587" s="4" t="s">
        <v>32</v>
      </c>
      <c r="D587" s="1079" t="s">
        <v>63</v>
      </c>
      <c r="E587" s="1080"/>
      <c r="F587" s="1079" t="s">
        <v>155</v>
      </c>
      <c r="G587" s="1080"/>
      <c r="H587" s="4" t="s">
        <v>112</v>
      </c>
      <c r="I587" s="4" t="s">
        <v>90</v>
      </c>
      <c r="J587" s="4" t="s">
        <v>216</v>
      </c>
      <c r="K587" s="5">
        <v>3000</v>
      </c>
      <c r="L587" s="6">
        <v>227</v>
      </c>
      <c r="M587" s="9"/>
      <c r="N587" s="8">
        <v>681000</v>
      </c>
    </row>
    <row r="588" spans="2:14" ht="26.4">
      <c r="B588" s="4">
        <v>2023</v>
      </c>
      <c r="C588" s="4" t="s">
        <v>32</v>
      </c>
      <c r="D588" s="1079" t="s">
        <v>63</v>
      </c>
      <c r="E588" s="1080"/>
      <c r="F588" s="1079" t="s">
        <v>155</v>
      </c>
      <c r="G588" s="1080"/>
      <c r="H588" s="4" t="s">
        <v>112</v>
      </c>
      <c r="I588" s="4" t="s">
        <v>90</v>
      </c>
      <c r="J588" s="4" t="s">
        <v>33</v>
      </c>
      <c r="K588" s="5">
        <v>900</v>
      </c>
      <c r="L588" s="6">
        <v>529</v>
      </c>
      <c r="M588" s="9"/>
      <c r="N588" s="8">
        <v>476100</v>
      </c>
    </row>
    <row r="589" spans="2:14" ht="26.4">
      <c r="B589" s="4">
        <v>2023</v>
      </c>
      <c r="C589" s="4" t="s">
        <v>32</v>
      </c>
      <c r="D589" s="1079" t="s">
        <v>63</v>
      </c>
      <c r="E589" s="1080"/>
      <c r="F589" s="1079" t="s">
        <v>155</v>
      </c>
      <c r="G589" s="1080"/>
      <c r="H589" s="4" t="s">
        <v>112</v>
      </c>
      <c r="I589" s="4" t="s">
        <v>90</v>
      </c>
      <c r="J589" s="4" t="s">
        <v>267</v>
      </c>
      <c r="K589" s="5">
        <v>3000</v>
      </c>
      <c r="L589" s="6">
        <v>67</v>
      </c>
      <c r="M589" s="9"/>
      <c r="N589" s="8">
        <v>201000</v>
      </c>
    </row>
    <row r="590" spans="2:14" ht="26.4">
      <c r="B590" s="4">
        <v>2023</v>
      </c>
      <c r="C590" s="4" t="s">
        <v>32</v>
      </c>
      <c r="D590" s="1079" t="s">
        <v>63</v>
      </c>
      <c r="E590" s="1080"/>
      <c r="F590" s="1079" t="s">
        <v>155</v>
      </c>
      <c r="G590" s="1080"/>
      <c r="H590" s="4" t="s">
        <v>25</v>
      </c>
      <c r="I590" s="4" t="s">
        <v>90</v>
      </c>
      <c r="J590" s="4" t="s">
        <v>195</v>
      </c>
      <c r="K590" s="5">
        <v>3000</v>
      </c>
      <c r="L590" s="6">
        <v>254</v>
      </c>
      <c r="M590" s="9"/>
      <c r="N590" s="8">
        <v>762000</v>
      </c>
    </row>
    <row r="591" spans="2:14" ht="26.4">
      <c r="B591" s="4">
        <v>2023</v>
      </c>
      <c r="C591" s="4" t="s">
        <v>32</v>
      </c>
      <c r="D591" s="1079" t="s">
        <v>63</v>
      </c>
      <c r="E591" s="1080"/>
      <c r="F591" s="1079" t="s">
        <v>155</v>
      </c>
      <c r="G591" s="1080"/>
      <c r="H591" s="4" t="s">
        <v>25</v>
      </c>
      <c r="I591" s="4" t="s">
        <v>90</v>
      </c>
      <c r="J591" s="4" t="s">
        <v>223</v>
      </c>
      <c r="K591" s="5">
        <v>1700</v>
      </c>
      <c r="L591" s="6">
        <v>2383</v>
      </c>
      <c r="M591" s="9"/>
      <c r="N591" s="8">
        <v>4051100</v>
      </c>
    </row>
    <row r="592" spans="2:14" ht="26.4">
      <c r="B592" s="4">
        <v>2023</v>
      </c>
      <c r="C592" s="4" t="s">
        <v>32</v>
      </c>
      <c r="D592" s="1079" t="s">
        <v>63</v>
      </c>
      <c r="E592" s="1080"/>
      <c r="F592" s="1079" t="s">
        <v>155</v>
      </c>
      <c r="G592" s="1080"/>
      <c r="H592" s="4" t="s">
        <v>25</v>
      </c>
      <c r="I592" s="4" t="s">
        <v>90</v>
      </c>
      <c r="J592" s="4" t="s">
        <v>268</v>
      </c>
      <c r="K592" s="5">
        <v>3000</v>
      </c>
      <c r="L592" s="6">
        <v>972</v>
      </c>
      <c r="M592" s="9"/>
      <c r="N592" s="8">
        <v>2916000</v>
      </c>
    </row>
    <row r="593" spans="2:14" ht="26.4">
      <c r="B593" s="4">
        <v>2023</v>
      </c>
      <c r="C593" s="4" t="s">
        <v>32</v>
      </c>
      <c r="D593" s="1079" t="s">
        <v>63</v>
      </c>
      <c r="E593" s="1080"/>
      <c r="F593" s="1079" t="s">
        <v>155</v>
      </c>
      <c r="G593" s="1080"/>
      <c r="H593" s="4" t="s">
        <v>26</v>
      </c>
      <c r="I593" s="4" t="s">
        <v>90</v>
      </c>
      <c r="J593" s="4" t="s">
        <v>269</v>
      </c>
      <c r="K593" s="5">
        <v>3000</v>
      </c>
      <c r="L593" s="6">
        <v>932</v>
      </c>
      <c r="M593" s="9"/>
      <c r="N593" s="8">
        <v>2796000</v>
      </c>
    </row>
    <row r="594" spans="2:14" ht="26.4">
      <c r="B594" s="4">
        <v>2023</v>
      </c>
      <c r="C594" s="4" t="s">
        <v>32</v>
      </c>
      <c r="D594" s="1079" t="s">
        <v>63</v>
      </c>
      <c r="E594" s="1080"/>
      <c r="F594" s="1079" t="s">
        <v>155</v>
      </c>
      <c r="G594" s="1080"/>
      <c r="H594" s="4" t="s">
        <v>26</v>
      </c>
      <c r="I594" s="4" t="s">
        <v>90</v>
      </c>
      <c r="J594" s="4" t="s">
        <v>270</v>
      </c>
      <c r="K594" s="5">
        <v>1700</v>
      </c>
      <c r="L594" s="6">
        <v>2295</v>
      </c>
      <c r="M594" s="9"/>
      <c r="N594" s="8">
        <v>3901500</v>
      </c>
    </row>
    <row r="595" spans="2:14" ht="26.4">
      <c r="B595" s="4">
        <v>2023</v>
      </c>
      <c r="C595" s="4" t="s">
        <v>32</v>
      </c>
      <c r="D595" s="1079" t="s">
        <v>63</v>
      </c>
      <c r="E595" s="1080"/>
      <c r="F595" s="1079" t="s">
        <v>155</v>
      </c>
      <c r="G595" s="1080"/>
      <c r="H595" s="4" t="s">
        <v>26</v>
      </c>
      <c r="I595" s="4" t="s">
        <v>90</v>
      </c>
      <c r="J595" s="4" t="s">
        <v>271</v>
      </c>
      <c r="K595" s="5">
        <v>3000</v>
      </c>
      <c r="L595" s="6">
        <v>678</v>
      </c>
      <c r="M595" s="9"/>
      <c r="N595" s="8">
        <v>2034000</v>
      </c>
    </row>
    <row r="596" spans="2:14" ht="26.4">
      <c r="B596" s="4">
        <v>2023</v>
      </c>
      <c r="C596" s="4" t="s">
        <v>32</v>
      </c>
      <c r="D596" s="1079" t="s">
        <v>63</v>
      </c>
      <c r="E596" s="1080"/>
      <c r="F596" s="1079" t="s">
        <v>155</v>
      </c>
      <c r="G596" s="1080"/>
      <c r="H596" s="4" t="s">
        <v>124</v>
      </c>
      <c r="I596" s="4" t="s">
        <v>90</v>
      </c>
      <c r="J596" s="4" t="s">
        <v>272</v>
      </c>
      <c r="K596" s="5">
        <v>3000</v>
      </c>
      <c r="L596" s="6">
        <v>647</v>
      </c>
      <c r="M596" s="9"/>
      <c r="N596" s="8">
        <v>1941000</v>
      </c>
    </row>
    <row r="597" spans="2:14" ht="26.4">
      <c r="B597" s="4">
        <v>2023</v>
      </c>
      <c r="C597" s="4" t="s">
        <v>32</v>
      </c>
      <c r="D597" s="1079" t="s">
        <v>63</v>
      </c>
      <c r="E597" s="1080"/>
      <c r="F597" s="1079" t="s">
        <v>155</v>
      </c>
      <c r="G597" s="1080"/>
      <c r="H597" s="4" t="s">
        <v>27</v>
      </c>
      <c r="I597" s="4" t="s">
        <v>90</v>
      </c>
      <c r="J597" s="4" t="s">
        <v>273</v>
      </c>
      <c r="K597" s="5">
        <v>1700</v>
      </c>
      <c r="L597" s="6">
        <v>2378</v>
      </c>
      <c r="M597" s="9"/>
      <c r="N597" s="8">
        <v>4042600</v>
      </c>
    </row>
    <row r="598" spans="2:14" ht="26.4">
      <c r="B598" s="4">
        <v>2023</v>
      </c>
      <c r="C598" s="4" t="s">
        <v>32</v>
      </c>
      <c r="D598" s="1079" t="s">
        <v>63</v>
      </c>
      <c r="E598" s="1080"/>
      <c r="F598" s="1079" t="s">
        <v>155</v>
      </c>
      <c r="G598" s="1080"/>
      <c r="H598" s="4" t="s">
        <v>124</v>
      </c>
      <c r="I598" s="4" t="s">
        <v>90</v>
      </c>
      <c r="J598" s="4" t="s">
        <v>33</v>
      </c>
      <c r="K598" s="5">
        <v>1700</v>
      </c>
      <c r="L598" s="6">
        <v>9117</v>
      </c>
      <c r="M598" s="9"/>
      <c r="N598" s="8">
        <v>15498900</v>
      </c>
    </row>
    <row r="599" spans="2:14" ht="26.4">
      <c r="B599" s="4">
        <v>2023</v>
      </c>
      <c r="C599" s="4" t="s">
        <v>32</v>
      </c>
      <c r="D599" s="1079" t="s">
        <v>63</v>
      </c>
      <c r="E599" s="1080"/>
      <c r="F599" s="1079" t="s">
        <v>155</v>
      </c>
      <c r="G599" s="1080"/>
      <c r="H599" s="4" t="s">
        <v>27</v>
      </c>
      <c r="I599" s="4" t="s">
        <v>90</v>
      </c>
      <c r="J599" s="4" t="s">
        <v>196</v>
      </c>
      <c r="K599" s="5">
        <v>3000</v>
      </c>
      <c r="L599" s="6">
        <v>336</v>
      </c>
      <c r="M599" s="9"/>
      <c r="N599" s="8">
        <v>1008000</v>
      </c>
    </row>
    <row r="600" spans="2:14">
      <c r="B600" s="12" t="s">
        <v>28</v>
      </c>
      <c r="C600" s="12" t="s">
        <v>28</v>
      </c>
      <c r="D600" s="1083" t="s">
        <v>28</v>
      </c>
      <c r="E600" s="1080"/>
      <c r="F600" s="1083" t="s">
        <v>29</v>
      </c>
      <c r="G600" s="1080"/>
      <c r="H600" s="12" t="s">
        <v>28</v>
      </c>
      <c r="I600" s="12" t="s">
        <v>28</v>
      </c>
      <c r="J600" s="12" t="s">
        <v>28</v>
      </c>
      <c r="K600" s="12" t="s">
        <v>28</v>
      </c>
      <c r="L600" s="13">
        <v>880993</v>
      </c>
      <c r="M600" s="12"/>
      <c r="N600" s="14">
        <v>829084800</v>
      </c>
    </row>
    <row r="601" spans="2:14" ht="26.4">
      <c r="B601" s="4">
        <v>2023</v>
      </c>
      <c r="C601" s="4" t="s">
        <v>32</v>
      </c>
      <c r="D601" s="1079" t="s">
        <v>63</v>
      </c>
      <c r="E601" s="1080"/>
      <c r="F601" s="1079" t="s">
        <v>168</v>
      </c>
      <c r="G601" s="1080"/>
      <c r="H601" s="4" t="s">
        <v>18</v>
      </c>
      <c r="I601" s="4" t="s">
        <v>19</v>
      </c>
      <c r="J601" s="4" t="s">
        <v>33</v>
      </c>
      <c r="K601" s="5">
        <v>2400</v>
      </c>
      <c r="L601" s="6">
        <v>46939</v>
      </c>
      <c r="M601" s="7">
        <v>23</v>
      </c>
      <c r="N601" s="8">
        <v>112598400</v>
      </c>
    </row>
    <row r="602" spans="2:14" ht="26.4">
      <c r="B602" s="4">
        <v>2023</v>
      </c>
      <c r="C602" s="4" t="s">
        <v>32</v>
      </c>
      <c r="D602" s="1079" t="s">
        <v>63</v>
      </c>
      <c r="E602" s="1080"/>
      <c r="F602" s="1079" t="s">
        <v>168</v>
      </c>
      <c r="G602" s="1080"/>
      <c r="H602" s="4" t="s">
        <v>18</v>
      </c>
      <c r="I602" s="4" t="s">
        <v>37</v>
      </c>
      <c r="J602" s="4" t="s">
        <v>51</v>
      </c>
      <c r="K602" s="5">
        <v>3600</v>
      </c>
      <c r="L602" s="6">
        <v>27777</v>
      </c>
      <c r="M602" s="9"/>
      <c r="N602" s="8">
        <v>99997200</v>
      </c>
    </row>
    <row r="603" spans="2:14" ht="39.6">
      <c r="B603" s="4">
        <v>2023</v>
      </c>
      <c r="C603" s="4" t="s">
        <v>32</v>
      </c>
      <c r="D603" s="1079" t="s">
        <v>63</v>
      </c>
      <c r="E603" s="1080"/>
      <c r="F603" s="1079" t="s">
        <v>168</v>
      </c>
      <c r="G603" s="1080"/>
      <c r="H603" s="4" t="s">
        <v>22</v>
      </c>
      <c r="I603" s="4" t="s">
        <v>19</v>
      </c>
      <c r="J603" s="4" t="s">
        <v>33</v>
      </c>
      <c r="K603" s="5">
        <v>2400</v>
      </c>
      <c r="L603" s="6">
        <v>112</v>
      </c>
      <c r="M603" s="9"/>
      <c r="N603" s="8">
        <v>268800</v>
      </c>
    </row>
    <row r="604" spans="2:14" ht="39.6">
      <c r="B604" s="4">
        <v>2023</v>
      </c>
      <c r="C604" s="4" t="s">
        <v>32</v>
      </c>
      <c r="D604" s="1079" t="s">
        <v>63</v>
      </c>
      <c r="E604" s="1080"/>
      <c r="F604" s="1079" t="s">
        <v>168</v>
      </c>
      <c r="G604" s="1080"/>
      <c r="H604" s="4" t="s">
        <v>22</v>
      </c>
      <c r="I604" s="4" t="s">
        <v>37</v>
      </c>
      <c r="J604" s="4" t="s">
        <v>51</v>
      </c>
      <c r="K604" s="5">
        <v>3600</v>
      </c>
      <c r="L604" s="6">
        <v>78</v>
      </c>
      <c r="M604" s="9"/>
      <c r="N604" s="8">
        <v>280800</v>
      </c>
    </row>
    <row r="605" spans="2:14" ht="26.4">
      <c r="B605" s="4">
        <v>2023</v>
      </c>
      <c r="C605" s="4" t="s">
        <v>32</v>
      </c>
      <c r="D605" s="1079" t="s">
        <v>63</v>
      </c>
      <c r="E605" s="1080"/>
      <c r="F605" s="1079" t="s">
        <v>168</v>
      </c>
      <c r="G605" s="1080"/>
      <c r="H605" s="4" t="s">
        <v>23</v>
      </c>
      <c r="I605" s="4" t="s">
        <v>19</v>
      </c>
      <c r="J605" s="4" t="s">
        <v>33</v>
      </c>
      <c r="K605" s="5">
        <v>4300</v>
      </c>
      <c r="L605" s="6">
        <v>517</v>
      </c>
      <c r="M605" s="9"/>
      <c r="N605" s="8">
        <v>2223100</v>
      </c>
    </row>
    <row r="606" spans="2:14" ht="26.4">
      <c r="B606" s="4">
        <v>2023</v>
      </c>
      <c r="C606" s="4" t="s">
        <v>32</v>
      </c>
      <c r="D606" s="1079" t="s">
        <v>63</v>
      </c>
      <c r="E606" s="1080"/>
      <c r="F606" s="1079" t="s">
        <v>168</v>
      </c>
      <c r="G606" s="1080"/>
      <c r="H606" s="4" t="s">
        <v>23</v>
      </c>
      <c r="I606" s="4" t="s">
        <v>37</v>
      </c>
      <c r="J606" s="4" t="s">
        <v>51</v>
      </c>
      <c r="K606" s="5">
        <v>6400</v>
      </c>
      <c r="L606" s="6">
        <v>403</v>
      </c>
      <c r="M606" s="9"/>
      <c r="N606" s="8">
        <v>2579200</v>
      </c>
    </row>
    <row r="607" spans="2:14" ht="26.4">
      <c r="B607" s="4">
        <v>2023</v>
      </c>
      <c r="C607" s="4" t="s">
        <v>32</v>
      </c>
      <c r="D607" s="1079" t="s">
        <v>63</v>
      </c>
      <c r="E607" s="1080"/>
      <c r="F607" s="1079" t="s">
        <v>168</v>
      </c>
      <c r="G607" s="1080"/>
      <c r="H607" s="4" t="s">
        <v>24</v>
      </c>
      <c r="I607" s="4" t="s">
        <v>19</v>
      </c>
      <c r="J607" s="4" t="s">
        <v>214</v>
      </c>
      <c r="K607" s="5">
        <v>7600</v>
      </c>
      <c r="L607" s="6">
        <v>14</v>
      </c>
      <c r="M607" s="9"/>
      <c r="N607" s="8">
        <v>106400</v>
      </c>
    </row>
    <row r="608" spans="2:14" ht="26.4">
      <c r="B608" s="4">
        <v>2023</v>
      </c>
      <c r="C608" s="4" t="s">
        <v>32</v>
      </c>
      <c r="D608" s="1079" t="s">
        <v>63</v>
      </c>
      <c r="E608" s="1080"/>
      <c r="F608" s="1079" t="s">
        <v>168</v>
      </c>
      <c r="G608" s="1080"/>
      <c r="H608" s="4" t="s">
        <v>24</v>
      </c>
      <c r="I608" s="4" t="s">
        <v>37</v>
      </c>
      <c r="J608" s="4" t="s">
        <v>212</v>
      </c>
      <c r="K608" s="5">
        <v>11400</v>
      </c>
      <c r="L608" s="6">
        <v>9</v>
      </c>
      <c r="M608" s="9"/>
      <c r="N608" s="8">
        <v>102600</v>
      </c>
    </row>
    <row r="609" spans="2:14" ht="26.4">
      <c r="B609" s="4">
        <v>2023</v>
      </c>
      <c r="C609" s="4" t="s">
        <v>32</v>
      </c>
      <c r="D609" s="1079" t="s">
        <v>63</v>
      </c>
      <c r="E609" s="1080"/>
      <c r="F609" s="1079" t="s">
        <v>168</v>
      </c>
      <c r="G609" s="1080"/>
      <c r="H609" s="4" t="s">
        <v>25</v>
      </c>
      <c r="I609" s="4" t="s">
        <v>19</v>
      </c>
      <c r="J609" s="4" t="s">
        <v>33</v>
      </c>
      <c r="K609" s="5">
        <v>4300</v>
      </c>
      <c r="L609" s="6">
        <v>3076</v>
      </c>
      <c r="M609" s="7">
        <v>5</v>
      </c>
      <c r="N609" s="8">
        <v>13205300</v>
      </c>
    </row>
    <row r="610" spans="2:14" ht="26.4">
      <c r="B610" s="4">
        <v>2023</v>
      </c>
      <c r="C610" s="4" t="s">
        <v>32</v>
      </c>
      <c r="D610" s="1079" t="s">
        <v>63</v>
      </c>
      <c r="E610" s="1080"/>
      <c r="F610" s="1079" t="s">
        <v>168</v>
      </c>
      <c r="G610" s="1080"/>
      <c r="H610" s="4" t="s">
        <v>25</v>
      </c>
      <c r="I610" s="4" t="s">
        <v>37</v>
      </c>
      <c r="J610" s="4" t="s">
        <v>51</v>
      </c>
      <c r="K610" s="5">
        <v>6400</v>
      </c>
      <c r="L610" s="6">
        <v>583</v>
      </c>
      <c r="M610" s="9"/>
      <c r="N610" s="8">
        <v>3731200</v>
      </c>
    </row>
    <row r="611" spans="2:14" ht="26.4">
      <c r="B611" s="4">
        <v>2023</v>
      </c>
      <c r="C611" s="4" t="s">
        <v>32</v>
      </c>
      <c r="D611" s="1079" t="s">
        <v>63</v>
      </c>
      <c r="E611" s="1080"/>
      <c r="F611" s="1079" t="s">
        <v>168</v>
      </c>
      <c r="G611" s="1080"/>
      <c r="H611" s="4" t="s">
        <v>26</v>
      </c>
      <c r="I611" s="4" t="s">
        <v>19</v>
      </c>
      <c r="J611" s="4" t="s">
        <v>33</v>
      </c>
      <c r="K611" s="5">
        <v>7600</v>
      </c>
      <c r="L611" s="6">
        <v>1431</v>
      </c>
      <c r="M611" s="9"/>
      <c r="N611" s="8">
        <v>10875600</v>
      </c>
    </row>
    <row r="612" spans="2:14" ht="26.4">
      <c r="B612" s="4">
        <v>2023</v>
      </c>
      <c r="C612" s="4" t="s">
        <v>32</v>
      </c>
      <c r="D612" s="1079" t="s">
        <v>63</v>
      </c>
      <c r="E612" s="1080"/>
      <c r="F612" s="1079" t="s">
        <v>168</v>
      </c>
      <c r="G612" s="1080"/>
      <c r="H612" s="4" t="s">
        <v>26</v>
      </c>
      <c r="I612" s="4" t="s">
        <v>37</v>
      </c>
      <c r="J612" s="4" t="s">
        <v>51</v>
      </c>
      <c r="K612" s="5">
        <v>11400</v>
      </c>
      <c r="L612" s="6">
        <v>207</v>
      </c>
      <c r="M612" s="9"/>
      <c r="N612" s="8">
        <v>2359800</v>
      </c>
    </row>
    <row r="613" spans="2:14" ht="26.4">
      <c r="B613" s="4">
        <v>2023</v>
      </c>
      <c r="C613" s="4" t="s">
        <v>32</v>
      </c>
      <c r="D613" s="1079" t="s">
        <v>63</v>
      </c>
      <c r="E613" s="1080"/>
      <c r="F613" s="1079" t="s">
        <v>168</v>
      </c>
      <c r="G613" s="1080"/>
      <c r="H613" s="4" t="s">
        <v>27</v>
      </c>
      <c r="I613" s="4" t="s">
        <v>19</v>
      </c>
      <c r="J613" s="4" t="s">
        <v>33</v>
      </c>
      <c r="K613" s="5">
        <v>700</v>
      </c>
      <c r="L613" s="6">
        <v>672</v>
      </c>
      <c r="M613" s="9"/>
      <c r="N613" s="8">
        <v>470400</v>
      </c>
    </row>
    <row r="614" spans="2:14" ht="26.4">
      <c r="B614" s="4">
        <v>2023</v>
      </c>
      <c r="C614" s="4" t="s">
        <v>32</v>
      </c>
      <c r="D614" s="1079" t="s">
        <v>63</v>
      </c>
      <c r="E614" s="1080"/>
      <c r="F614" s="1079" t="s">
        <v>168</v>
      </c>
      <c r="G614" s="1080"/>
      <c r="H614" s="4" t="s">
        <v>27</v>
      </c>
      <c r="I614" s="4" t="s">
        <v>37</v>
      </c>
      <c r="J614" s="4" t="s">
        <v>51</v>
      </c>
      <c r="K614" s="5">
        <v>1100</v>
      </c>
      <c r="L614" s="6">
        <v>615</v>
      </c>
      <c r="M614" s="9"/>
      <c r="N614" s="8">
        <v>676500</v>
      </c>
    </row>
    <row r="615" spans="2:14">
      <c r="B615" s="12" t="s">
        <v>28</v>
      </c>
      <c r="C615" s="12" t="s">
        <v>28</v>
      </c>
      <c r="D615" s="1083" t="s">
        <v>28</v>
      </c>
      <c r="E615" s="1080"/>
      <c r="F615" s="1083" t="s">
        <v>29</v>
      </c>
      <c r="G615" s="1080"/>
      <c r="H615" s="12" t="s">
        <v>28</v>
      </c>
      <c r="I615" s="12" t="s">
        <v>28</v>
      </c>
      <c r="J615" s="12" t="s">
        <v>28</v>
      </c>
      <c r="K615" s="12" t="s">
        <v>28</v>
      </c>
      <c r="L615" s="13">
        <v>82433</v>
      </c>
      <c r="M615" s="13">
        <v>28</v>
      </c>
      <c r="N615" s="14">
        <v>249475300</v>
      </c>
    </row>
    <row r="616" spans="2:14" ht="26.4">
      <c r="B616" s="4">
        <v>2023</v>
      </c>
      <c r="C616" s="4" t="s">
        <v>32</v>
      </c>
      <c r="D616" s="1079" t="s">
        <v>63</v>
      </c>
      <c r="E616" s="1080"/>
      <c r="F616" s="1079" t="s">
        <v>170</v>
      </c>
      <c r="G616" s="1080"/>
      <c r="H616" s="4" t="s">
        <v>18</v>
      </c>
      <c r="I616" s="4" t="s">
        <v>19</v>
      </c>
      <c r="J616" s="4" t="s">
        <v>33</v>
      </c>
      <c r="K616" s="5">
        <v>2400</v>
      </c>
      <c r="L616" s="6">
        <v>42672</v>
      </c>
      <c r="M616" s="7">
        <v>22</v>
      </c>
      <c r="N616" s="8">
        <v>102360000</v>
      </c>
    </row>
    <row r="617" spans="2:14" ht="26.4">
      <c r="B617" s="4">
        <v>2023</v>
      </c>
      <c r="C617" s="4" t="s">
        <v>32</v>
      </c>
      <c r="D617" s="1079" t="s">
        <v>63</v>
      </c>
      <c r="E617" s="1080"/>
      <c r="F617" s="1079" t="s">
        <v>170</v>
      </c>
      <c r="G617" s="1080"/>
      <c r="H617" s="4" t="s">
        <v>18</v>
      </c>
      <c r="I617" s="4" t="s">
        <v>37</v>
      </c>
      <c r="J617" s="4" t="s">
        <v>51</v>
      </c>
      <c r="K617" s="5">
        <v>3600</v>
      </c>
      <c r="L617" s="6">
        <v>24869</v>
      </c>
      <c r="M617" s="9"/>
      <c r="N617" s="8">
        <v>89528400</v>
      </c>
    </row>
    <row r="618" spans="2:14" ht="39.6">
      <c r="B618" s="4">
        <v>2023</v>
      </c>
      <c r="C618" s="4" t="s">
        <v>32</v>
      </c>
      <c r="D618" s="1079" t="s">
        <v>63</v>
      </c>
      <c r="E618" s="1080"/>
      <c r="F618" s="1079" t="s">
        <v>170</v>
      </c>
      <c r="G618" s="1080"/>
      <c r="H618" s="4" t="s">
        <v>22</v>
      </c>
      <c r="I618" s="4" t="s">
        <v>19</v>
      </c>
      <c r="J618" s="4" t="s">
        <v>33</v>
      </c>
      <c r="K618" s="5">
        <v>2400</v>
      </c>
      <c r="L618" s="6">
        <v>130</v>
      </c>
      <c r="M618" s="7">
        <v>2</v>
      </c>
      <c r="N618" s="8">
        <v>307200</v>
      </c>
    </row>
    <row r="619" spans="2:14" ht="39.6">
      <c r="B619" s="4">
        <v>2023</v>
      </c>
      <c r="C619" s="4" t="s">
        <v>32</v>
      </c>
      <c r="D619" s="1079" t="s">
        <v>63</v>
      </c>
      <c r="E619" s="1080"/>
      <c r="F619" s="1079" t="s">
        <v>170</v>
      </c>
      <c r="G619" s="1080"/>
      <c r="H619" s="4" t="s">
        <v>22</v>
      </c>
      <c r="I619" s="4" t="s">
        <v>37</v>
      </c>
      <c r="J619" s="4" t="s">
        <v>51</v>
      </c>
      <c r="K619" s="5">
        <v>3600</v>
      </c>
      <c r="L619" s="6">
        <v>65</v>
      </c>
      <c r="M619" s="9"/>
      <c r="N619" s="8">
        <v>234000</v>
      </c>
    </row>
    <row r="620" spans="2:14" ht="26.4">
      <c r="B620" s="4">
        <v>2023</v>
      </c>
      <c r="C620" s="4" t="s">
        <v>32</v>
      </c>
      <c r="D620" s="1079" t="s">
        <v>63</v>
      </c>
      <c r="E620" s="1080"/>
      <c r="F620" s="1079" t="s">
        <v>170</v>
      </c>
      <c r="G620" s="1080"/>
      <c r="H620" s="4" t="s">
        <v>23</v>
      </c>
      <c r="I620" s="4" t="s">
        <v>19</v>
      </c>
      <c r="J620" s="4" t="s">
        <v>33</v>
      </c>
      <c r="K620" s="5">
        <v>4300</v>
      </c>
      <c r="L620" s="6">
        <v>555</v>
      </c>
      <c r="M620" s="9"/>
      <c r="N620" s="8">
        <v>2386500</v>
      </c>
    </row>
    <row r="621" spans="2:14" ht="26.4">
      <c r="B621" s="4">
        <v>2023</v>
      </c>
      <c r="C621" s="4" t="s">
        <v>32</v>
      </c>
      <c r="D621" s="1079" t="s">
        <v>63</v>
      </c>
      <c r="E621" s="1080"/>
      <c r="F621" s="1079" t="s">
        <v>170</v>
      </c>
      <c r="G621" s="1080"/>
      <c r="H621" s="4" t="s">
        <v>23</v>
      </c>
      <c r="I621" s="4" t="s">
        <v>37</v>
      </c>
      <c r="J621" s="4" t="s">
        <v>51</v>
      </c>
      <c r="K621" s="5">
        <v>6400</v>
      </c>
      <c r="L621" s="6">
        <v>491</v>
      </c>
      <c r="M621" s="9"/>
      <c r="N621" s="8">
        <v>3142400</v>
      </c>
    </row>
    <row r="622" spans="2:14" ht="26.4">
      <c r="B622" s="4">
        <v>2023</v>
      </c>
      <c r="C622" s="4" t="s">
        <v>32</v>
      </c>
      <c r="D622" s="1079" t="s">
        <v>63</v>
      </c>
      <c r="E622" s="1080"/>
      <c r="F622" s="1079" t="s">
        <v>170</v>
      </c>
      <c r="G622" s="1080"/>
      <c r="H622" s="4" t="s">
        <v>24</v>
      </c>
      <c r="I622" s="4" t="s">
        <v>19</v>
      </c>
      <c r="J622" s="4" t="s">
        <v>33</v>
      </c>
      <c r="K622" s="5">
        <v>7600</v>
      </c>
      <c r="L622" s="6">
        <v>14</v>
      </c>
      <c r="M622" s="7">
        <v>1</v>
      </c>
      <c r="N622" s="8">
        <v>98800</v>
      </c>
    </row>
    <row r="623" spans="2:14" ht="26.4">
      <c r="B623" s="4">
        <v>2023</v>
      </c>
      <c r="C623" s="4" t="s">
        <v>32</v>
      </c>
      <c r="D623" s="1079" t="s">
        <v>63</v>
      </c>
      <c r="E623" s="1080"/>
      <c r="F623" s="1079" t="s">
        <v>170</v>
      </c>
      <c r="G623" s="1080"/>
      <c r="H623" s="4" t="s">
        <v>24</v>
      </c>
      <c r="I623" s="4" t="s">
        <v>37</v>
      </c>
      <c r="J623" s="4" t="s">
        <v>212</v>
      </c>
      <c r="K623" s="5">
        <v>11400</v>
      </c>
      <c r="L623" s="6">
        <v>18</v>
      </c>
      <c r="M623" s="9"/>
      <c r="N623" s="8">
        <v>205200</v>
      </c>
    </row>
    <row r="624" spans="2:14" ht="26.4">
      <c r="B624" s="4">
        <v>2023</v>
      </c>
      <c r="C624" s="4" t="s">
        <v>32</v>
      </c>
      <c r="D624" s="1079" t="s">
        <v>63</v>
      </c>
      <c r="E624" s="1080"/>
      <c r="F624" s="1079" t="s">
        <v>170</v>
      </c>
      <c r="G624" s="1080"/>
      <c r="H624" s="4" t="s">
        <v>25</v>
      </c>
      <c r="I624" s="4" t="s">
        <v>19</v>
      </c>
      <c r="J624" s="4" t="s">
        <v>33</v>
      </c>
      <c r="K624" s="5">
        <v>4300</v>
      </c>
      <c r="L624" s="6">
        <v>2997</v>
      </c>
      <c r="M624" s="7">
        <v>3</v>
      </c>
      <c r="N624" s="8">
        <v>12874200</v>
      </c>
    </row>
    <row r="625" spans="2:14" ht="26.4">
      <c r="B625" s="4">
        <v>2023</v>
      </c>
      <c r="C625" s="4" t="s">
        <v>32</v>
      </c>
      <c r="D625" s="1079" t="s">
        <v>63</v>
      </c>
      <c r="E625" s="1080"/>
      <c r="F625" s="1079" t="s">
        <v>170</v>
      </c>
      <c r="G625" s="1080"/>
      <c r="H625" s="4" t="s">
        <v>25</v>
      </c>
      <c r="I625" s="4" t="s">
        <v>37</v>
      </c>
      <c r="J625" s="4" t="s">
        <v>51</v>
      </c>
      <c r="K625" s="5">
        <v>6400</v>
      </c>
      <c r="L625" s="6">
        <v>651</v>
      </c>
      <c r="M625" s="9"/>
      <c r="N625" s="8">
        <v>4166400</v>
      </c>
    </row>
    <row r="626" spans="2:14" ht="26.4">
      <c r="B626" s="4">
        <v>2023</v>
      </c>
      <c r="C626" s="4" t="s">
        <v>32</v>
      </c>
      <c r="D626" s="1079" t="s">
        <v>63</v>
      </c>
      <c r="E626" s="1080"/>
      <c r="F626" s="1079" t="s">
        <v>170</v>
      </c>
      <c r="G626" s="1080"/>
      <c r="H626" s="4" t="s">
        <v>26</v>
      </c>
      <c r="I626" s="4" t="s">
        <v>19</v>
      </c>
      <c r="J626" s="4" t="s">
        <v>33</v>
      </c>
      <c r="K626" s="5">
        <v>7600</v>
      </c>
      <c r="L626" s="6">
        <v>1259</v>
      </c>
      <c r="M626" s="7">
        <v>3</v>
      </c>
      <c r="N626" s="8">
        <v>9545600</v>
      </c>
    </row>
    <row r="627" spans="2:14" ht="26.4">
      <c r="B627" s="4">
        <v>2023</v>
      </c>
      <c r="C627" s="4" t="s">
        <v>32</v>
      </c>
      <c r="D627" s="1079" t="s">
        <v>63</v>
      </c>
      <c r="E627" s="1080"/>
      <c r="F627" s="1079" t="s">
        <v>170</v>
      </c>
      <c r="G627" s="1080"/>
      <c r="H627" s="4" t="s">
        <v>26</v>
      </c>
      <c r="I627" s="4" t="s">
        <v>37</v>
      </c>
      <c r="J627" s="4" t="s">
        <v>51</v>
      </c>
      <c r="K627" s="5">
        <v>11400</v>
      </c>
      <c r="L627" s="6">
        <v>162</v>
      </c>
      <c r="M627" s="9"/>
      <c r="N627" s="8">
        <v>1846800</v>
      </c>
    </row>
    <row r="628" spans="2:14" ht="26.4">
      <c r="B628" s="4">
        <v>2023</v>
      </c>
      <c r="C628" s="4" t="s">
        <v>32</v>
      </c>
      <c r="D628" s="1079" t="s">
        <v>63</v>
      </c>
      <c r="E628" s="1080"/>
      <c r="F628" s="1079" t="s">
        <v>170</v>
      </c>
      <c r="G628" s="1080"/>
      <c r="H628" s="4" t="s">
        <v>27</v>
      </c>
      <c r="I628" s="4" t="s">
        <v>19</v>
      </c>
      <c r="J628" s="4" t="s">
        <v>33</v>
      </c>
      <c r="K628" s="5">
        <v>700</v>
      </c>
      <c r="L628" s="6">
        <v>648</v>
      </c>
      <c r="M628" s="9"/>
      <c r="N628" s="8">
        <v>453600</v>
      </c>
    </row>
    <row r="629" spans="2:14" ht="26.4">
      <c r="B629" s="4">
        <v>2023</v>
      </c>
      <c r="C629" s="4" t="s">
        <v>32</v>
      </c>
      <c r="D629" s="1079" t="s">
        <v>63</v>
      </c>
      <c r="E629" s="1080"/>
      <c r="F629" s="1079" t="s">
        <v>170</v>
      </c>
      <c r="G629" s="1080"/>
      <c r="H629" s="4" t="s">
        <v>27</v>
      </c>
      <c r="I629" s="4" t="s">
        <v>37</v>
      </c>
      <c r="J629" s="4" t="s">
        <v>51</v>
      </c>
      <c r="K629" s="5">
        <v>1100</v>
      </c>
      <c r="L629" s="6">
        <v>591</v>
      </c>
      <c r="M629" s="9"/>
      <c r="N629" s="8">
        <v>650100</v>
      </c>
    </row>
    <row r="630" spans="2:14">
      <c r="B630" s="12" t="s">
        <v>28</v>
      </c>
      <c r="C630" s="12" t="s">
        <v>28</v>
      </c>
      <c r="D630" s="1083" t="s">
        <v>28</v>
      </c>
      <c r="E630" s="1080"/>
      <c r="F630" s="1083" t="s">
        <v>29</v>
      </c>
      <c r="G630" s="1080"/>
      <c r="H630" s="12" t="s">
        <v>28</v>
      </c>
      <c r="I630" s="12" t="s">
        <v>28</v>
      </c>
      <c r="J630" s="12" t="s">
        <v>28</v>
      </c>
      <c r="K630" s="12" t="s">
        <v>28</v>
      </c>
      <c r="L630" s="13">
        <v>75122</v>
      </c>
      <c r="M630" s="13">
        <v>31</v>
      </c>
      <c r="N630" s="14">
        <v>227799200</v>
      </c>
    </row>
    <row r="631" spans="2:14" ht="26.4">
      <c r="B631" s="4">
        <v>2023</v>
      </c>
      <c r="C631" s="4" t="s">
        <v>32</v>
      </c>
      <c r="D631" s="1079" t="s">
        <v>63</v>
      </c>
      <c r="E631" s="1080"/>
      <c r="F631" s="1079" t="s">
        <v>171</v>
      </c>
      <c r="G631" s="1080"/>
      <c r="H631" s="4" t="s">
        <v>18</v>
      </c>
      <c r="I631" s="4" t="s">
        <v>90</v>
      </c>
      <c r="J631" s="4" t="s">
        <v>239</v>
      </c>
      <c r="K631" s="5">
        <v>4300</v>
      </c>
      <c r="L631" s="6">
        <v>7696</v>
      </c>
      <c r="M631" s="9"/>
      <c r="N631" s="8">
        <v>33092800</v>
      </c>
    </row>
    <row r="632" spans="2:14" ht="26.4">
      <c r="B632" s="4">
        <v>2023</v>
      </c>
      <c r="C632" s="4" t="s">
        <v>32</v>
      </c>
      <c r="D632" s="1079" t="s">
        <v>63</v>
      </c>
      <c r="E632" s="1080"/>
      <c r="F632" s="1079" t="s">
        <v>171</v>
      </c>
      <c r="G632" s="1080"/>
      <c r="H632" s="4" t="s">
        <v>18</v>
      </c>
      <c r="I632" s="4" t="s">
        <v>90</v>
      </c>
      <c r="J632" s="4" t="s">
        <v>274</v>
      </c>
      <c r="K632" s="5">
        <v>7600</v>
      </c>
      <c r="L632" s="6">
        <v>2361</v>
      </c>
      <c r="M632" s="9"/>
      <c r="N632" s="8">
        <v>17943600</v>
      </c>
    </row>
    <row r="633" spans="2:14" ht="26.4">
      <c r="B633" s="4">
        <v>2023</v>
      </c>
      <c r="C633" s="4" t="s">
        <v>32</v>
      </c>
      <c r="D633" s="1079" t="s">
        <v>63</v>
      </c>
      <c r="E633" s="1080"/>
      <c r="F633" s="1079" t="s">
        <v>171</v>
      </c>
      <c r="G633" s="1080"/>
      <c r="H633" s="4" t="s">
        <v>18</v>
      </c>
      <c r="I633" s="4" t="s">
        <v>94</v>
      </c>
      <c r="J633" s="4" t="s">
        <v>240</v>
      </c>
      <c r="K633" s="5">
        <v>11400</v>
      </c>
      <c r="L633" s="6">
        <v>676</v>
      </c>
      <c r="M633" s="9"/>
      <c r="N633" s="8">
        <v>7706400</v>
      </c>
    </row>
    <row r="634" spans="2:14" ht="26.4">
      <c r="B634" s="4">
        <v>2023</v>
      </c>
      <c r="C634" s="4" t="s">
        <v>32</v>
      </c>
      <c r="D634" s="1079" t="s">
        <v>63</v>
      </c>
      <c r="E634" s="1080"/>
      <c r="F634" s="1079" t="s">
        <v>171</v>
      </c>
      <c r="G634" s="1080"/>
      <c r="H634" s="4" t="s">
        <v>18</v>
      </c>
      <c r="I634" s="4" t="s">
        <v>94</v>
      </c>
      <c r="J634" s="4" t="s">
        <v>220</v>
      </c>
      <c r="K634" s="5">
        <v>11400</v>
      </c>
      <c r="L634" s="6">
        <v>649</v>
      </c>
      <c r="M634" s="9"/>
      <c r="N634" s="8">
        <v>7398600</v>
      </c>
    </row>
    <row r="635" spans="2:14" ht="26.4">
      <c r="B635" s="4">
        <v>2023</v>
      </c>
      <c r="C635" s="4" t="s">
        <v>32</v>
      </c>
      <c r="D635" s="1079" t="s">
        <v>63</v>
      </c>
      <c r="E635" s="1080"/>
      <c r="F635" s="1079" t="s">
        <v>171</v>
      </c>
      <c r="G635" s="1080"/>
      <c r="H635" s="4" t="s">
        <v>18</v>
      </c>
      <c r="I635" s="4" t="s">
        <v>94</v>
      </c>
      <c r="J635" s="4" t="s">
        <v>212</v>
      </c>
      <c r="K635" s="5">
        <v>6400</v>
      </c>
      <c r="L635" s="6">
        <v>560</v>
      </c>
      <c r="M635" s="9"/>
      <c r="N635" s="8">
        <v>3584000</v>
      </c>
    </row>
    <row r="636" spans="2:14" ht="39.6">
      <c r="B636" s="4">
        <v>2023</v>
      </c>
      <c r="C636" s="4" t="s">
        <v>32</v>
      </c>
      <c r="D636" s="1079" t="s">
        <v>63</v>
      </c>
      <c r="E636" s="1080"/>
      <c r="F636" s="1079" t="s">
        <v>171</v>
      </c>
      <c r="G636" s="1080"/>
      <c r="H636" s="4" t="s">
        <v>22</v>
      </c>
      <c r="I636" s="4" t="s">
        <v>90</v>
      </c>
      <c r="J636" s="4" t="s">
        <v>275</v>
      </c>
      <c r="K636" s="5">
        <v>4300</v>
      </c>
      <c r="L636" s="6">
        <v>3091</v>
      </c>
      <c r="M636" s="9"/>
      <c r="N636" s="8">
        <v>13291300</v>
      </c>
    </row>
    <row r="637" spans="2:14" ht="39.6">
      <c r="B637" s="4">
        <v>2023</v>
      </c>
      <c r="C637" s="4" t="s">
        <v>32</v>
      </c>
      <c r="D637" s="1079" t="s">
        <v>63</v>
      </c>
      <c r="E637" s="1080"/>
      <c r="F637" s="1079" t="s">
        <v>171</v>
      </c>
      <c r="G637" s="1080"/>
      <c r="H637" s="4" t="s">
        <v>22</v>
      </c>
      <c r="I637" s="4" t="s">
        <v>90</v>
      </c>
      <c r="J637" s="4" t="s">
        <v>209</v>
      </c>
      <c r="K637" s="5">
        <v>7600</v>
      </c>
      <c r="L637" s="6">
        <v>1897</v>
      </c>
      <c r="M637" s="9"/>
      <c r="N637" s="8">
        <v>14417200</v>
      </c>
    </row>
    <row r="638" spans="2:14" ht="39.6">
      <c r="B638" s="4">
        <v>2023</v>
      </c>
      <c r="C638" s="4" t="s">
        <v>32</v>
      </c>
      <c r="D638" s="1079" t="s">
        <v>63</v>
      </c>
      <c r="E638" s="1080"/>
      <c r="F638" s="1079" t="s">
        <v>171</v>
      </c>
      <c r="G638" s="1080"/>
      <c r="H638" s="4" t="s">
        <v>22</v>
      </c>
      <c r="I638" s="4" t="s">
        <v>90</v>
      </c>
      <c r="J638" s="4" t="s">
        <v>229</v>
      </c>
      <c r="K638" s="5">
        <v>7600</v>
      </c>
      <c r="L638" s="6">
        <v>489</v>
      </c>
      <c r="M638" s="9"/>
      <c r="N638" s="8">
        <v>3716400</v>
      </c>
    </row>
    <row r="639" spans="2:14" ht="39.6">
      <c r="B639" s="4">
        <v>2023</v>
      </c>
      <c r="C639" s="4" t="s">
        <v>32</v>
      </c>
      <c r="D639" s="1079" t="s">
        <v>63</v>
      </c>
      <c r="E639" s="1080"/>
      <c r="F639" s="1079" t="s">
        <v>171</v>
      </c>
      <c r="G639" s="1080"/>
      <c r="H639" s="4" t="s">
        <v>22</v>
      </c>
      <c r="I639" s="4" t="s">
        <v>94</v>
      </c>
      <c r="J639" s="4" t="s">
        <v>276</v>
      </c>
      <c r="K639" s="5">
        <v>11400</v>
      </c>
      <c r="L639" s="6">
        <v>733</v>
      </c>
      <c r="M639" s="9"/>
      <c r="N639" s="8">
        <v>8356200</v>
      </c>
    </row>
    <row r="640" spans="2:14" ht="52.8">
      <c r="B640" s="4">
        <v>2023</v>
      </c>
      <c r="C640" s="4" t="s">
        <v>32</v>
      </c>
      <c r="D640" s="1079" t="s">
        <v>63</v>
      </c>
      <c r="E640" s="1080"/>
      <c r="F640" s="1079" t="s">
        <v>171</v>
      </c>
      <c r="G640" s="1080"/>
      <c r="H640" s="4" t="s">
        <v>103</v>
      </c>
      <c r="I640" s="4" t="s">
        <v>90</v>
      </c>
      <c r="J640" s="4" t="s">
        <v>229</v>
      </c>
      <c r="K640" s="5">
        <v>4300</v>
      </c>
      <c r="L640" s="6">
        <v>1207</v>
      </c>
      <c r="M640" s="9"/>
      <c r="N640" s="8">
        <v>5190100</v>
      </c>
    </row>
    <row r="641" spans="2:14" ht="52.8">
      <c r="B641" s="4">
        <v>2023</v>
      </c>
      <c r="C641" s="4" t="s">
        <v>32</v>
      </c>
      <c r="D641" s="1079" t="s">
        <v>63</v>
      </c>
      <c r="E641" s="1080"/>
      <c r="F641" s="1079" t="s">
        <v>171</v>
      </c>
      <c r="G641" s="1080"/>
      <c r="H641" s="4" t="s">
        <v>103</v>
      </c>
      <c r="I641" s="4" t="s">
        <v>90</v>
      </c>
      <c r="J641" s="4" t="s">
        <v>33</v>
      </c>
      <c r="K641" s="5">
        <v>700</v>
      </c>
      <c r="L641" s="6">
        <v>2181</v>
      </c>
      <c r="M641" s="9"/>
      <c r="N641" s="8">
        <v>1526700</v>
      </c>
    </row>
    <row r="642" spans="2:14" ht="52.8">
      <c r="B642" s="4">
        <v>2023</v>
      </c>
      <c r="C642" s="4" t="s">
        <v>32</v>
      </c>
      <c r="D642" s="1079" t="s">
        <v>63</v>
      </c>
      <c r="E642" s="1080"/>
      <c r="F642" s="1079" t="s">
        <v>171</v>
      </c>
      <c r="G642" s="1080"/>
      <c r="H642" s="4" t="s">
        <v>103</v>
      </c>
      <c r="I642" s="4" t="s">
        <v>94</v>
      </c>
      <c r="J642" s="4" t="s">
        <v>51</v>
      </c>
      <c r="K642" s="5">
        <v>1100</v>
      </c>
      <c r="L642" s="6">
        <v>2575</v>
      </c>
      <c r="M642" s="9"/>
      <c r="N642" s="8">
        <v>2832500</v>
      </c>
    </row>
    <row r="643" spans="2:14" ht="26.4">
      <c r="B643" s="4">
        <v>2023</v>
      </c>
      <c r="C643" s="4" t="s">
        <v>32</v>
      </c>
      <c r="D643" s="1079" t="s">
        <v>63</v>
      </c>
      <c r="E643" s="1080"/>
      <c r="F643" s="1079" t="s">
        <v>171</v>
      </c>
      <c r="G643" s="1080"/>
      <c r="H643" s="4" t="s">
        <v>23</v>
      </c>
      <c r="I643" s="4" t="s">
        <v>90</v>
      </c>
      <c r="J643" s="4" t="s">
        <v>277</v>
      </c>
      <c r="K643" s="5">
        <v>4300</v>
      </c>
      <c r="L643" s="6">
        <v>2990</v>
      </c>
      <c r="M643" s="9"/>
      <c r="N643" s="8">
        <v>12857000</v>
      </c>
    </row>
    <row r="644" spans="2:14" ht="26.4">
      <c r="B644" s="4">
        <v>2023</v>
      </c>
      <c r="C644" s="4" t="s">
        <v>32</v>
      </c>
      <c r="D644" s="1079" t="s">
        <v>63</v>
      </c>
      <c r="E644" s="1080"/>
      <c r="F644" s="1079" t="s">
        <v>171</v>
      </c>
      <c r="G644" s="1080"/>
      <c r="H644" s="4" t="s">
        <v>23</v>
      </c>
      <c r="I644" s="4" t="s">
        <v>90</v>
      </c>
      <c r="J644" s="4" t="s">
        <v>271</v>
      </c>
      <c r="K644" s="5">
        <v>7600</v>
      </c>
      <c r="L644" s="6">
        <v>5819</v>
      </c>
      <c r="M644" s="9"/>
      <c r="N644" s="8">
        <v>44224400</v>
      </c>
    </row>
    <row r="645" spans="2:14" ht="26.4">
      <c r="B645" s="4">
        <v>2023</v>
      </c>
      <c r="C645" s="4" t="s">
        <v>32</v>
      </c>
      <c r="D645" s="1079" t="s">
        <v>63</v>
      </c>
      <c r="E645" s="1080"/>
      <c r="F645" s="1079" t="s">
        <v>171</v>
      </c>
      <c r="G645" s="1080"/>
      <c r="H645" s="4" t="s">
        <v>23</v>
      </c>
      <c r="I645" s="4" t="s">
        <v>90</v>
      </c>
      <c r="J645" s="4" t="s">
        <v>278</v>
      </c>
      <c r="K645" s="5">
        <v>7600</v>
      </c>
      <c r="L645" s="6">
        <v>695</v>
      </c>
      <c r="M645" s="9"/>
      <c r="N645" s="8">
        <v>5282000</v>
      </c>
    </row>
    <row r="646" spans="2:14" ht="26.4">
      <c r="B646" s="4">
        <v>2023</v>
      </c>
      <c r="C646" s="4" t="s">
        <v>32</v>
      </c>
      <c r="D646" s="1079" t="s">
        <v>63</v>
      </c>
      <c r="E646" s="1080"/>
      <c r="F646" s="1079" t="s">
        <v>171</v>
      </c>
      <c r="G646" s="1080"/>
      <c r="H646" s="4" t="s">
        <v>23</v>
      </c>
      <c r="I646" s="4" t="s">
        <v>94</v>
      </c>
      <c r="J646" s="4" t="s">
        <v>234</v>
      </c>
      <c r="K646" s="5">
        <v>11400</v>
      </c>
      <c r="L646" s="6">
        <v>656</v>
      </c>
      <c r="M646" s="9"/>
      <c r="N646" s="8">
        <v>7478400</v>
      </c>
    </row>
    <row r="647" spans="2:14" ht="26.4">
      <c r="B647" s="4">
        <v>2023</v>
      </c>
      <c r="C647" s="4" t="s">
        <v>32</v>
      </c>
      <c r="D647" s="1079" t="s">
        <v>63</v>
      </c>
      <c r="E647" s="1080"/>
      <c r="F647" s="1079" t="s">
        <v>171</v>
      </c>
      <c r="G647" s="1080"/>
      <c r="H647" s="4" t="s">
        <v>23</v>
      </c>
      <c r="I647" s="4" t="s">
        <v>94</v>
      </c>
      <c r="J647" s="4" t="s">
        <v>279</v>
      </c>
      <c r="K647" s="5">
        <v>11400</v>
      </c>
      <c r="L647" s="6">
        <v>2528</v>
      </c>
      <c r="M647" s="9"/>
      <c r="N647" s="8">
        <v>28819200</v>
      </c>
    </row>
    <row r="648" spans="2:14" ht="26.4">
      <c r="B648" s="4">
        <v>2023</v>
      </c>
      <c r="C648" s="4" t="s">
        <v>32</v>
      </c>
      <c r="D648" s="1079" t="s">
        <v>63</v>
      </c>
      <c r="E648" s="1080"/>
      <c r="F648" s="1079" t="s">
        <v>171</v>
      </c>
      <c r="G648" s="1080"/>
      <c r="H648" s="4" t="s">
        <v>24</v>
      </c>
      <c r="I648" s="4" t="s">
        <v>90</v>
      </c>
      <c r="J648" s="4" t="s">
        <v>275</v>
      </c>
      <c r="K648" s="5">
        <v>7600</v>
      </c>
      <c r="L648" s="6">
        <v>5722</v>
      </c>
      <c r="M648" s="9"/>
      <c r="N648" s="8">
        <v>43487200</v>
      </c>
    </row>
    <row r="649" spans="2:14" ht="26.4">
      <c r="B649" s="4">
        <v>2023</v>
      </c>
      <c r="C649" s="4" t="s">
        <v>32</v>
      </c>
      <c r="D649" s="1079" t="s">
        <v>63</v>
      </c>
      <c r="E649" s="1080"/>
      <c r="F649" s="1079" t="s">
        <v>171</v>
      </c>
      <c r="G649" s="1080"/>
      <c r="H649" s="4" t="s">
        <v>24</v>
      </c>
      <c r="I649" s="4" t="s">
        <v>90</v>
      </c>
      <c r="J649" s="4" t="s">
        <v>280</v>
      </c>
      <c r="K649" s="5">
        <v>7600</v>
      </c>
      <c r="L649" s="6">
        <v>1420</v>
      </c>
      <c r="M649" s="9"/>
      <c r="N649" s="8">
        <v>10792000</v>
      </c>
    </row>
    <row r="650" spans="2:14" ht="26.4">
      <c r="B650" s="4">
        <v>2023</v>
      </c>
      <c r="C650" s="4" t="s">
        <v>32</v>
      </c>
      <c r="D650" s="1079" t="s">
        <v>63</v>
      </c>
      <c r="E650" s="1080"/>
      <c r="F650" s="1079" t="s">
        <v>171</v>
      </c>
      <c r="G650" s="1080"/>
      <c r="H650" s="4" t="s">
        <v>24</v>
      </c>
      <c r="I650" s="4" t="s">
        <v>94</v>
      </c>
      <c r="J650" s="4" t="s">
        <v>229</v>
      </c>
      <c r="K650" s="5">
        <v>6400</v>
      </c>
      <c r="L650" s="6">
        <v>300</v>
      </c>
      <c r="M650" s="9"/>
      <c r="N650" s="8">
        <v>1920000</v>
      </c>
    </row>
    <row r="651" spans="2:14" ht="26.4">
      <c r="B651" s="4">
        <v>2023</v>
      </c>
      <c r="C651" s="4" t="s">
        <v>32</v>
      </c>
      <c r="D651" s="1079" t="s">
        <v>63</v>
      </c>
      <c r="E651" s="1080"/>
      <c r="F651" s="1079" t="s">
        <v>171</v>
      </c>
      <c r="G651" s="1080"/>
      <c r="H651" s="4" t="s">
        <v>24</v>
      </c>
      <c r="I651" s="4" t="s">
        <v>94</v>
      </c>
      <c r="J651" s="4" t="s">
        <v>281</v>
      </c>
      <c r="K651" s="5">
        <v>11400</v>
      </c>
      <c r="L651" s="6">
        <v>450</v>
      </c>
      <c r="M651" s="9"/>
      <c r="N651" s="8">
        <v>5130000</v>
      </c>
    </row>
    <row r="652" spans="2:14" ht="26.4">
      <c r="B652" s="4">
        <v>2023</v>
      </c>
      <c r="C652" s="4" t="s">
        <v>32</v>
      </c>
      <c r="D652" s="1079" t="s">
        <v>63</v>
      </c>
      <c r="E652" s="1080"/>
      <c r="F652" s="1079" t="s">
        <v>171</v>
      </c>
      <c r="G652" s="1080"/>
      <c r="H652" s="4" t="s">
        <v>111</v>
      </c>
      <c r="I652" s="4" t="s">
        <v>90</v>
      </c>
      <c r="J652" s="4" t="s">
        <v>33</v>
      </c>
      <c r="K652" s="5">
        <v>2400</v>
      </c>
      <c r="L652" s="6">
        <v>601146</v>
      </c>
      <c r="M652" s="9"/>
      <c r="N652" s="8">
        <v>1442750400</v>
      </c>
    </row>
    <row r="653" spans="2:14" ht="26.4">
      <c r="B653" s="4">
        <v>2023</v>
      </c>
      <c r="C653" s="4" t="s">
        <v>32</v>
      </c>
      <c r="D653" s="1079" t="s">
        <v>63</v>
      </c>
      <c r="E653" s="1080"/>
      <c r="F653" s="1079" t="s">
        <v>171</v>
      </c>
      <c r="G653" s="1080"/>
      <c r="H653" s="4" t="s">
        <v>111</v>
      </c>
      <c r="I653" s="4" t="s">
        <v>90</v>
      </c>
      <c r="J653" s="4" t="s">
        <v>251</v>
      </c>
      <c r="K653" s="5">
        <v>7600</v>
      </c>
      <c r="L653" s="6">
        <v>1538</v>
      </c>
      <c r="M653" s="9"/>
      <c r="N653" s="8">
        <v>11688800</v>
      </c>
    </row>
    <row r="654" spans="2:14" ht="26.4">
      <c r="B654" s="4">
        <v>2023</v>
      </c>
      <c r="C654" s="4" t="s">
        <v>32</v>
      </c>
      <c r="D654" s="1079" t="s">
        <v>63</v>
      </c>
      <c r="E654" s="1080"/>
      <c r="F654" s="1079" t="s">
        <v>171</v>
      </c>
      <c r="G654" s="1080"/>
      <c r="H654" s="4" t="s">
        <v>111</v>
      </c>
      <c r="I654" s="4" t="s">
        <v>90</v>
      </c>
      <c r="J654" s="4" t="s">
        <v>266</v>
      </c>
      <c r="K654" s="5">
        <v>7600</v>
      </c>
      <c r="L654" s="6">
        <v>747</v>
      </c>
      <c r="M654" s="9"/>
      <c r="N654" s="8">
        <v>5677200</v>
      </c>
    </row>
    <row r="655" spans="2:14" ht="26.4">
      <c r="B655" s="4">
        <v>2023</v>
      </c>
      <c r="C655" s="4" t="s">
        <v>32</v>
      </c>
      <c r="D655" s="1079" t="s">
        <v>63</v>
      </c>
      <c r="E655" s="1080"/>
      <c r="F655" s="1079" t="s">
        <v>171</v>
      </c>
      <c r="G655" s="1080"/>
      <c r="H655" s="4" t="s">
        <v>111</v>
      </c>
      <c r="I655" s="4" t="s">
        <v>94</v>
      </c>
      <c r="J655" s="4" t="s">
        <v>51</v>
      </c>
      <c r="K655" s="5">
        <v>3600</v>
      </c>
      <c r="L655" s="6">
        <v>378464</v>
      </c>
      <c r="M655" s="9"/>
      <c r="N655" s="8">
        <v>1362470400</v>
      </c>
    </row>
    <row r="656" spans="2:14" ht="26.4">
      <c r="B656" s="4">
        <v>2023</v>
      </c>
      <c r="C656" s="4" t="s">
        <v>32</v>
      </c>
      <c r="D656" s="1079" t="s">
        <v>63</v>
      </c>
      <c r="E656" s="1080"/>
      <c r="F656" s="1079" t="s">
        <v>171</v>
      </c>
      <c r="G656" s="1080"/>
      <c r="H656" s="4" t="s">
        <v>111</v>
      </c>
      <c r="I656" s="4" t="s">
        <v>94</v>
      </c>
      <c r="J656" s="4" t="s">
        <v>234</v>
      </c>
      <c r="K656" s="5">
        <v>11400</v>
      </c>
      <c r="L656" s="6">
        <v>889</v>
      </c>
      <c r="M656" s="9"/>
      <c r="N656" s="8">
        <v>10134600</v>
      </c>
    </row>
    <row r="657" spans="2:14" ht="26.4">
      <c r="B657" s="4">
        <v>2023</v>
      </c>
      <c r="C657" s="4" t="s">
        <v>32</v>
      </c>
      <c r="D657" s="1079" t="s">
        <v>63</v>
      </c>
      <c r="E657" s="1080"/>
      <c r="F657" s="1079" t="s">
        <v>171</v>
      </c>
      <c r="G657" s="1080"/>
      <c r="H657" s="4" t="s">
        <v>112</v>
      </c>
      <c r="I657" s="4" t="s">
        <v>90</v>
      </c>
      <c r="J657" s="4" t="s">
        <v>33</v>
      </c>
      <c r="K657" s="5">
        <v>2400</v>
      </c>
      <c r="L657" s="6">
        <v>1044</v>
      </c>
      <c r="M657" s="9"/>
      <c r="N657" s="8">
        <v>2505600</v>
      </c>
    </row>
    <row r="658" spans="2:14" ht="26.4">
      <c r="B658" s="4">
        <v>2023</v>
      </c>
      <c r="C658" s="4" t="s">
        <v>32</v>
      </c>
      <c r="D658" s="1079" t="s">
        <v>63</v>
      </c>
      <c r="E658" s="1080"/>
      <c r="F658" s="1079" t="s">
        <v>171</v>
      </c>
      <c r="G658" s="1080"/>
      <c r="H658" s="4" t="s">
        <v>112</v>
      </c>
      <c r="I658" s="4" t="s">
        <v>90</v>
      </c>
      <c r="J658" s="4" t="s">
        <v>199</v>
      </c>
      <c r="K658" s="5">
        <v>7600</v>
      </c>
      <c r="L658" s="6">
        <v>3532</v>
      </c>
      <c r="M658" s="9"/>
      <c r="N658" s="8">
        <v>26843200</v>
      </c>
    </row>
    <row r="659" spans="2:14" ht="26.4">
      <c r="B659" s="4">
        <v>2023</v>
      </c>
      <c r="C659" s="4" t="s">
        <v>32</v>
      </c>
      <c r="D659" s="1079" t="s">
        <v>63</v>
      </c>
      <c r="E659" s="1080"/>
      <c r="F659" s="1079" t="s">
        <v>171</v>
      </c>
      <c r="G659" s="1080"/>
      <c r="H659" s="4" t="s">
        <v>112</v>
      </c>
      <c r="I659" s="4" t="s">
        <v>94</v>
      </c>
      <c r="J659" s="4" t="s">
        <v>51</v>
      </c>
      <c r="K659" s="5">
        <v>3600</v>
      </c>
      <c r="L659" s="6">
        <v>681</v>
      </c>
      <c r="M659" s="9"/>
      <c r="N659" s="8">
        <v>2451600</v>
      </c>
    </row>
    <row r="660" spans="2:14" ht="26.4">
      <c r="B660" s="4">
        <v>2023</v>
      </c>
      <c r="C660" s="4" t="s">
        <v>32</v>
      </c>
      <c r="D660" s="1079" t="s">
        <v>63</v>
      </c>
      <c r="E660" s="1080"/>
      <c r="F660" s="1079" t="s">
        <v>171</v>
      </c>
      <c r="G660" s="1080"/>
      <c r="H660" s="4" t="s">
        <v>25</v>
      </c>
      <c r="I660" s="4" t="s">
        <v>90</v>
      </c>
      <c r="J660" s="4" t="s">
        <v>201</v>
      </c>
      <c r="K660" s="5">
        <v>4300</v>
      </c>
      <c r="L660" s="6">
        <v>8009</v>
      </c>
      <c r="M660" s="9"/>
      <c r="N660" s="8">
        <v>34438700</v>
      </c>
    </row>
    <row r="661" spans="2:14" ht="26.4">
      <c r="B661" s="4">
        <v>2023</v>
      </c>
      <c r="C661" s="4" t="s">
        <v>32</v>
      </c>
      <c r="D661" s="1079" t="s">
        <v>63</v>
      </c>
      <c r="E661" s="1080"/>
      <c r="F661" s="1079" t="s">
        <v>171</v>
      </c>
      <c r="G661" s="1080"/>
      <c r="H661" s="4" t="s">
        <v>25</v>
      </c>
      <c r="I661" s="4" t="s">
        <v>90</v>
      </c>
      <c r="J661" s="4" t="s">
        <v>33</v>
      </c>
      <c r="K661" s="5">
        <v>7600</v>
      </c>
      <c r="L661" s="6">
        <v>14118</v>
      </c>
      <c r="M661" s="9"/>
      <c r="N661" s="8">
        <v>107296800</v>
      </c>
    </row>
    <row r="662" spans="2:14" ht="26.4">
      <c r="B662" s="4">
        <v>2023</v>
      </c>
      <c r="C662" s="4" t="s">
        <v>32</v>
      </c>
      <c r="D662" s="1079" t="s">
        <v>63</v>
      </c>
      <c r="E662" s="1080"/>
      <c r="F662" s="1079" t="s">
        <v>171</v>
      </c>
      <c r="G662" s="1080"/>
      <c r="H662" s="4" t="s">
        <v>25</v>
      </c>
      <c r="I662" s="4" t="s">
        <v>90</v>
      </c>
      <c r="J662" s="4" t="s">
        <v>253</v>
      </c>
      <c r="K662" s="5">
        <v>7600</v>
      </c>
      <c r="L662" s="6">
        <v>2584</v>
      </c>
      <c r="M662" s="9"/>
      <c r="N662" s="8">
        <v>19638400</v>
      </c>
    </row>
    <row r="663" spans="2:14" ht="26.4">
      <c r="B663" s="4">
        <v>2023</v>
      </c>
      <c r="C663" s="4" t="s">
        <v>32</v>
      </c>
      <c r="D663" s="1079" t="s">
        <v>63</v>
      </c>
      <c r="E663" s="1080"/>
      <c r="F663" s="1079" t="s">
        <v>171</v>
      </c>
      <c r="G663" s="1080"/>
      <c r="H663" s="4" t="s">
        <v>25</v>
      </c>
      <c r="I663" s="4" t="s">
        <v>94</v>
      </c>
      <c r="J663" s="4" t="s">
        <v>279</v>
      </c>
      <c r="K663" s="5">
        <v>6400</v>
      </c>
      <c r="L663" s="6">
        <v>1144</v>
      </c>
      <c r="M663" s="9"/>
      <c r="N663" s="8">
        <v>7321600</v>
      </c>
    </row>
    <row r="664" spans="2:14" ht="26.4">
      <c r="B664" s="4">
        <v>2023</v>
      </c>
      <c r="C664" s="4" t="s">
        <v>32</v>
      </c>
      <c r="D664" s="1079" t="s">
        <v>63</v>
      </c>
      <c r="E664" s="1080"/>
      <c r="F664" s="1079" t="s">
        <v>171</v>
      </c>
      <c r="G664" s="1080"/>
      <c r="H664" s="4" t="s">
        <v>25</v>
      </c>
      <c r="I664" s="4" t="s">
        <v>94</v>
      </c>
      <c r="J664" s="4" t="s">
        <v>235</v>
      </c>
      <c r="K664" s="5">
        <v>11400</v>
      </c>
      <c r="L664" s="6">
        <v>444</v>
      </c>
      <c r="M664" s="9"/>
      <c r="N664" s="8">
        <v>5061600</v>
      </c>
    </row>
    <row r="665" spans="2:14" ht="26.4">
      <c r="B665" s="4">
        <v>2023</v>
      </c>
      <c r="C665" s="4" t="s">
        <v>32</v>
      </c>
      <c r="D665" s="1079" t="s">
        <v>63</v>
      </c>
      <c r="E665" s="1080"/>
      <c r="F665" s="1079" t="s">
        <v>171</v>
      </c>
      <c r="G665" s="1080"/>
      <c r="H665" s="4" t="s">
        <v>25</v>
      </c>
      <c r="I665" s="4" t="s">
        <v>94</v>
      </c>
      <c r="J665" s="4" t="s">
        <v>213</v>
      </c>
      <c r="K665" s="5">
        <v>11400</v>
      </c>
      <c r="L665" s="6">
        <v>1110</v>
      </c>
      <c r="M665" s="9"/>
      <c r="N665" s="8">
        <v>12654000</v>
      </c>
    </row>
    <row r="666" spans="2:14" ht="26.4">
      <c r="B666" s="4">
        <v>2023</v>
      </c>
      <c r="C666" s="4" t="s">
        <v>32</v>
      </c>
      <c r="D666" s="1079" t="s">
        <v>63</v>
      </c>
      <c r="E666" s="1080"/>
      <c r="F666" s="1079" t="s">
        <v>171</v>
      </c>
      <c r="G666" s="1080"/>
      <c r="H666" s="4" t="s">
        <v>26</v>
      </c>
      <c r="I666" s="4" t="s">
        <v>90</v>
      </c>
      <c r="J666" s="4" t="s">
        <v>281</v>
      </c>
      <c r="K666" s="5">
        <v>7600</v>
      </c>
      <c r="L666" s="6">
        <v>496</v>
      </c>
      <c r="M666" s="9"/>
      <c r="N666" s="8">
        <v>3769600</v>
      </c>
    </row>
    <row r="667" spans="2:14" ht="26.4">
      <c r="B667" s="4">
        <v>2023</v>
      </c>
      <c r="C667" s="4" t="s">
        <v>32</v>
      </c>
      <c r="D667" s="1079" t="s">
        <v>63</v>
      </c>
      <c r="E667" s="1080"/>
      <c r="F667" s="1079" t="s">
        <v>171</v>
      </c>
      <c r="G667" s="1080"/>
      <c r="H667" s="4" t="s">
        <v>26</v>
      </c>
      <c r="I667" s="4" t="s">
        <v>90</v>
      </c>
      <c r="J667" s="4" t="s">
        <v>282</v>
      </c>
      <c r="K667" s="5">
        <v>4300</v>
      </c>
      <c r="L667" s="6">
        <v>2926</v>
      </c>
      <c r="M667" s="9"/>
      <c r="N667" s="8">
        <v>12581800</v>
      </c>
    </row>
    <row r="668" spans="2:14" ht="26.4">
      <c r="B668" s="4">
        <v>2023</v>
      </c>
      <c r="C668" s="4" t="s">
        <v>32</v>
      </c>
      <c r="D668" s="1079" t="s">
        <v>63</v>
      </c>
      <c r="E668" s="1080"/>
      <c r="F668" s="1079" t="s">
        <v>171</v>
      </c>
      <c r="G668" s="1080"/>
      <c r="H668" s="4" t="s">
        <v>26</v>
      </c>
      <c r="I668" s="4" t="s">
        <v>90</v>
      </c>
      <c r="J668" s="4" t="s">
        <v>283</v>
      </c>
      <c r="K668" s="5">
        <v>7600</v>
      </c>
      <c r="L668" s="6">
        <v>3884</v>
      </c>
      <c r="M668" s="9"/>
      <c r="N668" s="8">
        <v>29518400</v>
      </c>
    </row>
    <row r="669" spans="2:14" ht="26.4">
      <c r="B669" s="4">
        <v>2023</v>
      </c>
      <c r="C669" s="4" t="s">
        <v>32</v>
      </c>
      <c r="D669" s="1079" t="s">
        <v>63</v>
      </c>
      <c r="E669" s="1080"/>
      <c r="F669" s="1079" t="s">
        <v>171</v>
      </c>
      <c r="G669" s="1080"/>
      <c r="H669" s="4" t="s">
        <v>26</v>
      </c>
      <c r="I669" s="4" t="s">
        <v>94</v>
      </c>
      <c r="J669" s="4" t="s">
        <v>255</v>
      </c>
      <c r="K669" s="5">
        <v>6400</v>
      </c>
      <c r="L669" s="6">
        <v>1025</v>
      </c>
      <c r="M669" s="9"/>
      <c r="N669" s="8">
        <v>6560000</v>
      </c>
    </row>
    <row r="670" spans="2:14" ht="26.4">
      <c r="B670" s="4">
        <v>2023</v>
      </c>
      <c r="C670" s="4" t="s">
        <v>32</v>
      </c>
      <c r="D670" s="1079" t="s">
        <v>63</v>
      </c>
      <c r="E670" s="1080"/>
      <c r="F670" s="1079" t="s">
        <v>171</v>
      </c>
      <c r="G670" s="1080"/>
      <c r="H670" s="4" t="s">
        <v>26</v>
      </c>
      <c r="I670" s="4" t="s">
        <v>94</v>
      </c>
      <c r="J670" s="4" t="s">
        <v>284</v>
      </c>
      <c r="K670" s="5">
        <v>11400</v>
      </c>
      <c r="L670" s="6">
        <v>1217</v>
      </c>
      <c r="M670" s="9"/>
      <c r="N670" s="8">
        <v>13873800</v>
      </c>
    </row>
    <row r="671" spans="2:14" ht="26.4">
      <c r="B671" s="4">
        <v>2023</v>
      </c>
      <c r="C671" s="4" t="s">
        <v>32</v>
      </c>
      <c r="D671" s="1079" t="s">
        <v>63</v>
      </c>
      <c r="E671" s="1080"/>
      <c r="F671" s="1079" t="s">
        <v>171</v>
      </c>
      <c r="G671" s="1080"/>
      <c r="H671" s="4" t="s">
        <v>26</v>
      </c>
      <c r="I671" s="4" t="s">
        <v>94</v>
      </c>
      <c r="J671" s="4" t="s">
        <v>284</v>
      </c>
      <c r="K671" s="5">
        <v>11400</v>
      </c>
      <c r="L671" s="6">
        <v>546</v>
      </c>
      <c r="M671" s="9"/>
      <c r="N671" s="8">
        <v>6224400</v>
      </c>
    </row>
    <row r="672" spans="2:14" ht="26.4">
      <c r="B672" s="4">
        <v>2023</v>
      </c>
      <c r="C672" s="4" t="s">
        <v>32</v>
      </c>
      <c r="D672" s="1079" t="s">
        <v>63</v>
      </c>
      <c r="E672" s="1080"/>
      <c r="F672" s="1079" t="s">
        <v>171</v>
      </c>
      <c r="G672" s="1080"/>
      <c r="H672" s="4" t="s">
        <v>27</v>
      </c>
      <c r="I672" s="4" t="s">
        <v>90</v>
      </c>
      <c r="J672" s="4" t="s">
        <v>230</v>
      </c>
      <c r="K672" s="5">
        <v>4300</v>
      </c>
      <c r="L672" s="6">
        <v>1475</v>
      </c>
      <c r="M672" s="9"/>
      <c r="N672" s="8">
        <v>6342500</v>
      </c>
    </row>
    <row r="673" spans="2:14" ht="26.4">
      <c r="B673" s="4">
        <v>2023</v>
      </c>
      <c r="C673" s="4" t="s">
        <v>32</v>
      </c>
      <c r="D673" s="1079" t="s">
        <v>63</v>
      </c>
      <c r="E673" s="1080"/>
      <c r="F673" s="1079" t="s">
        <v>171</v>
      </c>
      <c r="G673" s="1080"/>
      <c r="H673" s="4" t="s">
        <v>124</v>
      </c>
      <c r="I673" s="4" t="s">
        <v>90</v>
      </c>
      <c r="J673" s="4" t="s">
        <v>33</v>
      </c>
      <c r="K673" s="5">
        <v>4300</v>
      </c>
      <c r="L673" s="6">
        <v>8458</v>
      </c>
      <c r="M673" s="9"/>
      <c r="N673" s="8">
        <v>36369400</v>
      </c>
    </row>
    <row r="674" spans="2:14" ht="26.4">
      <c r="B674" s="4">
        <v>2023</v>
      </c>
      <c r="C674" s="4" t="s">
        <v>32</v>
      </c>
      <c r="D674" s="1079" t="s">
        <v>63</v>
      </c>
      <c r="E674" s="1080"/>
      <c r="F674" s="1079" t="s">
        <v>171</v>
      </c>
      <c r="G674" s="1080"/>
      <c r="H674" s="4" t="s">
        <v>27</v>
      </c>
      <c r="I674" s="4" t="s">
        <v>90</v>
      </c>
      <c r="J674" s="4" t="s">
        <v>266</v>
      </c>
      <c r="K674" s="5">
        <v>7600</v>
      </c>
      <c r="L674" s="6">
        <v>2269</v>
      </c>
      <c r="M674" s="9"/>
      <c r="N674" s="8">
        <v>17244400</v>
      </c>
    </row>
    <row r="675" spans="2:14" ht="26.4">
      <c r="B675" s="4">
        <v>2023</v>
      </c>
      <c r="C675" s="4" t="s">
        <v>32</v>
      </c>
      <c r="D675" s="1079" t="s">
        <v>63</v>
      </c>
      <c r="E675" s="1080"/>
      <c r="F675" s="1079" t="s">
        <v>171</v>
      </c>
      <c r="G675" s="1080"/>
      <c r="H675" s="4" t="s">
        <v>27</v>
      </c>
      <c r="I675" s="4" t="s">
        <v>90</v>
      </c>
      <c r="J675" s="4" t="s">
        <v>33</v>
      </c>
      <c r="K675" s="5">
        <v>7600</v>
      </c>
      <c r="L675" s="6">
        <v>3468</v>
      </c>
      <c r="M675" s="9"/>
      <c r="N675" s="8">
        <v>26356800</v>
      </c>
    </row>
    <row r="676" spans="2:14" ht="26.4">
      <c r="B676" s="4">
        <v>2023</v>
      </c>
      <c r="C676" s="4" t="s">
        <v>32</v>
      </c>
      <c r="D676" s="1079" t="s">
        <v>63</v>
      </c>
      <c r="E676" s="1080"/>
      <c r="F676" s="1079" t="s">
        <v>171</v>
      </c>
      <c r="G676" s="1080"/>
      <c r="H676" s="4" t="s">
        <v>27</v>
      </c>
      <c r="I676" s="4" t="s">
        <v>94</v>
      </c>
      <c r="J676" s="4" t="s">
        <v>51</v>
      </c>
      <c r="K676" s="5">
        <v>11400</v>
      </c>
      <c r="L676" s="6">
        <v>1845</v>
      </c>
      <c r="M676" s="9"/>
      <c r="N676" s="8">
        <v>21033000</v>
      </c>
    </row>
    <row r="677" spans="2:14" ht="26.4">
      <c r="B677" s="4">
        <v>2023</v>
      </c>
      <c r="C677" s="4" t="s">
        <v>32</v>
      </c>
      <c r="D677" s="1079" t="s">
        <v>63</v>
      </c>
      <c r="E677" s="1080"/>
      <c r="F677" s="1079" t="s">
        <v>171</v>
      </c>
      <c r="G677" s="1080"/>
      <c r="H677" s="4" t="s">
        <v>124</v>
      </c>
      <c r="I677" s="4" t="s">
        <v>94</v>
      </c>
      <c r="J677" s="4" t="s">
        <v>285</v>
      </c>
      <c r="K677" s="5">
        <v>6400</v>
      </c>
      <c r="L677" s="6">
        <v>1186</v>
      </c>
      <c r="M677" s="9"/>
      <c r="N677" s="8">
        <v>7590400</v>
      </c>
    </row>
    <row r="678" spans="2:14" ht="26.4">
      <c r="B678" s="4">
        <v>2023</v>
      </c>
      <c r="C678" s="4" t="s">
        <v>32</v>
      </c>
      <c r="D678" s="1079" t="s">
        <v>63</v>
      </c>
      <c r="E678" s="1080"/>
      <c r="F678" s="1079" t="s">
        <v>171</v>
      </c>
      <c r="G678" s="1080"/>
      <c r="H678" s="4" t="s">
        <v>124</v>
      </c>
      <c r="I678" s="4" t="s">
        <v>94</v>
      </c>
      <c r="J678" s="4" t="s">
        <v>51</v>
      </c>
      <c r="K678" s="5">
        <v>6400</v>
      </c>
      <c r="L678" s="6">
        <v>4304</v>
      </c>
      <c r="M678" s="9"/>
      <c r="N678" s="8">
        <v>27545600</v>
      </c>
    </row>
    <row r="679" spans="2:14" ht="26.4">
      <c r="B679" s="4">
        <v>2023</v>
      </c>
      <c r="C679" s="4" t="s">
        <v>32</v>
      </c>
      <c r="D679" s="1079" t="s">
        <v>63</v>
      </c>
      <c r="E679" s="1080"/>
      <c r="F679" s="1079" t="s">
        <v>171</v>
      </c>
      <c r="G679" s="1080"/>
      <c r="H679" s="4" t="s">
        <v>27</v>
      </c>
      <c r="I679" s="4" t="s">
        <v>94</v>
      </c>
      <c r="J679" s="4" t="s">
        <v>212</v>
      </c>
      <c r="K679" s="5">
        <v>11400</v>
      </c>
      <c r="L679" s="6">
        <v>483</v>
      </c>
      <c r="M679" s="9"/>
      <c r="N679" s="8">
        <v>5506200</v>
      </c>
    </row>
    <row r="680" spans="2:14">
      <c r="B680" s="12" t="s">
        <v>28</v>
      </c>
      <c r="C680" s="12" t="s">
        <v>28</v>
      </c>
      <c r="D680" s="1083" t="s">
        <v>28</v>
      </c>
      <c r="E680" s="1080"/>
      <c r="F680" s="1083" t="s">
        <v>29</v>
      </c>
      <c r="G680" s="1080"/>
      <c r="H680" s="12" t="s">
        <v>28</v>
      </c>
      <c r="I680" s="12" t="s">
        <v>28</v>
      </c>
      <c r="J680" s="12" t="s">
        <v>28</v>
      </c>
      <c r="K680" s="12" t="s">
        <v>28</v>
      </c>
      <c r="L680" s="13">
        <v>1093727</v>
      </c>
      <c r="M680" s="12"/>
      <c r="N680" s="14">
        <v>3550495200</v>
      </c>
    </row>
    <row r="681" spans="2:14">
      <c r="B681" s="15" t="s">
        <v>28</v>
      </c>
      <c r="C681" s="15" t="s">
        <v>29</v>
      </c>
      <c r="D681" s="1084" t="s">
        <v>28</v>
      </c>
      <c r="E681" s="1080"/>
      <c r="F681" s="1084" t="s">
        <v>28</v>
      </c>
      <c r="G681" s="1080"/>
      <c r="H681" s="15" t="s">
        <v>28</v>
      </c>
      <c r="I681" s="15" t="s">
        <v>28</v>
      </c>
      <c r="J681" s="15" t="s">
        <v>28</v>
      </c>
      <c r="K681" s="15" t="s">
        <v>28</v>
      </c>
      <c r="L681" s="16">
        <v>4207382</v>
      </c>
      <c r="M681" s="16">
        <v>13120</v>
      </c>
      <c r="N681" s="17">
        <v>10023892300</v>
      </c>
    </row>
    <row r="682" spans="2:14">
      <c r="B682" s="18" t="s">
        <v>29</v>
      </c>
      <c r="C682" s="18" t="s">
        <v>28</v>
      </c>
      <c r="D682" s="1085" t="s">
        <v>28</v>
      </c>
      <c r="E682" s="1080"/>
      <c r="F682" s="1085" t="s">
        <v>28</v>
      </c>
      <c r="G682" s="1080"/>
      <c r="H682" s="18" t="s">
        <v>28</v>
      </c>
      <c r="I682" s="18" t="s">
        <v>28</v>
      </c>
      <c r="J682" s="18" t="s">
        <v>28</v>
      </c>
      <c r="K682" s="18" t="s">
        <v>28</v>
      </c>
      <c r="L682" s="19">
        <v>8728451</v>
      </c>
      <c r="M682" s="19">
        <v>27127</v>
      </c>
      <c r="N682" s="20">
        <v>20873216800</v>
      </c>
    </row>
    <row r="683" spans="2:14" ht="0" hidden="1" customHeight="1"/>
    <row r="684" spans="2:14" ht="0" hidden="1" customHeight="1"/>
  </sheetData>
  <mergeCells count="1352">
    <mergeCell ref="D682:E682"/>
    <mergeCell ref="F682:G682"/>
    <mergeCell ref="D679:E679"/>
    <mergeCell ref="F679:G679"/>
    <mergeCell ref="D680:E680"/>
    <mergeCell ref="F680:G680"/>
    <mergeCell ref="D681:E681"/>
    <mergeCell ref="F681:G681"/>
    <mergeCell ref="D676:E676"/>
    <mergeCell ref="F676:G676"/>
    <mergeCell ref="D677:E677"/>
    <mergeCell ref="F677:G677"/>
    <mergeCell ref="D678:E678"/>
    <mergeCell ref="F678:G678"/>
    <mergeCell ref="D673:E673"/>
    <mergeCell ref="F673:G673"/>
    <mergeCell ref="D674:E674"/>
    <mergeCell ref="F674:G674"/>
    <mergeCell ref="D675:E675"/>
    <mergeCell ref="F675:G675"/>
    <mergeCell ref="D670:E670"/>
    <mergeCell ref="F670:G670"/>
    <mergeCell ref="D671:E671"/>
    <mergeCell ref="F671:G671"/>
    <mergeCell ref="D672:E672"/>
    <mergeCell ref="F672:G672"/>
    <mergeCell ref="D667:E667"/>
    <mergeCell ref="F667:G667"/>
    <mergeCell ref="D668:E668"/>
    <mergeCell ref="F668:G668"/>
    <mergeCell ref="D669:E669"/>
    <mergeCell ref="F669:G669"/>
    <mergeCell ref="D664:E664"/>
    <mergeCell ref="F664:G664"/>
    <mergeCell ref="D665:E665"/>
    <mergeCell ref="F665:G665"/>
    <mergeCell ref="D666:E666"/>
    <mergeCell ref="F666:G666"/>
    <mergeCell ref="D661:E661"/>
    <mergeCell ref="F661:G661"/>
    <mergeCell ref="D662:E662"/>
    <mergeCell ref="F662:G662"/>
    <mergeCell ref="D663:E663"/>
    <mergeCell ref="F663:G663"/>
    <mergeCell ref="D658:E658"/>
    <mergeCell ref="F658:G658"/>
    <mergeCell ref="D659:E659"/>
    <mergeCell ref="F659:G659"/>
    <mergeCell ref="D660:E660"/>
    <mergeCell ref="F660:G660"/>
    <mergeCell ref="D655:E655"/>
    <mergeCell ref="F655:G655"/>
    <mergeCell ref="D656:E656"/>
    <mergeCell ref="F656:G656"/>
    <mergeCell ref="D657:E657"/>
    <mergeCell ref="F657:G657"/>
    <mergeCell ref="D652:E652"/>
    <mergeCell ref="F652:G652"/>
    <mergeCell ref="D653:E653"/>
    <mergeCell ref="F653:G653"/>
    <mergeCell ref="D654:E654"/>
    <mergeCell ref="F654:G654"/>
    <mergeCell ref="D649:E649"/>
    <mergeCell ref="F649:G649"/>
    <mergeCell ref="D650:E650"/>
    <mergeCell ref="F650:G650"/>
    <mergeCell ref="D651:E651"/>
    <mergeCell ref="F651:G651"/>
    <mergeCell ref="D646:E646"/>
    <mergeCell ref="F646:G646"/>
    <mergeCell ref="D647:E647"/>
    <mergeCell ref="F647:G647"/>
    <mergeCell ref="D648:E648"/>
    <mergeCell ref="F648:G648"/>
    <mergeCell ref="D643:E643"/>
    <mergeCell ref="F643:G643"/>
    <mergeCell ref="D644:E644"/>
    <mergeCell ref="F644:G644"/>
    <mergeCell ref="D645:E645"/>
    <mergeCell ref="F645:G645"/>
    <mergeCell ref="D640:E640"/>
    <mergeCell ref="F640:G640"/>
    <mergeCell ref="D641:E641"/>
    <mergeCell ref="F641:G641"/>
    <mergeCell ref="D642:E642"/>
    <mergeCell ref="F642:G642"/>
    <mergeCell ref="D637:E637"/>
    <mergeCell ref="F637:G637"/>
    <mergeCell ref="D638:E638"/>
    <mergeCell ref="F638:G638"/>
    <mergeCell ref="D639:E639"/>
    <mergeCell ref="F639:G639"/>
    <mergeCell ref="D634:E634"/>
    <mergeCell ref="F634:G634"/>
    <mergeCell ref="D635:E635"/>
    <mergeCell ref="F635:G635"/>
    <mergeCell ref="D636:E636"/>
    <mergeCell ref="F636:G636"/>
    <mergeCell ref="D631:E631"/>
    <mergeCell ref="F631:G631"/>
    <mergeCell ref="D632:E632"/>
    <mergeCell ref="F632:G632"/>
    <mergeCell ref="D633:E633"/>
    <mergeCell ref="F633:G633"/>
    <mergeCell ref="D628:E628"/>
    <mergeCell ref="F628:G628"/>
    <mergeCell ref="D629:E629"/>
    <mergeCell ref="F629:G629"/>
    <mergeCell ref="D630:E630"/>
    <mergeCell ref="F630:G630"/>
    <mergeCell ref="D625:E625"/>
    <mergeCell ref="F625:G625"/>
    <mergeCell ref="D626:E626"/>
    <mergeCell ref="F626:G626"/>
    <mergeCell ref="D627:E627"/>
    <mergeCell ref="F627:G627"/>
    <mergeCell ref="D622:E622"/>
    <mergeCell ref="F622:G622"/>
    <mergeCell ref="D623:E623"/>
    <mergeCell ref="F623:G623"/>
    <mergeCell ref="D624:E624"/>
    <mergeCell ref="F624:G624"/>
    <mergeCell ref="D619:E619"/>
    <mergeCell ref="F619:G619"/>
    <mergeCell ref="D620:E620"/>
    <mergeCell ref="F620:G620"/>
    <mergeCell ref="D621:E621"/>
    <mergeCell ref="F621:G621"/>
    <mergeCell ref="D616:E616"/>
    <mergeCell ref="F616:G616"/>
    <mergeCell ref="D617:E617"/>
    <mergeCell ref="F617:G617"/>
    <mergeCell ref="D618:E618"/>
    <mergeCell ref="F618:G618"/>
    <mergeCell ref="D613:E613"/>
    <mergeCell ref="F613:G613"/>
    <mergeCell ref="D614:E614"/>
    <mergeCell ref="F614:G614"/>
    <mergeCell ref="D615:E615"/>
    <mergeCell ref="F615:G615"/>
    <mergeCell ref="D610:E610"/>
    <mergeCell ref="F610:G610"/>
    <mergeCell ref="D611:E611"/>
    <mergeCell ref="F611:G611"/>
    <mergeCell ref="D612:E612"/>
    <mergeCell ref="F612:G612"/>
    <mergeCell ref="D607:E607"/>
    <mergeCell ref="F607:G607"/>
    <mergeCell ref="D608:E608"/>
    <mergeCell ref="F608:G608"/>
    <mergeCell ref="D609:E609"/>
    <mergeCell ref="F609:G609"/>
    <mergeCell ref="D604:E604"/>
    <mergeCell ref="F604:G604"/>
    <mergeCell ref="D605:E605"/>
    <mergeCell ref="F605:G605"/>
    <mergeCell ref="D606:E606"/>
    <mergeCell ref="F606:G606"/>
    <mergeCell ref="D601:E601"/>
    <mergeCell ref="F601:G601"/>
    <mergeCell ref="D602:E602"/>
    <mergeCell ref="F602:G602"/>
    <mergeCell ref="D603:E603"/>
    <mergeCell ref="F603:G603"/>
    <mergeCell ref="D598:E598"/>
    <mergeCell ref="F598:G598"/>
    <mergeCell ref="D599:E599"/>
    <mergeCell ref="F599:G599"/>
    <mergeCell ref="D600:E600"/>
    <mergeCell ref="F600:G600"/>
    <mergeCell ref="D595:E595"/>
    <mergeCell ref="F595:G595"/>
    <mergeCell ref="D596:E596"/>
    <mergeCell ref="F596:G596"/>
    <mergeCell ref="D597:E597"/>
    <mergeCell ref="F597:G597"/>
    <mergeCell ref="D592:E592"/>
    <mergeCell ref="F592:G592"/>
    <mergeCell ref="D593:E593"/>
    <mergeCell ref="F593:G593"/>
    <mergeCell ref="D594:E594"/>
    <mergeCell ref="F594:G594"/>
    <mergeCell ref="D589:E589"/>
    <mergeCell ref="F589:G589"/>
    <mergeCell ref="D590:E590"/>
    <mergeCell ref="F590:G590"/>
    <mergeCell ref="D591:E591"/>
    <mergeCell ref="F591:G591"/>
    <mergeCell ref="D586:E586"/>
    <mergeCell ref="F586:G586"/>
    <mergeCell ref="D587:E587"/>
    <mergeCell ref="F587:G587"/>
    <mergeCell ref="D588:E588"/>
    <mergeCell ref="F588:G588"/>
    <mergeCell ref="D583:E583"/>
    <mergeCell ref="F583:G583"/>
    <mergeCell ref="D584:E584"/>
    <mergeCell ref="F584:G584"/>
    <mergeCell ref="D585:E585"/>
    <mergeCell ref="F585:G585"/>
    <mergeCell ref="D580:E580"/>
    <mergeCell ref="F580:G580"/>
    <mergeCell ref="D581:E581"/>
    <mergeCell ref="F581:G581"/>
    <mergeCell ref="D582:E582"/>
    <mergeCell ref="F582:G582"/>
    <mergeCell ref="D577:E577"/>
    <mergeCell ref="F577:G577"/>
    <mergeCell ref="D578:E578"/>
    <mergeCell ref="F578:G578"/>
    <mergeCell ref="D579:E579"/>
    <mergeCell ref="F579:G579"/>
    <mergeCell ref="D574:E574"/>
    <mergeCell ref="F574:G574"/>
    <mergeCell ref="D575:E575"/>
    <mergeCell ref="F575:G575"/>
    <mergeCell ref="D576:E576"/>
    <mergeCell ref="F576:G576"/>
    <mergeCell ref="D571:E571"/>
    <mergeCell ref="F571:G571"/>
    <mergeCell ref="D572:E572"/>
    <mergeCell ref="F572:G572"/>
    <mergeCell ref="D573:E573"/>
    <mergeCell ref="F573:G573"/>
    <mergeCell ref="D568:E568"/>
    <mergeCell ref="F568:G568"/>
    <mergeCell ref="D569:E569"/>
    <mergeCell ref="F569:G569"/>
    <mergeCell ref="D570:E570"/>
    <mergeCell ref="F570:G570"/>
    <mergeCell ref="D565:E565"/>
    <mergeCell ref="F565:G565"/>
    <mergeCell ref="D566:E566"/>
    <mergeCell ref="F566:G566"/>
    <mergeCell ref="D567:E567"/>
    <mergeCell ref="F567:G567"/>
    <mergeCell ref="D562:E562"/>
    <mergeCell ref="F562:G562"/>
    <mergeCell ref="D563:E563"/>
    <mergeCell ref="F563:G563"/>
    <mergeCell ref="D564:E564"/>
    <mergeCell ref="F564:G564"/>
    <mergeCell ref="D559:E559"/>
    <mergeCell ref="F559:G559"/>
    <mergeCell ref="D560:E560"/>
    <mergeCell ref="F560:G560"/>
    <mergeCell ref="D561:E561"/>
    <mergeCell ref="F561:G561"/>
    <mergeCell ref="D556:E556"/>
    <mergeCell ref="F556:G556"/>
    <mergeCell ref="D557:E557"/>
    <mergeCell ref="F557:G557"/>
    <mergeCell ref="D558:E558"/>
    <mergeCell ref="F558:G558"/>
    <mergeCell ref="D553:E553"/>
    <mergeCell ref="F553:G553"/>
    <mergeCell ref="D554:E554"/>
    <mergeCell ref="F554:G554"/>
    <mergeCell ref="D555:E555"/>
    <mergeCell ref="F555:G555"/>
    <mergeCell ref="D550:E550"/>
    <mergeCell ref="F550:G550"/>
    <mergeCell ref="D551:E551"/>
    <mergeCell ref="F551:G551"/>
    <mergeCell ref="D552:E552"/>
    <mergeCell ref="F552:G552"/>
    <mergeCell ref="D547:E547"/>
    <mergeCell ref="F547:G547"/>
    <mergeCell ref="D548:E548"/>
    <mergeCell ref="F548:G548"/>
    <mergeCell ref="D549:E549"/>
    <mergeCell ref="F549:G549"/>
    <mergeCell ref="D544:E544"/>
    <mergeCell ref="F544:G544"/>
    <mergeCell ref="D545:E545"/>
    <mergeCell ref="F545:G545"/>
    <mergeCell ref="D546:E546"/>
    <mergeCell ref="F546:G546"/>
    <mergeCell ref="D541:E541"/>
    <mergeCell ref="F541:G541"/>
    <mergeCell ref="D542:E542"/>
    <mergeCell ref="F542:G542"/>
    <mergeCell ref="D543:E543"/>
    <mergeCell ref="F543:G543"/>
    <mergeCell ref="D538:E538"/>
    <mergeCell ref="F538:G538"/>
    <mergeCell ref="D539:E539"/>
    <mergeCell ref="F539:G539"/>
    <mergeCell ref="D540:E540"/>
    <mergeCell ref="F540:G540"/>
    <mergeCell ref="D535:E535"/>
    <mergeCell ref="F535:G535"/>
    <mergeCell ref="D536:E536"/>
    <mergeCell ref="F536:G536"/>
    <mergeCell ref="D537:E537"/>
    <mergeCell ref="F537:G537"/>
    <mergeCell ref="D532:E532"/>
    <mergeCell ref="F532:G532"/>
    <mergeCell ref="D533:E533"/>
    <mergeCell ref="F533:G533"/>
    <mergeCell ref="D534:E534"/>
    <mergeCell ref="F534:G534"/>
    <mergeCell ref="D529:E529"/>
    <mergeCell ref="F529:G529"/>
    <mergeCell ref="D530:E530"/>
    <mergeCell ref="F530:G530"/>
    <mergeCell ref="D531:E531"/>
    <mergeCell ref="F531:G531"/>
    <mergeCell ref="D526:E526"/>
    <mergeCell ref="F526:G526"/>
    <mergeCell ref="D527:E527"/>
    <mergeCell ref="F527:G527"/>
    <mergeCell ref="D528:E528"/>
    <mergeCell ref="F528:G528"/>
    <mergeCell ref="D523:E523"/>
    <mergeCell ref="F523:G523"/>
    <mergeCell ref="D524:E524"/>
    <mergeCell ref="F524:G524"/>
    <mergeCell ref="D525:E525"/>
    <mergeCell ref="F525:G525"/>
    <mergeCell ref="D520:E520"/>
    <mergeCell ref="F520:G520"/>
    <mergeCell ref="D521:E521"/>
    <mergeCell ref="F521:G521"/>
    <mergeCell ref="D522:E522"/>
    <mergeCell ref="F522:G522"/>
    <mergeCell ref="D517:E517"/>
    <mergeCell ref="F517:G517"/>
    <mergeCell ref="D518:E518"/>
    <mergeCell ref="F518:G518"/>
    <mergeCell ref="D519:E519"/>
    <mergeCell ref="F519:G519"/>
    <mergeCell ref="D514:E514"/>
    <mergeCell ref="F514:G514"/>
    <mergeCell ref="D515:E515"/>
    <mergeCell ref="F515:G515"/>
    <mergeCell ref="D516:E516"/>
    <mergeCell ref="F516:G516"/>
    <mergeCell ref="D511:E511"/>
    <mergeCell ref="F511:G511"/>
    <mergeCell ref="D512:E512"/>
    <mergeCell ref="F512:G512"/>
    <mergeCell ref="D513:E513"/>
    <mergeCell ref="F513:G513"/>
    <mergeCell ref="D508:E508"/>
    <mergeCell ref="F508:G508"/>
    <mergeCell ref="D509:E509"/>
    <mergeCell ref="F509:G509"/>
    <mergeCell ref="D510:E510"/>
    <mergeCell ref="F510:G510"/>
    <mergeCell ref="D505:E505"/>
    <mergeCell ref="F505:G505"/>
    <mergeCell ref="D506:E506"/>
    <mergeCell ref="F506:G506"/>
    <mergeCell ref="D507:E507"/>
    <mergeCell ref="F507:G507"/>
    <mergeCell ref="D502:E502"/>
    <mergeCell ref="F502:G502"/>
    <mergeCell ref="D503:E503"/>
    <mergeCell ref="F503:G503"/>
    <mergeCell ref="D504:E504"/>
    <mergeCell ref="F504:G504"/>
    <mergeCell ref="D499:E499"/>
    <mergeCell ref="F499:G499"/>
    <mergeCell ref="D500:E500"/>
    <mergeCell ref="F500:G500"/>
    <mergeCell ref="D501:E501"/>
    <mergeCell ref="F501:G501"/>
    <mergeCell ref="D496:E496"/>
    <mergeCell ref="F496:G496"/>
    <mergeCell ref="D497:E497"/>
    <mergeCell ref="F497:G497"/>
    <mergeCell ref="D498:E498"/>
    <mergeCell ref="F498:G498"/>
    <mergeCell ref="D493:E493"/>
    <mergeCell ref="F493:G493"/>
    <mergeCell ref="D494:E494"/>
    <mergeCell ref="F494:G494"/>
    <mergeCell ref="D495:E495"/>
    <mergeCell ref="F495:G495"/>
    <mergeCell ref="D490:E490"/>
    <mergeCell ref="F490:G490"/>
    <mergeCell ref="D491:E491"/>
    <mergeCell ref="F491:G491"/>
    <mergeCell ref="D492:E492"/>
    <mergeCell ref="F492:G492"/>
    <mergeCell ref="D487:E487"/>
    <mergeCell ref="F487:G487"/>
    <mergeCell ref="D488:E488"/>
    <mergeCell ref="F488:G488"/>
    <mergeCell ref="D489:E489"/>
    <mergeCell ref="F489:G489"/>
    <mergeCell ref="D484:E484"/>
    <mergeCell ref="F484:G484"/>
    <mergeCell ref="D485:E485"/>
    <mergeCell ref="F485:G485"/>
    <mergeCell ref="D486:E486"/>
    <mergeCell ref="F486:G486"/>
    <mergeCell ref="D481:E481"/>
    <mergeCell ref="F481:G481"/>
    <mergeCell ref="D482:E482"/>
    <mergeCell ref="F482:G482"/>
    <mergeCell ref="D483:E483"/>
    <mergeCell ref="F483:G483"/>
    <mergeCell ref="D478:E478"/>
    <mergeCell ref="F478:G478"/>
    <mergeCell ref="D479:E479"/>
    <mergeCell ref="F479:G479"/>
    <mergeCell ref="D480:E480"/>
    <mergeCell ref="F480:G480"/>
    <mergeCell ref="D475:E475"/>
    <mergeCell ref="F475:G475"/>
    <mergeCell ref="D476:E476"/>
    <mergeCell ref="F476:G476"/>
    <mergeCell ref="D477:E477"/>
    <mergeCell ref="F477:G477"/>
    <mergeCell ref="D472:E472"/>
    <mergeCell ref="F472:G472"/>
    <mergeCell ref="D473:E473"/>
    <mergeCell ref="F473:G473"/>
    <mergeCell ref="D474:E474"/>
    <mergeCell ref="F474:G474"/>
    <mergeCell ref="D469:E469"/>
    <mergeCell ref="F469:G469"/>
    <mergeCell ref="D470:E470"/>
    <mergeCell ref="F470:G470"/>
    <mergeCell ref="D471:E471"/>
    <mergeCell ref="F471:G471"/>
    <mergeCell ref="D466:E466"/>
    <mergeCell ref="F466:G466"/>
    <mergeCell ref="D467:E467"/>
    <mergeCell ref="F467:G467"/>
    <mergeCell ref="D468:E468"/>
    <mergeCell ref="F468:G468"/>
    <mergeCell ref="D463:E463"/>
    <mergeCell ref="F463:G463"/>
    <mergeCell ref="D464:E464"/>
    <mergeCell ref="F464:G464"/>
    <mergeCell ref="D465:E465"/>
    <mergeCell ref="F465:G465"/>
    <mergeCell ref="D460:E460"/>
    <mergeCell ref="F460:G460"/>
    <mergeCell ref="D461:E461"/>
    <mergeCell ref="F461:G461"/>
    <mergeCell ref="D462:E462"/>
    <mergeCell ref="F462:G462"/>
    <mergeCell ref="D457:E457"/>
    <mergeCell ref="F457:G457"/>
    <mergeCell ref="D458:E458"/>
    <mergeCell ref="F458:G458"/>
    <mergeCell ref="D459:E459"/>
    <mergeCell ref="F459:G459"/>
    <mergeCell ref="D454:E454"/>
    <mergeCell ref="F454:G454"/>
    <mergeCell ref="D455:E455"/>
    <mergeCell ref="F455:G455"/>
    <mergeCell ref="D456:E456"/>
    <mergeCell ref="F456:G456"/>
    <mergeCell ref="D451:E451"/>
    <mergeCell ref="F451:G451"/>
    <mergeCell ref="D452:E452"/>
    <mergeCell ref="F452:G452"/>
    <mergeCell ref="D453:E453"/>
    <mergeCell ref="F453:G453"/>
    <mergeCell ref="D448:E448"/>
    <mergeCell ref="F448:G448"/>
    <mergeCell ref="D449:E449"/>
    <mergeCell ref="F449:G449"/>
    <mergeCell ref="D450:E450"/>
    <mergeCell ref="F450:G450"/>
    <mergeCell ref="D445:E445"/>
    <mergeCell ref="F445:G445"/>
    <mergeCell ref="D446:E446"/>
    <mergeCell ref="F446:G446"/>
    <mergeCell ref="D447:E447"/>
    <mergeCell ref="F447:G447"/>
    <mergeCell ref="D442:E442"/>
    <mergeCell ref="F442:G442"/>
    <mergeCell ref="D443:E443"/>
    <mergeCell ref="F443:G443"/>
    <mergeCell ref="D444:E444"/>
    <mergeCell ref="F444:G444"/>
    <mergeCell ref="D439:E439"/>
    <mergeCell ref="F439:G439"/>
    <mergeCell ref="D440:E440"/>
    <mergeCell ref="F440:G440"/>
    <mergeCell ref="D441:E441"/>
    <mergeCell ref="F441:G441"/>
    <mergeCell ref="D436:E436"/>
    <mergeCell ref="F436:G436"/>
    <mergeCell ref="D437:E437"/>
    <mergeCell ref="F437:G437"/>
    <mergeCell ref="D438:E438"/>
    <mergeCell ref="F438:G438"/>
    <mergeCell ref="D433:E433"/>
    <mergeCell ref="F433:G433"/>
    <mergeCell ref="D434:E434"/>
    <mergeCell ref="F434:G434"/>
    <mergeCell ref="D435:E435"/>
    <mergeCell ref="F435:G435"/>
    <mergeCell ref="D430:E430"/>
    <mergeCell ref="F430:G430"/>
    <mergeCell ref="D431:E431"/>
    <mergeCell ref="F431:G431"/>
    <mergeCell ref="D432:E432"/>
    <mergeCell ref="F432:G432"/>
    <mergeCell ref="D427:E427"/>
    <mergeCell ref="F427:G427"/>
    <mergeCell ref="D428:E428"/>
    <mergeCell ref="F428:G428"/>
    <mergeCell ref="D429:E429"/>
    <mergeCell ref="F429:G429"/>
    <mergeCell ref="D424:E424"/>
    <mergeCell ref="F424:G424"/>
    <mergeCell ref="D425:E425"/>
    <mergeCell ref="F425:G425"/>
    <mergeCell ref="D426:E426"/>
    <mergeCell ref="F426:G426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12:E412"/>
    <mergeCell ref="F412:G412"/>
    <mergeCell ref="D413:E413"/>
    <mergeCell ref="F413:G413"/>
    <mergeCell ref="D414:E414"/>
    <mergeCell ref="F414:G414"/>
    <mergeCell ref="D409:E409"/>
    <mergeCell ref="F409:G409"/>
    <mergeCell ref="D410:E410"/>
    <mergeCell ref="F410:G410"/>
    <mergeCell ref="D411:E411"/>
    <mergeCell ref="F411:G411"/>
    <mergeCell ref="D406:E406"/>
    <mergeCell ref="F406:G406"/>
    <mergeCell ref="D407:E407"/>
    <mergeCell ref="F407:G407"/>
    <mergeCell ref="D408:E408"/>
    <mergeCell ref="F408:G408"/>
    <mergeCell ref="D403:E403"/>
    <mergeCell ref="F403:G403"/>
    <mergeCell ref="D404:E404"/>
    <mergeCell ref="F404:G404"/>
    <mergeCell ref="D405:E405"/>
    <mergeCell ref="F405:G405"/>
    <mergeCell ref="D400:E400"/>
    <mergeCell ref="F400:G400"/>
    <mergeCell ref="D401:E401"/>
    <mergeCell ref="F401:G401"/>
    <mergeCell ref="D402:E402"/>
    <mergeCell ref="F402:G402"/>
    <mergeCell ref="D397:E397"/>
    <mergeCell ref="F397:G397"/>
    <mergeCell ref="D398:E398"/>
    <mergeCell ref="F398:G398"/>
    <mergeCell ref="D399:E399"/>
    <mergeCell ref="F399:G399"/>
    <mergeCell ref="D394:E394"/>
    <mergeCell ref="F394:G394"/>
    <mergeCell ref="D395:E395"/>
    <mergeCell ref="F395:G395"/>
    <mergeCell ref="D396:E396"/>
    <mergeCell ref="F396:G396"/>
    <mergeCell ref="D391:E391"/>
    <mergeCell ref="F391:G391"/>
    <mergeCell ref="D392:E392"/>
    <mergeCell ref="F392:G392"/>
    <mergeCell ref="D393:E393"/>
    <mergeCell ref="F393:G393"/>
    <mergeCell ref="D388:E388"/>
    <mergeCell ref="F388:G388"/>
    <mergeCell ref="D389:E389"/>
    <mergeCell ref="F389:G389"/>
    <mergeCell ref="D390:E390"/>
    <mergeCell ref="F390:G390"/>
    <mergeCell ref="D385:E385"/>
    <mergeCell ref="F385:G385"/>
    <mergeCell ref="D386:E386"/>
    <mergeCell ref="F386:G386"/>
    <mergeCell ref="D387:E387"/>
    <mergeCell ref="F387:G387"/>
    <mergeCell ref="D382:E382"/>
    <mergeCell ref="F382:G382"/>
    <mergeCell ref="D383:E383"/>
    <mergeCell ref="F383:G383"/>
    <mergeCell ref="D384:E384"/>
    <mergeCell ref="F384:G384"/>
    <mergeCell ref="D379:E379"/>
    <mergeCell ref="F379:G379"/>
    <mergeCell ref="D380:E380"/>
    <mergeCell ref="F380:G380"/>
    <mergeCell ref="D381:E381"/>
    <mergeCell ref="F381:G381"/>
    <mergeCell ref="D376:E376"/>
    <mergeCell ref="F376:G376"/>
    <mergeCell ref="D377:E377"/>
    <mergeCell ref="F377:G377"/>
    <mergeCell ref="D378:E378"/>
    <mergeCell ref="F378:G378"/>
    <mergeCell ref="D373:E373"/>
    <mergeCell ref="F373:G373"/>
    <mergeCell ref="D374:E374"/>
    <mergeCell ref="F374:G374"/>
    <mergeCell ref="D375:E375"/>
    <mergeCell ref="F375:G375"/>
    <mergeCell ref="D370:E370"/>
    <mergeCell ref="F370:G370"/>
    <mergeCell ref="D371:E371"/>
    <mergeCell ref="F371:G371"/>
    <mergeCell ref="D372:E372"/>
    <mergeCell ref="F372:G372"/>
    <mergeCell ref="D367:E367"/>
    <mergeCell ref="F367:G367"/>
    <mergeCell ref="D368:E368"/>
    <mergeCell ref="F368:G368"/>
    <mergeCell ref="D369:E369"/>
    <mergeCell ref="F369:G369"/>
    <mergeCell ref="D364:E364"/>
    <mergeCell ref="F364:G364"/>
    <mergeCell ref="D365:E365"/>
    <mergeCell ref="F365:G365"/>
    <mergeCell ref="D366:E366"/>
    <mergeCell ref="F366:G366"/>
    <mergeCell ref="D361:E361"/>
    <mergeCell ref="F361:G361"/>
    <mergeCell ref="D362:E362"/>
    <mergeCell ref="F362:G362"/>
    <mergeCell ref="D363:E363"/>
    <mergeCell ref="F363:G363"/>
    <mergeCell ref="D358:E358"/>
    <mergeCell ref="F358:G358"/>
    <mergeCell ref="D359:E359"/>
    <mergeCell ref="F359:G359"/>
    <mergeCell ref="D360:E360"/>
    <mergeCell ref="F360:G360"/>
    <mergeCell ref="D355:E355"/>
    <mergeCell ref="F355:G355"/>
    <mergeCell ref="D356:E356"/>
    <mergeCell ref="F356:G356"/>
    <mergeCell ref="D357:E357"/>
    <mergeCell ref="F357:G357"/>
    <mergeCell ref="D352:E352"/>
    <mergeCell ref="F352:G352"/>
    <mergeCell ref="D353:E353"/>
    <mergeCell ref="F353:G353"/>
    <mergeCell ref="D354:E354"/>
    <mergeCell ref="F354:G354"/>
    <mergeCell ref="D349:E349"/>
    <mergeCell ref="F349:G349"/>
    <mergeCell ref="D350:E350"/>
    <mergeCell ref="F350:G350"/>
    <mergeCell ref="D351:E351"/>
    <mergeCell ref="F351:G351"/>
    <mergeCell ref="D346:E346"/>
    <mergeCell ref="F346:G346"/>
    <mergeCell ref="D347:E347"/>
    <mergeCell ref="F347:G347"/>
    <mergeCell ref="D348:E348"/>
    <mergeCell ref="F348:G348"/>
    <mergeCell ref="D343:E343"/>
    <mergeCell ref="F343:G343"/>
    <mergeCell ref="D344:E344"/>
    <mergeCell ref="F344:G344"/>
    <mergeCell ref="D345:E345"/>
    <mergeCell ref="F345:G345"/>
    <mergeCell ref="D340:E340"/>
    <mergeCell ref="F340:G340"/>
    <mergeCell ref="D341:E341"/>
    <mergeCell ref="F341:G341"/>
    <mergeCell ref="D342:E342"/>
    <mergeCell ref="F342:G342"/>
    <mergeCell ref="D337:E337"/>
    <mergeCell ref="F337:G337"/>
    <mergeCell ref="D338:E338"/>
    <mergeCell ref="F338:G338"/>
    <mergeCell ref="D339:E339"/>
    <mergeCell ref="F339:G339"/>
    <mergeCell ref="D334:E334"/>
    <mergeCell ref="F334:G334"/>
    <mergeCell ref="D335:E335"/>
    <mergeCell ref="F335:G335"/>
    <mergeCell ref="D336:E336"/>
    <mergeCell ref="F336:G336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90"/>
  <sheetViews>
    <sheetView showGridLines="0" topLeftCell="A175" workbookViewId="0"/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62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286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286</v>
      </c>
      <c r="E11" s="1080"/>
      <c r="F11" s="1079" t="s">
        <v>287</v>
      </c>
      <c r="G11" s="1080"/>
      <c r="H11" s="4" t="s">
        <v>18</v>
      </c>
      <c r="I11" s="4" t="s">
        <v>288</v>
      </c>
      <c r="J11" s="4" t="s">
        <v>20</v>
      </c>
      <c r="K11" s="9" t="s">
        <v>50</v>
      </c>
      <c r="L11" s="6">
        <v>10106</v>
      </c>
      <c r="M11" s="9"/>
      <c r="N11" s="4"/>
    </row>
    <row r="12" spans="2:17" ht="39.6">
      <c r="B12" s="4">
        <v>2023</v>
      </c>
      <c r="C12" s="4" t="s">
        <v>16</v>
      </c>
      <c r="D12" s="1079" t="s">
        <v>286</v>
      </c>
      <c r="E12" s="1080"/>
      <c r="F12" s="1079" t="s">
        <v>287</v>
      </c>
      <c r="G12" s="1080"/>
      <c r="H12" s="4" t="s">
        <v>22</v>
      </c>
      <c r="I12" s="4" t="s">
        <v>288</v>
      </c>
      <c r="J12" s="4" t="s">
        <v>289</v>
      </c>
      <c r="K12" s="9" t="s">
        <v>50</v>
      </c>
      <c r="L12" s="6">
        <v>7</v>
      </c>
      <c r="M12" s="9"/>
      <c r="N12" s="4"/>
    </row>
    <row r="13" spans="2:17" ht="26.4">
      <c r="B13" s="4">
        <v>2023</v>
      </c>
      <c r="C13" s="4" t="s">
        <v>16</v>
      </c>
      <c r="D13" s="1079" t="s">
        <v>286</v>
      </c>
      <c r="E13" s="1080"/>
      <c r="F13" s="1079" t="s">
        <v>287</v>
      </c>
      <c r="G13" s="1080"/>
      <c r="H13" s="4" t="s">
        <v>23</v>
      </c>
      <c r="I13" s="4" t="s">
        <v>288</v>
      </c>
      <c r="J13" s="4" t="s">
        <v>20</v>
      </c>
      <c r="K13" s="9" t="s">
        <v>50</v>
      </c>
      <c r="L13" s="6">
        <v>45</v>
      </c>
      <c r="M13" s="9"/>
      <c r="N13" s="4"/>
    </row>
    <row r="14" spans="2:17" ht="26.4">
      <c r="B14" s="4">
        <v>2023</v>
      </c>
      <c r="C14" s="4" t="s">
        <v>16</v>
      </c>
      <c r="D14" s="1079" t="s">
        <v>286</v>
      </c>
      <c r="E14" s="1080"/>
      <c r="F14" s="1079" t="s">
        <v>287</v>
      </c>
      <c r="G14" s="1080"/>
      <c r="H14" s="4" t="s">
        <v>24</v>
      </c>
      <c r="I14" s="4" t="s">
        <v>288</v>
      </c>
      <c r="J14" s="4" t="s">
        <v>75</v>
      </c>
      <c r="K14" s="9" t="s">
        <v>50</v>
      </c>
      <c r="L14" s="6">
        <v>3</v>
      </c>
      <c r="M14" s="9"/>
      <c r="N14" s="4"/>
    </row>
    <row r="15" spans="2:17" ht="26.4">
      <c r="B15" s="4">
        <v>2023</v>
      </c>
      <c r="C15" s="4" t="s">
        <v>16</v>
      </c>
      <c r="D15" s="1079" t="s">
        <v>286</v>
      </c>
      <c r="E15" s="1080"/>
      <c r="F15" s="1079" t="s">
        <v>287</v>
      </c>
      <c r="G15" s="1080"/>
      <c r="H15" s="4" t="s">
        <v>25</v>
      </c>
      <c r="I15" s="4" t="s">
        <v>288</v>
      </c>
      <c r="J15" s="4" t="s">
        <v>20</v>
      </c>
      <c r="K15" s="9" t="s">
        <v>50</v>
      </c>
      <c r="L15" s="6">
        <v>74</v>
      </c>
      <c r="M15" s="9"/>
      <c r="N15" s="4"/>
    </row>
    <row r="16" spans="2:17" ht="26.4">
      <c r="B16" s="4">
        <v>2023</v>
      </c>
      <c r="C16" s="4" t="s">
        <v>16</v>
      </c>
      <c r="D16" s="1079" t="s">
        <v>286</v>
      </c>
      <c r="E16" s="1080"/>
      <c r="F16" s="1079" t="s">
        <v>287</v>
      </c>
      <c r="G16" s="1080"/>
      <c r="H16" s="4" t="s">
        <v>26</v>
      </c>
      <c r="I16" s="4" t="s">
        <v>288</v>
      </c>
      <c r="J16" s="4" t="s">
        <v>66</v>
      </c>
      <c r="K16" s="9" t="s">
        <v>50</v>
      </c>
      <c r="L16" s="6">
        <v>11</v>
      </c>
      <c r="M16" s="9"/>
      <c r="N16" s="4"/>
    </row>
    <row r="17" spans="2:14" ht="26.4">
      <c r="B17" s="4">
        <v>2023</v>
      </c>
      <c r="C17" s="4" t="s">
        <v>16</v>
      </c>
      <c r="D17" s="1079" t="s">
        <v>286</v>
      </c>
      <c r="E17" s="1080"/>
      <c r="F17" s="1079" t="s">
        <v>287</v>
      </c>
      <c r="G17" s="1080"/>
      <c r="H17" s="4" t="s">
        <v>27</v>
      </c>
      <c r="I17" s="4" t="s">
        <v>288</v>
      </c>
      <c r="J17" s="4" t="s">
        <v>20</v>
      </c>
      <c r="K17" s="9" t="s">
        <v>50</v>
      </c>
      <c r="L17" s="6">
        <v>97</v>
      </c>
      <c r="M17" s="9"/>
      <c r="N17" s="4"/>
    </row>
    <row r="18" spans="2:14" ht="26.4">
      <c r="B18" s="4">
        <v>2023</v>
      </c>
      <c r="C18" s="4" t="s">
        <v>16</v>
      </c>
      <c r="D18" s="1079" t="s">
        <v>286</v>
      </c>
      <c r="E18" s="1080"/>
      <c r="F18" s="1079" t="s">
        <v>287</v>
      </c>
      <c r="G18" s="1080"/>
      <c r="H18" s="4" t="s">
        <v>18</v>
      </c>
      <c r="I18" s="4" t="s">
        <v>19</v>
      </c>
      <c r="J18" s="4" t="s">
        <v>290</v>
      </c>
      <c r="K18" s="5">
        <v>650</v>
      </c>
      <c r="L18" s="6">
        <v>18514</v>
      </c>
      <c r="M18" s="7">
        <v>2896</v>
      </c>
      <c r="N18" s="8">
        <v>10151700</v>
      </c>
    </row>
    <row r="19" spans="2:14" ht="39.6">
      <c r="B19" s="4">
        <v>2023</v>
      </c>
      <c r="C19" s="4" t="s">
        <v>16</v>
      </c>
      <c r="D19" s="1079" t="s">
        <v>286</v>
      </c>
      <c r="E19" s="1080"/>
      <c r="F19" s="1079" t="s">
        <v>287</v>
      </c>
      <c r="G19" s="1080"/>
      <c r="H19" s="4" t="s">
        <v>22</v>
      </c>
      <c r="I19" s="4" t="s">
        <v>19</v>
      </c>
      <c r="J19" s="4" t="s">
        <v>291</v>
      </c>
      <c r="K19" s="5">
        <v>650</v>
      </c>
      <c r="L19" s="6">
        <v>12</v>
      </c>
      <c r="M19" s="7">
        <v>2</v>
      </c>
      <c r="N19" s="8">
        <v>6500</v>
      </c>
    </row>
    <row r="20" spans="2:14" ht="39.6">
      <c r="B20" s="4">
        <v>2023</v>
      </c>
      <c r="C20" s="4" t="s">
        <v>16</v>
      </c>
      <c r="D20" s="1079" t="s">
        <v>286</v>
      </c>
      <c r="E20" s="1080"/>
      <c r="F20" s="1079" t="s">
        <v>287</v>
      </c>
      <c r="G20" s="1080"/>
      <c r="H20" s="4" t="s">
        <v>23</v>
      </c>
      <c r="I20" s="4" t="s">
        <v>292</v>
      </c>
      <c r="J20" s="4" t="s">
        <v>293</v>
      </c>
      <c r="K20" s="5">
        <v>0</v>
      </c>
      <c r="L20" s="6">
        <v>1</v>
      </c>
      <c r="M20" s="9"/>
      <c r="N20" s="11">
        <v>0</v>
      </c>
    </row>
    <row r="21" spans="2:14" ht="26.4">
      <c r="B21" s="4">
        <v>2023</v>
      </c>
      <c r="C21" s="4" t="s">
        <v>16</v>
      </c>
      <c r="D21" s="1079" t="s">
        <v>286</v>
      </c>
      <c r="E21" s="1080"/>
      <c r="F21" s="1079" t="s">
        <v>287</v>
      </c>
      <c r="G21" s="1080"/>
      <c r="H21" s="4" t="s">
        <v>23</v>
      </c>
      <c r="I21" s="4" t="s">
        <v>19</v>
      </c>
      <c r="J21" s="4" t="s">
        <v>290</v>
      </c>
      <c r="K21" s="5">
        <v>1300</v>
      </c>
      <c r="L21" s="6">
        <v>63</v>
      </c>
      <c r="M21" s="7">
        <v>20</v>
      </c>
      <c r="N21" s="8">
        <v>55900</v>
      </c>
    </row>
    <row r="22" spans="2:14" ht="26.4">
      <c r="B22" s="4">
        <v>2023</v>
      </c>
      <c r="C22" s="4" t="s">
        <v>16</v>
      </c>
      <c r="D22" s="1079" t="s">
        <v>286</v>
      </c>
      <c r="E22" s="1080"/>
      <c r="F22" s="1079" t="s">
        <v>287</v>
      </c>
      <c r="G22" s="1080"/>
      <c r="H22" s="4" t="s">
        <v>24</v>
      </c>
      <c r="I22" s="4" t="s">
        <v>19</v>
      </c>
      <c r="J22" s="4" t="s">
        <v>294</v>
      </c>
      <c r="K22" s="5">
        <v>2000</v>
      </c>
      <c r="L22" s="6">
        <v>2</v>
      </c>
      <c r="M22" s="9"/>
      <c r="N22" s="8">
        <v>4000</v>
      </c>
    </row>
    <row r="23" spans="2:14" ht="26.4">
      <c r="B23" s="4">
        <v>2023</v>
      </c>
      <c r="C23" s="4" t="s">
        <v>16</v>
      </c>
      <c r="D23" s="1079" t="s">
        <v>286</v>
      </c>
      <c r="E23" s="1080"/>
      <c r="F23" s="1079" t="s">
        <v>287</v>
      </c>
      <c r="G23" s="1080"/>
      <c r="H23" s="4" t="s">
        <v>25</v>
      </c>
      <c r="I23" s="4" t="s">
        <v>19</v>
      </c>
      <c r="J23" s="4" t="s">
        <v>290</v>
      </c>
      <c r="K23" s="5">
        <v>1300</v>
      </c>
      <c r="L23" s="6">
        <v>152</v>
      </c>
      <c r="M23" s="7">
        <v>19</v>
      </c>
      <c r="N23" s="8">
        <v>172900</v>
      </c>
    </row>
    <row r="24" spans="2:14" ht="26.4">
      <c r="B24" s="4">
        <v>2023</v>
      </c>
      <c r="C24" s="4" t="s">
        <v>16</v>
      </c>
      <c r="D24" s="1079" t="s">
        <v>286</v>
      </c>
      <c r="E24" s="1080"/>
      <c r="F24" s="1079" t="s">
        <v>287</v>
      </c>
      <c r="G24" s="1080"/>
      <c r="H24" s="4" t="s">
        <v>26</v>
      </c>
      <c r="I24" s="4" t="s">
        <v>19</v>
      </c>
      <c r="J24" s="4" t="s">
        <v>295</v>
      </c>
      <c r="K24" s="5">
        <v>2000</v>
      </c>
      <c r="L24" s="6">
        <v>63</v>
      </c>
      <c r="M24" s="7">
        <v>2</v>
      </c>
      <c r="N24" s="8">
        <v>122000</v>
      </c>
    </row>
    <row r="25" spans="2:14" ht="39.6">
      <c r="B25" s="4">
        <v>2023</v>
      </c>
      <c r="C25" s="4" t="s">
        <v>16</v>
      </c>
      <c r="D25" s="1079" t="s">
        <v>286</v>
      </c>
      <c r="E25" s="1080"/>
      <c r="F25" s="1079" t="s">
        <v>287</v>
      </c>
      <c r="G25" s="1080"/>
      <c r="H25" s="4" t="s">
        <v>18</v>
      </c>
      <c r="I25" s="4" t="s">
        <v>292</v>
      </c>
      <c r="J25" s="4" t="s">
        <v>20</v>
      </c>
      <c r="K25" s="5">
        <v>0</v>
      </c>
      <c r="L25" s="6">
        <v>238</v>
      </c>
      <c r="M25" s="9"/>
      <c r="N25" s="11">
        <v>0</v>
      </c>
    </row>
    <row r="26" spans="2:14" ht="39.6">
      <c r="B26" s="4">
        <v>2023</v>
      </c>
      <c r="C26" s="4" t="s">
        <v>16</v>
      </c>
      <c r="D26" s="1079" t="s">
        <v>286</v>
      </c>
      <c r="E26" s="1080"/>
      <c r="F26" s="1079" t="s">
        <v>287</v>
      </c>
      <c r="G26" s="1080"/>
      <c r="H26" s="4" t="s">
        <v>25</v>
      </c>
      <c r="I26" s="4" t="s">
        <v>292</v>
      </c>
      <c r="J26" s="4" t="s">
        <v>142</v>
      </c>
      <c r="K26" s="5">
        <v>0</v>
      </c>
      <c r="L26" s="6">
        <v>8</v>
      </c>
      <c r="M26" s="9"/>
      <c r="N26" s="11">
        <v>0</v>
      </c>
    </row>
    <row r="27" spans="2:14" ht="39.6">
      <c r="B27" s="4">
        <v>2023</v>
      </c>
      <c r="C27" s="4" t="s">
        <v>16</v>
      </c>
      <c r="D27" s="1079" t="s">
        <v>286</v>
      </c>
      <c r="E27" s="1080"/>
      <c r="F27" s="1079" t="s">
        <v>287</v>
      </c>
      <c r="G27" s="1080"/>
      <c r="H27" s="4" t="s">
        <v>27</v>
      </c>
      <c r="I27" s="4" t="s">
        <v>292</v>
      </c>
      <c r="J27" s="4" t="s">
        <v>296</v>
      </c>
      <c r="K27" s="5">
        <v>0</v>
      </c>
      <c r="L27" s="6">
        <v>6</v>
      </c>
      <c r="M27" s="9"/>
      <c r="N27" s="11">
        <v>0</v>
      </c>
    </row>
    <row r="28" spans="2:14" ht="26.4">
      <c r="B28" s="4">
        <v>2023</v>
      </c>
      <c r="C28" s="4" t="s">
        <v>16</v>
      </c>
      <c r="D28" s="1079" t="s">
        <v>286</v>
      </c>
      <c r="E28" s="1080"/>
      <c r="F28" s="1079" t="s">
        <v>287</v>
      </c>
      <c r="G28" s="1080"/>
      <c r="H28" s="4" t="s">
        <v>27</v>
      </c>
      <c r="I28" s="4" t="s">
        <v>19</v>
      </c>
      <c r="J28" s="4" t="s">
        <v>20</v>
      </c>
      <c r="K28" s="5">
        <v>200</v>
      </c>
      <c r="L28" s="6">
        <v>582</v>
      </c>
      <c r="M28" s="7">
        <v>103</v>
      </c>
      <c r="N28" s="8">
        <v>95800</v>
      </c>
    </row>
    <row r="29" spans="2:14" ht="26.4">
      <c r="B29" s="4">
        <v>2023</v>
      </c>
      <c r="C29" s="4" t="s">
        <v>16</v>
      </c>
      <c r="D29" s="1079" t="s">
        <v>286</v>
      </c>
      <c r="E29" s="1080"/>
      <c r="F29" s="1079" t="s">
        <v>287</v>
      </c>
      <c r="G29" s="1080"/>
      <c r="H29" s="4" t="s">
        <v>18</v>
      </c>
      <c r="I29" s="4" t="s">
        <v>19</v>
      </c>
      <c r="J29" s="4" t="s">
        <v>175</v>
      </c>
      <c r="K29" s="5">
        <v>700</v>
      </c>
      <c r="L29" s="6">
        <v>38046</v>
      </c>
      <c r="M29" s="7">
        <v>7448</v>
      </c>
      <c r="N29" s="8">
        <v>21418600</v>
      </c>
    </row>
    <row r="30" spans="2:14" ht="39.6">
      <c r="B30" s="4">
        <v>2023</v>
      </c>
      <c r="C30" s="4" t="s">
        <v>16</v>
      </c>
      <c r="D30" s="1079" t="s">
        <v>286</v>
      </c>
      <c r="E30" s="1080"/>
      <c r="F30" s="1079" t="s">
        <v>287</v>
      </c>
      <c r="G30" s="1080"/>
      <c r="H30" s="4" t="s">
        <v>22</v>
      </c>
      <c r="I30" s="4" t="s">
        <v>19</v>
      </c>
      <c r="J30" s="4" t="s">
        <v>297</v>
      </c>
      <c r="K30" s="5">
        <v>700</v>
      </c>
      <c r="L30" s="6">
        <v>14</v>
      </c>
      <c r="M30" s="7">
        <v>2</v>
      </c>
      <c r="N30" s="8">
        <v>8400</v>
      </c>
    </row>
    <row r="31" spans="2:14" ht="26.4">
      <c r="B31" s="4">
        <v>2023</v>
      </c>
      <c r="C31" s="4" t="s">
        <v>16</v>
      </c>
      <c r="D31" s="1079" t="s">
        <v>286</v>
      </c>
      <c r="E31" s="1080"/>
      <c r="F31" s="1079" t="s">
        <v>287</v>
      </c>
      <c r="G31" s="1080"/>
      <c r="H31" s="4" t="s">
        <v>23</v>
      </c>
      <c r="I31" s="4" t="s">
        <v>19</v>
      </c>
      <c r="J31" s="4" t="s">
        <v>175</v>
      </c>
      <c r="K31" s="5">
        <v>1400</v>
      </c>
      <c r="L31" s="6">
        <v>176</v>
      </c>
      <c r="M31" s="7">
        <v>26</v>
      </c>
      <c r="N31" s="8">
        <v>210000</v>
      </c>
    </row>
    <row r="32" spans="2:14" ht="26.4">
      <c r="B32" s="4">
        <v>2023</v>
      </c>
      <c r="C32" s="4" t="s">
        <v>16</v>
      </c>
      <c r="D32" s="1079" t="s">
        <v>286</v>
      </c>
      <c r="E32" s="1080"/>
      <c r="F32" s="1079" t="s">
        <v>287</v>
      </c>
      <c r="G32" s="1080"/>
      <c r="H32" s="4" t="s">
        <v>24</v>
      </c>
      <c r="I32" s="4" t="s">
        <v>19</v>
      </c>
      <c r="J32" s="4" t="s">
        <v>298</v>
      </c>
      <c r="K32" s="5">
        <v>2100</v>
      </c>
      <c r="L32" s="6">
        <v>9</v>
      </c>
      <c r="M32" s="9"/>
      <c r="N32" s="8">
        <v>18900</v>
      </c>
    </row>
    <row r="33" spans="2:14" ht="26.4">
      <c r="B33" s="4">
        <v>2023</v>
      </c>
      <c r="C33" s="4" t="s">
        <v>16</v>
      </c>
      <c r="D33" s="1079" t="s">
        <v>286</v>
      </c>
      <c r="E33" s="1080"/>
      <c r="F33" s="1079" t="s">
        <v>287</v>
      </c>
      <c r="G33" s="1080"/>
      <c r="H33" s="4" t="s">
        <v>25</v>
      </c>
      <c r="I33" s="4" t="s">
        <v>19</v>
      </c>
      <c r="J33" s="4" t="s">
        <v>175</v>
      </c>
      <c r="K33" s="5">
        <v>1400</v>
      </c>
      <c r="L33" s="6">
        <v>452</v>
      </c>
      <c r="M33" s="7">
        <v>63</v>
      </c>
      <c r="N33" s="8">
        <v>544600</v>
      </c>
    </row>
    <row r="34" spans="2:14" ht="26.4">
      <c r="B34" s="4">
        <v>2023</v>
      </c>
      <c r="C34" s="4" t="s">
        <v>16</v>
      </c>
      <c r="D34" s="1079" t="s">
        <v>286</v>
      </c>
      <c r="E34" s="1080"/>
      <c r="F34" s="1079" t="s">
        <v>287</v>
      </c>
      <c r="G34" s="1080"/>
      <c r="H34" s="4" t="s">
        <v>26</v>
      </c>
      <c r="I34" s="4" t="s">
        <v>19</v>
      </c>
      <c r="J34" s="4" t="s">
        <v>175</v>
      </c>
      <c r="K34" s="5">
        <v>2100</v>
      </c>
      <c r="L34" s="6">
        <v>247</v>
      </c>
      <c r="M34" s="7">
        <v>9</v>
      </c>
      <c r="N34" s="8">
        <v>499800</v>
      </c>
    </row>
    <row r="35" spans="2:14">
      <c r="B35" s="12" t="s">
        <v>28</v>
      </c>
      <c r="C35" s="12" t="s">
        <v>28</v>
      </c>
      <c r="D35" s="1083" t="s">
        <v>28</v>
      </c>
      <c r="E35" s="1080"/>
      <c r="F35" s="1083" t="s">
        <v>29</v>
      </c>
      <c r="G35" s="1080"/>
      <c r="H35" s="12" t="s">
        <v>28</v>
      </c>
      <c r="I35" s="12" t="s">
        <v>28</v>
      </c>
      <c r="J35" s="12" t="s">
        <v>28</v>
      </c>
      <c r="K35" s="12" t="s">
        <v>28</v>
      </c>
      <c r="L35" s="13">
        <v>68928</v>
      </c>
      <c r="M35" s="13">
        <v>10590</v>
      </c>
      <c r="N35" s="14">
        <v>33309100</v>
      </c>
    </row>
    <row r="36" spans="2:14" ht="26.4">
      <c r="B36" s="4">
        <v>2023</v>
      </c>
      <c r="C36" s="4" t="s">
        <v>16</v>
      </c>
      <c r="D36" s="1079" t="s">
        <v>286</v>
      </c>
      <c r="E36" s="1080"/>
      <c r="F36" s="1079" t="s">
        <v>299</v>
      </c>
      <c r="G36" s="1080"/>
      <c r="H36" s="4" t="s">
        <v>18</v>
      </c>
      <c r="I36" s="4" t="s">
        <v>21</v>
      </c>
      <c r="J36" s="4" t="s">
        <v>20</v>
      </c>
      <c r="K36" s="9" t="s">
        <v>50</v>
      </c>
      <c r="L36" s="6">
        <v>9720</v>
      </c>
      <c r="M36" s="9"/>
      <c r="N36" s="4"/>
    </row>
    <row r="37" spans="2:14" ht="39.6">
      <c r="B37" s="4">
        <v>2023</v>
      </c>
      <c r="C37" s="4" t="s">
        <v>16</v>
      </c>
      <c r="D37" s="1079" t="s">
        <v>286</v>
      </c>
      <c r="E37" s="1080"/>
      <c r="F37" s="1079" t="s">
        <v>299</v>
      </c>
      <c r="G37" s="1080"/>
      <c r="H37" s="4" t="s">
        <v>22</v>
      </c>
      <c r="I37" s="4" t="s">
        <v>21</v>
      </c>
      <c r="J37" s="4" t="s">
        <v>300</v>
      </c>
      <c r="K37" s="9" t="s">
        <v>50</v>
      </c>
      <c r="L37" s="6">
        <v>4</v>
      </c>
      <c r="M37" s="9"/>
      <c r="N37" s="4"/>
    </row>
    <row r="38" spans="2:14" ht="26.4">
      <c r="B38" s="4">
        <v>2023</v>
      </c>
      <c r="C38" s="4" t="s">
        <v>16</v>
      </c>
      <c r="D38" s="1079" t="s">
        <v>286</v>
      </c>
      <c r="E38" s="1080"/>
      <c r="F38" s="1079" t="s">
        <v>299</v>
      </c>
      <c r="G38" s="1080"/>
      <c r="H38" s="4" t="s">
        <v>23</v>
      </c>
      <c r="I38" s="4" t="s">
        <v>21</v>
      </c>
      <c r="J38" s="4" t="s">
        <v>20</v>
      </c>
      <c r="K38" s="9" t="s">
        <v>50</v>
      </c>
      <c r="L38" s="6">
        <v>26</v>
      </c>
      <c r="M38" s="9"/>
      <c r="N38" s="4"/>
    </row>
    <row r="39" spans="2:14" ht="26.4">
      <c r="B39" s="4">
        <v>2023</v>
      </c>
      <c r="C39" s="4" t="s">
        <v>16</v>
      </c>
      <c r="D39" s="1079" t="s">
        <v>286</v>
      </c>
      <c r="E39" s="1080"/>
      <c r="F39" s="1079" t="s">
        <v>299</v>
      </c>
      <c r="G39" s="1080"/>
      <c r="H39" s="4" t="s">
        <v>24</v>
      </c>
      <c r="I39" s="4" t="s">
        <v>21</v>
      </c>
      <c r="J39" s="4" t="s">
        <v>133</v>
      </c>
      <c r="K39" s="9" t="s">
        <v>50</v>
      </c>
      <c r="L39" s="6">
        <v>6</v>
      </c>
      <c r="M39" s="9"/>
      <c r="N39" s="4"/>
    </row>
    <row r="40" spans="2:14" ht="26.4">
      <c r="B40" s="4">
        <v>2023</v>
      </c>
      <c r="C40" s="4" t="s">
        <v>16</v>
      </c>
      <c r="D40" s="1079" t="s">
        <v>286</v>
      </c>
      <c r="E40" s="1080"/>
      <c r="F40" s="1079" t="s">
        <v>299</v>
      </c>
      <c r="G40" s="1080"/>
      <c r="H40" s="4" t="s">
        <v>25</v>
      </c>
      <c r="I40" s="4" t="s">
        <v>21</v>
      </c>
      <c r="J40" s="4" t="s">
        <v>76</v>
      </c>
      <c r="K40" s="9" t="s">
        <v>50</v>
      </c>
      <c r="L40" s="6">
        <v>50</v>
      </c>
      <c r="M40" s="9"/>
      <c r="N40" s="4"/>
    </row>
    <row r="41" spans="2:14" ht="26.4">
      <c r="B41" s="4">
        <v>2023</v>
      </c>
      <c r="C41" s="4" t="s">
        <v>16</v>
      </c>
      <c r="D41" s="1079" t="s">
        <v>286</v>
      </c>
      <c r="E41" s="1080"/>
      <c r="F41" s="1079" t="s">
        <v>299</v>
      </c>
      <c r="G41" s="1080"/>
      <c r="H41" s="4" t="s">
        <v>26</v>
      </c>
      <c r="I41" s="4" t="s">
        <v>21</v>
      </c>
      <c r="J41" s="4" t="s">
        <v>66</v>
      </c>
      <c r="K41" s="9" t="s">
        <v>50</v>
      </c>
      <c r="L41" s="6">
        <v>10</v>
      </c>
      <c r="M41" s="9"/>
      <c r="N41" s="4"/>
    </row>
    <row r="42" spans="2:14" ht="26.4">
      <c r="B42" s="4">
        <v>2023</v>
      </c>
      <c r="C42" s="4" t="s">
        <v>16</v>
      </c>
      <c r="D42" s="1079" t="s">
        <v>286</v>
      </c>
      <c r="E42" s="1080"/>
      <c r="F42" s="1079" t="s">
        <v>299</v>
      </c>
      <c r="G42" s="1080"/>
      <c r="H42" s="4" t="s">
        <v>27</v>
      </c>
      <c r="I42" s="4" t="s">
        <v>21</v>
      </c>
      <c r="J42" s="4" t="s">
        <v>20</v>
      </c>
      <c r="K42" s="9" t="s">
        <v>50</v>
      </c>
      <c r="L42" s="6">
        <v>66</v>
      </c>
      <c r="M42" s="9"/>
      <c r="N42" s="4"/>
    </row>
    <row r="43" spans="2:14" ht="26.4">
      <c r="B43" s="4">
        <v>2023</v>
      </c>
      <c r="C43" s="4" t="s">
        <v>16</v>
      </c>
      <c r="D43" s="1079" t="s">
        <v>286</v>
      </c>
      <c r="E43" s="1080"/>
      <c r="F43" s="1079" t="s">
        <v>299</v>
      </c>
      <c r="G43" s="1080"/>
      <c r="H43" s="4" t="s">
        <v>18</v>
      </c>
      <c r="I43" s="4" t="s">
        <v>19</v>
      </c>
      <c r="J43" s="4" t="s">
        <v>290</v>
      </c>
      <c r="K43" s="5">
        <v>3200</v>
      </c>
      <c r="L43" s="6">
        <v>69856</v>
      </c>
      <c r="M43" s="7">
        <v>498</v>
      </c>
      <c r="N43" s="8">
        <v>221945600</v>
      </c>
    </row>
    <row r="44" spans="2:14" ht="39.6">
      <c r="B44" s="4">
        <v>2023</v>
      </c>
      <c r="C44" s="4" t="s">
        <v>16</v>
      </c>
      <c r="D44" s="1079" t="s">
        <v>286</v>
      </c>
      <c r="E44" s="1080"/>
      <c r="F44" s="1079" t="s">
        <v>299</v>
      </c>
      <c r="G44" s="1080"/>
      <c r="H44" s="4" t="s">
        <v>22</v>
      </c>
      <c r="I44" s="4" t="s">
        <v>19</v>
      </c>
      <c r="J44" s="4" t="s">
        <v>290</v>
      </c>
      <c r="K44" s="5">
        <v>3200</v>
      </c>
      <c r="L44" s="6">
        <v>60</v>
      </c>
      <c r="M44" s="9"/>
      <c r="N44" s="8">
        <v>192000</v>
      </c>
    </row>
    <row r="45" spans="2:14" ht="26.4">
      <c r="B45" s="4">
        <v>2023</v>
      </c>
      <c r="C45" s="4" t="s">
        <v>16</v>
      </c>
      <c r="D45" s="1079" t="s">
        <v>286</v>
      </c>
      <c r="E45" s="1080"/>
      <c r="F45" s="1079" t="s">
        <v>299</v>
      </c>
      <c r="G45" s="1080"/>
      <c r="H45" s="4" t="s">
        <v>23</v>
      </c>
      <c r="I45" s="4" t="s">
        <v>19</v>
      </c>
      <c r="J45" s="4" t="s">
        <v>290</v>
      </c>
      <c r="K45" s="5">
        <v>6400</v>
      </c>
      <c r="L45" s="6">
        <v>296</v>
      </c>
      <c r="M45" s="7">
        <v>2</v>
      </c>
      <c r="N45" s="8">
        <v>1881600</v>
      </c>
    </row>
    <row r="46" spans="2:14" ht="26.4">
      <c r="B46" s="4">
        <v>2023</v>
      </c>
      <c r="C46" s="4" t="s">
        <v>16</v>
      </c>
      <c r="D46" s="1079" t="s">
        <v>286</v>
      </c>
      <c r="E46" s="1080"/>
      <c r="F46" s="1079" t="s">
        <v>299</v>
      </c>
      <c r="G46" s="1080"/>
      <c r="H46" s="4" t="s">
        <v>24</v>
      </c>
      <c r="I46" s="4" t="s">
        <v>19</v>
      </c>
      <c r="J46" s="4" t="s">
        <v>301</v>
      </c>
      <c r="K46" s="5">
        <v>9600</v>
      </c>
      <c r="L46" s="6">
        <v>84</v>
      </c>
      <c r="M46" s="9"/>
      <c r="N46" s="8">
        <v>806400</v>
      </c>
    </row>
    <row r="47" spans="2:14" ht="26.4">
      <c r="B47" s="4">
        <v>2023</v>
      </c>
      <c r="C47" s="4" t="s">
        <v>16</v>
      </c>
      <c r="D47" s="1079" t="s">
        <v>286</v>
      </c>
      <c r="E47" s="1080"/>
      <c r="F47" s="1079" t="s">
        <v>299</v>
      </c>
      <c r="G47" s="1080"/>
      <c r="H47" s="4" t="s">
        <v>25</v>
      </c>
      <c r="I47" s="4" t="s">
        <v>19</v>
      </c>
      <c r="J47" s="4" t="s">
        <v>290</v>
      </c>
      <c r="K47" s="5">
        <v>6400</v>
      </c>
      <c r="L47" s="6">
        <v>627</v>
      </c>
      <c r="M47" s="7">
        <v>10</v>
      </c>
      <c r="N47" s="8">
        <v>3948800</v>
      </c>
    </row>
    <row r="48" spans="2:14" ht="39.6">
      <c r="B48" s="4">
        <v>2023</v>
      </c>
      <c r="C48" s="4" t="s">
        <v>16</v>
      </c>
      <c r="D48" s="1079" t="s">
        <v>286</v>
      </c>
      <c r="E48" s="1080"/>
      <c r="F48" s="1079" t="s">
        <v>299</v>
      </c>
      <c r="G48" s="1080"/>
      <c r="H48" s="4" t="s">
        <v>26</v>
      </c>
      <c r="I48" s="4" t="s">
        <v>292</v>
      </c>
      <c r="J48" s="4" t="s">
        <v>302</v>
      </c>
      <c r="K48" s="5">
        <v>0</v>
      </c>
      <c r="L48" s="6">
        <v>1</v>
      </c>
      <c r="M48" s="9"/>
      <c r="N48" s="11">
        <v>0</v>
      </c>
    </row>
    <row r="49" spans="2:14" ht="26.4">
      <c r="B49" s="4">
        <v>2023</v>
      </c>
      <c r="C49" s="4" t="s">
        <v>16</v>
      </c>
      <c r="D49" s="1079" t="s">
        <v>286</v>
      </c>
      <c r="E49" s="1080"/>
      <c r="F49" s="1079" t="s">
        <v>299</v>
      </c>
      <c r="G49" s="1080"/>
      <c r="H49" s="4" t="s">
        <v>26</v>
      </c>
      <c r="I49" s="4" t="s">
        <v>19</v>
      </c>
      <c r="J49" s="4" t="s">
        <v>290</v>
      </c>
      <c r="K49" s="5">
        <v>9600</v>
      </c>
      <c r="L49" s="6">
        <v>128</v>
      </c>
      <c r="M49" s="7">
        <v>1</v>
      </c>
      <c r="N49" s="8">
        <v>1219200</v>
      </c>
    </row>
    <row r="50" spans="2:14" ht="26.4">
      <c r="B50" s="4">
        <v>2023</v>
      </c>
      <c r="C50" s="4" t="s">
        <v>16</v>
      </c>
      <c r="D50" s="1079" t="s">
        <v>286</v>
      </c>
      <c r="E50" s="1080"/>
      <c r="F50" s="1079" t="s">
        <v>299</v>
      </c>
      <c r="G50" s="1080"/>
      <c r="H50" s="4" t="s">
        <v>27</v>
      </c>
      <c r="I50" s="4" t="s">
        <v>19</v>
      </c>
      <c r="J50" s="4" t="s">
        <v>290</v>
      </c>
      <c r="K50" s="5">
        <v>950</v>
      </c>
      <c r="L50" s="6">
        <v>691</v>
      </c>
      <c r="M50" s="7">
        <v>4</v>
      </c>
      <c r="N50" s="8">
        <v>652650</v>
      </c>
    </row>
    <row r="51" spans="2:14" ht="39.6">
      <c r="B51" s="4">
        <v>2023</v>
      </c>
      <c r="C51" s="4" t="s">
        <v>16</v>
      </c>
      <c r="D51" s="1079" t="s">
        <v>286</v>
      </c>
      <c r="E51" s="1080"/>
      <c r="F51" s="1079" t="s">
        <v>299</v>
      </c>
      <c r="G51" s="1080"/>
      <c r="H51" s="4" t="s">
        <v>18</v>
      </c>
      <c r="I51" s="4" t="s">
        <v>292</v>
      </c>
      <c r="J51" s="4" t="s">
        <v>20</v>
      </c>
      <c r="K51" s="5">
        <v>0</v>
      </c>
      <c r="L51" s="6">
        <v>2011</v>
      </c>
      <c r="M51" s="9"/>
      <c r="N51" s="11">
        <v>0</v>
      </c>
    </row>
    <row r="52" spans="2:14" ht="39.6">
      <c r="B52" s="4">
        <v>2023</v>
      </c>
      <c r="C52" s="4" t="s">
        <v>16</v>
      </c>
      <c r="D52" s="1079" t="s">
        <v>286</v>
      </c>
      <c r="E52" s="1080"/>
      <c r="F52" s="1079" t="s">
        <v>299</v>
      </c>
      <c r="G52" s="1080"/>
      <c r="H52" s="4" t="s">
        <v>23</v>
      </c>
      <c r="I52" s="4" t="s">
        <v>292</v>
      </c>
      <c r="J52" s="4" t="s">
        <v>71</v>
      </c>
      <c r="K52" s="5">
        <v>0</v>
      </c>
      <c r="L52" s="6">
        <v>14</v>
      </c>
      <c r="M52" s="9"/>
      <c r="N52" s="11">
        <v>0</v>
      </c>
    </row>
    <row r="53" spans="2:14" ht="39.6">
      <c r="B53" s="4">
        <v>2023</v>
      </c>
      <c r="C53" s="4" t="s">
        <v>16</v>
      </c>
      <c r="D53" s="1079" t="s">
        <v>286</v>
      </c>
      <c r="E53" s="1080"/>
      <c r="F53" s="1079" t="s">
        <v>299</v>
      </c>
      <c r="G53" s="1080"/>
      <c r="H53" s="4" t="s">
        <v>25</v>
      </c>
      <c r="I53" s="4" t="s">
        <v>292</v>
      </c>
      <c r="J53" s="4" t="s">
        <v>142</v>
      </c>
      <c r="K53" s="5">
        <v>0</v>
      </c>
      <c r="L53" s="6">
        <v>32</v>
      </c>
      <c r="M53" s="9"/>
      <c r="N53" s="11">
        <v>0</v>
      </c>
    </row>
    <row r="54" spans="2:14" ht="39.6">
      <c r="B54" s="4">
        <v>2023</v>
      </c>
      <c r="C54" s="4" t="s">
        <v>16</v>
      </c>
      <c r="D54" s="1079" t="s">
        <v>286</v>
      </c>
      <c r="E54" s="1080"/>
      <c r="F54" s="1079" t="s">
        <v>299</v>
      </c>
      <c r="G54" s="1080"/>
      <c r="H54" s="4" t="s">
        <v>27</v>
      </c>
      <c r="I54" s="4" t="s">
        <v>292</v>
      </c>
      <c r="J54" s="4" t="s">
        <v>76</v>
      </c>
      <c r="K54" s="5">
        <v>0</v>
      </c>
      <c r="L54" s="6">
        <v>46</v>
      </c>
      <c r="M54" s="9"/>
      <c r="N54" s="11">
        <v>0</v>
      </c>
    </row>
    <row r="55" spans="2:14" ht="26.4">
      <c r="B55" s="4">
        <v>2023</v>
      </c>
      <c r="C55" s="4" t="s">
        <v>16</v>
      </c>
      <c r="D55" s="1079" t="s">
        <v>286</v>
      </c>
      <c r="E55" s="1080"/>
      <c r="F55" s="1079" t="s">
        <v>299</v>
      </c>
      <c r="G55" s="1080"/>
      <c r="H55" s="4" t="s">
        <v>18</v>
      </c>
      <c r="I55" s="4" t="s">
        <v>19</v>
      </c>
      <c r="J55" s="4" t="s">
        <v>175</v>
      </c>
      <c r="K55" s="5">
        <v>3400</v>
      </c>
      <c r="L55" s="6">
        <v>138469</v>
      </c>
      <c r="M55" s="7">
        <v>1513</v>
      </c>
      <c r="N55" s="8">
        <v>465650400</v>
      </c>
    </row>
    <row r="56" spans="2:14" ht="39.6">
      <c r="B56" s="4">
        <v>2023</v>
      </c>
      <c r="C56" s="4" t="s">
        <v>16</v>
      </c>
      <c r="D56" s="1079" t="s">
        <v>286</v>
      </c>
      <c r="E56" s="1080"/>
      <c r="F56" s="1079" t="s">
        <v>299</v>
      </c>
      <c r="G56" s="1080"/>
      <c r="H56" s="4" t="s">
        <v>22</v>
      </c>
      <c r="I56" s="4" t="s">
        <v>19</v>
      </c>
      <c r="J56" s="4" t="s">
        <v>175</v>
      </c>
      <c r="K56" s="5">
        <v>3400</v>
      </c>
      <c r="L56" s="6">
        <v>113</v>
      </c>
      <c r="M56" s="9"/>
      <c r="N56" s="8">
        <v>384200</v>
      </c>
    </row>
    <row r="57" spans="2:14" ht="26.4">
      <c r="B57" s="4">
        <v>2023</v>
      </c>
      <c r="C57" s="4" t="s">
        <v>16</v>
      </c>
      <c r="D57" s="1079" t="s">
        <v>286</v>
      </c>
      <c r="E57" s="1080"/>
      <c r="F57" s="1079" t="s">
        <v>299</v>
      </c>
      <c r="G57" s="1080"/>
      <c r="H57" s="4" t="s">
        <v>23</v>
      </c>
      <c r="I57" s="4" t="s">
        <v>19</v>
      </c>
      <c r="J57" s="4" t="s">
        <v>175</v>
      </c>
      <c r="K57" s="5">
        <v>6850</v>
      </c>
      <c r="L57" s="6">
        <v>526</v>
      </c>
      <c r="M57" s="7">
        <v>12</v>
      </c>
      <c r="N57" s="8">
        <v>3520900</v>
      </c>
    </row>
    <row r="58" spans="2:14" ht="26.4">
      <c r="B58" s="4">
        <v>2023</v>
      </c>
      <c r="C58" s="4" t="s">
        <v>16</v>
      </c>
      <c r="D58" s="1079" t="s">
        <v>286</v>
      </c>
      <c r="E58" s="1080"/>
      <c r="F58" s="1079" t="s">
        <v>299</v>
      </c>
      <c r="G58" s="1080"/>
      <c r="H58" s="4" t="s">
        <v>24</v>
      </c>
      <c r="I58" s="4" t="s">
        <v>19</v>
      </c>
      <c r="J58" s="4" t="s">
        <v>303</v>
      </c>
      <c r="K58" s="5">
        <v>10250</v>
      </c>
      <c r="L58" s="6">
        <v>66</v>
      </c>
      <c r="M58" s="9"/>
      <c r="N58" s="8">
        <v>676500</v>
      </c>
    </row>
    <row r="59" spans="2:14" ht="26.4">
      <c r="B59" s="4">
        <v>2023</v>
      </c>
      <c r="C59" s="4" t="s">
        <v>16</v>
      </c>
      <c r="D59" s="1079" t="s">
        <v>286</v>
      </c>
      <c r="E59" s="1080"/>
      <c r="F59" s="1079" t="s">
        <v>299</v>
      </c>
      <c r="G59" s="1080"/>
      <c r="H59" s="4" t="s">
        <v>25</v>
      </c>
      <c r="I59" s="4" t="s">
        <v>19</v>
      </c>
      <c r="J59" s="4" t="s">
        <v>175</v>
      </c>
      <c r="K59" s="5">
        <v>6850</v>
      </c>
      <c r="L59" s="6">
        <v>1844</v>
      </c>
      <c r="M59" s="7">
        <v>22</v>
      </c>
      <c r="N59" s="8">
        <v>12480700</v>
      </c>
    </row>
    <row r="60" spans="2:14" ht="26.4">
      <c r="B60" s="4">
        <v>2023</v>
      </c>
      <c r="C60" s="4" t="s">
        <v>16</v>
      </c>
      <c r="D60" s="1079" t="s">
        <v>286</v>
      </c>
      <c r="E60" s="1080"/>
      <c r="F60" s="1079" t="s">
        <v>299</v>
      </c>
      <c r="G60" s="1080"/>
      <c r="H60" s="4" t="s">
        <v>26</v>
      </c>
      <c r="I60" s="4" t="s">
        <v>19</v>
      </c>
      <c r="J60" s="4" t="s">
        <v>175</v>
      </c>
      <c r="K60" s="5">
        <v>10250</v>
      </c>
      <c r="L60" s="6">
        <v>580</v>
      </c>
      <c r="M60" s="9"/>
      <c r="N60" s="8">
        <v>5945000</v>
      </c>
    </row>
    <row r="61" spans="2:14" ht="26.4">
      <c r="B61" s="4">
        <v>2023</v>
      </c>
      <c r="C61" s="4" t="s">
        <v>16</v>
      </c>
      <c r="D61" s="1079" t="s">
        <v>286</v>
      </c>
      <c r="E61" s="1080"/>
      <c r="F61" s="1079" t="s">
        <v>299</v>
      </c>
      <c r="G61" s="1080"/>
      <c r="H61" s="4" t="s">
        <v>27</v>
      </c>
      <c r="I61" s="4" t="s">
        <v>19</v>
      </c>
      <c r="J61" s="4" t="s">
        <v>175</v>
      </c>
      <c r="K61" s="5">
        <v>1050</v>
      </c>
      <c r="L61" s="6">
        <v>1390</v>
      </c>
      <c r="M61" s="7">
        <v>42</v>
      </c>
      <c r="N61" s="8">
        <v>1415400</v>
      </c>
    </row>
    <row r="62" spans="2:14">
      <c r="B62" s="12" t="s">
        <v>28</v>
      </c>
      <c r="C62" s="12" t="s">
        <v>28</v>
      </c>
      <c r="D62" s="1083" t="s">
        <v>28</v>
      </c>
      <c r="E62" s="1080"/>
      <c r="F62" s="1083" t="s">
        <v>29</v>
      </c>
      <c r="G62" s="1080"/>
      <c r="H62" s="12" t="s">
        <v>28</v>
      </c>
      <c r="I62" s="12" t="s">
        <v>28</v>
      </c>
      <c r="J62" s="12" t="s">
        <v>28</v>
      </c>
      <c r="K62" s="12" t="s">
        <v>28</v>
      </c>
      <c r="L62" s="13">
        <v>226716</v>
      </c>
      <c r="M62" s="13">
        <v>2104</v>
      </c>
      <c r="N62" s="14">
        <v>720719350</v>
      </c>
    </row>
    <row r="63" spans="2:14" ht="26.4">
      <c r="B63" s="4">
        <v>2023</v>
      </c>
      <c r="C63" s="4" t="s">
        <v>16</v>
      </c>
      <c r="D63" s="1079" t="s">
        <v>286</v>
      </c>
      <c r="E63" s="1080"/>
      <c r="F63" s="1079" t="s">
        <v>304</v>
      </c>
      <c r="G63" s="1080"/>
      <c r="H63" s="4" t="s">
        <v>18</v>
      </c>
      <c r="I63" s="4" t="s">
        <v>19</v>
      </c>
      <c r="J63" s="4" t="s">
        <v>290</v>
      </c>
      <c r="K63" s="5">
        <v>1550</v>
      </c>
      <c r="L63" s="6">
        <v>90179</v>
      </c>
      <c r="M63" s="7">
        <v>47</v>
      </c>
      <c r="N63" s="8">
        <v>139704600</v>
      </c>
    </row>
    <row r="64" spans="2:14" ht="26.4">
      <c r="B64" s="4">
        <v>2023</v>
      </c>
      <c r="C64" s="4" t="s">
        <v>16</v>
      </c>
      <c r="D64" s="1079" t="s">
        <v>286</v>
      </c>
      <c r="E64" s="1080"/>
      <c r="F64" s="1079" t="s">
        <v>304</v>
      </c>
      <c r="G64" s="1080"/>
      <c r="H64" s="4" t="s">
        <v>18</v>
      </c>
      <c r="I64" s="4" t="s">
        <v>37</v>
      </c>
      <c r="J64" s="4" t="s">
        <v>305</v>
      </c>
      <c r="K64" s="5">
        <v>2300</v>
      </c>
      <c r="L64" s="6">
        <v>11374</v>
      </c>
      <c r="M64" s="7">
        <v>3</v>
      </c>
      <c r="N64" s="8">
        <v>26153300</v>
      </c>
    </row>
    <row r="65" spans="2:14" ht="39.6">
      <c r="B65" s="4">
        <v>2023</v>
      </c>
      <c r="C65" s="4" t="s">
        <v>16</v>
      </c>
      <c r="D65" s="1079" t="s">
        <v>286</v>
      </c>
      <c r="E65" s="1080"/>
      <c r="F65" s="1079" t="s">
        <v>304</v>
      </c>
      <c r="G65" s="1080"/>
      <c r="H65" s="4" t="s">
        <v>22</v>
      </c>
      <c r="I65" s="4" t="s">
        <v>19</v>
      </c>
      <c r="J65" s="4" t="s">
        <v>290</v>
      </c>
      <c r="K65" s="5">
        <v>1550</v>
      </c>
      <c r="L65" s="6">
        <v>62</v>
      </c>
      <c r="M65" s="9"/>
      <c r="N65" s="8">
        <v>96100</v>
      </c>
    </row>
    <row r="66" spans="2:14" ht="39.6">
      <c r="B66" s="4">
        <v>2023</v>
      </c>
      <c r="C66" s="4" t="s">
        <v>16</v>
      </c>
      <c r="D66" s="1079" t="s">
        <v>286</v>
      </c>
      <c r="E66" s="1080"/>
      <c r="F66" s="1079" t="s">
        <v>304</v>
      </c>
      <c r="G66" s="1080"/>
      <c r="H66" s="4" t="s">
        <v>22</v>
      </c>
      <c r="I66" s="4" t="s">
        <v>37</v>
      </c>
      <c r="J66" s="4" t="s">
        <v>305</v>
      </c>
      <c r="K66" s="5">
        <v>2300</v>
      </c>
      <c r="L66" s="6">
        <v>6</v>
      </c>
      <c r="M66" s="9"/>
      <c r="N66" s="8">
        <v>13800</v>
      </c>
    </row>
    <row r="67" spans="2:14" ht="26.4">
      <c r="B67" s="4">
        <v>2023</v>
      </c>
      <c r="C67" s="4" t="s">
        <v>16</v>
      </c>
      <c r="D67" s="1079" t="s">
        <v>286</v>
      </c>
      <c r="E67" s="1080"/>
      <c r="F67" s="1079" t="s">
        <v>304</v>
      </c>
      <c r="G67" s="1080"/>
      <c r="H67" s="4" t="s">
        <v>23</v>
      </c>
      <c r="I67" s="4" t="s">
        <v>19</v>
      </c>
      <c r="J67" s="4" t="s">
        <v>290</v>
      </c>
      <c r="K67" s="5">
        <v>3050</v>
      </c>
      <c r="L67" s="6">
        <v>920</v>
      </c>
      <c r="M67" s="7">
        <v>1</v>
      </c>
      <c r="N67" s="8">
        <v>2802950</v>
      </c>
    </row>
    <row r="68" spans="2:14" ht="26.4">
      <c r="B68" s="4">
        <v>2023</v>
      </c>
      <c r="C68" s="4" t="s">
        <v>16</v>
      </c>
      <c r="D68" s="1079" t="s">
        <v>286</v>
      </c>
      <c r="E68" s="1080"/>
      <c r="F68" s="1079" t="s">
        <v>304</v>
      </c>
      <c r="G68" s="1080"/>
      <c r="H68" s="4" t="s">
        <v>23</v>
      </c>
      <c r="I68" s="4" t="s">
        <v>37</v>
      </c>
      <c r="J68" s="4" t="s">
        <v>305</v>
      </c>
      <c r="K68" s="5">
        <v>4600</v>
      </c>
      <c r="L68" s="6">
        <v>105</v>
      </c>
      <c r="M68" s="9"/>
      <c r="N68" s="8">
        <v>483000</v>
      </c>
    </row>
    <row r="69" spans="2:14" ht="26.4">
      <c r="B69" s="4">
        <v>2023</v>
      </c>
      <c r="C69" s="4" t="s">
        <v>16</v>
      </c>
      <c r="D69" s="1079" t="s">
        <v>286</v>
      </c>
      <c r="E69" s="1080"/>
      <c r="F69" s="1079" t="s">
        <v>304</v>
      </c>
      <c r="G69" s="1080"/>
      <c r="H69" s="4" t="s">
        <v>24</v>
      </c>
      <c r="I69" s="4" t="s">
        <v>19</v>
      </c>
      <c r="J69" s="4" t="s">
        <v>290</v>
      </c>
      <c r="K69" s="5">
        <v>4600</v>
      </c>
      <c r="L69" s="6">
        <v>790</v>
      </c>
      <c r="M69" s="9"/>
      <c r="N69" s="8">
        <v>3634000</v>
      </c>
    </row>
    <row r="70" spans="2:14" ht="26.4">
      <c r="B70" s="4">
        <v>2023</v>
      </c>
      <c r="C70" s="4" t="s">
        <v>16</v>
      </c>
      <c r="D70" s="1079" t="s">
        <v>286</v>
      </c>
      <c r="E70" s="1080"/>
      <c r="F70" s="1079" t="s">
        <v>304</v>
      </c>
      <c r="G70" s="1080"/>
      <c r="H70" s="4" t="s">
        <v>24</v>
      </c>
      <c r="I70" s="4" t="s">
        <v>37</v>
      </c>
      <c r="J70" s="4" t="s">
        <v>305</v>
      </c>
      <c r="K70" s="5">
        <v>6900</v>
      </c>
      <c r="L70" s="6">
        <v>54</v>
      </c>
      <c r="M70" s="9"/>
      <c r="N70" s="8">
        <v>372600</v>
      </c>
    </row>
    <row r="71" spans="2:14" ht="26.4">
      <c r="B71" s="4">
        <v>2023</v>
      </c>
      <c r="C71" s="4" t="s">
        <v>16</v>
      </c>
      <c r="D71" s="1079" t="s">
        <v>286</v>
      </c>
      <c r="E71" s="1080"/>
      <c r="F71" s="1079" t="s">
        <v>304</v>
      </c>
      <c r="G71" s="1080"/>
      <c r="H71" s="4" t="s">
        <v>25</v>
      </c>
      <c r="I71" s="4" t="s">
        <v>19</v>
      </c>
      <c r="J71" s="4" t="s">
        <v>290</v>
      </c>
      <c r="K71" s="5">
        <v>3050</v>
      </c>
      <c r="L71" s="6">
        <v>960</v>
      </c>
      <c r="M71" s="9"/>
      <c r="N71" s="8">
        <v>2928000</v>
      </c>
    </row>
    <row r="72" spans="2:14" ht="26.4">
      <c r="B72" s="4">
        <v>2023</v>
      </c>
      <c r="C72" s="4" t="s">
        <v>16</v>
      </c>
      <c r="D72" s="1079" t="s">
        <v>286</v>
      </c>
      <c r="E72" s="1080"/>
      <c r="F72" s="1079" t="s">
        <v>304</v>
      </c>
      <c r="G72" s="1080"/>
      <c r="H72" s="4" t="s">
        <v>25</v>
      </c>
      <c r="I72" s="4" t="s">
        <v>37</v>
      </c>
      <c r="J72" s="4" t="s">
        <v>305</v>
      </c>
      <c r="K72" s="5">
        <v>6150</v>
      </c>
      <c r="L72" s="6">
        <v>25</v>
      </c>
      <c r="M72" s="7">
        <v>1</v>
      </c>
      <c r="N72" s="8">
        <v>147600</v>
      </c>
    </row>
    <row r="73" spans="2:14" ht="26.4">
      <c r="B73" s="4">
        <v>2023</v>
      </c>
      <c r="C73" s="4" t="s">
        <v>16</v>
      </c>
      <c r="D73" s="1079" t="s">
        <v>286</v>
      </c>
      <c r="E73" s="1080"/>
      <c r="F73" s="1079" t="s">
        <v>304</v>
      </c>
      <c r="G73" s="1080"/>
      <c r="H73" s="4" t="s">
        <v>26</v>
      </c>
      <c r="I73" s="4" t="s">
        <v>19</v>
      </c>
      <c r="J73" s="4" t="s">
        <v>290</v>
      </c>
      <c r="K73" s="5">
        <v>4600</v>
      </c>
      <c r="L73" s="6">
        <v>404</v>
      </c>
      <c r="M73" s="9"/>
      <c r="N73" s="8">
        <v>1858400</v>
      </c>
    </row>
    <row r="74" spans="2:14" ht="26.4">
      <c r="B74" s="4">
        <v>2023</v>
      </c>
      <c r="C74" s="4" t="s">
        <v>16</v>
      </c>
      <c r="D74" s="1079" t="s">
        <v>286</v>
      </c>
      <c r="E74" s="1080"/>
      <c r="F74" s="1079" t="s">
        <v>304</v>
      </c>
      <c r="G74" s="1080"/>
      <c r="H74" s="4" t="s">
        <v>26</v>
      </c>
      <c r="I74" s="4" t="s">
        <v>37</v>
      </c>
      <c r="J74" s="4" t="s">
        <v>305</v>
      </c>
      <c r="K74" s="5">
        <v>9200</v>
      </c>
      <c r="L74" s="6">
        <v>3</v>
      </c>
      <c r="M74" s="9"/>
      <c r="N74" s="8">
        <v>27600</v>
      </c>
    </row>
    <row r="75" spans="2:14" ht="26.4">
      <c r="B75" s="4">
        <v>2023</v>
      </c>
      <c r="C75" s="4" t="s">
        <v>16</v>
      </c>
      <c r="D75" s="1079" t="s">
        <v>286</v>
      </c>
      <c r="E75" s="1080"/>
      <c r="F75" s="1079" t="s">
        <v>304</v>
      </c>
      <c r="G75" s="1080"/>
      <c r="H75" s="4" t="s">
        <v>27</v>
      </c>
      <c r="I75" s="4" t="s">
        <v>19</v>
      </c>
      <c r="J75" s="4" t="s">
        <v>290</v>
      </c>
      <c r="K75" s="5">
        <v>450</v>
      </c>
      <c r="L75" s="6">
        <v>1073</v>
      </c>
      <c r="M75" s="7">
        <v>4</v>
      </c>
      <c r="N75" s="8">
        <v>481050</v>
      </c>
    </row>
    <row r="76" spans="2:14" ht="26.4">
      <c r="B76" s="4">
        <v>2023</v>
      </c>
      <c r="C76" s="4" t="s">
        <v>16</v>
      </c>
      <c r="D76" s="1079" t="s">
        <v>286</v>
      </c>
      <c r="E76" s="1080"/>
      <c r="F76" s="1079" t="s">
        <v>304</v>
      </c>
      <c r="G76" s="1080"/>
      <c r="H76" s="4" t="s">
        <v>27</v>
      </c>
      <c r="I76" s="4" t="s">
        <v>37</v>
      </c>
      <c r="J76" s="4" t="s">
        <v>305</v>
      </c>
      <c r="K76" s="5">
        <v>700</v>
      </c>
      <c r="L76" s="6">
        <v>216</v>
      </c>
      <c r="M76" s="9"/>
      <c r="N76" s="8">
        <v>151200</v>
      </c>
    </row>
    <row r="77" spans="2:14" ht="39.6">
      <c r="B77" s="4">
        <v>2023</v>
      </c>
      <c r="C77" s="4" t="s">
        <v>16</v>
      </c>
      <c r="D77" s="1079" t="s">
        <v>286</v>
      </c>
      <c r="E77" s="1080"/>
      <c r="F77" s="1079" t="s">
        <v>304</v>
      </c>
      <c r="G77" s="1080"/>
      <c r="H77" s="4" t="s">
        <v>18</v>
      </c>
      <c r="I77" s="4" t="s">
        <v>292</v>
      </c>
      <c r="J77" s="4" t="s">
        <v>20</v>
      </c>
      <c r="K77" s="5">
        <v>0</v>
      </c>
      <c r="L77" s="6">
        <v>225</v>
      </c>
      <c r="M77" s="9"/>
      <c r="N77" s="11">
        <v>0</v>
      </c>
    </row>
    <row r="78" spans="2:14" ht="39.6">
      <c r="B78" s="4">
        <v>2023</v>
      </c>
      <c r="C78" s="4" t="s">
        <v>16</v>
      </c>
      <c r="D78" s="1079" t="s">
        <v>286</v>
      </c>
      <c r="E78" s="1080"/>
      <c r="F78" s="1079" t="s">
        <v>304</v>
      </c>
      <c r="G78" s="1080"/>
      <c r="H78" s="4" t="s">
        <v>23</v>
      </c>
      <c r="I78" s="4" t="s">
        <v>292</v>
      </c>
      <c r="J78" s="4" t="s">
        <v>306</v>
      </c>
      <c r="K78" s="5">
        <v>0</v>
      </c>
      <c r="L78" s="6">
        <v>5</v>
      </c>
      <c r="M78" s="9"/>
      <c r="N78" s="11">
        <v>0</v>
      </c>
    </row>
    <row r="79" spans="2:14" ht="39.6">
      <c r="B79" s="4">
        <v>2023</v>
      </c>
      <c r="C79" s="4" t="s">
        <v>16</v>
      </c>
      <c r="D79" s="1079" t="s">
        <v>286</v>
      </c>
      <c r="E79" s="1080"/>
      <c r="F79" s="1079" t="s">
        <v>304</v>
      </c>
      <c r="G79" s="1080"/>
      <c r="H79" s="4" t="s">
        <v>25</v>
      </c>
      <c r="I79" s="4" t="s">
        <v>292</v>
      </c>
      <c r="J79" s="4" t="s">
        <v>307</v>
      </c>
      <c r="K79" s="5">
        <v>0</v>
      </c>
      <c r="L79" s="6">
        <v>13</v>
      </c>
      <c r="M79" s="9"/>
      <c r="N79" s="11">
        <v>0</v>
      </c>
    </row>
    <row r="80" spans="2:14" ht="39.6">
      <c r="B80" s="4">
        <v>2023</v>
      </c>
      <c r="C80" s="4" t="s">
        <v>16</v>
      </c>
      <c r="D80" s="1079" t="s">
        <v>286</v>
      </c>
      <c r="E80" s="1080"/>
      <c r="F80" s="1079" t="s">
        <v>304</v>
      </c>
      <c r="G80" s="1080"/>
      <c r="H80" s="4" t="s">
        <v>27</v>
      </c>
      <c r="I80" s="4" t="s">
        <v>292</v>
      </c>
      <c r="J80" s="4" t="s">
        <v>308</v>
      </c>
      <c r="K80" s="5">
        <v>0</v>
      </c>
      <c r="L80" s="6">
        <v>8</v>
      </c>
      <c r="M80" s="9"/>
      <c r="N80" s="11">
        <v>0</v>
      </c>
    </row>
    <row r="81" spans="2:14" ht="26.4">
      <c r="B81" s="4">
        <v>2023</v>
      </c>
      <c r="C81" s="4" t="s">
        <v>16</v>
      </c>
      <c r="D81" s="1079" t="s">
        <v>286</v>
      </c>
      <c r="E81" s="1080"/>
      <c r="F81" s="1079" t="s">
        <v>304</v>
      </c>
      <c r="G81" s="1080"/>
      <c r="H81" s="4" t="s">
        <v>18</v>
      </c>
      <c r="I81" s="4" t="s">
        <v>19</v>
      </c>
      <c r="J81" s="4" t="s">
        <v>175</v>
      </c>
      <c r="K81" s="5">
        <v>1650</v>
      </c>
      <c r="L81" s="6">
        <v>189521</v>
      </c>
      <c r="M81" s="7">
        <v>166</v>
      </c>
      <c r="N81" s="8">
        <v>312435750</v>
      </c>
    </row>
    <row r="82" spans="2:14" ht="26.4">
      <c r="B82" s="4">
        <v>2023</v>
      </c>
      <c r="C82" s="4" t="s">
        <v>16</v>
      </c>
      <c r="D82" s="1079" t="s">
        <v>286</v>
      </c>
      <c r="E82" s="1080"/>
      <c r="F82" s="1079" t="s">
        <v>304</v>
      </c>
      <c r="G82" s="1080"/>
      <c r="H82" s="4" t="s">
        <v>18</v>
      </c>
      <c r="I82" s="4" t="s">
        <v>37</v>
      </c>
      <c r="J82" s="4" t="s">
        <v>298</v>
      </c>
      <c r="K82" s="5">
        <v>2450</v>
      </c>
      <c r="L82" s="6">
        <v>23790</v>
      </c>
      <c r="M82" s="7">
        <v>10</v>
      </c>
      <c r="N82" s="8">
        <v>58261000</v>
      </c>
    </row>
    <row r="83" spans="2:14" ht="39.6">
      <c r="B83" s="4">
        <v>2023</v>
      </c>
      <c r="C83" s="4" t="s">
        <v>16</v>
      </c>
      <c r="D83" s="1079" t="s">
        <v>286</v>
      </c>
      <c r="E83" s="1080"/>
      <c r="F83" s="1079" t="s">
        <v>304</v>
      </c>
      <c r="G83" s="1080"/>
      <c r="H83" s="4" t="s">
        <v>22</v>
      </c>
      <c r="I83" s="4" t="s">
        <v>292</v>
      </c>
      <c r="J83" s="4" t="s">
        <v>309</v>
      </c>
      <c r="K83" s="5">
        <v>0</v>
      </c>
      <c r="L83" s="6">
        <v>1</v>
      </c>
      <c r="M83" s="9"/>
      <c r="N83" s="11">
        <v>0</v>
      </c>
    </row>
    <row r="84" spans="2:14" ht="39.6">
      <c r="B84" s="4">
        <v>2023</v>
      </c>
      <c r="C84" s="4" t="s">
        <v>16</v>
      </c>
      <c r="D84" s="1079" t="s">
        <v>286</v>
      </c>
      <c r="E84" s="1080"/>
      <c r="F84" s="1079" t="s">
        <v>304</v>
      </c>
      <c r="G84" s="1080"/>
      <c r="H84" s="4" t="s">
        <v>22</v>
      </c>
      <c r="I84" s="4" t="s">
        <v>19</v>
      </c>
      <c r="J84" s="4" t="s">
        <v>175</v>
      </c>
      <c r="K84" s="5">
        <v>1650</v>
      </c>
      <c r="L84" s="6">
        <v>144</v>
      </c>
      <c r="M84" s="9"/>
      <c r="N84" s="8">
        <v>237600</v>
      </c>
    </row>
    <row r="85" spans="2:14" ht="39.6">
      <c r="B85" s="4">
        <v>2023</v>
      </c>
      <c r="C85" s="4" t="s">
        <v>16</v>
      </c>
      <c r="D85" s="1079" t="s">
        <v>286</v>
      </c>
      <c r="E85" s="1080"/>
      <c r="F85" s="1079" t="s">
        <v>304</v>
      </c>
      <c r="G85" s="1080"/>
      <c r="H85" s="4" t="s">
        <v>22</v>
      </c>
      <c r="I85" s="4" t="s">
        <v>37</v>
      </c>
      <c r="J85" s="4" t="s">
        <v>298</v>
      </c>
      <c r="K85" s="5">
        <v>2450</v>
      </c>
      <c r="L85" s="6">
        <v>15</v>
      </c>
      <c r="M85" s="9"/>
      <c r="N85" s="8">
        <v>36750</v>
      </c>
    </row>
    <row r="86" spans="2:14" ht="26.4">
      <c r="B86" s="4">
        <v>2023</v>
      </c>
      <c r="C86" s="4" t="s">
        <v>16</v>
      </c>
      <c r="D86" s="1079" t="s">
        <v>286</v>
      </c>
      <c r="E86" s="1080"/>
      <c r="F86" s="1079" t="s">
        <v>304</v>
      </c>
      <c r="G86" s="1080"/>
      <c r="H86" s="4" t="s">
        <v>23</v>
      </c>
      <c r="I86" s="4" t="s">
        <v>19</v>
      </c>
      <c r="J86" s="4" t="s">
        <v>175</v>
      </c>
      <c r="K86" s="5">
        <v>3250</v>
      </c>
      <c r="L86" s="6">
        <v>2394</v>
      </c>
      <c r="M86" s="7">
        <v>3</v>
      </c>
      <c r="N86" s="8">
        <v>7770750</v>
      </c>
    </row>
    <row r="87" spans="2:14" ht="26.4">
      <c r="B87" s="4">
        <v>2023</v>
      </c>
      <c r="C87" s="4" t="s">
        <v>16</v>
      </c>
      <c r="D87" s="1079" t="s">
        <v>286</v>
      </c>
      <c r="E87" s="1080"/>
      <c r="F87" s="1079" t="s">
        <v>304</v>
      </c>
      <c r="G87" s="1080"/>
      <c r="H87" s="4" t="s">
        <v>23</v>
      </c>
      <c r="I87" s="4" t="s">
        <v>37</v>
      </c>
      <c r="J87" s="4" t="s">
        <v>298</v>
      </c>
      <c r="K87" s="5">
        <v>4900</v>
      </c>
      <c r="L87" s="6">
        <v>234</v>
      </c>
      <c r="M87" s="7">
        <v>1</v>
      </c>
      <c r="N87" s="8">
        <v>1141700</v>
      </c>
    </row>
    <row r="88" spans="2:14" ht="26.4">
      <c r="B88" s="4">
        <v>2023</v>
      </c>
      <c r="C88" s="4" t="s">
        <v>16</v>
      </c>
      <c r="D88" s="1079" t="s">
        <v>286</v>
      </c>
      <c r="E88" s="1080"/>
      <c r="F88" s="1079" t="s">
        <v>304</v>
      </c>
      <c r="G88" s="1080"/>
      <c r="H88" s="4" t="s">
        <v>24</v>
      </c>
      <c r="I88" s="4" t="s">
        <v>19</v>
      </c>
      <c r="J88" s="4" t="s">
        <v>175</v>
      </c>
      <c r="K88" s="5">
        <v>4900</v>
      </c>
      <c r="L88" s="6">
        <v>2257</v>
      </c>
      <c r="M88" s="9"/>
      <c r="N88" s="8">
        <v>11059300</v>
      </c>
    </row>
    <row r="89" spans="2:14" ht="26.4">
      <c r="B89" s="4">
        <v>2023</v>
      </c>
      <c r="C89" s="4" t="s">
        <v>16</v>
      </c>
      <c r="D89" s="1079" t="s">
        <v>286</v>
      </c>
      <c r="E89" s="1080"/>
      <c r="F89" s="1079" t="s">
        <v>304</v>
      </c>
      <c r="G89" s="1080"/>
      <c r="H89" s="4" t="s">
        <v>24</v>
      </c>
      <c r="I89" s="4" t="s">
        <v>37</v>
      </c>
      <c r="J89" s="4" t="s">
        <v>298</v>
      </c>
      <c r="K89" s="5">
        <v>7350</v>
      </c>
      <c r="L89" s="6">
        <v>134</v>
      </c>
      <c r="M89" s="9"/>
      <c r="N89" s="8">
        <v>984900</v>
      </c>
    </row>
    <row r="90" spans="2:14" ht="26.4">
      <c r="B90" s="4">
        <v>2023</v>
      </c>
      <c r="C90" s="4" t="s">
        <v>16</v>
      </c>
      <c r="D90" s="1079" t="s">
        <v>286</v>
      </c>
      <c r="E90" s="1080"/>
      <c r="F90" s="1079" t="s">
        <v>304</v>
      </c>
      <c r="G90" s="1080"/>
      <c r="H90" s="4" t="s">
        <v>25</v>
      </c>
      <c r="I90" s="4" t="s">
        <v>19</v>
      </c>
      <c r="J90" s="4" t="s">
        <v>175</v>
      </c>
      <c r="K90" s="5">
        <v>3250</v>
      </c>
      <c r="L90" s="6">
        <v>2586</v>
      </c>
      <c r="M90" s="7">
        <v>12</v>
      </c>
      <c r="N90" s="8">
        <v>8365500</v>
      </c>
    </row>
    <row r="91" spans="2:14" ht="26.4">
      <c r="B91" s="4">
        <v>2023</v>
      </c>
      <c r="C91" s="4" t="s">
        <v>16</v>
      </c>
      <c r="D91" s="1079" t="s">
        <v>286</v>
      </c>
      <c r="E91" s="1080"/>
      <c r="F91" s="1079" t="s">
        <v>304</v>
      </c>
      <c r="G91" s="1080"/>
      <c r="H91" s="4" t="s">
        <v>25</v>
      </c>
      <c r="I91" s="4" t="s">
        <v>37</v>
      </c>
      <c r="J91" s="4" t="s">
        <v>298</v>
      </c>
      <c r="K91" s="5">
        <v>6550</v>
      </c>
      <c r="L91" s="6">
        <v>57</v>
      </c>
      <c r="M91" s="9"/>
      <c r="N91" s="8">
        <v>373350</v>
      </c>
    </row>
    <row r="92" spans="2:14" ht="26.4">
      <c r="B92" s="4">
        <v>2023</v>
      </c>
      <c r="C92" s="4" t="s">
        <v>16</v>
      </c>
      <c r="D92" s="1079" t="s">
        <v>286</v>
      </c>
      <c r="E92" s="1080"/>
      <c r="F92" s="1079" t="s">
        <v>304</v>
      </c>
      <c r="G92" s="1080"/>
      <c r="H92" s="4" t="s">
        <v>26</v>
      </c>
      <c r="I92" s="4" t="s">
        <v>19</v>
      </c>
      <c r="J92" s="4" t="s">
        <v>175</v>
      </c>
      <c r="K92" s="5">
        <v>4900</v>
      </c>
      <c r="L92" s="6">
        <v>1119</v>
      </c>
      <c r="M92" s="9"/>
      <c r="N92" s="8">
        <v>5483100</v>
      </c>
    </row>
    <row r="93" spans="2:14" ht="26.4">
      <c r="B93" s="4">
        <v>2023</v>
      </c>
      <c r="C93" s="4" t="s">
        <v>16</v>
      </c>
      <c r="D93" s="1079" t="s">
        <v>286</v>
      </c>
      <c r="E93" s="1080"/>
      <c r="F93" s="1079" t="s">
        <v>304</v>
      </c>
      <c r="G93" s="1080"/>
      <c r="H93" s="4" t="s">
        <v>26</v>
      </c>
      <c r="I93" s="4" t="s">
        <v>37</v>
      </c>
      <c r="J93" s="4" t="s">
        <v>298</v>
      </c>
      <c r="K93" s="5">
        <v>9800</v>
      </c>
      <c r="L93" s="6">
        <v>19</v>
      </c>
      <c r="M93" s="9"/>
      <c r="N93" s="8">
        <v>186200</v>
      </c>
    </row>
    <row r="94" spans="2:14" ht="26.4">
      <c r="B94" s="4">
        <v>2023</v>
      </c>
      <c r="C94" s="4" t="s">
        <v>16</v>
      </c>
      <c r="D94" s="1079" t="s">
        <v>286</v>
      </c>
      <c r="E94" s="1080"/>
      <c r="F94" s="1079" t="s">
        <v>304</v>
      </c>
      <c r="G94" s="1080"/>
      <c r="H94" s="4" t="s">
        <v>27</v>
      </c>
      <c r="I94" s="4" t="s">
        <v>19</v>
      </c>
      <c r="J94" s="4" t="s">
        <v>175</v>
      </c>
      <c r="K94" s="5">
        <v>500</v>
      </c>
      <c r="L94" s="6">
        <v>2062</v>
      </c>
      <c r="M94" s="7">
        <v>4</v>
      </c>
      <c r="N94" s="8">
        <v>1029000</v>
      </c>
    </row>
    <row r="95" spans="2:14" ht="26.4">
      <c r="B95" s="4">
        <v>2023</v>
      </c>
      <c r="C95" s="4" t="s">
        <v>16</v>
      </c>
      <c r="D95" s="1079" t="s">
        <v>286</v>
      </c>
      <c r="E95" s="1080"/>
      <c r="F95" s="1079" t="s">
        <v>304</v>
      </c>
      <c r="G95" s="1080"/>
      <c r="H95" s="4" t="s">
        <v>27</v>
      </c>
      <c r="I95" s="4" t="s">
        <v>37</v>
      </c>
      <c r="J95" s="4" t="s">
        <v>298</v>
      </c>
      <c r="K95" s="5">
        <v>750</v>
      </c>
      <c r="L95" s="6">
        <v>398</v>
      </c>
      <c r="M95" s="9"/>
      <c r="N95" s="8">
        <v>298500</v>
      </c>
    </row>
    <row r="96" spans="2:14">
      <c r="B96" s="12" t="s">
        <v>28</v>
      </c>
      <c r="C96" s="12" t="s">
        <v>28</v>
      </c>
      <c r="D96" s="1083" t="s">
        <v>28</v>
      </c>
      <c r="E96" s="1080"/>
      <c r="F96" s="1083" t="s">
        <v>29</v>
      </c>
      <c r="G96" s="1080"/>
      <c r="H96" s="12" t="s">
        <v>28</v>
      </c>
      <c r="I96" s="12" t="s">
        <v>28</v>
      </c>
      <c r="J96" s="12" t="s">
        <v>28</v>
      </c>
      <c r="K96" s="12" t="s">
        <v>28</v>
      </c>
      <c r="L96" s="13">
        <v>331153</v>
      </c>
      <c r="M96" s="13">
        <v>252</v>
      </c>
      <c r="N96" s="14">
        <v>586517600</v>
      </c>
    </row>
    <row r="97" spans="2:14" ht="26.4">
      <c r="B97" s="4">
        <v>2023</v>
      </c>
      <c r="C97" s="4" t="s">
        <v>16</v>
      </c>
      <c r="D97" s="1079" t="s">
        <v>286</v>
      </c>
      <c r="E97" s="1080"/>
      <c r="F97" s="1079" t="s">
        <v>310</v>
      </c>
      <c r="G97" s="1080"/>
      <c r="H97" s="4" t="s">
        <v>18</v>
      </c>
      <c r="I97" s="4" t="s">
        <v>19</v>
      </c>
      <c r="J97" s="4" t="s">
        <v>290</v>
      </c>
      <c r="K97" s="5">
        <v>1050</v>
      </c>
      <c r="L97" s="6">
        <v>44319</v>
      </c>
      <c r="M97" s="7">
        <v>247</v>
      </c>
      <c r="N97" s="8">
        <v>46275600</v>
      </c>
    </row>
    <row r="98" spans="2:14" ht="39.6">
      <c r="B98" s="4">
        <v>2023</v>
      </c>
      <c r="C98" s="4" t="s">
        <v>16</v>
      </c>
      <c r="D98" s="1079" t="s">
        <v>286</v>
      </c>
      <c r="E98" s="1080"/>
      <c r="F98" s="1079" t="s">
        <v>310</v>
      </c>
      <c r="G98" s="1080"/>
      <c r="H98" s="4" t="s">
        <v>22</v>
      </c>
      <c r="I98" s="4" t="s">
        <v>19</v>
      </c>
      <c r="J98" s="4" t="s">
        <v>290</v>
      </c>
      <c r="K98" s="5">
        <v>1050</v>
      </c>
      <c r="L98" s="6">
        <v>124</v>
      </c>
      <c r="M98" s="7">
        <v>4</v>
      </c>
      <c r="N98" s="8">
        <v>126000</v>
      </c>
    </row>
    <row r="99" spans="2:14" ht="26.4">
      <c r="B99" s="4">
        <v>2023</v>
      </c>
      <c r="C99" s="4" t="s">
        <v>16</v>
      </c>
      <c r="D99" s="1079" t="s">
        <v>286</v>
      </c>
      <c r="E99" s="1080"/>
      <c r="F99" s="1079" t="s">
        <v>310</v>
      </c>
      <c r="G99" s="1080"/>
      <c r="H99" s="4" t="s">
        <v>23</v>
      </c>
      <c r="I99" s="4" t="s">
        <v>19</v>
      </c>
      <c r="J99" s="4" t="s">
        <v>290</v>
      </c>
      <c r="K99" s="5">
        <v>2050</v>
      </c>
      <c r="L99" s="6">
        <v>496</v>
      </c>
      <c r="M99" s="7">
        <v>7</v>
      </c>
      <c r="N99" s="8">
        <v>1002450</v>
      </c>
    </row>
    <row r="100" spans="2:14" ht="26.4">
      <c r="B100" s="4">
        <v>2023</v>
      </c>
      <c r="C100" s="4" t="s">
        <v>16</v>
      </c>
      <c r="D100" s="1079" t="s">
        <v>286</v>
      </c>
      <c r="E100" s="1080"/>
      <c r="F100" s="1079" t="s">
        <v>310</v>
      </c>
      <c r="G100" s="1080"/>
      <c r="H100" s="4" t="s">
        <v>24</v>
      </c>
      <c r="I100" s="4" t="s">
        <v>19</v>
      </c>
      <c r="J100" s="4" t="s">
        <v>290</v>
      </c>
      <c r="K100" s="5">
        <v>3100</v>
      </c>
      <c r="L100" s="6">
        <v>21</v>
      </c>
      <c r="M100" s="9"/>
      <c r="N100" s="8">
        <v>65100</v>
      </c>
    </row>
    <row r="101" spans="2:14" ht="26.4">
      <c r="B101" s="4">
        <v>2023</v>
      </c>
      <c r="C101" s="4" t="s">
        <v>16</v>
      </c>
      <c r="D101" s="1079" t="s">
        <v>286</v>
      </c>
      <c r="E101" s="1080"/>
      <c r="F101" s="1079" t="s">
        <v>310</v>
      </c>
      <c r="G101" s="1080"/>
      <c r="H101" s="4" t="s">
        <v>25</v>
      </c>
      <c r="I101" s="4" t="s">
        <v>19</v>
      </c>
      <c r="J101" s="4" t="s">
        <v>290</v>
      </c>
      <c r="K101" s="5">
        <v>2050</v>
      </c>
      <c r="L101" s="6">
        <v>2261</v>
      </c>
      <c r="M101" s="7">
        <v>9</v>
      </c>
      <c r="N101" s="8">
        <v>4616600</v>
      </c>
    </row>
    <row r="102" spans="2:14" ht="26.4">
      <c r="B102" s="4">
        <v>2023</v>
      </c>
      <c r="C102" s="4" t="s">
        <v>16</v>
      </c>
      <c r="D102" s="1079" t="s">
        <v>286</v>
      </c>
      <c r="E102" s="1080"/>
      <c r="F102" s="1079" t="s">
        <v>310</v>
      </c>
      <c r="G102" s="1080"/>
      <c r="H102" s="4" t="s">
        <v>26</v>
      </c>
      <c r="I102" s="4" t="s">
        <v>19</v>
      </c>
      <c r="J102" s="4" t="s">
        <v>290</v>
      </c>
      <c r="K102" s="5">
        <v>3100</v>
      </c>
      <c r="L102" s="6">
        <v>11900</v>
      </c>
      <c r="M102" s="7">
        <v>2</v>
      </c>
      <c r="N102" s="8">
        <v>36883800</v>
      </c>
    </row>
    <row r="103" spans="2:14" ht="26.4">
      <c r="B103" s="4">
        <v>2023</v>
      </c>
      <c r="C103" s="4" t="s">
        <v>16</v>
      </c>
      <c r="D103" s="1079" t="s">
        <v>286</v>
      </c>
      <c r="E103" s="1080"/>
      <c r="F103" s="1079" t="s">
        <v>310</v>
      </c>
      <c r="G103" s="1080"/>
      <c r="H103" s="4" t="s">
        <v>27</v>
      </c>
      <c r="I103" s="4" t="s">
        <v>19</v>
      </c>
      <c r="J103" s="4" t="s">
        <v>290</v>
      </c>
      <c r="K103" s="5">
        <v>300</v>
      </c>
      <c r="L103" s="6">
        <v>497</v>
      </c>
      <c r="M103" s="9"/>
      <c r="N103" s="8">
        <v>149100</v>
      </c>
    </row>
    <row r="104" spans="2:14" ht="39.6">
      <c r="B104" s="4">
        <v>2023</v>
      </c>
      <c r="C104" s="4" t="s">
        <v>16</v>
      </c>
      <c r="D104" s="1079" t="s">
        <v>286</v>
      </c>
      <c r="E104" s="1080"/>
      <c r="F104" s="1079" t="s">
        <v>310</v>
      </c>
      <c r="G104" s="1080"/>
      <c r="H104" s="4" t="s">
        <v>18</v>
      </c>
      <c r="I104" s="4" t="s">
        <v>292</v>
      </c>
      <c r="J104" s="4" t="s">
        <v>20</v>
      </c>
      <c r="K104" s="5">
        <v>0</v>
      </c>
      <c r="L104" s="6">
        <v>894</v>
      </c>
      <c r="M104" s="9"/>
      <c r="N104" s="11">
        <v>0</v>
      </c>
    </row>
    <row r="105" spans="2:14" ht="39.6">
      <c r="B105" s="4">
        <v>2023</v>
      </c>
      <c r="C105" s="4" t="s">
        <v>16</v>
      </c>
      <c r="D105" s="1079" t="s">
        <v>286</v>
      </c>
      <c r="E105" s="1080"/>
      <c r="F105" s="1079" t="s">
        <v>310</v>
      </c>
      <c r="G105" s="1080"/>
      <c r="H105" s="4" t="s">
        <v>22</v>
      </c>
      <c r="I105" s="4" t="s">
        <v>292</v>
      </c>
      <c r="J105" s="4" t="s">
        <v>20</v>
      </c>
      <c r="K105" s="5">
        <v>0</v>
      </c>
      <c r="L105" s="6">
        <v>5</v>
      </c>
      <c r="M105" s="9"/>
      <c r="N105" s="11">
        <v>0</v>
      </c>
    </row>
    <row r="106" spans="2:14" ht="39.6">
      <c r="B106" s="4">
        <v>2023</v>
      </c>
      <c r="C106" s="4" t="s">
        <v>16</v>
      </c>
      <c r="D106" s="1079" t="s">
        <v>286</v>
      </c>
      <c r="E106" s="1080"/>
      <c r="F106" s="1079" t="s">
        <v>310</v>
      </c>
      <c r="G106" s="1080"/>
      <c r="H106" s="4" t="s">
        <v>23</v>
      </c>
      <c r="I106" s="4" t="s">
        <v>292</v>
      </c>
      <c r="J106" s="4" t="s">
        <v>80</v>
      </c>
      <c r="K106" s="5">
        <v>0</v>
      </c>
      <c r="L106" s="6">
        <v>10</v>
      </c>
      <c r="M106" s="9"/>
      <c r="N106" s="11">
        <v>0</v>
      </c>
    </row>
    <row r="107" spans="2:14" ht="39.6">
      <c r="B107" s="4">
        <v>2023</v>
      </c>
      <c r="C107" s="4" t="s">
        <v>16</v>
      </c>
      <c r="D107" s="1079" t="s">
        <v>286</v>
      </c>
      <c r="E107" s="1080"/>
      <c r="F107" s="1079" t="s">
        <v>310</v>
      </c>
      <c r="G107" s="1080"/>
      <c r="H107" s="4" t="s">
        <v>25</v>
      </c>
      <c r="I107" s="4" t="s">
        <v>292</v>
      </c>
      <c r="J107" s="4" t="s">
        <v>76</v>
      </c>
      <c r="K107" s="5">
        <v>0</v>
      </c>
      <c r="L107" s="6">
        <v>52</v>
      </c>
      <c r="M107" s="9"/>
      <c r="N107" s="11">
        <v>0</v>
      </c>
    </row>
    <row r="108" spans="2:14" ht="39.6">
      <c r="B108" s="4">
        <v>2023</v>
      </c>
      <c r="C108" s="4" t="s">
        <v>16</v>
      </c>
      <c r="D108" s="1079" t="s">
        <v>286</v>
      </c>
      <c r="E108" s="1080"/>
      <c r="F108" s="1079" t="s">
        <v>310</v>
      </c>
      <c r="G108" s="1080"/>
      <c r="H108" s="4" t="s">
        <v>26</v>
      </c>
      <c r="I108" s="4" t="s">
        <v>292</v>
      </c>
      <c r="J108" s="4" t="s">
        <v>119</v>
      </c>
      <c r="K108" s="5">
        <v>0</v>
      </c>
      <c r="L108" s="6">
        <v>4</v>
      </c>
      <c r="M108" s="9"/>
      <c r="N108" s="11">
        <v>0</v>
      </c>
    </row>
    <row r="109" spans="2:14" ht="26.4">
      <c r="B109" s="4">
        <v>2023</v>
      </c>
      <c r="C109" s="4" t="s">
        <v>16</v>
      </c>
      <c r="D109" s="1079" t="s">
        <v>286</v>
      </c>
      <c r="E109" s="1080"/>
      <c r="F109" s="1079" t="s">
        <v>310</v>
      </c>
      <c r="G109" s="1080"/>
      <c r="H109" s="4" t="s">
        <v>18</v>
      </c>
      <c r="I109" s="4" t="s">
        <v>19</v>
      </c>
      <c r="J109" s="4" t="s">
        <v>175</v>
      </c>
      <c r="K109" s="5">
        <v>1100</v>
      </c>
      <c r="L109" s="6">
        <v>109200</v>
      </c>
      <c r="M109" s="7">
        <v>647</v>
      </c>
      <c r="N109" s="8">
        <v>119408300</v>
      </c>
    </row>
    <row r="110" spans="2:14" ht="39.6">
      <c r="B110" s="4">
        <v>2023</v>
      </c>
      <c r="C110" s="4" t="s">
        <v>16</v>
      </c>
      <c r="D110" s="1079" t="s">
        <v>286</v>
      </c>
      <c r="E110" s="1080"/>
      <c r="F110" s="1079" t="s">
        <v>310</v>
      </c>
      <c r="G110" s="1080"/>
      <c r="H110" s="4" t="s">
        <v>22</v>
      </c>
      <c r="I110" s="4" t="s">
        <v>19</v>
      </c>
      <c r="J110" s="4" t="s">
        <v>175</v>
      </c>
      <c r="K110" s="5">
        <v>1100</v>
      </c>
      <c r="L110" s="6">
        <v>330</v>
      </c>
      <c r="M110" s="7">
        <v>1</v>
      </c>
      <c r="N110" s="8">
        <v>361900</v>
      </c>
    </row>
    <row r="111" spans="2:14" ht="26.4">
      <c r="B111" s="4">
        <v>2023</v>
      </c>
      <c r="C111" s="4" t="s">
        <v>16</v>
      </c>
      <c r="D111" s="1079" t="s">
        <v>286</v>
      </c>
      <c r="E111" s="1080"/>
      <c r="F111" s="1079" t="s">
        <v>310</v>
      </c>
      <c r="G111" s="1080"/>
      <c r="H111" s="4" t="s">
        <v>23</v>
      </c>
      <c r="I111" s="4" t="s">
        <v>19</v>
      </c>
      <c r="J111" s="4" t="s">
        <v>175</v>
      </c>
      <c r="K111" s="5">
        <v>2200</v>
      </c>
      <c r="L111" s="6">
        <v>1216</v>
      </c>
      <c r="M111" s="7">
        <v>3</v>
      </c>
      <c r="N111" s="8">
        <v>2668600</v>
      </c>
    </row>
    <row r="112" spans="2:14" ht="39.6">
      <c r="B112" s="4">
        <v>2023</v>
      </c>
      <c r="C112" s="4" t="s">
        <v>16</v>
      </c>
      <c r="D112" s="1079" t="s">
        <v>286</v>
      </c>
      <c r="E112" s="1080"/>
      <c r="F112" s="1079" t="s">
        <v>310</v>
      </c>
      <c r="G112" s="1080"/>
      <c r="H112" s="4" t="s">
        <v>24</v>
      </c>
      <c r="I112" s="4" t="s">
        <v>292</v>
      </c>
      <c r="J112" s="4" t="s">
        <v>311</v>
      </c>
      <c r="K112" s="5">
        <v>0</v>
      </c>
      <c r="L112" s="6">
        <v>1</v>
      </c>
      <c r="M112" s="9"/>
      <c r="N112" s="11">
        <v>0</v>
      </c>
    </row>
    <row r="113" spans="2:14" ht="26.4">
      <c r="B113" s="4">
        <v>2023</v>
      </c>
      <c r="C113" s="4" t="s">
        <v>16</v>
      </c>
      <c r="D113" s="1079" t="s">
        <v>286</v>
      </c>
      <c r="E113" s="1080"/>
      <c r="F113" s="1079" t="s">
        <v>310</v>
      </c>
      <c r="G113" s="1080"/>
      <c r="H113" s="4" t="s">
        <v>24</v>
      </c>
      <c r="I113" s="4" t="s">
        <v>19</v>
      </c>
      <c r="J113" s="4" t="s">
        <v>312</v>
      </c>
      <c r="K113" s="5">
        <v>3300</v>
      </c>
      <c r="L113" s="6">
        <v>36</v>
      </c>
      <c r="M113" s="9"/>
      <c r="N113" s="8">
        <v>118800</v>
      </c>
    </row>
    <row r="114" spans="2:14" ht="26.4">
      <c r="B114" s="4">
        <v>2023</v>
      </c>
      <c r="C114" s="4" t="s">
        <v>16</v>
      </c>
      <c r="D114" s="1079" t="s">
        <v>286</v>
      </c>
      <c r="E114" s="1080"/>
      <c r="F114" s="1079" t="s">
        <v>310</v>
      </c>
      <c r="G114" s="1080"/>
      <c r="H114" s="4" t="s">
        <v>25</v>
      </c>
      <c r="I114" s="4" t="s">
        <v>19</v>
      </c>
      <c r="J114" s="4" t="s">
        <v>175</v>
      </c>
      <c r="K114" s="5">
        <v>2200</v>
      </c>
      <c r="L114" s="6">
        <v>6752</v>
      </c>
      <c r="M114" s="7">
        <v>43</v>
      </c>
      <c r="N114" s="8">
        <v>14759800</v>
      </c>
    </row>
    <row r="115" spans="2:14" ht="26.4">
      <c r="B115" s="4">
        <v>2023</v>
      </c>
      <c r="C115" s="4" t="s">
        <v>16</v>
      </c>
      <c r="D115" s="1079" t="s">
        <v>286</v>
      </c>
      <c r="E115" s="1080"/>
      <c r="F115" s="1079" t="s">
        <v>310</v>
      </c>
      <c r="G115" s="1080"/>
      <c r="H115" s="4" t="s">
        <v>26</v>
      </c>
      <c r="I115" s="4" t="s">
        <v>19</v>
      </c>
      <c r="J115" s="4" t="s">
        <v>175</v>
      </c>
      <c r="K115" s="5">
        <v>3300</v>
      </c>
      <c r="L115" s="6">
        <v>36938</v>
      </c>
      <c r="M115" s="7">
        <v>2</v>
      </c>
      <c r="N115" s="8">
        <v>121888800</v>
      </c>
    </row>
    <row r="116" spans="2:14" ht="26.4">
      <c r="B116" s="4">
        <v>2023</v>
      </c>
      <c r="C116" s="4" t="s">
        <v>16</v>
      </c>
      <c r="D116" s="1079" t="s">
        <v>286</v>
      </c>
      <c r="E116" s="1080"/>
      <c r="F116" s="1079" t="s">
        <v>310</v>
      </c>
      <c r="G116" s="1080"/>
      <c r="H116" s="4" t="s">
        <v>27</v>
      </c>
      <c r="I116" s="4" t="s">
        <v>19</v>
      </c>
      <c r="J116" s="4" t="s">
        <v>175</v>
      </c>
      <c r="K116" s="5">
        <v>350</v>
      </c>
      <c r="L116" s="6">
        <v>1256</v>
      </c>
      <c r="M116" s="9"/>
      <c r="N116" s="8">
        <v>439600</v>
      </c>
    </row>
    <row r="117" spans="2:14">
      <c r="B117" s="12" t="s">
        <v>28</v>
      </c>
      <c r="C117" s="12" t="s">
        <v>28</v>
      </c>
      <c r="D117" s="1083" t="s">
        <v>28</v>
      </c>
      <c r="E117" s="1080"/>
      <c r="F117" s="1083" t="s">
        <v>29</v>
      </c>
      <c r="G117" s="1080"/>
      <c r="H117" s="12" t="s">
        <v>28</v>
      </c>
      <c r="I117" s="12" t="s">
        <v>28</v>
      </c>
      <c r="J117" s="12" t="s">
        <v>28</v>
      </c>
      <c r="K117" s="12" t="s">
        <v>28</v>
      </c>
      <c r="L117" s="13">
        <v>216312</v>
      </c>
      <c r="M117" s="13">
        <v>965</v>
      </c>
      <c r="N117" s="14">
        <v>348764450</v>
      </c>
    </row>
    <row r="118" spans="2:14">
      <c r="B118" s="15" t="s">
        <v>28</v>
      </c>
      <c r="C118" s="15" t="s">
        <v>29</v>
      </c>
      <c r="D118" s="1084" t="s">
        <v>28</v>
      </c>
      <c r="E118" s="1080"/>
      <c r="F118" s="1084" t="s">
        <v>28</v>
      </c>
      <c r="G118" s="1080"/>
      <c r="H118" s="15" t="s">
        <v>28</v>
      </c>
      <c r="I118" s="15" t="s">
        <v>28</v>
      </c>
      <c r="J118" s="15" t="s">
        <v>28</v>
      </c>
      <c r="K118" s="15" t="s">
        <v>28</v>
      </c>
      <c r="L118" s="16">
        <v>843109</v>
      </c>
      <c r="M118" s="16">
        <v>13911</v>
      </c>
      <c r="N118" s="17">
        <v>1689310500</v>
      </c>
    </row>
    <row r="119" spans="2:14" ht="26.4">
      <c r="B119" s="4">
        <v>2023</v>
      </c>
      <c r="C119" s="4" t="s">
        <v>32</v>
      </c>
      <c r="D119" s="1079" t="s">
        <v>286</v>
      </c>
      <c r="E119" s="1080"/>
      <c r="F119" s="1079" t="s">
        <v>287</v>
      </c>
      <c r="G119" s="1080"/>
      <c r="H119" s="4" t="s">
        <v>18</v>
      </c>
      <c r="I119" s="4" t="s">
        <v>288</v>
      </c>
      <c r="J119" s="4" t="s">
        <v>33</v>
      </c>
      <c r="K119" s="9" t="s">
        <v>50</v>
      </c>
      <c r="L119" s="6">
        <v>11858</v>
      </c>
      <c r="M119" s="9"/>
      <c r="N119" s="4"/>
    </row>
    <row r="120" spans="2:14" ht="39.6">
      <c r="B120" s="4">
        <v>2023</v>
      </c>
      <c r="C120" s="4" t="s">
        <v>32</v>
      </c>
      <c r="D120" s="1079" t="s">
        <v>286</v>
      </c>
      <c r="E120" s="1080"/>
      <c r="F120" s="1079" t="s">
        <v>287</v>
      </c>
      <c r="G120" s="1080"/>
      <c r="H120" s="4" t="s">
        <v>22</v>
      </c>
      <c r="I120" s="4" t="s">
        <v>288</v>
      </c>
      <c r="J120" s="4" t="s">
        <v>313</v>
      </c>
      <c r="K120" s="9" t="s">
        <v>50</v>
      </c>
      <c r="L120" s="6">
        <v>2</v>
      </c>
      <c r="M120" s="9"/>
      <c r="N120" s="4"/>
    </row>
    <row r="121" spans="2:14" ht="26.4">
      <c r="B121" s="4">
        <v>2023</v>
      </c>
      <c r="C121" s="4" t="s">
        <v>32</v>
      </c>
      <c r="D121" s="1079" t="s">
        <v>286</v>
      </c>
      <c r="E121" s="1080"/>
      <c r="F121" s="1079" t="s">
        <v>287</v>
      </c>
      <c r="G121" s="1080"/>
      <c r="H121" s="4" t="s">
        <v>23</v>
      </c>
      <c r="I121" s="4" t="s">
        <v>288</v>
      </c>
      <c r="J121" s="4" t="s">
        <v>254</v>
      </c>
      <c r="K121" s="9" t="s">
        <v>50</v>
      </c>
      <c r="L121" s="6">
        <v>35</v>
      </c>
      <c r="M121" s="9"/>
      <c r="N121" s="4"/>
    </row>
    <row r="122" spans="2:14" ht="26.4">
      <c r="B122" s="4">
        <v>2023</v>
      </c>
      <c r="C122" s="4" t="s">
        <v>32</v>
      </c>
      <c r="D122" s="1079" t="s">
        <v>286</v>
      </c>
      <c r="E122" s="1080"/>
      <c r="F122" s="1079" t="s">
        <v>287</v>
      </c>
      <c r="G122" s="1080"/>
      <c r="H122" s="4" t="s">
        <v>24</v>
      </c>
      <c r="I122" s="4" t="s">
        <v>288</v>
      </c>
      <c r="J122" s="4" t="s">
        <v>204</v>
      </c>
      <c r="K122" s="9" t="s">
        <v>50</v>
      </c>
      <c r="L122" s="6">
        <v>1</v>
      </c>
      <c r="M122" s="9"/>
      <c r="N122" s="4"/>
    </row>
    <row r="123" spans="2:14" ht="26.4">
      <c r="B123" s="4">
        <v>2023</v>
      </c>
      <c r="C123" s="4" t="s">
        <v>32</v>
      </c>
      <c r="D123" s="1079" t="s">
        <v>286</v>
      </c>
      <c r="E123" s="1080"/>
      <c r="F123" s="1079" t="s">
        <v>287</v>
      </c>
      <c r="G123" s="1080"/>
      <c r="H123" s="4" t="s">
        <v>25</v>
      </c>
      <c r="I123" s="4" t="s">
        <v>288</v>
      </c>
      <c r="J123" s="4" t="s">
        <v>33</v>
      </c>
      <c r="K123" s="9" t="s">
        <v>50</v>
      </c>
      <c r="L123" s="6">
        <v>76</v>
      </c>
      <c r="M123" s="9"/>
      <c r="N123" s="4"/>
    </row>
    <row r="124" spans="2:14" ht="26.4">
      <c r="B124" s="4">
        <v>2023</v>
      </c>
      <c r="C124" s="4" t="s">
        <v>32</v>
      </c>
      <c r="D124" s="1079" t="s">
        <v>286</v>
      </c>
      <c r="E124" s="1080"/>
      <c r="F124" s="1079" t="s">
        <v>287</v>
      </c>
      <c r="G124" s="1080"/>
      <c r="H124" s="4" t="s">
        <v>26</v>
      </c>
      <c r="I124" s="4" t="s">
        <v>288</v>
      </c>
      <c r="J124" s="4" t="s">
        <v>196</v>
      </c>
      <c r="K124" s="9" t="s">
        <v>50</v>
      </c>
      <c r="L124" s="6">
        <v>9</v>
      </c>
      <c r="M124" s="9"/>
      <c r="N124" s="4"/>
    </row>
    <row r="125" spans="2:14" ht="26.4">
      <c r="B125" s="4">
        <v>2023</v>
      </c>
      <c r="C125" s="4" t="s">
        <v>32</v>
      </c>
      <c r="D125" s="1079" t="s">
        <v>286</v>
      </c>
      <c r="E125" s="1080"/>
      <c r="F125" s="1079" t="s">
        <v>287</v>
      </c>
      <c r="G125" s="1080"/>
      <c r="H125" s="4" t="s">
        <v>27</v>
      </c>
      <c r="I125" s="4" t="s">
        <v>288</v>
      </c>
      <c r="J125" s="4" t="s">
        <v>33</v>
      </c>
      <c r="K125" s="9" t="s">
        <v>50</v>
      </c>
      <c r="L125" s="6">
        <v>116</v>
      </c>
      <c r="M125" s="9"/>
      <c r="N125" s="4"/>
    </row>
    <row r="126" spans="2:14" ht="39.6">
      <c r="B126" s="4">
        <v>2023</v>
      </c>
      <c r="C126" s="4" t="s">
        <v>32</v>
      </c>
      <c r="D126" s="1079" t="s">
        <v>286</v>
      </c>
      <c r="E126" s="1080"/>
      <c r="F126" s="1079" t="s">
        <v>287</v>
      </c>
      <c r="G126" s="1080"/>
      <c r="H126" s="4" t="s">
        <v>18</v>
      </c>
      <c r="I126" s="4" t="s">
        <v>292</v>
      </c>
      <c r="J126" s="4" t="s">
        <v>33</v>
      </c>
      <c r="K126" s="5">
        <v>0</v>
      </c>
      <c r="L126" s="6">
        <v>273</v>
      </c>
      <c r="M126" s="9"/>
      <c r="N126" s="11">
        <v>0</v>
      </c>
    </row>
    <row r="127" spans="2:14" ht="26.4">
      <c r="B127" s="4">
        <v>2023</v>
      </c>
      <c r="C127" s="4" t="s">
        <v>32</v>
      </c>
      <c r="D127" s="1079" t="s">
        <v>286</v>
      </c>
      <c r="E127" s="1080"/>
      <c r="F127" s="1079" t="s">
        <v>287</v>
      </c>
      <c r="G127" s="1080"/>
      <c r="H127" s="4" t="s">
        <v>18</v>
      </c>
      <c r="I127" s="4" t="s">
        <v>19</v>
      </c>
      <c r="J127" s="4" t="s">
        <v>33</v>
      </c>
      <c r="K127" s="5">
        <v>700</v>
      </c>
      <c r="L127" s="6">
        <v>73859</v>
      </c>
      <c r="M127" s="7">
        <v>12131</v>
      </c>
      <c r="N127" s="8">
        <v>43209600</v>
      </c>
    </row>
    <row r="128" spans="2:14" ht="39.6">
      <c r="B128" s="4">
        <v>2023</v>
      </c>
      <c r="C128" s="4" t="s">
        <v>32</v>
      </c>
      <c r="D128" s="1079" t="s">
        <v>286</v>
      </c>
      <c r="E128" s="1080"/>
      <c r="F128" s="1079" t="s">
        <v>287</v>
      </c>
      <c r="G128" s="1080"/>
      <c r="H128" s="4" t="s">
        <v>22</v>
      </c>
      <c r="I128" s="4" t="s">
        <v>19</v>
      </c>
      <c r="J128" s="4" t="s">
        <v>205</v>
      </c>
      <c r="K128" s="5">
        <v>700</v>
      </c>
      <c r="L128" s="6">
        <v>21</v>
      </c>
      <c r="M128" s="7">
        <v>2</v>
      </c>
      <c r="N128" s="8">
        <v>13300</v>
      </c>
    </row>
    <row r="129" spans="2:14" ht="26.4">
      <c r="B129" s="4">
        <v>2023</v>
      </c>
      <c r="C129" s="4" t="s">
        <v>32</v>
      </c>
      <c r="D129" s="1079" t="s">
        <v>286</v>
      </c>
      <c r="E129" s="1080"/>
      <c r="F129" s="1079" t="s">
        <v>287</v>
      </c>
      <c r="G129" s="1080"/>
      <c r="H129" s="4" t="s">
        <v>23</v>
      </c>
      <c r="I129" s="4" t="s">
        <v>19</v>
      </c>
      <c r="J129" s="4" t="s">
        <v>33</v>
      </c>
      <c r="K129" s="5">
        <v>1400</v>
      </c>
      <c r="L129" s="6">
        <v>296</v>
      </c>
      <c r="M129" s="7">
        <v>35</v>
      </c>
      <c r="N129" s="8">
        <v>365400</v>
      </c>
    </row>
    <row r="130" spans="2:14" ht="26.4">
      <c r="B130" s="4">
        <v>2023</v>
      </c>
      <c r="C130" s="4" t="s">
        <v>32</v>
      </c>
      <c r="D130" s="1079" t="s">
        <v>286</v>
      </c>
      <c r="E130" s="1080"/>
      <c r="F130" s="1079" t="s">
        <v>287</v>
      </c>
      <c r="G130" s="1080"/>
      <c r="H130" s="4" t="s">
        <v>24</v>
      </c>
      <c r="I130" s="4" t="s">
        <v>19</v>
      </c>
      <c r="J130" s="4" t="s">
        <v>33</v>
      </c>
      <c r="K130" s="5">
        <v>2100</v>
      </c>
      <c r="L130" s="6">
        <v>20</v>
      </c>
      <c r="M130" s="7">
        <v>1</v>
      </c>
      <c r="N130" s="8">
        <v>39900</v>
      </c>
    </row>
    <row r="131" spans="2:14" ht="39.6">
      <c r="B131" s="4">
        <v>2023</v>
      </c>
      <c r="C131" s="4" t="s">
        <v>32</v>
      </c>
      <c r="D131" s="1079" t="s">
        <v>286</v>
      </c>
      <c r="E131" s="1080"/>
      <c r="F131" s="1079" t="s">
        <v>287</v>
      </c>
      <c r="G131" s="1080"/>
      <c r="H131" s="4" t="s">
        <v>25</v>
      </c>
      <c r="I131" s="4" t="s">
        <v>292</v>
      </c>
      <c r="J131" s="4" t="s">
        <v>314</v>
      </c>
      <c r="K131" s="5">
        <v>0</v>
      </c>
      <c r="L131" s="6">
        <v>6</v>
      </c>
      <c r="M131" s="9"/>
      <c r="N131" s="11">
        <v>0</v>
      </c>
    </row>
    <row r="132" spans="2:14" ht="26.4">
      <c r="B132" s="4">
        <v>2023</v>
      </c>
      <c r="C132" s="4" t="s">
        <v>32</v>
      </c>
      <c r="D132" s="1079" t="s">
        <v>286</v>
      </c>
      <c r="E132" s="1080"/>
      <c r="F132" s="1079" t="s">
        <v>287</v>
      </c>
      <c r="G132" s="1080"/>
      <c r="H132" s="4" t="s">
        <v>25</v>
      </c>
      <c r="I132" s="4" t="s">
        <v>19</v>
      </c>
      <c r="J132" s="4" t="s">
        <v>33</v>
      </c>
      <c r="K132" s="5">
        <v>1400</v>
      </c>
      <c r="L132" s="6">
        <v>911</v>
      </c>
      <c r="M132" s="7">
        <v>82</v>
      </c>
      <c r="N132" s="8">
        <v>1160600</v>
      </c>
    </row>
    <row r="133" spans="2:14" ht="26.4">
      <c r="B133" s="4">
        <v>2023</v>
      </c>
      <c r="C133" s="4" t="s">
        <v>32</v>
      </c>
      <c r="D133" s="1079" t="s">
        <v>286</v>
      </c>
      <c r="E133" s="1080"/>
      <c r="F133" s="1079" t="s">
        <v>287</v>
      </c>
      <c r="G133" s="1080"/>
      <c r="H133" s="4" t="s">
        <v>26</v>
      </c>
      <c r="I133" s="4" t="s">
        <v>19</v>
      </c>
      <c r="J133" s="4" t="s">
        <v>33</v>
      </c>
      <c r="K133" s="5">
        <v>2100</v>
      </c>
      <c r="L133" s="6">
        <v>349</v>
      </c>
      <c r="M133" s="7">
        <v>9</v>
      </c>
      <c r="N133" s="8">
        <v>714000</v>
      </c>
    </row>
    <row r="134" spans="2:14" ht="39.6">
      <c r="B134" s="4">
        <v>2023</v>
      </c>
      <c r="C134" s="4" t="s">
        <v>32</v>
      </c>
      <c r="D134" s="1079" t="s">
        <v>286</v>
      </c>
      <c r="E134" s="1080"/>
      <c r="F134" s="1079" t="s">
        <v>287</v>
      </c>
      <c r="G134" s="1080"/>
      <c r="H134" s="4" t="s">
        <v>27</v>
      </c>
      <c r="I134" s="4" t="s">
        <v>292</v>
      </c>
      <c r="J134" s="4" t="s">
        <v>315</v>
      </c>
      <c r="K134" s="5">
        <v>0</v>
      </c>
      <c r="L134" s="6">
        <v>6</v>
      </c>
      <c r="M134" s="9"/>
      <c r="N134" s="11">
        <v>0</v>
      </c>
    </row>
    <row r="135" spans="2:14" ht="26.4">
      <c r="B135" s="4">
        <v>2023</v>
      </c>
      <c r="C135" s="4" t="s">
        <v>32</v>
      </c>
      <c r="D135" s="1079" t="s">
        <v>286</v>
      </c>
      <c r="E135" s="1080"/>
      <c r="F135" s="1079" t="s">
        <v>287</v>
      </c>
      <c r="G135" s="1080"/>
      <c r="H135" s="4" t="s">
        <v>27</v>
      </c>
      <c r="I135" s="4" t="s">
        <v>19</v>
      </c>
      <c r="J135" s="4" t="s">
        <v>33</v>
      </c>
      <c r="K135" s="5">
        <v>200</v>
      </c>
      <c r="L135" s="6">
        <v>961</v>
      </c>
      <c r="M135" s="7">
        <v>122</v>
      </c>
      <c r="N135" s="8">
        <v>167800</v>
      </c>
    </row>
    <row r="136" spans="2:14">
      <c r="B136" s="12" t="s">
        <v>28</v>
      </c>
      <c r="C136" s="12" t="s">
        <v>28</v>
      </c>
      <c r="D136" s="1083" t="s">
        <v>28</v>
      </c>
      <c r="E136" s="1080"/>
      <c r="F136" s="1083" t="s">
        <v>29</v>
      </c>
      <c r="G136" s="1080"/>
      <c r="H136" s="12" t="s">
        <v>28</v>
      </c>
      <c r="I136" s="12" t="s">
        <v>28</v>
      </c>
      <c r="J136" s="12" t="s">
        <v>28</v>
      </c>
      <c r="K136" s="12" t="s">
        <v>28</v>
      </c>
      <c r="L136" s="13">
        <v>88799</v>
      </c>
      <c r="M136" s="13">
        <v>12382</v>
      </c>
      <c r="N136" s="14">
        <v>45670600</v>
      </c>
    </row>
    <row r="137" spans="2:14" ht="26.4">
      <c r="B137" s="4">
        <v>2023</v>
      </c>
      <c r="C137" s="4" t="s">
        <v>32</v>
      </c>
      <c r="D137" s="1079" t="s">
        <v>286</v>
      </c>
      <c r="E137" s="1080"/>
      <c r="F137" s="1079" t="s">
        <v>299</v>
      </c>
      <c r="G137" s="1080"/>
      <c r="H137" s="4" t="s">
        <v>18</v>
      </c>
      <c r="I137" s="4" t="s">
        <v>21</v>
      </c>
      <c r="J137" s="4" t="s">
        <v>33</v>
      </c>
      <c r="K137" s="9" t="s">
        <v>50</v>
      </c>
      <c r="L137" s="6">
        <v>10890</v>
      </c>
      <c r="M137" s="9"/>
      <c r="N137" s="4"/>
    </row>
    <row r="138" spans="2:14" ht="39.6">
      <c r="B138" s="4">
        <v>2023</v>
      </c>
      <c r="C138" s="4" t="s">
        <v>32</v>
      </c>
      <c r="D138" s="1079" t="s">
        <v>286</v>
      </c>
      <c r="E138" s="1080"/>
      <c r="F138" s="1079" t="s">
        <v>299</v>
      </c>
      <c r="G138" s="1080"/>
      <c r="H138" s="4" t="s">
        <v>22</v>
      </c>
      <c r="I138" s="4" t="s">
        <v>21</v>
      </c>
      <c r="J138" s="4" t="s">
        <v>212</v>
      </c>
      <c r="K138" s="9" t="s">
        <v>50</v>
      </c>
      <c r="L138" s="6">
        <v>4</v>
      </c>
      <c r="M138" s="9"/>
      <c r="N138" s="4"/>
    </row>
    <row r="139" spans="2:14" ht="26.4">
      <c r="B139" s="4">
        <v>2023</v>
      </c>
      <c r="C139" s="4" t="s">
        <v>32</v>
      </c>
      <c r="D139" s="1079" t="s">
        <v>286</v>
      </c>
      <c r="E139" s="1080"/>
      <c r="F139" s="1079" t="s">
        <v>299</v>
      </c>
      <c r="G139" s="1080"/>
      <c r="H139" s="4" t="s">
        <v>23</v>
      </c>
      <c r="I139" s="4" t="s">
        <v>21</v>
      </c>
      <c r="J139" s="4" t="s">
        <v>197</v>
      </c>
      <c r="K139" s="9" t="s">
        <v>50</v>
      </c>
      <c r="L139" s="6">
        <v>48</v>
      </c>
      <c r="M139" s="9"/>
      <c r="N139" s="4"/>
    </row>
    <row r="140" spans="2:14" ht="26.4">
      <c r="B140" s="4">
        <v>2023</v>
      </c>
      <c r="C140" s="4" t="s">
        <v>32</v>
      </c>
      <c r="D140" s="1079" t="s">
        <v>286</v>
      </c>
      <c r="E140" s="1080"/>
      <c r="F140" s="1079" t="s">
        <v>299</v>
      </c>
      <c r="G140" s="1080"/>
      <c r="H140" s="4" t="s">
        <v>24</v>
      </c>
      <c r="I140" s="4" t="s">
        <v>21</v>
      </c>
      <c r="J140" s="4" t="s">
        <v>220</v>
      </c>
      <c r="K140" s="9" t="s">
        <v>50</v>
      </c>
      <c r="L140" s="6">
        <v>1</v>
      </c>
      <c r="M140" s="9"/>
      <c r="N140" s="4"/>
    </row>
    <row r="141" spans="2:14" ht="26.4">
      <c r="B141" s="4">
        <v>2023</v>
      </c>
      <c r="C141" s="4" t="s">
        <v>32</v>
      </c>
      <c r="D141" s="1079" t="s">
        <v>286</v>
      </c>
      <c r="E141" s="1080"/>
      <c r="F141" s="1079" t="s">
        <v>299</v>
      </c>
      <c r="G141" s="1080"/>
      <c r="H141" s="4" t="s">
        <v>25</v>
      </c>
      <c r="I141" s="4" t="s">
        <v>21</v>
      </c>
      <c r="J141" s="4" t="s">
        <v>33</v>
      </c>
      <c r="K141" s="9" t="s">
        <v>50</v>
      </c>
      <c r="L141" s="6">
        <v>70</v>
      </c>
      <c r="M141" s="9"/>
      <c r="N141" s="4"/>
    </row>
    <row r="142" spans="2:14" ht="26.4">
      <c r="B142" s="4">
        <v>2023</v>
      </c>
      <c r="C142" s="4" t="s">
        <v>32</v>
      </c>
      <c r="D142" s="1079" t="s">
        <v>286</v>
      </c>
      <c r="E142" s="1080"/>
      <c r="F142" s="1079" t="s">
        <v>299</v>
      </c>
      <c r="G142" s="1080"/>
      <c r="H142" s="4" t="s">
        <v>26</v>
      </c>
      <c r="I142" s="4" t="s">
        <v>21</v>
      </c>
      <c r="J142" s="4" t="s">
        <v>316</v>
      </c>
      <c r="K142" s="9" t="s">
        <v>50</v>
      </c>
      <c r="L142" s="6">
        <v>9</v>
      </c>
      <c r="M142" s="9"/>
      <c r="N142" s="4"/>
    </row>
    <row r="143" spans="2:14" ht="26.4">
      <c r="B143" s="4">
        <v>2023</v>
      </c>
      <c r="C143" s="4" t="s">
        <v>32</v>
      </c>
      <c r="D143" s="1079" t="s">
        <v>286</v>
      </c>
      <c r="E143" s="1080"/>
      <c r="F143" s="1079" t="s">
        <v>299</v>
      </c>
      <c r="G143" s="1080"/>
      <c r="H143" s="4" t="s">
        <v>27</v>
      </c>
      <c r="I143" s="4" t="s">
        <v>21</v>
      </c>
      <c r="J143" s="4" t="s">
        <v>33</v>
      </c>
      <c r="K143" s="9" t="s">
        <v>50</v>
      </c>
      <c r="L143" s="6">
        <v>104</v>
      </c>
      <c r="M143" s="9"/>
      <c r="N143" s="4"/>
    </row>
    <row r="144" spans="2:14" ht="39.6">
      <c r="B144" s="4">
        <v>2023</v>
      </c>
      <c r="C144" s="4" t="s">
        <v>32</v>
      </c>
      <c r="D144" s="1079" t="s">
        <v>286</v>
      </c>
      <c r="E144" s="1080"/>
      <c r="F144" s="1079" t="s">
        <v>299</v>
      </c>
      <c r="G144" s="1080"/>
      <c r="H144" s="4" t="s">
        <v>18</v>
      </c>
      <c r="I144" s="4" t="s">
        <v>292</v>
      </c>
      <c r="J144" s="4" t="s">
        <v>33</v>
      </c>
      <c r="K144" s="5">
        <v>0</v>
      </c>
      <c r="L144" s="6">
        <v>1869</v>
      </c>
      <c r="M144" s="9"/>
      <c r="N144" s="11">
        <v>0</v>
      </c>
    </row>
    <row r="145" spans="2:14" ht="26.4">
      <c r="B145" s="4">
        <v>2023</v>
      </c>
      <c r="C145" s="4" t="s">
        <v>32</v>
      </c>
      <c r="D145" s="1079" t="s">
        <v>286</v>
      </c>
      <c r="E145" s="1080"/>
      <c r="F145" s="1079" t="s">
        <v>299</v>
      </c>
      <c r="G145" s="1080"/>
      <c r="H145" s="4" t="s">
        <v>18</v>
      </c>
      <c r="I145" s="4" t="s">
        <v>19</v>
      </c>
      <c r="J145" s="4" t="s">
        <v>33</v>
      </c>
      <c r="K145" s="5">
        <v>3400</v>
      </c>
      <c r="L145" s="6">
        <v>232493</v>
      </c>
      <c r="M145" s="7">
        <v>1869</v>
      </c>
      <c r="N145" s="8">
        <v>784121600</v>
      </c>
    </row>
    <row r="146" spans="2:14" ht="39.6">
      <c r="B146" s="4">
        <v>2023</v>
      </c>
      <c r="C146" s="4" t="s">
        <v>32</v>
      </c>
      <c r="D146" s="1079" t="s">
        <v>286</v>
      </c>
      <c r="E146" s="1080"/>
      <c r="F146" s="1079" t="s">
        <v>299</v>
      </c>
      <c r="G146" s="1080"/>
      <c r="H146" s="4" t="s">
        <v>22</v>
      </c>
      <c r="I146" s="4" t="s">
        <v>19</v>
      </c>
      <c r="J146" s="4" t="s">
        <v>33</v>
      </c>
      <c r="K146" s="5">
        <v>3400</v>
      </c>
      <c r="L146" s="6">
        <v>192</v>
      </c>
      <c r="M146" s="9"/>
      <c r="N146" s="8">
        <v>652800</v>
      </c>
    </row>
    <row r="147" spans="2:14" ht="39.6">
      <c r="B147" s="4">
        <v>2023</v>
      </c>
      <c r="C147" s="4" t="s">
        <v>32</v>
      </c>
      <c r="D147" s="1079" t="s">
        <v>286</v>
      </c>
      <c r="E147" s="1080"/>
      <c r="F147" s="1079" t="s">
        <v>299</v>
      </c>
      <c r="G147" s="1080"/>
      <c r="H147" s="4" t="s">
        <v>23</v>
      </c>
      <c r="I147" s="4" t="s">
        <v>292</v>
      </c>
      <c r="J147" s="4" t="s">
        <v>317</v>
      </c>
      <c r="K147" s="5">
        <v>0</v>
      </c>
      <c r="L147" s="6">
        <v>11</v>
      </c>
      <c r="M147" s="9"/>
      <c r="N147" s="11">
        <v>0</v>
      </c>
    </row>
    <row r="148" spans="2:14" ht="26.4">
      <c r="B148" s="4">
        <v>2023</v>
      </c>
      <c r="C148" s="4" t="s">
        <v>32</v>
      </c>
      <c r="D148" s="1079" t="s">
        <v>286</v>
      </c>
      <c r="E148" s="1080"/>
      <c r="F148" s="1079" t="s">
        <v>299</v>
      </c>
      <c r="G148" s="1080"/>
      <c r="H148" s="4" t="s">
        <v>23</v>
      </c>
      <c r="I148" s="4" t="s">
        <v>19</v>
      </c>
      <c r="J148" s="4" t="s">
        <v>33</v>
      </c>
      <c r="K148" s="5">
        <v>6850</v>
      </c>
      <c r="L148" s="6">
        <v>1380</v>
      </c>
      <c r="M148" s="7">
        <v>11</v>
      </c>
      <c r="N148" s="8">
        <v>9377650</v>
      </c>
    </row>
    <row r="149" spans="2:14" ht="26.4">
      <c r="B149" s="4">
        <v>2023</v>
      </c>
      <c r="C149" s="4" t="s">
        <v>32</v>
      </c>
      <c r="D149" s="1079" t="s">
        <v>286</v>
      </c>
      <c r="E149" s="1080"/>
      <c r="F149" s="1079" t="s">
        <v>299</v>
      </c>
      <c r="G149" s="1080"/>
      <c r="H149" s="4" t="s">
        <v>24</v>
      </c>
      <c r="I149" s="4" t="s">
        <v>19</v>
      </c>
      <c r="J149" s="4" t="s">
        <v>33</v>
      </c>
      <c r="K149" s="5">
        <v>10250</v>
      </c>
      <c r="L149" s="6">
        <v>206</v>
      </c>
      <c r="M149" s="9"/>
      <c r="N149" s="8">
        <v>2111500</v>
      </c>
    </row>
    <row r="150" spans="2:14" ht="39.6">
      <c r="B150" s="4">
        <v>2023</v>
      </c>
      <c r="C150" s="4" t="s">
        <v>32</v>
      </c>
      <c r="D150" s="1079" t="s">
        <v>286</v>
      </c>
      <c r="E150" s="1080"/>
      <c r="F150" s="1079" t="s">
        <v>299</v>
      </c>
      <c r="G150" s="1080"/>
      <c r="H150" s="4" t="s">
        <v>25</v>
      </c>
      <c r="I150" s="4" t="s">
        <v>292</v>
      </c>
      <c r="J150" s="4" t="s">
        <v>318</v>
      </c>
      <c r="K150" s="5">
        <v>0</v>
      </c>
      <c r="L150" s="6">
        <v>16</v>
      </c>
      <c r="M150" s="9"/>
      <c r="N150" s="11">
        <v>0</v>
      </c>
    </row>
    <row r="151" spans="2:14" ht="26.4">
      <c r="B151" s="4">
        <v>2023</v>
      </c>
      <c r="C151" s="4" t="s">
        <v>32</v>
      </c>
      <c r="D151" s="1079" t="s">
        <v>286</v>
      </c>
      <c r="E151" s="1080"/>
      <c r="F151" s="1079" t="s">
        <v>299</v>
      </c>
      <c r="G151" s="1080"/>
      <c r="H151" s="4" t="s">
        <v>25</v>
      </c>
      <c r="I151" s="4" t="s">
        <v>19</v>
      </c>
      <c r="J151" s="4" t="s">
        <v>33</v>
      </c>
      <c r="K151" s="5">
        <v>6850</v>
      </c>
      <c r="L151" s="6">
        <v>3028</v>
      </c>
      <c r="M151" s="7">
        <v>16</v>
      </c>
      <c r="N151" s="8">
        <v>20632200</v>
      </c>
    </row>
    <row r="152" spans="2:14" ht="26.4">
      <c r="B152" s="4">
        <v>2023</v>
      </c>
      <c r="C152" s="4" t="s">
        <v>32</v>
      </c>
      <c r="D152" s="1079" t="s">
        <v>286</v>
      </c>
      <c r="E152" s="1080"/>
      <c r="F152" s="1079" t="s">
        <v>299</v>
      </c>
      <c r="G152" s="1080"/>
      <c r="H152" s="4" t="s">
        <v>26</v>
      </c>
      <c r="I152" s="4" t="s">
        <v>19</v>
      </c>
      <c r="J152" s="4" t="s">
        <v>33</v>
      </c>
      <c r="K152" s="5">
        <v>10250</v>
      </c>
      <c r="L152" s="6">
        <v>1111</v>
      </c>
      <c r="M152" s="9"/>
      <c r="N152" s="8">
        <v>11387750</v>
      </c>
    </row>
    <row r="153" spans="2:14" ht="39.6">
      <c r="B153" s="4">
        <v>2023</v>
      </c>
      <c r="C153" s="4" t="s">
        <v>32</v>
      </c>
      <c r="D153" s="1079" t="s">
        <v>286</v>
      </c>
      <c r="E153" s="1080"/>
      <c r="F153" s="1079" t="s">
        <v>299</v>
      </c>
      <c r="G153" s="1080"/>
      <c r="H153" s="4" t="s">
        <v>27</v>
      </c>
      <c r="I153" s="4" t="s">
        <v>292</v>
      </c>
      <c r="J153" s="4" t="s">
        <v>201</v>
      </c>
      <c r="K153" s="5">
        <v>0</v>
      </c>
      <c r="L153" s="6">
        <v>59</v>
      </c>
      <c r="M153" s="9"/>
      <c r="N153" s="11">
        <v>0</v>
      </c>
    </row>
    <row r="154" spans="2:14" ht="26.4">
      <c r="B154" s="4">
        <v>2023</v>
      </c>
      <c r="C154" s="4" t="s">
        <v>32</v>
      </c>
      <c r="D154" s="1079" t="s">
        <v>286</v>
      </c>
      <c r="E154" s="1080"/>
      <c r="F154" s="1079" t="s">
        <v>299</v>
      </c>
      <c r="G154" s="1080"/>
      <c r="H154" s="4" t="s">
        <v>27</v>
      </c>
      <c r="I154" s="4" t="s">
        <v>19</v>
      </c>
      <c r="J154" s="4" t="s">
        <v>33</v>
      </c>
      <c r="K154" s="5">
        <v>1050</v>
      </c>
      <c r="L154" s="6">
        <v>2140</v>
      </c>
      <c r="M154" s="7">
        <v>59</v>
      </c>
      <c r="N154" s="8">
        <v>2185050</v>
      </c>
    </row>
    <row r="155" spans="2:14">
      <c r="B155" s="12" t="s">
        <v>28</v>
      </c>
      <c r="C155" s="12" t="s">
        <v>28</v>
      </c>
      <c r="D155" s="1083" t="s">
        <v>28</v>
      </c>
      <c r="E155" s="1080"/>
      <c r="F155" s="1083" t="s">
        <v>29</v>
      </c>
      <c r="G155" s="1080"/>
      <c r="H155" s="12" t="s">
        <v>28</v>
      </c>
      <c r="I155" s="12" t="s">
        <v>28</v>
      </c>
      <c r="J155" s="12" t="s">
        <v>28</v>
      </c>
      <c r="K155" s="12" t="s">
        <v>28</v>
      </c>
      <c r="L155" s="13">
        <v>253631</v>
      </c>
      <c r="M155" s="13">
        <v>1955</v>
      </c>
      <c r="N155" s="14">
        <v>830468550</v>
      </c>
    </row>
    <row r="156" spans="2:14" ht="39.6">
      <c r="B156" s="4">
        <v>2023</v>
      </c>
      <c r="C156" s="4" t="s">
        <v>32</v>
      </c>
      <c r="D156" s="1079" t="s">
        <v>286</v>
      </c>
      <c r="E156" s="1080"/>
      <c r="F156" s="1079" t="s">
        <v>304</v>
      </c>
      <c r="G156" s="1080"/>
      <c r="H156" s="4" t="s">
        <v>18</v>
      </c>
      <c r="I156" s="4" t="s">
        <v>292</v>
      </c>
      <c r="J156" s="4" t="s">
        <v>33</v>
      </c>
      <c r="K156" s="5">
        <v>0</v>
      </c>
      <c r="L156" s="6">
        <v>206</v>
      </c>
      <c r="M156" s="9"/>
      <c r="N156" s="11">
        <v>0</v>
      </c>
    </row>
    <row r="157" spans="2:14" ht="26.4">
      <c r="B157" s="4">
        <v>2023</v>
      </c>
      <c r="C157" s="4" t="s">
        <v>32</v>
      </c>
      <c r="D157" s="1079" t="s">
        <v>286</v>
      </c>
      <c r="E157" s="1080"/>
      <c r="F157" s="1079" t="s">
        <v>304</v>
      </c>
      <c r="G157" s="1080"/>
      <c r="H157" s="4" t="s">
        <v>18</v>
      </c>
      <c r="I157" s="4" t="s">
        <v>19</v>
      </c>
      <c r="J157" s="4" t="s">
        <v>33</v>
      </c>
      <c r="K157" s="5">
        <v>1650</v>
      </c>
      <c r="L157" s="6">
        <v>290948</v>
      </c>
      <c r="M157" s="7">
        <v>196</v>
      </c>
      <c r="N157" s="8">
        <v>479740800</v>
      </c>
    </row>
    <row r="158" spans="2:14" ht="26.4">
      <c r="B158" s="4">
        <v>2023</v>
      </c>
      <c r="C158" s="4" t="s">
        <v>32</v>
      </c>
      <c r="D158" s="1079" t="s">
        <v>286</v>
      </c>
      <c r="E158" s="1080"/>
      <c r="F158" s="1079" t="s">
        <v>304</v>
      </c>
      <c r="G158" s="1080"/>
      <c r="H158" s="4" t="s">
        <v>18</v>
      </c>
      <c r="I158" s="4" t="s">
        <v>37</v>
      </c>
      <c r="J158" s="4" t="s">
        <v>51</v>
      </c>
      <c r="K158" s="5">
        <v>2450</v>
      </c>
      <c r="L158" s="6">
        <v>29486</v>
      </c>
      <c r="M158" s="7">
        <v>10</v>
      </c>
      <c r="N158" s="8">
        <v>72216200</v>
      </c>
    </row>
    <row r="159" spans="2:14" ht="39.6">
      <c r="B159" s="4">
        <v>2023</v>
      </c>
      <c r="C159" s="4" t="s">
        <v>32</v>
      </c>
      <c r="D159" s="1079" t="s">
        <v>286</v>
      </c>
      <c r="E159" s="1080"/>
      <c r="F159" s="1079" t="s">
        <v>304</v>
      </c>
      <c r="G159" s="1080"/>
      <c r="H159" s="4" t="s">
        <v>22</v>
      </c>
      <c r="I159" s="4" t="s">
        <v>19</v>
      </c>
      <c r="J159" s="4" t="s">
        <v>33</v>
      </c>
      <c r="K159" s="5">
        <v>1650</v>
      </c>
      <c r="L159" s="6">
        <v>220</v>
      </c>
      <c r="M159" s="9"/>
      <c r="N159" s="8">
        <v>363000</v>
      </c>
    </row>
    <row r="160" spans="2:14" ht="39.6">
      <c r="B160" s="4">
        <v>2023</v>
      </c>
      <c r="C160" s="4" t="s">
        <v>32</v>
      </c>
      <c r="D160" s="1079" t="s">
        <v>286</v>
      </c>
      <c r="E160" s="1080"/>
      <c r="F160" s="1079" t="s">
        <v>304</v>
      </c>
      <c r="G160" s="1080"/>
      <c r="H160" s="4" t="s">
        <v>22</v>
      </c>
      <c r="I160" s="4" t="s">
        <v>37</v>
      </c>
      <c r="J160" s="4" t="s">
        <v>319</v>
      </c>
      <c r="K160" s="5">
        <v>2450</v>
      </c>
      <c r="L160" s="6">
        <v>6</v>
      </c>
      <c r="M160" s="9"/>
      <c r="N160" s="8">
        <v>14700</v>
      </c>
    </row>
    <row r="161" spans="2:14" ht="39.6">
      <c r="B161" s="4">
        <v>2023</v>
      </c>
      <c r="C161" s="4" t="s">
        <v>32</v>
      </c>
      <c r="D161" s="1079" t="s">
        <v>286</v>
      </c>
      <c r="E161" s="1080"/>
      <c r="F161" s="1079" t="s">
        <v>304</v>
      </c>
      <c r="G161" s="1080"/>
      <c r="H161" s="4" t="s">
        <v>23</v>
      </c>
      <c r="I161" s="4" t="s">
        <v>292</v>
      </c>
      <c r="J161" s="4" t="s">
        <v>320</v>
      </c>
      <c r="K161" s="5">
        <v>0</v>
      </c>
      <c r="L161" s="6">
        <v>2</v>
      </c>
      <c r="M161" s="9"/>
      <c r="N161" s="11">
        <v>0</v>
      </c>
    </row>
    <row r="162" spans="2:14" ht="26.4">
      <c r="B162" s="4">
        <v>2023</v>
      </c>
      <c r="C162" s="4" t="s">
        <v>32</v>
      </c>
      <c r="D162" s="1079" t="s">
        <v>286</v>
      </c>
      <c r="E162" s="1080"/>
      <c r="F162" s="1079" t="s">
        <v>304</v>
      </c>
      <c r="G162" s="1080"/>
      <c r="H162" s="4" t="s">
        <v>23</v>
      </c>
      <c r="I162" s="4" t="s">
        <v>19</v>
      </c>
      <c r="J162" s="4" t="s">
        <v>33</v>
      </c>
      <c r="K162" s="5">
        <v>3250</v>
      </c>
      <c r="L162" s="6">
        <v>3470</v>
      </c>
      <c r="M162" s="7">
        <v>2</v>
      </c>
      <c r="N162" s="8">
        <v>11271000</v>
      </c>
    </row>
    <row r="163" spans="2:14" ht="26.4">
      <c r="B163" s="4">
        <v>2023</v>
      </c>
      <c r="C163" s="4" t="s">
        <v>32</v>
      </c>
      <c r="D163" s="1079" t="s">
        <v>286</v>
      </c>
      <c r="E163" s="1080"/>
      <c r="F163" s="1079" t="s">
        <v>304</v>
      </c>
      <c r="G163" s="1080"/>
      <c r="H163" s="4" t="s">
        <v>23</v>
      </c>
      <c r="I163" s="4" t="s">
        <v>37</v>
      </c>
      <c r="J163" s="4" t="s">
        <v>51</v>
      </c>
      <c r="K163" s="5">
        <v>4900</v>
      </c>
      <c r="L163" s="6">
        <v>330</v>
      </c>
      <c r="M163" s="9"/>
      <c r="N163" s="8">
        <v>1617000</v>
      </c>
    </row>
    <row r="164" spans="2:14" ht="26.4">
      <c r="B164" s="4">
        <v>2023</v>
      </c>
      <c r="C164" s="4" t="s">
        <v>32</v>
      </c>
      <c r="D164" s="1079" t="s">
        <v>286</v>
      </c>
      <c r="E164" s="1080"/>
      <c r="F164" s="1079" t="s">
        <v>304</v>
      </c>
      <c r="G164" s="1080"/>
      <c r="H164" s="4" t="s">
        <v>24</v>
      </c>
      <c r="I164" s="4" t="s">
        <v>19</v>
      </c>
      <c r="J164" s="4" t="s">
        <v>33</v>
      </c>
      <c r="K164" s="5">
        <v>4900</v>
      </c>
      <c r="L164" s="6">
        <v>3022</v>
      </c>
      <c r="M164" s="9"/>
      <c r="N164" s="8">
        <v>14807800</v>
      </c>
    </row>
    <row r="165" spans="2:14" ht="26.4">
      <c r="B165" s="4">
        <v>2023</v>
      </c>
      <c r="C165" s="4" t="s">
        <v>32</v>
      </c>
      <c r="D165" s="1079" t="s">
        <v>286</v>
      </c>
      <c r="E165" s="1080"/>
      <c r="F165" s="1079" t="s">
        <v>304</v>
      </c>
      <c r="G165" s="1080"/>
      <c r="H165" s="4" t="s">
        <v>24</v>
      </c>
      <c r="I165" s="4" t="s">
        <v>37</v>
      </c>
      <c r="J165" s="4" t="s">
        <v>51</v>
      </c>
      <c r="K165" s="5">
        <v>7350</v>
      </c>
      <c r="L165" s="6">
        <v>204</v>
      </c>
      <c r="M165" s="9"/>
      <c r="N165" s="8">
        <v>1499400</v>
      </c>
    </row>
    <row r="166" spans="2:14" ht="39.6">
      <c r="B166" s="4">
        <v>2023</v>
      </c>
      <c r="C166" s="4" t="s">
        <v>32</v>
      </c>
      <c r="D166" s="1079" t="s">
        <v>286</v>
      </c>
      <c r="E166" s="1080"/>
      <c r="F166" s="1079" t="s">
        <v>304</v>
      </c>
      <c r="G166" s="1080"/>
      <c r="H166" s="4" t="s">
        <v>25</v>
      </c>
      <c r="I166" s="4" t="s">
        <v>292</v>
      </c>
      <c r="J166" s="4" t="s">
        <v>202</v>
      </c>
      <c r="K166" s="5">
        <v>0</v>
      </c>
      <c r="L166" s="6">
        <v>7</v>
      </c>
      <c r="M166" s="9"/>
      <c r="N166" s="11">
        <v>0</v>
      </c>
    </row>
    <row r="167" spans="2:14" ht="26.4">
      <c r="B167" s="4">
        <v>2023</v>
      </c>
      <c r="C167" s="4" t="s">
        <v>32</v>
      </c>
      <c r="D167" s="1079" t="s">
        <v>286</v>
      </c>
      <c r="E167" s="1080"/>
      <c r="F167" s="1079" t="s">
        <v>304</v>
      </c>
      <c r="G167" s="1080"/>
      <c r="H167" s="4" t="s">
        <v>25</v>
      </c>
      <c r="I167" s="4" t="s">
        <v>19</v>
      </c>
      <c r="J167" s="4" t="s">
        <v>33</v>
      </c>
      <c r="K167" s="5">
        <v>3250</v>
      </c>
      <c r="L167" s="6">
        <v>3593</v>
      </c>
      <c r="M167" s="7">
        <v>7</v>
      </c>
      <c r="N167" s="8">
        <v>11654500</v>
      </c>
    </row>
    <row r="168" spans="2:14" ht="26.4">
      <c r="B168" s="4">
        <v>2023</v>
      </c>
      <c r="C168" s="4" t="s">
        <v>32</v>
      </c>
      <c r="D168" s="1079" t="s">
        <v>286</v>
      </c>
      <c r="E168" s="1080"/>
      <c r="F168" s="1079" t="s">
        <v>304</v>
      </c>
      <c r="G168" s="1080"/>
      <c r="H168" s="4" t="s">
        <v>25</v>
      </c>
      <c r="I168" s="4" t="s">
        <v>37</v>
      </c>
      <c r="J168" s="4" t="s">
        <v>51</v>
      </c>
      <c r="K168" s="5">
        <v>6550</v>
      </c>
      <c r="L168" s="6">
        <v>67</v>
      </c>
      <c r="M168" s="9"/>
      <c r="N168" s="8">
        <v>438850</v>
      </c>
    </row>
    <row r="169" spans="2:14" ht="26.4">
      <c r="B169" s="4">
        <v>2023</v>
      </c>
      <c r="C169" s="4" t="s">
        <v>32</v>
      </c>
      <c r="D169" s="1079" t="s">
        <v>286</v>
      </c>
      <c r="E169" s="1080"/>
      <c r="F169" s="1079" t="s">
        <v>304</v>
      </c>
      <c r="G169" s="1080"/>
      <c r="H169" s="4" t="s">
        <v>26</v>
      </c>
      <c r="I169" s="4" t="s">
        <v>19</v>
      </c>
      <c r="J169" s="4" t="s">
        <v>33</v>
      </c>
      <c r="K169" s="5">
        <v>4900</v>
      </c>
      <c r="L169" s="6">
        <v>1507</v>
      </c>
      <c r="M169" s="9"/>
      <c r="N169" s="8">
        <v>7384300</v>
      </c>
    </row>
    <row r="170" spans="2:14" ht="26.4">
      <c r="B170" s="4">
        <v>2023</v>
      </c>
      <c r="C170" s="4" t="s">
        <v>32</v>
      </c>
      <c r="D170" s="1079" t="s">
        <v>286</v>
      </c>
      <c r="E170" s="1080"/>
      <c r="F170" s="1079" t="s">
        <v>304</v>
      </c>
      <c r="G170" s="1080"/>
      <c r="H170" s="4" t="s">
        <v>26</v>
      </c>
      <c r="I170" s="4" t="s">
        <v>37</v>
      </c>
      <c r="J170" s="4" t="s">
        <v>51</v>
      </c>
      <c r="K170" s="5">
        <v>9800</v>
      </c>
      <c r="L170" s="6">
        <v>28</v>
      </c>
      <c r="M170" s="9"/>
      <c r="N170" s="8">
        <v>274400</v>
      </c>
    </row>
    <row r="171" spans="2:14" ht="39.6">
      <c r="B171" s="4">
        <v>2023</v>
      </c>
      <c r="C171" s="4" t="s">
        <v>32</v>
      </c>
      <c r="D171" s="1079" t="s">
        <v>286</v>
      </c>
      <c r="E171" s="1080"/>
      <c r="F171" s="1079" t="s">
        <v>304</v>
      </c>
      <c r="G171" s="1080"/>
      <c r="H171" s="4" t="s">
        <v>27</v>
      </c>
      <c r="I171" s="4" t="s">
        <v>292</v>
      </c>
      <c r="J171" s="4" t="s">
        <v>219</v>
      </c>
      <c r="K171" s="5">
        <v>0</v>
      </c>
      <c r="L171" s="6">
        <v>1</v>
      </c>
      <c r="M171" s="9"/>
      <c r="N171" s="11">
        <v>0</v>
      </c>
    </row>
    <row r="172" spans="2:14" ht="26.4">
      <c r="B172" s="4">
        <v>2023</v>
      </c>
      <c r="C172" s="4" t="s">
        <v>32</v>
      </c>
      <c r="D172" s="1079" t="s">
        <v>286</v>
      </c>
      <c r="E172" s="1080"/>
      <c r="F172" s="1079" t="s">
        <v>304</v>
      </c>
      <c r="G172" s="1080"/>
      <c r="H172" s="4" t="s">
        <v>27</v>
      </c>
      <c r="I172" s="4" t="s">
        <v>19</v>
      </c>
      <c r="J172" s="4" t="s">
        <v>33</v>
      </c>
      <c r="K172" s="5">
        <v>500</v>
      </c>
      <c r="L172" s="6">
        <v>2908</v>
      </c>
      <c r="M172" s="7">
        <v>1</v>
      </c>
      <c r="N172" s="8">
        <v>1453500</v>
      </c>
    </row>
    <row r="173" spans="2:14" ht="26.4">
      <c r="B173" s="4">
        <v>2023</v>
      </c>
      <c r="C173" s="4" t="s">
        <v>32</v>
      </c>
      <c r="D173" s="1079" t="s">
        <v>286</v>
      </c>
      <c r="E173" s="1080"/>
      <c r="F173" s="1079" t="s">
        <v>304</v>
      </c>
      <c r="G173" s="1080"/>
      <c r="H173" s="4" t="s">
        <v>27</v>
      </c>
      <c r="I173" s="4" t="s">
        <v>37</v>
      </c>
      <c r="J173" s="4" t="s">
        <v>51</v>
      </c>
      <c r="K173" s="5">
        <v>750</v>
      </c>
      <c r="L173" s="6">
        <v>432</v>
      </c>
      <c r="M173" s="9"/>
      <c r="N173" s="8">
        <v>324000</v>
      </c>
    </row>
    <row r="174" spans="2:14">
      <c r="B174" s="12" t="s">
        <v>28</v>
      </c>
      <c r="C174" s="12" t="s">
        <v>28</v>
      </c>
      <c r="D174" s="1083" t="s">
        <v>28</v>
      </c>
      <c r="E174" s="1080"/>
      <c r="F174" s="1083" t="s">
        <v>29</v>
      </c>
      <c r="G174" s="1080"/>
      <c r="H174" s="12" t="s">
        <v>28</v>
      </c>
      <c r="I174" s="12" t="s">
        <v>28</v>
      </c>
      <c r="J174" s="12" t="s">
        <v>28</v>
      </c>
      <c r="K174" s="12" t="s">
        <v>28</v>
      </c>
      <c r="L174" s="13">
        <v>336437</v>
      </c>
      <c r="M174" s="13">
        <v>216</v>
      </c>
      <c r="N174" s="14">
        <v>603059450</v>
      </c>
    </row>
    <row r="175" spans="2:14" ht="39.6">
      <c r="B175" s="4">
        <v>2023</v>
      </c>
      <c r="C175" s="4" t="s">
        <v>32</v>
      </c>
      <c r="D175" s="1079" t="s">
        <v>286</v>
      </c>
      <c r="E175" s="1080"/>
      <c r="F175" s="1079" t="s">
        <v>310</v>
      </c>
      <c r="G175" s="1080"/>
      <c r="H175" s="4" t="s">
        <v>18</v>
      </c>
      <c r="I175" s="4" t="s">
        <v>292</v>
      </c>
      <c r="J175" s="4" t="s">
        <v>33</v>
      </c>
      <c r="K175" s="5">
        <v>0</v>
      </c>
      <c r="L175" s="6">
        <v>859</v>
      </c>
      <c r="M175" s="9"/>
      <c r="N175" s="11">
        <v>0</v>
      </c>
    </row>
    <row r="176" spans="2:14" ht="26.4">
      <c r="B176" s="4">
        <v>2023</v>
      </c>
      <c r="C176" s="4" t="s">
        <v>32</v>
      </c>
      <c r="D176" s="1079" t="s">
        <v>286</v>
      </c>
      <c r="E176" s="1080"/>
      <c r="F176" s="1079" t="s">
        <v>310</v>
      </c>
      <c r="G176" s="1080"/>
      <c r="H176" s="4" t="s">
        <v>18</v>
      </c>
      <c r="I176" s="4" t="s">
        <v>19</v>
      </c>
      <c r="J176" s="4" t="s">
        <v>33</v>
      </c>
      <c r="K176" s="5">
        <v>1100</v>
      </c>
      <c r="L176" s="6">
        <v>152820</v>
      </c>
      <c r="M176" s="7">
        <v>859</v>
      </c>
      <c r="N176" s="8">
        <v>167157100</v>
      </c>
    </row>
    <row r="177" spans="2:14" ht="39.6">
      <c r="B177" s="4">
        <v>2023</v>
      </c>
      <c r="C177" s="4" t="s">
        <v>32</v>
      </c>
      <c r="D177" s="1079" t="s">
        <v>286</v>
      </c>
      <c r="E177" s="1080"/>
      <c r="F177" s="1079" t="s">
        <v>310</v>
      </c>
      <c r="G177" s="1080"/>
      <c r="H177" s="4" t="s">
        <v>22</v>
      </c>
      <c r="I177" s="4" t="s">
        <v>292</v>
      </c>
      <c r="J177" s="4" t="s">
        <v>321</v>
      </c>
      <c r="K177" s="5">
        <v>0</v>
      </c>
      <c r="L177" s="6">
        <v>6</v>
      </c>
      <c r="M177" s="9"/>
      <c r="N177" s="11">
        <v>0</v>
      </c>
    </row>
    <row r="178" spans="2:14" ht="39.6">
      <c r="B178" s="4">
        <v>2023</v>
      </c>
      <c r="C178" s="4" t="s">
        <v>32</v>
      </c>
      <c r="D178" s="1079" t="s">
        <v>286</v>
      </c>
      <c r="E178" s="1080"/>
      <c r="F178" s="1079" t="s">
        <v>310</v>
      </c>
      <c r="G178" s="1080"/>
      <c r="H178" s="4" t="s">
        <v>22</v>
      </c>
      <c r="I178" s="4" t="s">
        <v>19</v>
      </c>
      <c r="J178" s="4" t="s">
        <v>33</v>
      </c>
      <c r="K178" s="5">
        <v>1100</v>
      </c>
      <c r="L178" s="6">
        <v>427</v>
      </c>
      <c r="M178" s="7">
        <v>6</v>
      </c>
      <c r="N178" s="8">
        <v>463100</v>
      </c>
    </row>
    <row r="179" spans="2:14" ht="39.6">
      <c r="B179" s="4">
        <v>2023</v>
      </c>
      <c r="C179" s="4" t="s">
        <v>32</v>
      </c>
      <c r="D179" s="1079" t="s">
        <v>286</v>
      </c>
      <c r="E179" s="1080"/>
      <c r="F179" s="1079" t="s">
        <v>310</v>
      </c>
      <c r="G179" s="1080"/>
      <c r="H179" s="4" t="s">
        <v>23</v>
      </c>
      <c r="I179" s="4" t="s">
        <v>292</v>
      </c>
      <c r="J179" s="4" t="s">
        <v>284</v>
      </c>
      <c r="K179" s="5">
        <v>0</v>
      </c>
      <c r="L179" s="6">
        <v>3</v>
      </c>
      <c r="M179" s="9"/>
      <c r="N179" s="11">
        <v>0</v>
      </c>
    </row>
    <row r="180" spans="2:14" ht="26.4">
      <c r="B180" s="4">
        <v>2023</v>
      </c>
      <c r="C180" s="4" t="s">
        <v>32</v>
      </c>
      <c r="D180" s="1079" t="s">
        <v>286</v>
      </c>
      <c r="E180" s="1080"/>
      <c r="F180" s="1079" t="s">
        <v>310</v>
      </c>
      <c r="G180" s="1080"/>
      <c r="H180" s="4" t="s">
        <v>23</v>
      </c>
      <c r="I180" s="4" t="s">
        <v>19</v>
      </c>
      <c r="J180" s="4" t="s">
        <v>33</v>
      </c>
      <c r="K180" s="5">
        <v>2200</v>
      </c>
      <c r="L180" s="6">
        <v>1761</v>
      </c>
      <c r="M180" s="7">
        <v>3</v>
      </c>
      <c r="N180" s="8">
        <v>3867600</v>
      </c>
    </row>
    <row r="181" spans="2:14" ht="26.4">
      <c r="B181" s="4">
        <v>2023</v>
      </c>
      <c r="C181" s="4" t="s">
        <v>32</v>
      </c>
      <c r="D181" s="1079" t="s">
        <v>286</v>
      </c>
      <c r="E181" s="1080"/>
      <c r="F181" s="1079" t="s">
        <v>310</v>
      </c>
      <c r="G181" s="1080"/>
      <c r="H181" s="4" t="s">
        <v>24</v>
      </c>
      <c r="I181" s="4" t="s">
        <v>19</v>
      </c>
      <c r="J181" s="4" t="s">
        <v>33</v>
      </c>
      <c r="K181" s="5">
        <v>3300</v>
      </c>
      <c r="L181" s="6">
        <v>89</v>
      </c>
      <c r="M181" s="9"/>
      <c r="N181" s="8">
        <v>293700</v>
      </c>
    </row>
    <row r="182" spans="2:14" ht="39.6">
      <c r="B182" s="4">
        <v>2023</v>
      </c>
      <c r="C182" s="4" t="s">
        <v>32</v>
      </c>
      <c r="D182" s="1079" t="s">
        <v>286</v>
      </c>
      <c r="E182" s="1080"/>
      <c r="F182" s="1079" t="s">
        <v>310</v>
      </c>
      <c r="G182" s="1080"/>
      <c r="H182" s="4" t="s">
        <v>25</v>
      </c>
      <c r="I182" s="4" t="s">
        <v>292</v>
      </c>
      <c r="J182" s="4" t="s">
        <v>195</v>
      </c>
      <c r="K182" s="5">
        <v>0</v>
      </c>
      <c r="L182" s="6">
        <v>61</v>
      </c>
      <c r="M182" s="9"/>
      <c r="N182" s="11">
        <v>0</v>
      </c>
    </row>
    <row r="183" spans="2:14" ht="26.4">
      <c r="B183" s="4">
        <v>2023</v>
      </c>
      <c r="C183" s="4" t="s">
        <v>32</v>
      </c>
      <c r="D183" s="1079" t="s">
        <v>286</v>
      </c>
      <c r="E183" s="1080"/>
      <c r="F183" s="1079" t="s">
        <v>310</v>
      </c>
      <c r="G183" s="1080"/>
      <c r="H183" s="4" t="s">
        <v>25</v>
      </c>
      <c r="I183" s="4" t="s">
        <v>19</v>
      </c>
      <c r="J183" s="4" t="s">
        <v>33</v>
      </c>
      <c r="K183" s="5">
        <v>2200</v>
      </c>
      <c r="L183" s="6">
        <v>8263</v>
      </c>
      <c r="M183" s="7">
        <v>61</v>
      </c>
      <c r="N183" s="8">
        <v>18044400</v>
      </c>
    </row>
    <row r="184" spans="2:14" ht="39.6">
      <c r="B184" s="4">
        <v>2023</v>
      </c>
      <c r="C184" s="4" t="s">
        <v>32</v>
      </c>
      <c r="D184" s="1079" t="s">
        <v>286</v>
      </c>
      <c r="E184" s="1080"/>
      <c r="F184" s="1079" t="s">
        <v>310</v>
      </c>
      <c r="G184" s="1080"/>
      <c r="H184" s="4" t="s">
        <v>26</v>
      </c>
      <c r="I184" s="4" t="s">
        <v>292</v>
      </c>
      <c r="J184" s="4" t="s">
        <v>214</v>
      </c>
      <c r="K184" s="5">
        <v>0</v>
      </c>
      <c r="L184" s="6">
        <v>7</v>
      </c>
      <c r="M184" s="9"/>
      <c r="N184" s="11">
        <v>0</v>
      </c>
    </row>
    <row r="185" spans="2:14" ht="26.4">
      <c r="B185" s="4">
        <v>2023</v>
      </c>
      <c r="C185" s="4" t="s">
        <v>32</v>
      </c>
      <c r="D185" s="1079" t="s">
        <v>286</v>
      </c>
      <c r="E185" s="1080"/>
      <c r="F185" s="1079" t="s">
        <v>310</v>
      </c>
      <c r="G185" s="1080"/>
      <c r="H185" s="4" t="s">
        <v>26</v>
      </c>
      <c r="I185" s="4" t="s">
        <v>19</v>
      </c>
      <c r="J185" s="4" t="s">
        <v>33</v>
      </c>
      <c r="K185" s="5">
        <v>3300</v>
      </c>
      <c r="L185" s="6">
        <v>49218</v>
      </c>
      <c r="M185" s="7">
        <v>7</v>
      </c>
      <c r="N185" s="8">
        <v>162396300</v>
      </c>
    </row>
    <row r="186" spans="2:14" ht="26.4">
      <c r="B186" s="4">
        <v>2023</v>
      </c>
      <c r="C186" s="4" t="s">
        <v>32</v>
      </c>
      <c r="D186" s="1079" t="s">
        <v>286</v>
      </c>
      <c r="E186" s="1080"/>
      <c r="F186" s="1079" t="s">
        <v>310</v>
      </c>
      <c r="G186" s="1080"/>
      <c r="H186" s="4" t="s">
        <v>27</v>
      </c>
      <c r="I186" s="4" t="s">
        <v>19</v>
      </c>
      <c r="J186" s="4" t="s">
        <v>33</v>
      </c>
      <c r="K186" s="5">
        <v>350</v>
      </c>
      <c r="L186" s="6">
        <v>1398</v>
      </c>
      <c r="M186" s="9"/>
      <c r="N186" s="8">
        <v>489300</v>
      </c>
    </row>
    <row r="187" spans="2:14">
      <c r="B187" s="12" t="s">
        <v>28</v>
      </c>
      <c r="C187" s="12" t="s">
        <v>28</v>
      </c>
      <c r="D187" s="1083" t="s">
        <v>28</v>
      </c>
      <c r="E187" s="1080"/>
      <c r="F187" s="1083" t="s">
        <v>29</v>
      </c>
      <c r="G187" s="1080"/>
      <c r="H187" s="12" t="s">
        <v>28</v>
      </c>
      <c r="I187" s="12" t="s">
        <v>28</v>
      </c>
      <c r="J187" s="12" t="s">
        <v>28</v>
      </c>
      <c r="K187" s="12" t="s">
        <v>28</v>
      </c>
      <c r="L187" s="13">
        <v>214912</v>
      </c>
      <c r="M187" s="13">
        <v>936</v>
      </c>
      <c r="N187" s="14">
        <v>352711500</v>
      </c>
    </row>
    <row r="188" spans="2:14">
      <c r="B188" s="15" t="s">
        <v>28</v>
      </c>
      <c r="C188" s="15" t="s">
        <v>29</v>
      </c>
      <c r="D188" s="1084" t="s">
        <v>28</v>
      </c>
      <c r="E188" s="1080"/>
      <c r="F188" s="1084" t="s">
        <v>28</v>
      </c>
      <c r="G188" s="1080"/>
      <c r="H188" s="15" t="s">
        <v>28</v>
      </c>
      <c r="I188" s="15" t="s">
        <v>28</v>
      </c>
      <c r="J188" s="15" t="s">
        <v>28</v>
      </c>
      <c r="K188" s="15" t="s">
        <v>28</v>
      </c>
      <c r="L188" s="16">
        <v>893779</v>
      </c>
      <c r="M188" s="16">
        <v>15489</v>
      </c>
      <c r="N188" s="17">
        <v>1831910100</v>
      </c>
    </row>
    <row r="189" spans="2:14">
      <c r="B189" s="18" t="s">
        <v>29</v>
      </c>
      <c r="C189" s="18" t="s">
        <v>28</v>
      </c>
      <c r="D189" s="1085" t="s">
        <v>28</v>
      </c>
      <c r="E189" s="1080"/>
      <c r="F189" s="1085" t="s">
        <v>28</v>
      </c>
      <c r="G189" s="1080"/>
      <c r="H189" s="18" t="s">
        <v>28</v>
      </c>
      <c r="I189" s="18" t="s">
        <v>28</v>
      </c>
      <c r="J189" s="18" t="s">
        <v>28</v>
      </c>
      <c r="K189" s="18" t="s">
        <v>28</v>
      </c>
      <c r="L189" s="19">
        <v>1736888</v>
      </c>
      <c r="M189" s="19">
        <v>29400</v>
      </c>
      <c r="N189" s="20">
        <v>3521220600</v>
      </c>
    </row>
    <row r="190" spans="2:14" ht="0" hidden="1" customHeight="1"/>
  </sheetData>
  <mergeCells count="366"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5:E15"/>
    <mergeCell ref="F15:G15"/>
    <mergeCell ref="D10:E10"/>
    <mergeCell ref="F10:G10"/>
    <mergeCell ref="D11:E11"/>
    <mergeCell ref="F11:G11"/>
    <mergeCell ref="D12:E12"/>
    <mergeCell ref="F12:G12"/>
    <mergeCell ref="D19:E19"/>
    <mergeCell ref="F19:G19"/>
    <mergeCell ref="B2:D4"/>
    <mergeCell ref="E2:Q2"/>
    <mergeCell ref="E3:F3"/>
    <mergeCell ref="G3:Q3"/>
    <mergeCell ref="B6:P6"/>
    <mergeCell ref="B8:P8"/>
    <mergeCell ref="D13:E13"/>
    <mergeCell ref="F13:G13"/>
    <mergeCell ref="D14:E14"/>
    <mergeCell ref="F14:G14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37"/>
  <sheetViews>
    <sheetView showGridLines="0" workbookViewId="0">
      <selection activeCell="J1" sqref="J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6.21875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330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331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331</v>
      </c>
      <c r="E11" s="1080"/>
      <c r="F11" s="1079" t="s">
        <v>332</v>
      </c>
      <c r="G11" s="1080"/>
      <c r="H11" s="4" t="s">
        <v>18</v>
      </c>
      <c r="I11" s="4" t="s">
        <v>19</v>
      </c>
      <c r="J11" s="4" t="s">
        <v>20</v>
      </c>
      <c r="K11" s="5">
        <v>700</v>
      </c>
      <c r="L11" s="6">
        <v>42286</v>
      </c>
      <c r="M11" s="7">
        <v>461</v>
      </c>
      <c r="N11" s="8">
        <v>29277500</v>
      </c>
    </row>
    <row r="12" spans="2:17" ht="39.6">
      <c r="B12" s="4">
        <v>2023</v>
      </c>
      <c r="C12" s="4" t="s">
        <v>16</v>
      </c>
      <c r="D12" s="1079" t="s">
        <v>331</v>
      </c>
      <c r="E12" s="1080"/>
      <c r="F12" s="1079" t="s">
        <v>332</v>
      </c>
      <c r="G12" s="1080"/>
      <c r="H12" s="4" t="s">
        <v>22</v>
      </c>
      <c r="I12" s="4" t="s">
        <v>19</v>
      </c>
      <c r="J12" s="4" t="s">
        <v>20</v>
      </c>
      <c r="K12" s="5">
        <v>1100</v>
      </c>
      <c r="L12" s="6">
        <v>231</v>
      </c>
      <c r="M12" s="7">
        <v>2</v>
      </c>
      <c r="N12" s="8">
        <v>251900</v>
      </c>
    </row>
    <row r="13" spans="2:17" ht="26.4">
      <c r="B13" s="4">
        <v>2023</v>
      </c>
      <c r="C13" s="4" t="s">
        <v>16</v>
      </c>
      <c r="D13" s="1079" t="s">
        <v>331</v>
      </c>
      <c r="E13" s="1080"/>
      <c r="F13" s="1079" t="s">
        <v>332</v>
      </c>
      <c r="G13" s="1080"/>
      <c r="H13" s="4" t="s">
        <v>23</v>
      </c>
      <c r="I13" s="4" t="s">
        <v>19</v>
      </c>
      <c r="J13" s="4" t="s">
        <v>20</v>
      </c>
      <c r="K13" s="5">
        <v>1300</v>
      </c>
      <c r="L13" s="6">
        <v>185</v>
      </c>
      <c r="M13" s="7">
        <v>3</v>
      </c>
      <c r="N13" s="8">
        <v>236600</v>
      </c>
    </row>
    <row r="14" spans="2:17" ht="26.4">
      <c r="B14" s="4">
        <v>2023</v>
      </c>
      <c r="C14" s="4" t="s">
        <v>16</v>
      </c>
      <c r="D14" s="1079" t="s">
        <v>331</v>
      </c>
      <c r="E14" s="1080"/>
      <c r="F14" s="1079" t="s">
        <v>332</v>
      </c>
      <c r="G14" s="1080"/>
      <c r="H14" s="4" t="s">
        <v>24</v>
      </c>
      <c r="I14" s="4" t="s">
        <v>19</v>
      </c>
      <c r="J14" s="4" t="s">
        <v>20</v>
      </c>
      <c r="K14" s="5">
        <v>2300</v>
      </c>
      <c r="L14" s="6">
        <v>20</v>
      </c>
      <c r="M14" s="7">
        <v>7</v>
      </c>
      <c r="N14" s="8">
        <v>29900</v>
      </c>
    </row>
    <row r="15" spans="2:17" ht="26.4">
      <c r="B15" s="4">
        <v>2023</v>
      </c>
      <c r="C15" s="4" t="s">
        <v>16</v>
      </c>
      <c r="D15" s="1079" t="s">
        <v>331</v>
      </c>
      <c r="E15" s="1080"/>
      <c r="F15" s="1079" t="s">
        <v>332</v>
      </c>
      <c r="G15" s="1080"/>
      <c r="H15" s="4" t="s">
        <v>25</v>
      </c>
      <c r="I15" s="4" t="s">
        <v>19</v>
      </c>
      <c r="J15" s="4" t="s">
        <v>20</v>
      </c>
      <c r="K15" s="5">
        <v>1300</v>
      </c>
      <c r="L15" s="6">
        <v>2666</v>
      </c>
      <c r="M15" s="7">
        <v>38</v>
      </c>
      <c r="N15" s="8">
        <v>3416400</v>
      </c>
    </row>
    <row r="16" spans="2:17" ht="26.4">
      <c r="B16" s="4">
        <v>2023</v>
      </c>
      <c r="C16" s="4" t="s">
        <v>16</v>
      </c>
      <c r="D16" s="1079" t="s">
        <v>331</v>
      </c>
      <c r="E16" s="1080"/>
      <c r="F16" s="1079" t="s">
        <v>332</v>
      </c>
      <c r="G16" s="1080"/>
      <c r="H16" s="4" t="s">
        <v>26</v>
      </c>
      <c r="I16" s="4" t="s">
        <v>19</v>
      </c>
      <c r="J16" s="4" t="s">
        <v>20</v>
      </c>
      <c r="K16" s="5">
        <v>2300</v>
      </c>
      <c r="L16" s="6">
        <v>2832</v>
      </c>
      <c r="M16" s="7">
        <v>126</v>
      </c>
      <c r="N16" s="8">
        <v>6223800</v>
      </c>
    </row>
    <row r="17" spans="2:14" ht="26.4">
      <c r="B17" s="4">
        <v>2023</v>
      </c>
      <c r="C17" s="4" t="s">
        <v>16</v>
      </c>
      <c r="D17" s="1079" t="s">
        <v>331</v>
      </c>
      <c r="E17" s="1080"/>
      <c r="F17" s="1079" t="s">
        <v>332</v>
      </c>
      <c r="G17" s="1080"/>
      <c r="H17" s="4" t="s">
        <v>27</v>
      </c>
      <c r="I17" s="4" t="s">
        <v>19</v>
      </c>
      <c r="J17" s="4" t="s">
        <v>20</v>
      </c>
      <c r="K17" s="5">
        <v>200</v>
      </c>
      <c r="L17" s="6">
        <v>275</v>
      </c>
      <c r="M17" s="7">
        <v>0</v>
      </c>
      <c r="N17" s="8">
        <v>55000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48495</v>
      </c>
      <c r="M18" s="13">
        <v>637</v>
      </c>
      <c r="N18" s="14">
        <v>39491100</v>
      </c>
    </row>
    <row r="19" spans="2:14" ht="26.4">
      <c r="B19" s="4">
        <v>2023</v>
      </c>
      <c r="C19" s="4" t="s">
        <v>16</v>
      </c>
      <c r="D19" s="1079" t="s">
        <v>331</v>
      </c>
      <c r="E19" s="1080"/>
      <c r="F19" s="1079" t="s">
        <v>333</v>
      </c>
      <c r="G19" s="1080"/>
      <c r="H19" s="4" t="s">
        <v>18</v>
      </c>
      <c r="I19" s="4" t="s">
        <v>19</v>
      </c>
      <c r="J19" s="4" t="s">
        <v>20</v>
      </c>
      <c r="K19" s="5">
        <v>700</v>
      </c>
      <c r="L19" s="6">
        <v>28987</v>
      </c>
      <c r="M19" s="7">
        <v>383</v>
      </c>
      <c r="N19" s="8">
        <v>20022800</v>
      </c>
    </row>
    <row r="20" spans="2:14" ht="39.6">
      <c r="B20" s="4">
        <v>2023</v>
      </c>
      <c r="C20" s="4" t="s">
        <v>16</v>
      </c>
      <c r="D20" s="1079" t="s">
        <v>331</v>
      </c>
      <c r="E20" s="1080"/>
      <c r="F20" s="1079" t="s">
        <v>333</v>
      </c>
      <c r="G20" s="1080"/>
      <c r="H20" s="4" t="s">
        <v>22</v>
      </c>
      <c r="I20" s="4" t="s">
        <v>19</v>
      </c>
      <c r="J20" s="4" t="s">
        <v>20</v>
      </c>
      <c r="K20" s="5">
        <v>1100</v>
      </c>
      <c r="L20" s="6">
        <v>163</v>
      </c>
      <c r="M20" s="7">
        <v>2</v>
      </c>
      <c r="N20" s="8">
        <v>177100</v>
      </c>
    </row>
    <row r="21" spans="2:14" ht="26.4">
      <c r="B21" s="4">
        <v>2023</v>
      </c>
      <c r="C21" s="4" t="s">
        <v>16</v>
      </c>
      <c r="D21" s="1079" t="s">
        <v>331</v>
      </c>
      <c r="E21" s="1080"/>
      <c r="F21" s="1079" t="s">
        <v>333</v>
      </c>
      <c r="G21" s="1080"/>
      <c r="H21" s="4" t="s">
        <v>23</v>
      </c>
      <c r="I21" s="4" t="s">
        <v>19</v>
      </c>
      <c r="J21" s="4" t="s">
        <v>20</v>
      </c>
      <c r="K21" s="5">
        <v>1300</v>
      </c>
      <c r="L21" s="6">
        <v>2112</v>
      </c>
      <c r="M21" s="7">
        <v>197</v>
      </c>
      <c r="N21" s="8">
        <v>2489500</v>
      </c>
    </row>
    <row r="22" spans="2:14" ht="26.4">
      <c r="B22" s="4">
        <v>2023</v>
      </c>
      <c r="C22" s="4" t="s">
        <v>16</v>
      </c>
      <c r="D22" s="1079" t="s">
        <v>331</v>
      </c>
      <c r="E22" s="1080"/>
      <c r="F22" s="1079" t="s">
        <v>333</v>
      </c>
      <c r="G22" s="1080"/>
      <c r="H22" s="4" t="s">
        <v>24</v>
      </c>
      <c r="I22" s="4" t="s">
        <v>19</v>
      </c>
      <c r="J22" s="4" t="s">
        <v>20</v>
      </c>
      <c r="K22" s="5">
        <v>2300</v>
      </c>
      <c r="L22" s="6">
        <v>99</v>
      </c>
      <c r="M22" s="7">
        <v>1</v>
      </c>
      <c r="N22" s="8">
        <v>225400</v>
      </c>
    </row>
    <row r="23" spans="2:14" ht="26.4">
      <c r="B23" s="4">
        <v>2023</v>
      </c>
      <c r="C23" s="4" t="s">
        <v>16</v>
      </c>
      <c r="D23" s="1079" t="s">
        <v>331</v>
      </c>
      <c r="E23" s="1080"/>
      <c r="F23" s="1079" t="s">
        <v>333</v>
      </c>
      <c r="G23" s="1080"/>
      <c r="H23" s="4" t="s">
        <v>25</v>
      </c>
      <c r="I23" s="4" t="s">
        <v>19</v>
      </c>
      <c r="J23" s="4" t="s">
        <v>20</v>
      </c>
      <c r="K23" s="5">
        <v>1300</v>
      </c>
      <c r="L23" s="6">
        <v>1585</v>
      </c>
      <c r="M23" s="7">
        <v>70</v>
      </c>
      <c r="N23" s="8">
        <v>1969500</v>
      </c>
    </row>
    <row r="24" spans="2:14" ht="26.4">
      <c r="B24" s="4">
        <v>2023</v>
      </c>
      <c r="C24" s="4" t="s">
        <v>16</v>
      </c>
      <c r="D24" s="1079" t="s">
        <v>331</v>
      </c>
      <c r="E24" s="1080"/>
      <c r="F24" s="1079" t="s">
        <v>333</v>
      </c>
      <c r="G24" s="1080"/>
      <c r="H24" s="4" t="s">
        <v>26</v>
      </c>
      <c r="I24" s="4" t="s">
        <v>19</v>
      </c>
      <c r="J24" s="4" t="s">
        <v>20</v>
      </c>
      <c r="K24" s="5">
        <v>2300</v>
      </c>
      <c r="L24" s="6">
        <v>2263</v>
      </c>
      <c r="M24" s="7">
        <v>83</v>
      </c>
      <c r="N24" s="8">
        <v>5014000</v>
      </c>
    </row>
    <row r="25" spans="2:14" ht="26.4">
      <c r="B25" s="4">
        <v>2023</v>
      </c>
      <c r="C25" s="4" t="s">
        <v>16</v>
      </c>
      <c r="D25" s="1079" t="s">
        <v>331</v>
      </c>
      <c r="E25" s="1080"/>
      <c r="F25" s="1079" t="s">
        <v>333</v>
      </c>
      <c r="G25" s="1080"/>
      <c r="H25" s="4" t="s">
        <v>27</v>
      </c>
      <c r="I25" s="4" t="s">
        <v>19</v>
      </c>
      <c r="J25" s="4" t="s">
        <v>20</v>
      </c>
      <c r="K25" s="5">
        <v>200</v>
      </c>
      <c r="L25" s="6">
        <v>289</v>
      </c>
      <c r="M25" s="7">
        <v>0</v>
      </c>
      <c r="N25" s="8">
        <v>57800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35498</v>
      </c>
      <c r="M26" s="13">
        <v>736</v>
      </c>
      <c r="N26" s="14">
        <v>29956100</v>
      </c>
    </row>
    <row r="27" spans="2:14" ht="26.4">
      <c r="B27" s="4">
        <v>2023</v>
      </c>
      <c r="C27" s="4" t="s">
        <v>16</v>
      </c>
      <c r="D27" s="1079" t="s">
        <v>331</v>
      </c>
      <c r="E27" s="1080"/>
      <c r="F27" s="1079" t="s">
        <v>334</v>
      </c>
      <c r="G27" s="1080"/>
      <c r="H27" s="4" t="s">
        <v>18</v>
      </c>
      <c r="I27" s="4" t="s">
        <v>19</v>
      </c>
      <c r="J27" s="4" t="s">
        <v>20</v>
      </c>
      <c r="K27" s="5">
        <v>700</v>
      </c>
      <c r="L27" s="6">
        <v>29825</v>
      </c>
      <c r="M27" s="7">
        <v>477</v>
      </c>
      <c r="N27" s="8">
        <v>20543600</v>
      </c>
    </row>
    <row r="28" spans="2:14" ht="39.6">
      <c r="B28" s="4">
        <v>2023</v>
      </c>
      <c r="C28" s="4" t="s">
        <v>16</v>
      </c>
      <c r="D28" s="1079" t="s">
        <v>331</v>
      </c>
      <c r="E28" s="1080"/>
      <c r="F28" s="1079" t="s">
        <v>334</v>
      </c>
      <c r="G28" s="1080"/>
      <c r="H28" s="4" t="s">
        <v>22</v>
      </c>
      <c r="I28" s="4" t="s">
        <v>19</v>
      </c>
      <c r="J28" s="4" t="s">
        <v>20</v>
      </c>
      <c r="K28" s="5">
        <v>1100</v>
      </c>
      <c r="L28" s="6">
        <v>70</v>
      </c>
      <c r="M28" s="7">
        <v>1</v>
      </c>
      <c r="N28" s="8">
        <v>75900</v>
      </c>
    </row>
    <row r="29" spans="2:14" ht="26.4">
      <c r="B29" s="4">
        <v>2023</v>
      </c>
      <c r="C29" s="4" t="s">
        <v>16</v>
      </c>
      <c r="D29" s="1079" t="s">
        <v>331</v>
      </c>
      <c r="E29" s="1080"/>
      <c r="F29" s="1079" t="s">
        <v>334</v>
      </c>
      <c r="G29" s="1080"/>
      <c r="H29" s="4" t="s">
        <v>23</v>
      </c>
      <c r="I29" s="4" t="s">
        <v>19</v>
      </c>
      <c r="J29" s="4" t="s">
        <v>20</v>
      </c>
      <c r="K29" s="5">
        <v>1300</v>
      </c>
      <c r="L29" s="6">
        <v>91</v>
      </c>
      <c r="M29" s="7">
        <v>0</v>
      </c>
      <c r="N29" s="8">
        <v>118300</v>
      </c>
    </row>
    <row r="30" spans="2:14" ht="26.4">
      <c r="B30" s="4">
        <v>2023</v>
      </c>
      <c r="C30" s="4" t="s">
        <v>16</v>
      </c>
      <c r="D30" s="1079" t="s">
        <v>331</v>
      </c>
      <c r="E30" s="1080"/>
      <c r="F30" s="1079" t="s">
        <v>334</v>
      </c>
      <c r="G30" s="1080"/>
      <c r="H30" s="4" t="s">
        <v>24</v>
      </c>
      <c r="I30" s="4" t="s">
        <v>19</v>
      </c>
      <c r="J30" s="4" t="s">
        <v>20</v>
      </c>
      <c r="K30" s="5">
        <v>2300</v>
      </c>
      <c r="L30" s="10">
        <v>0</v>
      </c>
      <c r="M30" s="7">
        <v>0</v>
      </c>
      <c r="N30" s="11">
        <v>0</v>
      </c>
    </row>
    <row r="31" spans="2:14" ht="26.4">
      <c r="B31" s="4">
        <v>2023</v>
      </c>
      <c r="C31" s="4" t="s">
        <v>16</v>
      </c>
      <c r="D31" s="1079" t="s">
        <v>331</v>
      </c>
      <c r="E31" s="1080"/>
      <c r="F31" s="1079" t="s">
        <v>334</v>
      </c>
      <c r="G31" s="1080"/>
      <c r="H31" s="4" t="s">
        <v>25</v>
      </c>
      <c r="I31" s="4" t="s">
        <v>19</v>
      </c>
      <c r="J31" s="4" t="s">
        <v>20</v>
      </c>
      <c r="K31" s="5">
        <v>1300</v>
      </c>
      <c r="L31" s="6">
        <v>674</v>
      </c>
      <c r="M31" s="7">
        <v>12</v>
      </c>
      <c r="N31" s="8">
        <v>860600</v>
      </c>
    </row>
    <row r="32" spans="2:14" ht="26.4">
      <c r="B32" s="4">
        <v>2023</v>
      </c>
      <c r="C32" s="4" t="s">
        <v>16</v>
      </c>
      <c r="D32" s="1079" t="s">
        <v>331</v>
      </c>
      <c r="E32" s="1080"/>
      <c r="F32" s="1079" t="s">
        <v>334</v>
      </c>
      <c r="G32" s="1080"/>
      <c r="H32" s="4" t="s">
        <v>26</v>
      </c>
      <c r="I32" s="4" t="s">
        <v>19</v>
      </c>
      <c r="J32" s="4" t="s">
        <v>20</v>
      </c>
      <c r="K32" s="5">
        <v>2300</v>
      </c>
      <c r="L32" s="6">
        <v>954</v>
      </c>
      <c r="M32" s="7">
        <v>16</v>
      </c>
      <c r="N32" s="8">
        <v>2157400</v>
      </c>
    </row>
    <row r="33" spans="2:14" ht="26.4">
      <c r="B33" s="4">
        <v>2023</v>
      </c>
      <c r="C33" s="4" t="s">
        <v>16</v>
      </c>
      <c r="D33" s="1079" t="s">
        <v>331</v>
      </c>
      <c r="E33" s="1080"/>
      <c r="F33" s="1079" t="s">
        <v>334</v>
      </c>
      <c r="G33" s="1080"/>
      <c r="H33" s="4" t="s">
        <v>27</v>
      </c>
      <c r="I33" s="4" t="s">
        <v>19</v>
      </c>
      <c r="J33" s="4" t="s">
        <v>20</v>
      </c>
      <c r="K33" s="5">
        <v>200</v>
      </c>
      <c r="L33" s="6">
        <v>224</v>
      </c>
      <c r="M33" s="7">
        <v>0</v>
      </c>
      <c r="N33" s="8">
        <v>44800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31838</v>
      </c>
      <c r="M34" s="13">
        <v>506</v>
      </c>
      <c r="N34" s="14">
        <v>23800600</v>
      </c>
    </row>
    <row r="35" spans="2:14" ht="26.4">
      <c r="B35" s="4">
        <v>2023</v>
      </c>
      <c r="C35" s="4" t="s">
        <v>16</v>
      </c>
      <c r="D35" s="1079" t="s">
        <v>331</v>
      </c>
      <c r="E35" s="1080"/>
      <c r="F35" s="1079" t="s">
        <v>335</v>
      </c>
      <c r="G35" s="1080"/>
      <c r="H35" s="4" t="s">
        <v>18</v>
      </c>
      <c r="I35" s="4" t="s">
        <v>19</v>
      </c>
      <c r="J35" s="4" t="s">
        <v>20</v>
      </c>
      <c r="K35" s="5">
        <v>700</v>
      </c>
      <c r="L35" s="6">
        <v>141551</v>
      </c>
      <c r="M35" s="7">
        <v>18151</v>
      </c>
      <c r="N35" s="8">
        <v>86380000</v>
      </c>
    </row>
    <row r="36" spans="2:14" ht="39.6">
      <c r="B36" s="4">
        <v>2023</v>
      </c>
      <c r="C36" s="4" t="s">
        <v>16</v>
      </c>
      <c r="D36" s="1079" t="s">
        <v>331</v>
      </c>
      <c r="E36" s="1080"/>
      <c r="F36" s="1079" t="s">
        <v>335</v>
      </c>
      <c r="G36" s="1080"/>
      <c r="H36" s="4" t="s">
        <v>22</v>
      </c>
      <c r="I36" s="4" t="s">
        <v>19</v>
      </c>
      <c r="J36" s="4" t="s">
        <v>20</v>
      </c>
      <c r="K36" s="5">
        <v>1100</v>
      </c>
      <c r="L36" s="6">
        <v>914</v>
      </c>
      <c r="M36" s="7">
        <v>175</v>
      </c>
      <c r="N36" s="8">
        <v>812900</v>
      </c>
    </row>
    <row r="37" spans="2:14" ht="26.4">
      <c r="B37" s="4">
        <v>2023</v>
      </c>
      <c r="C37" s="4" t="s">
        <v>16</v>
      </c>
      <c r="D37" s="1079" t="s">
        <v>331</v>
      </c>
      <c r="E37" s="1080"/>
      <c r="F37" s="1079" t="s">
        <v>335</v>
      </c>
      <c r="G37" s="1080"/>
      <c r="H37" s="4" t="s">
        <v>23</v>
      </c>
      <c r="I37" s="4" t="s">
        <v>19</v>
      </c>
      <c r="J37" s="4" t="s">
        <v>20</v>
      </c>
      <c r="K37" s="5">
        <v>1300</v>
      </c>
      <c r="L37" s="6">
        <v>1543</v>
      </c>
      <c r="M37" s="7">
        <v>156</v>
      </c>
      <c r="N37" s="8">
        <v>1803100</v>
      </c>
    </row>
    <row r="38" spans="2:14" ht="26.4">
      <c r="B38" s="4">
        <v>2023</v>
      </c>
      <c r="C38" s="4" t="s">
        <v>16</v>
      </c>
      <c r="D38" s="1079" t="s">
        <v>331</v>
      </c>
      <c r="E38" s="1080"/>
      <c r="F38" s="1079" t="s">
        <v>335</v>
      </c>
      <c r="G38" s="1080"/>
      <c r="H38" s="4" t="s">
        <v>24</v>
      </c>
      <c r="I38" s="4" t="s">
        <v>19</v>
      </c>
      <c r="J38" s="4" t="s">
        <v>20</v>
      </c>
      <c r="K38" s="5">
        <v>2300</v>
      </c>
      <c r="L38" s="6">
        <v>2370</v>
      </c>
      <c r="M38" s="7">
        <v>619</v>
      </c>
      <c r="N38" s="8">
        <v>4027300</v>
      </c>
    </row>
    <row r="39" spans="2:14" ht="26.4">
      <c r="B39" s="4">
        <v>2023</v>
      </c>
      <c r="C39" s="4" t="s">
        <v>16</v>
      </c>
      <c r="D39" s="1079" t="s">
        <v>331</v>
      </c>
      <c r="E39" s="1080"/>
      <c r="F39" s="1079" t="s">
        <v>335</v>
      </c>
      <c r="G39" s="1080"/>
      <c r="H39" s="4" t="s">
        <v>25</v>
      </c>
      <c r="I39" s="4" t="s">
        <v>19</v>
      </c>
      <c r="J39" s="4" t="s">
        <v>20</v>
      </c>
      <c r="K39" s="5">
        <v>1300</v>
      </c>
      <c r="L39" s="6">
        <v>4806</v>
      </c>
      <c r="M39" s="7">
        <v>1120</v>
      </c>
      <c r="N39" s="8">
        <v>4791800</v>
      </c>
    </row>
    <row r="40" spans="2:14" ht="26.4">
      <c r="B40" s="4">
        <v>2023</v>
      </c>
      <c r="C40" s="4" t="s">
        <v>16</v>
      </c>
      <c r="D40" s="1079" t="s">
        <v>331</v>
      </c>
      <c r="E40" s="1080"/>
      <c r="F40" s="1079" t="s">
        <v>335</v>
      </c>
      <c r="G40" s="1080"/>
      <c r="H40" s="4" t="s">
        <v>26</v>
      </c>
      <c r="I40" s="4" t="s">
        <v>19</v>
      </c>
      <c r="J40" s="4" t="s">
        <v>20</v>
      </c>
      <c r="K40" s="5">
        <v>2300</v>
      </c>
      <c r="L40" s="6">
        <v>23922</v>
      </c>
      <c r="M40" s="7">
        <v>11208</v>
      </c>
      <c r="N40" s="8">
        <v>29242200</v>
      </c>
    </row>
    <row r="41" spans="2:14" ht="26.4">
      <c r="B41" s="4">
        <v>2023</v>
      </c>
      <c r="C41" s="4" t="s">
        <v>16</v>
      </c>
      <c r="D41" s="1079" t="s">
        <v>331</v>
      </c>
      <c r="E41" s="1080"/>
      <c r="F41" s="1079" t="s">
        <v>335</v>
      </c>
      <c r="G41" s="1080"/>
      <c r="H41" s="4" t="s">
        <v>27</v>
      </c>
      <c r="I41" s="4" t="s">
        <v>19</v>
      </c>
      <c r="J41" s="4" t="s">
        <v>20</v>
      </c>
      <c r="K41" s="5">
        <v>200</v>
      </c>
      <c r="L41" s="6">
        <v>911</v>
      </c>
      <c r="M41" s="7">
        <v>96</v>
      </c>
      <c r="N41" s="8">
        <v>163000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176017</v>
      </c>
      <c r="M42" s="13">
        <v>31525</v>
      </c>
      <c r="N42" s="14">
        <v>127220300</v>
      </c>
    </row>
    <row r="43" spans="2:14" ht="26.4">
      <c r="B43" s="4">
        <v>2023</v>
      </c>
      <c r="C43" s="4" t="s">
        <v>16</v>
      </c>
      <c r="D43" s="1079" t="s">
        <v>331</v>
      </c>
      <c r="E43" s="1080"/>
      <c r="F43" s="1079" t="s">
        <v>336</v>
      </c>
      <c r="G43" s="1080"/>
      <c r="H43" s="4" t="s">
        <v>18</v>
      </c>
      <c r="I43" s="4" t="s">
        <v>19</v>
      </c>
      <c r="J43" s="4" t="s">
        <v>20</v>
      </c>
      <c r="K43" s="5">
        <v>700</v>
      </c>
      <c r="L43" s="6">
        <v>116011</v>
      </c>
      <c r="M43" s="7">
        <v>26679</v>
      </c>
      <c r="N43" s="8">
        <v>62532400</v>
      </c>
    </row>
    <row r="44" spans="2:14" ht="39.6">
      <c r="B44" s="4">
        <v>2023</v>
      </c>
      <c r="C44" s="4" t="s">
        <v>16</v>
      </c>
      <c r="D44" s="1079" t="s">
        <v>331</v>
      </c>
      <c r="E44" s="1080"/>
      <c r="F44" s="1079" t="s">
        <v>336</v>
      </c>
      <c r="G44" s="1080"/>
      <c r="H44" s="4" t="s">
        <v>22</v>
      </c>
      <c r="I44" s="4" t="s">
        <v>19</v>
      </c>
      <c r="J44" s="4" t="s">
        <v>20</v>
      </c>
      <c r="K44" s="5">
        <v>1100</v>
      </c>
      <c r="L44" s="6">
        <v>881</v>
      </c>
      <c r="M44" s="7">
        <v>292</v>
      </c>
      <c r="N44" s="8">
        <v>647900</v>
      </c>
    </row>
    <row r="45" spans="2:14" ht="26.4">
      <c r="B45" s="4">
        <v>2023</v>
      </c>
      <c r="C45" s="4" t="s">
        <v>16</v>
      </c>
      <c r="D45" s="1079" t="s">
        <v>331</v>
      </c>
      <c r="E45" s="1080"/>
      <c r="F45" s="1079" t="s">
        <v>336</v>
      </c>
      <c r="G45" s="1080"/>
      <c r="H45" s="4" t="s">
        <v>23</v>
      </c>
      <c r="I45" s="4" t="s">
        <v>19</v>
      </c>
      <c r="J45" s="4" t="s">
        <v>20</v>
      </c>
      <c r="K45" s="5">
        <v>1300</v>
      </c>
      <c r="L45" s="6">
        <v>2116</v>
      </c>
      <c r="M45" s="7">
        <v>533</v>
      </c>
      <c r="N45" s="8">
        <v>2057900</v>
      </c>
    </row>
    <row r="46" spans="2:14" ht="26.4">
      <c r="B46" s="4">
        <v>2023</v>
      </c>
      <c r="C46" s="4" t="s">
        <v>16</v>
      </c>
      <c r="D46" s="1079" t="s">
        <v>331</v>
      </c>
      <c r="E46" s="1080"/>
      <c r="F46" s="1079" t="s">
        <v>336</v>
      </c>
      <c r="G46" s="1080"/>
      <c r="H46" s="4" t="s">
        <v>24</v>
      </c>
      <c r="I46" s="4" t="s">
        <v>19</v>
      </c>
      <c r="J46" s="4" t="s">
        <v>20</v>
      </c>
      <c r="K46" s="5">
        <v>2300</v>
      </c>
      <c r="L46" s="6">
        <v>1940</v>
      </c>
      <c r="M46" s="7">
        <v>1868</v>
      </c>
      <c r="N46" s="8">
        <v>165600</v>
      </c>
    </row>
    <row r="47" spans="2:14" ht="26.4">
      <c r="B47" s="4">
        <v>2023</v>
      </c>
      <c r="C47" s="4" t="s">
        <v>16</v>
      </c>
      <c r="D47" s="1079" t="s">
        <v>331</v>
      </c>
      <c r="E47" s="1080"/>
      <c r="F47" s="1079" t="s">
        <v>336</v>
      </c>
      <c r="G47" s="1080"/>
      <c r="H47" s="4" t="s">
        <v>25</v>
      </c>
      <c r="I47" s="4" t="s">
        <v>19</v>
      </c>
      <c r="J47" s="4" t="s">
        <v>20</v>
      </c>
      <c r="K47" s="5">
        <v>1300</v>
      </c>
      <c r="L47" s="6">
        <v>6230</v>
      </c>
      <c r="M47" s="7">
        <v>2343</v>
      </c>
      <c r="N47" s="8">
        <v>5053100</v>
      </c>
    </row>
    <row r="48" spans="2:14" ht="26.4">
      <c r="B48" s="4">
        <v>2023</v>
      </c>
      <c r="C48" s="4" t="s">
        <v>16</v>
      </c>
      <c r="D48" s="1079" t="s">
        <v>331</v>
      </c>
      <c r="E48" s="1080"/>
      <c r="F48" s="1079" t="s">
        <v>336</v>
      </c>
      <c r="G48" s="1080"/>
      <c r="H48" s="4" t="s">
        <v>26</v>
      </c>
      <c r="I48" s="4" t="s">
        <v>19</v>
      </c>
      <c r="J48" s="4" t="s">
        <v>20</v>
      </c>
      <c r="K48" s="5">
        <v>2300</v>
      </c>
      <c r="L48" s="6">
        <v>20036</v>
      </c>
      <c r="M48" s="7">
        <v>7644</v>
      </c>
      <c r="N48" s="8">
        <v>28501600</v>
      </c>
    </row>
    <row r="49" spans="2:14" ht="26.4">
      <c r="B49" s="4">
        <v>2023</v>
      </c>
      <c r="C49" s="4" t="s">
        <v>16</v>
      </c>
      <c r="D49" s="1079" t="s">
        <v>331</v>
      </c>
      <c r="E49" s="1080"/>
      <c r="F49" s="1079" t="s">
        <v>336</v>
      </c>
      <c r="G49" s="1080"/>
      <c r="H49" s="4" t="s">
        <v>27</v>
      </c>
      <c r="I49" s="4" t="s">
        <v>19</v>
      </c>
      <c r="J49" s="4" t="s">
        <v>20</v>
      </c>
      <c r="K49" s="5">
        <v>200</v>
      </c>
      <c r="L49" s="6">
        <v>755</v>
      </c>
      <c r="M49" s="7">
        <v>151</v>
      </c>
      <c r="N49" s="8">
        <v>120800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147969</v>
      </c>
      <c r="M50" s="13">
        <v>39510</v>
      </c>
      <c r="N50" s="14">
        <v>99079300</v>
      </c>
    </row>
    <row r="51" spans="2:14" ht="26.4">
      <c r="B51" s="4">
        <v>2023</v>
      </c>
      <c r="C51" s="4" t="s">
        <v>16</v>
      </c>
      <c r="D51" s="1079" t="s">
        <v>331</v>
      </c>
      <c r="E51" s="1080"/>
      <c r="F51" s="1079" t="s">
        <v>337</v>
      </c>
      <c r="G51" s="1080"/>
      <c r="H51" s="4" t="s">
        <v>18</v>
      </c>
      <c r="I51" s="4" t="s">
        <v>19</v>
      </c>
      <c r="J51" s="4" t="s">
        <v>20</v>
      </c>
      <c r="K51" s="5">
        <v>700</v>
      </c>
      <c r="L51" s="6">
        <v>35420</v>
      </c>
      <c r="M51" s="7">
        <v>1934</v>
      </c>
      <c r="N51" s="8">
        <v>23440200</v>
      </c>
    </row>
    <row r="52" spans="2:14" ht="39.6">
      <c r="B52" s="4">
        <v>2023</v>
      </c>
      <c r="C52" s="4" t="s">
        <v>16</v>
      </c>
      <c r="D52" s="1079" t="s">
        <v>331</v>
      </c>
      <c r="E52" s="1080"/>
      <c r="F52" s="1079" t="s">
        <v>337</v>
      </c>
      <c r="G52" s="1080"/>
      <c r="H52" s="4" t="s">
        <v>22</v>
      </c>
      <c r="I52" s="4" t="s">
        <v>19</v>
      </c>
      <c r="J52" s="4" t="s">
        <v>20</v>
      </c>
      <c r="K52" s="5">
        <v>1100</v>
      </c>
      <c r="L52" s="6">
        <v>123</v>
      </c>
      <c r="M52" s="7">
        <v>20</v>
      </c>
      <c r="N52" s="8">
        <v>113300</v>
      </c>
    </row>
    <row r="53" spans="2:14" ht="26.4">
      <c r="B53" s="4">
        <v>2023</v>
      </c>
      <c r="C53" s="4" t="s">
        <v>16</v>
      </c>
      <c r="D53" s="1079" t="s">
        <v>331</v>
      </c>
      <c r="E53" s="1080"/>
      <c r="F53" s="1079" t="s">
        <v>337</v>
      </c>
      <c r="G53" s="1080"/>
      <c r="H53" s="4" t="s">
        <v>23</v>
      </c>
      <c r="I53" s="4" t="s">
        <v>19</v>
      </c>
      <c r="J53" s="4" t="s">
        <v>20</v>
      </c>
      <c r="K53" s="5">
        <v>1300</v>
      </c>
      <c r="L53" s="6">
        <v>1075</v>
      </c>
      <c r="M53" s="7">
        <v>31</v>
      </c>
      <c r="N53" s="8">
        <v>1357200</v>
      </c>
    </row>
    <row r="54" spans="2:14" ht="26.4">
      <c r="B54" s="4">
        <v>2023</v>
      </c>
      <c r="C54" s="4" t="s">
        <v>16</v>
      </c>
      <c r="D54" s="1079" t="s">
        <v>331</v>
      </c>
      <c r="E54" s="1080"/>
      <c r="F54" s="1079" t="s">
        <v>337</v>
      </c>
      <c r="G54" s="1080"/>
      <c r="H54" s="4" t="s">
        <v>24</v>
      </c>
      <c r="I54" s="4" t="s">
        <v>19</v>
      </c>
      <c r="J54" s="4" t="s">
        <v>20</v>
      </c>
      <c r="K54" s="5">
        <v>2300</v>
      </c>
      <c r="L54" s="6">
        <v>47</v>
      </c>
      <c r="M54" s="7">
        <v>2</v>
      </c>
      <c r="N54" s="8">
        <v>103500</v>
      </c>
    </row>
    <row r="55" spans="2:14" ht="26.4">
      <c r="B55" s="4">
        <v>2023</v>
      </c>
      <c r="C55" s="4" t="s">
        <v>16</v>
      </c>
      <c r="D55" s="1079" t="s">
        <v>331</v>
      </c>
      <c r="E55" s="1080"/>
      <c r="F55" s="1079" t="s">
        <v>337</v>
      </c>
      <c r="G55" s="1080"/>
      <c r="H55" s="4" t="s">
        <v>25</v>
      </c>
      <c r="I55" s="4" t="s">
        <v>19</v>
      </c>
      <c r="J55" s="4" t="s">
        <v>20</v>
      </c>
      <c r="K55" s="5">
        <v>1300</v>
      </c>
      <c r="L55" s="6">
        <v>994</v>
      </c>
      <c r="M55" s="7">
        <v>55</v>
      </c>
      <c r="N55" s="8">
        <v>1220700</v>
      </c>
    </row>
    <row r="56" spans="2:14" ht="26.4">
      <c r="B56" s="4">
        <v>2023</v>
      </c>
      <c r="C56" s="4" t="s">
        <v>16</v>
      </c>
      <c r="D56" s="1079" t="s">
        <v>331</v>
      </c>
      <c r="E56" s="1080"/>
      <c r="F56" s="1079" t="s">
        <v>337</v>
      </c>
      <c r="G56" s="1080"/>
      <c r="H56" s="4" t="s">
        <v>26</v>
      </c>
      <c r="I56" s="4" t="s">
        <v>19</v>
      </c>
      <c r="J56" s="4" t="s">
        <v>20</v>
      </c>
      <c r="K56" s="5">
        <v>2300</v>
      </c>
      <c r="L56" s="6">
        <v>2407</v>
      </c>
      <c r="M56" s="7">
        <v>325</v>
      </c>
      <c r="N56" s="8">
        <v>4788600</v>
      </c>
    </row>
    <row r="57" spans="2:14" ht="26.4">
      <c r="B57" s="4">
        <v>2023</v>
      </c>
      <c r="C57" s="4" t="s">
        <v>16</v>
      </c>
      <c r="D57" s="1079" t="s">
        <v>331</v>
      </c>
      <c r="E57" s="1080"/>
      <c r="F57" s="1079" t="s">
        <v>337</v>
      </c>
      <c r="G57" s="1080"/>
      <c r="H57" s="4" t="s">
        <v>27</v>
      </c>
      <c r="I57" s="4" t="s">
        <v>19</v>
      </c>
      <c r="J57" s="4" t="s">
        <v>20</v>
      </c>
      <c r="K57" s="5">
        <v>200</v>
      </c>
      <c r="L57" s="6">
        <v>155</v>
      </c>
      <c r="M57" s="7">
        <v>5</v>
      </c>
      <c r="N57" s="8">
        <v>30000</v>
      </c>
    </row>
    <row r="58" spans="2:14">
      <c r="B58" s="12" t="s">
        <v>28</v>
      </c>
      <c r="C58" s="12" t="s">
        <v>28</v>
      </c>
      <c r="D58" s="1083" t="s">
        <v>28</v>
      </c>
      <c r="E58" s="1080"/>
      <c r="F58" s="1083" t="s">
        <v>29</v>
      </c>
      <c r="G58" s="1080"/>
      <c r="H58" s="12" t="s">
        <v>28</v>
      </c>
      <c r="I58" s="12" t="s">
        <v>28</v>
      </c>
      <c r="J58" s="12" t="s">
        <v>28</v>
      </c>
      <c r="K58" s="12" t="s">
        <v>28</v>
      </c>
      <c r="L58" s="13">
        <v>40221</v>
      </c>
      <c r="M58" s="13">
        <v>2372</v>
      </c>
      <c r="N58" s="14">
        <v>31053500</v>
      </c>
    </row>
    <row r="59" spans="2:14" ht="26.4">
      <c r="B59" s="4">
        <v>2023</v>
      </c>
      <c r="C59" s="4" t="s">
        <v>16</v>
      </c>
      <c r="D59" s="1079" t="s">
        <v>331</v>
      </c>
      <c r="E59" s="1080"/>
      <c r="F59" s="1079" t="s">
        <v>338</v>
      </c>
      <c r="G59" s="1080"/>
      <c r="H59" s="4" t="s">
        <v>18</v>
      </c>
      <c r="I59" s="4" t="s">
        <v>19</v>
      </c>
      <c r="J59" s="4" t="s">
        <v>20</v>
      </c>
      <c r="K59" s="5">
        <v>3000</v>
      </c>
      <c r="L59" s="6">
        <v>416611</v>
      </c>
      <c r="M59" s="7">
        <v>1344</v>
      </c>
      <c r="N59" s="8">
        <v>1245801000</v>
      </c>
    </row>
    <row r="60" spans="2:14" ht="39.6">
      <c r="B60" s="4">
        <v>2023</v>
      </c>
      <c r="C60" s="4" t="s">
        <v>16</v>
      </c>
      <c r="D60" s="1079" t="s">
        <v>331</v>
      </c>
      <c r="E60" s="1080"/>
      <c r="F60" s="1079" t="s">
        <v>338</v>
      </c>
      <c r="G60" s="1080"/>
      <c r="H60" s="4" t="s">
        <v>22</v>
      </c>
      <c r="I60" s="4" t="s">
        <v>19</v>
      </c>
      <c r="J60" s="4" t="s">
        <v>20</v>
      </c>
      <c r="K60" s="5">
        <v>4400</v>
      </c>
      <c r="L60" s="6">
        <v>7079</v>
      </c>
      <c r="M60" s="7">
        <v>6</v>
      </c>
      <c r="N60" s="8">
        <v>31121200</v>
      </c>
    </row>
    <row r="61" spans="2:14" ht="26.4">
      <c r="B61" s="4">
        <v>2023</v>
      </c>
      <c r="C61" s="4" t="s">
        <v>16</v>
      </c>
      <c r="D61" s="1079" t="s">
        <v>331</v>
      </c>
      <c r="E61" s="1080"/>
      <c r="F61" s="1079" t="s">
        <v>338</v>
      </c>
      <c r="G61" s="1080"/>
      <c r="H61" s="4" t="s">
        <v>23</v>
      </c>
      <c r="I61" s="4" t="s">
        <v>19</v>
      </c>
      <c r="J61" s="4" t="s">
        <v>20</v>
      </c>
      <c r="K61" s="5">
        <v>5400</v>
      </c>
      <c r="L61" s="6">
        <v>3934</v>
      </c>
      <c r="M61" s="7">
        <v>65</v>
      </c>
      <c r="N61" s="8">
        <v>20892600</v>
      </c>
    </row>
    <row r="62" spans="2:14" ht="26.4">
      <c r="B62" s="4">
        <v>2023</v>
      </c>
      <c r="C62" s="4" t="s">
        <v>16</v>
      </c>
      <c r="D62" s="1079" t="s">
        <v>331</v>
      </c>
      <c r="E62" s="1080"/>
      <c r="F62" s="1079" t="s">
        <v>338</v>
      </c>
      <c r="G62" s="1080"/>
      <c r="H62" s="4" t="s">
        <v>24</v>
      </c>
      <c r="I62" s="4" t="s">
        <v>19</v>
      </c>
      <c r="J62" s="4" t="s">
        <v>20</v>
      </c>
      <c r="K62" s="5">
        <v>9500</v>
      </c>
      <c r="L62" s="6">
        <v>15270</v>
      </c>
      <c r="M62" s="7">
        <v>3</v>
      </c>
      <c r="N62" s="8">
        <v>145036500</v>
      </c>
    </row>
    <row r="63" spans="2:14" ht="26.4">
      <c r="B63" s="4">
        <v>2023</v>
      </c>
      <c r="C63" s="4" t="s">
        <v>16</v>
      </c>
      <c r="D63" s="1079" t="s">
        <v>331</v>
      </c>
      <c r="E63" s="1080"/>
      <c r="F63" s="1079" t="s">
        <v>338</v>
      </c>
      <c r="G63" s="1080"/>
      <c r="H63" s="4" t="s">
        <v>25</v>
      </c>
      <c r="I63" s="4" t="s">
        <v>19</v>
      </c>
      <c r="J63" s="4" t="s">
        <v>20</v>
      </c>
      <c r="K63" s="5">
        <v>5400</v>
      </c>
      <c r="L63" s="6">
        <v>20551</v>
      </c>
      <c r="M63" s="7">
        <v>271</v>
      </c>
      <c r="N63" s="8">
        <v>109512000</v>
      </c>
    </row>
    <row r="64" spans="2:14" ht="26.4">
      <c r="B64" s="4">
        <v>2023</v>
      </c>
      <c r="C64" s="4" t="s">
        <v>16</v>
      </c>
      <c r="D64" s="1079" t="s">
        <v>331</v>
      </c>
      <c r="E64" s="1080"/>
      <c r="F64" s="1079" t="s">
        <v>338</v>
      </c>
      <c r="G64" s="1080"/>
      <c r="H64" s="4" t="s">
        <v>26</v>
      </c>
      <c r="I64" s="4" t="s">
        <v>19</v>
      </c>
      <c r="J64" s="4" t="s">
        <v>20</v>
      </c>
      <c r="K64" s="5">
        <v>9500</v>
      </c>
      <c r="L64" s="6">
        <v>103104</v>
      </c>
      <c r="M64" s="7">
        <v>31</v>
      </c>
      <c r="N64" s="8">
        <v>979193500</v>
      </c>
    </row>
    <row r="65" spans="2:14" ht="26.4">
      <c r="B65" s="4">
        <v>2023</v>
      </c>
      <c r="C65" s="4" t="s">
        <v>16</v>
      </c>
      <c r="D65" s="1079" t="s">
        <v>331</v>
      </c>
      <c r="E65" s="1080"/>
      <c r="F65" s="1079" t="s">
        <v>338</v>
      </c>
      <c r="G65" s="1080"/>
      <c r="H65" s="4" t="s">
        <v>27</v>
      </c>
      <c r="I65" s="4" t="s">
        <v>19</v>
      </c>
      <c r="J65" s="4" t="s">
        <v>20</v>
      </c>
      <c r="K65" s="5">
        <v>900</v>
      </c>
      <c r="L65" s="6">
        <v>3146</v>
      </c>
      <c r="M65" s="7">
        <v>2</v>
      </c>
      <c r="N65" s="8">
        <v>2829600</v>
      </c>
    </row>
    <row r="66" spans="2:14">
      <c r="B66" s="12" t="s">
        <v>28</v>
      </c>
      <c r="C66" s="12" t="s">
        <v>28</v>
      </c>
      <c r="D66" s="1083" t="s">
        <v>28</v>
      </c>
      <c r="E66" s="1080"/>
      <c r="F66" s="1083" t="s">
        <v>29</v>
      </c>
      <c r="G66" s="1080"/>
      <c r="H66" s="12" t="s">
        <v>28</v>
      </c>
      <c r="I66" s="12" t="s">
        <v>28</v>
      </c>
      <c r="J66" s="12" t="s">
        <v>28</v>
      </c>
      <c r="K66" s="12" t="s">
        <v>28</v>
      </c>
      <c r="L66" s="13">
        <v>569695</v>
      </c>
      <c r="M66" s="13">
        <v>1722</v>
      </c>
      <c r="N66" s="14">
        <v>2534386400</v>
      </c>
    </row>
    <row r="67" spans="2:14" ht="26.4">
      <c r="B67" s="4">
        <v>2023</v>
      </c>
      <c r="C67" s="4" t="s">
        <v>16</v>
      </c>
      <c r="D67" s="1079" t="s">
        <v>331</v>
      </c>
      <c r="E67" s="1080"/>
      <c r="F67" s="1079" t="s">
        <v>339</v>
      </c>
      <c r="G67" s="1080"/>
      <c r="H67" s="4" t="s">
        <v>18</v>
      </c>
      <c r="I67" s="4" t="s">
        <v>19</v>
      </c>
      <c r="J67" s="4" t="s">
        <v>20</v>
      </c>
      <c r="K67" s="5">
        <v>700</v>
      </c>
      <c r="L67" s="6">
        <v>60826</v>
      </c>
      <c r="M67" s="7">
        <v>6032</v>
      </c>
      <c r="N67" s="8">
        <v>38355800</v>
      </c>
    </row>
    <row r="68" spans="2:14" ht="39.6">
      <c r="B68" s="4">
        <v>2023</v>
      </c>
      <c r="C68" s="4" t="s">
        <v>16</v>
      </c>
      <c r="D68" s="1079" t="s">
        <v>331</v>
      </c>
      <c r="E68" s="1080"/>
      <c r="F68" s="1079" t="s">
        <v>339</v>
      </c>
      <c r="G68" s="1080"/>
      <c r="H68" s="4" t="s">
        <v>22</v>
      </c>
      <c r="I68" s="4" t="s">
        <v>19</v>
      </c>
      <c r="J68" s="4" t="s">
        <v>20</v>
      </c>
      <c r="K68" s="5">
        <v>1100</v>
      </c>
      <c r="L68" s="6">
        <v>337</v>
      </c>
      <c r="M68" s="7">
        <v>57</v>
      </c>
      <c r="N68" s="8">
        <v>308000</v>
      </c>
    </row>
    <row r="69" spans="2:14" ht="26.4">
      <c r="B69" s="4">
        <v>2023</v>
      </c>
      <c r="C69" s="4" t="s">
        <v>16</v>
      </c>
      <c r="D69" s="1079" t="s">
        <v>331</v>
      </c>
      <c r="E69" s="1080"/>
      <c r="F69" s="1079" t="s">
        <v>339</v>
      </c>
      <c r="G69" s="1080"/>
      <c r="H69" s="4" t="s">
        <v>23</v>
      </c>
      <c r="I69" s="4" t="s">
        <v>19</v>
      </c>
      <c r="J69" s="4" t="s">
        <v>20</v>
      </c>
      <c r="K69" s="5">
        <v>1300</v>
      </c>
      <c r="L69" s="6">
        <v>1370</v>
      </c>
      <c r="M69" s="7">
        <v>57</v>
      </c>
      <c r="N69" s="8">
        <v>1706900</v>
      </c>
    </row>
    <row r="70" spans="2:14" ht="26.4">
      <c r="B70" s="4">
        <v>2023</v>
      </c>
      <c r="C70" s="4" t="s">
        <v>16</v>
      </c>
      <c r="D70" s="1079" t="s">
        <v>331</v>
      </c>
      <c r="E70" s="1080"/>
      <c r="F70" s="1079" t="s">
        <v>339</v>
      </c>
      <c r="G70" s="1080"/>
      <c r="H70" s="4" t="s">
        <v>24</v>
      </c>
      <c r="I70" s="4" t="s">
        <v>19</v>
      </c>
      <c r="J70" s="4" t="s">
        <v>20</v>
      </c>
      <c r="K70" s="5">
        <v>2300</v>
      </c>
      <c r="L70" s="6">
        <v>393</v>
      </c>
      <c r="M70" s="7">
        <v>9</v>
      </c>
      <c r="N70" s="8">
        <v>883200</v>
      </c>
    </row>
    <row r="71" spans="2:14" ht="26.4">
      <c r="B71" s="4">
        <v>2023</v>
      </c>
      <c r="C71" s="4" t="s">
        <v>16</v>
      </c>
      <c r="D71" s="1079" t="s">
        <v>331</v>
      </c>
      <c r="E71" s="1080"/>
      <c r="F71" s="1079" t="s">
        <v>339</v>
      </c>
      <c r="G71" s="1080"/>
      <c r="H71" s="4" t="s">
        <v>25</v>
      </c>
      <c r="I71" s="4" t="s">
        <v>19</v>
      </c>
      <c r="J71" s="4" t="s">
        <v>20</v>
      </c>
      <c r="K71" s="5">
        <v>1300</v>
      </c>
      <c r="L71" s="6">
        <v>1091</v>
      </c>
      <c r="M71" s="7">
        <v>177</v>
      </c>
      <c r="N71" s="8">
        <v>1188200</v>
      </c>
    </row>
    <row r="72" spans="2:14" ht="26.4">
      <c r="B72" s="4">
        <v>2023</v>
      </c>
      <c r="C72" s="4" t="s">
        <v>16</v>
      </c>
      <c r="D72" s="1079" t="s">
        <v>331</v>
      </c>
      <c r="E72" s="1080"/>
      <c r="F72" s="1079" t="s">
        <v>339</v>
      </c>
      <c r="G72" s="1080"/>
      <c r="H72" s="4" t="s">
        <v>26</v>
      </c>
      <c r="I72" s="4" t="s">
        <v>19</v>
      </c>
      <c r="J72" s="4" t="s">
        <v>20</v>
      </c>
      <c r="K72" s="5">
        <v>2300</v>
      </c>
      <c r="L72" s="6">
        <v>794</v>
      </c>
      <c r="M72" s="7">
        <v>251</v>
      </c>
      <c r="N72" s="8">
        <v>1248900</v>
      </c>
    </row>
    <row r="73" spans="2:14" ht="26.4">
      <c r="B73" s="4">
        <v>2023</v>
      </c>
      <c r="C73" s="4" t="s">
        <v>16</v>
      </c>
      <c r="D73" s="1079" t="s">
        <v>331</v>
      </c>
      <c r="E73" s="1080"/>
      <c r="F73" s="1079" t="s">
        <v>339</v>
      </c>
      <c r="G73" s="1080"/>
      <c r="H73" s="4" t="s">
        <v>27</v>
      </c>
      <c r="I73" s="4" t="s">
        <v>19</v>
      </c>
      <c r="J73" s="4" t="s">
        <v>20</v>
      </c>
      <c r="K73" s="5">
        <v>200</v>
      </c>
      <c r="L73" s="6">
        <v>656</v>
      </c>
      <c r="M73" s="7">
        <v>40</v>
      </c>
      <c r="N73" s="8">
        <v>123200</v>
      </c>
    </row>
    <row r="74" spans="2:14">
      <c r="B74" s="12" t="s">
        <v>28</v>
      </c>
      <c r="C74" s="12" t="s">
        <v>28</v>
      </c>
      <c r="D74" s="1083" t="s">
        <v>28</v>
      </c>
      <c r="E74" s="1080"/>
      <c r="F74" s="1083" t="s">
        <v>29</v>
      </c>
      <c r="G74" s="1080"/>
      <c r="H74" s="12" t="s">
        <v>28</v>
      </c>
      <c r="I74" s="12" t="s">
        <v>28</v>
      </c>
      <c r="J74" s="12" t="s">
        <v>28</v>
      </c>
      <c r="K74" s="12" t="s">
        <v>28</v>
      </c>
      <c r="L74" s="13">
        <v>65467</v>
      </c>
      <c r="M74" s="13">
        <v>6623</v>
      </c>
      <c r="N74" s="14">
        <v>43814200</v>
      </c>
    </row>
    <row r="75" spans="2:14" ht="26.4">
      <c r="B75" s="4">
        <v>2023</v>
      </c>
      <c r="C75" s="4" t="s">
        <v>16</v>
      </c>
      <c r="D75" s="1079" t="s">
        <v>331</v>
      </c>
      <c r="E75" s="1080"/>
      <c r="F75" s="1079" t="s">
        <v>340</v>
      </c>
      <c r="G75" s="1080"/>
      <c r="H75" s="4" t="s">
        <v>18</v>
      </c>
      <c r="I75" s="4" t="s">
        <v>19</v>
      </c>
      <c r="J75" s="4" t="s">
        <v>20</v>
      </c>
      <c r="K75" s="5">
        <v>700</v>
      </c>
      <c r="L75" s="6">
        <v>74440</v>
      </c>
      <c r="M75" s="7">
        <v>19426</v>
      </c>
      <c r="N75" s="8">
        <v>38509800</v>
      </c>
    </row>
    <row r="76" spans="2:14" ht="39.6">
      <c r="B76" s="4">
        <v>2023</v>
      </c>
      <c r="C76" s="4" t="s">
        <v>16</v>
      </c>
      <c r="D76" s="1079" t="s">
        <v>331</v>
      </c>
      <c r="E76" s="1080"/>
      <c r="F76" s="1079" t="s">
        <v>340</v>
      </c>
      <c r="G76" s="1080"/>
      <c r="H76" s="4" t="s">
        <v>22</v>
      </c>
      <c r="I76" s="4" t="s">
        <v>19</v>
      </c>
      <c r="J76" s="4" t="s">
        <v>20</v>
      </c>
      <c r="K76" s="5">
        <v>1100</v>
      </c>
      <c r="L76" s="6">
        <v>837</v>
      </c>
      <c r="M76" s="7">
        <v>270</v>
      </c>
      <c r="N76" s="8">
        <v>623700</v>
      </c>
    </row>
    <row r="77" spans="2:14" ht="26.4">
      <c r="B77" s="4">
        <v>2023</v>
      </c>
      <c r="C77" s="4" t="s">
        <v>16</v>
      </c>
      <c r="D77" s="1079" t="s">
        <v>331</v>
      </c>
      <c r="E77" s="1080"/>
      <c r="F77" s="1079" t="s">
        <v>340</v>
      </c>
      <c r="G77" s="1080"/>
      <c r="H77" s="4" t="s">
        <v>23</v>
      </c>
      <c r="I77" s="4" t="s">
        <v>19</v>
      </c>
      <c r="J77" s="4" t="s">
        <v>20</v>
      </c>
      <c r="K77" s="5">
        <v>1300</v>
      </c>
      <c r="L77" s="6">
        <v>637</v>
      </c>
      <c r="M77" s="7">
        <v>135</v>
      </c>
      <c r="N77" s="8">
        <v>652600</v>
      </c>
    </row>
    <row r="78" spans="2:14" ht="26.4">
      <c r="B78" s="4">
        <v>2023</v>
      </c>
      <c r="C78" s="4" t="s">
        <v>16</v>
      </c>
      <c r="D78" s="1079" t="s">
        <v>331</v>
      </c>
      <c r="E78" s="1080"/>
      <c r="F78" s="1079" t="s">
        <v>340</v>
      </c>
      <c r="G78" s="1080"/>
      <c r="H78" s="4" t="s">
        <v>24</v>
      </c>
      <c r="I78" s="4" t="s">
        <v>19</v>
      </c>
      <c r="J78" s="4" t="s">
        <v>20</v>
      </c>
      <c r="K78" s="5">
        <v>2300</v>
      </c>
      <c r="L78" s="6">
        <v>706</v>
      </c>
      <c r="M78" s="7">
        <v>142</v>
      </c>
      <c r="N78" s="8">
        <v>1297200</v>
      </c>
    </row>
    <row r="79" spans="2:14" ht="26.4">
      <c r="B79" s="4">
        <v>2023</v>
      </c>
      <c r="C79" s="4" t="s">
        <v>16</v>
      </c>
      <c r="D79" s="1079" t="s">
        <v>331</v>
      </c>
      <c r="E79" s="1080"/>
      <c r="F79" s="1079" t="s">
        <v>340</v>
      </c>
      <c r="G79" s="1080"/>
      <c r="H79" s="4" t="s">
        <v>25</v>
      </c>
      <c r="I79" s="4" t="s">
        <v>19</v>
      </c>
      <c r="J79" s="4" t="s">
        <v>20</v>
      </c>
      <c r="K79" s="5">
        <v>1300</v>
      </c>
      <c r="L79" s="6">
        <v>4909</v>
      </c>
      <c r="M79" s="7">
        <v>1569</v>
      </c>
      <c r="N79" s="8">
        <v>4342000</v>
      </c>
    </row>
    <row r="80" spans="2:14" ht="26.4">
      <c r="B80" s="4">
        <v>2023</v>
      </c>
      <c r="C80" s="4" t="s">
        <v>16</v>
      </c>
      <c r="D80" s="1079" t="s">
        <v>331</v>
      </c>
      <c r="E80" s="1080"/>
      <c r="F80" s="1079" t="s">
        <v>340</v>
      </c>
      <c r="G80" s="1080"/>
      <c r="H80" s="4" t="s">
        <v>26</v>
      </c>
      <c r="I80" s="4" t="s">
        <v>19</v>
      </c>
      <c r="J80" s="4" t="s">
        <v>20</v>
      </c>
      <c r="K80" s="5">
        <v>2300</v>
      </c>
      <c r="L80" s="6">
        <v>27107</v>
      </c>
      <c r="M80" s="7">
        <v>5919</v>
      </c>
      <c r="N80" s="8">
        <v>48732400</v>
      </c>
    </row>
    <row r="81" spans="2:14" ht="26.4">
      <c r="B81" s="4">
        <v>2023</v>
      </c>
      <c r="C81" s="4" t="s">
        <v>16</v>
      </c>
      <c r="D81" s="1079" t="s">
        <v>331</v>
      </c>
      <c r="E81" s="1080"/>
      <c r="F81" s="1079" t="s">
        <v>340</v>
      </c>
      <c r="G81" s="1080"/>
      <c r="H81" s="4" t="s">
        <v>27</v>
      </c>
      <c r="I81" s="4" t="s">
        <v>19</v>
      </c>
      <c r="J81" s="4" t="s">
        <v>20</v>
      </c>
      <c r="K81" s="5">
        <v>200</v>
      </c>
      <c r="L81" s="6">
        <v>502</v>
      </c>
      <c r="M81" s="7">
        <v>70</v>
      </c>
      <c r="N81" s="8">
        <v>86400</v>
      </c>
    </row>
    <row r="82" spans="2:14">
      <c r="B82" s="12" t="s">
        <v>28</v>
      </c>
      <c r="C82" s="12" t="s">
        <v>28</v>
      </c>
      <c r="D82" s="1083" t="s">
        <v>28</v>
      </c>
      <c r="E82" s="1080"/>
      <c r="F82" s="1083" t="s">
        <v>29</v>
      </c>
      <c r="G82" s="1080"/>
      <c r="H82" s="12" t="s">
        <v>28</v>
      </c>
      <c r="I82" s="12" t="s">
        <v>28</v>
      </c>
      <c r="J82" s="12" t="s">
        <v>28</v>
      </c>
      <c r="K82" s="12" t="s">
        <v>28</v>
      </c>
      <c r="L82" s="13">
        <v>109138</v>
      </c>
      <c r="M82" s="13">
        <v>27531</v>
      </c>
      <c r="N82" s="14">
        <v>94244100</v>
      </c>
    </row>
    <row r="83" spans="2:14" ht="26.4">
      <c r="B83" s="4">
        <v>2023</v>
      </c>
      <c r="C83" s="4" t="s">
        <v>16</v>
      </c>
      <c r="D83" s="1079" t="s">
        <v>331</v>
      </c>
      <c r="E83" s="1080"/>
      <c r="F83" s="1079" t="s">
        <v>341</v>
      </c>
      <c r="G83" s="1080"/>
      <c r="H83" s="4" t="s">
        <v>18</v>
      </c>
      <c r="I83" s="4" t="s">
        <v>19</v>
      </c>
      <c r="J83" s="4" t="s">
        <v>20</v>
      </c>
      <c r="K83" s="5">
        <v>700</v>
      </c>
      <c r="L83" s="6">
        <v>68537</v>
      </c>
      <c r="M83" s="7">
        <v>9764</v>
      </c>
      <c r="N83" s="8">
        <v>41141100</v>
      </c>
    </row>
    <row r="84" spans="2:14" ht="39.6">
      <c r="B84" s="4">
        <v>2023</v>
      </c>
      <c r="C84" s="4" t="s">
        <v>16</v>
      </c>
      <c r="D84" s="1079" t="s">
        <v>331</v>
      </c>
      <c r="E84" s="1080"/>
      <c r="F84" s="1079" t="s">
        <v>341</v>
      </c>
      <c r="G84" s="1080"/>
      <c r="H84" s="4" t="s">
        <v>22</v>
      </c>
      <c r="I84" s="4" t="s">
        <v>19</v>
      </c>
      <c r="J84" s="4" t="s">
        <v>20</v>
      </c>
      <c r="K84" s="5">
        <v>1100</v>
      </c>
      <c r="L84" s="6">
        <v>437</v>
      </c>
      <c r="M84" s="7">
        <v>105</v>
      </c>
      <c r="N84" s="8">
        <v>365200</v>
      </c>
    </row>
    <row r="85" spans="2:14" ht="26.4">
      <c r="B85" s="4">
        <v>2023</v>
      </c>
      <c r="C85" s="4" t="s">
        <v>16</v>
      </c>
      <c r="D85" s="1079" t="s">
        <v>331</v>
      </c>
      <c r="E85" s="1080"/>
      <c r="F85" s="1079" t="s">
        <v>341</v>
      </c>
      <c r="G85" s="1080"/>
      <c r="H85" s="4" t="s">
        <v>23</v>
      </c>
      <c r="I85" s="4" t="s">
        <v>19</v>
      </c>
      <c r="J85" s="4" t="s">
        <v>20</v>
      </c>
      <c r="K85" s="5">
        <v>1300</v>
      </c>
      <c r="L85" s="6">
        <v>599</v>
      </c>
      <c r="M85" s="7">
        <v>90</v>
      </c>
      <c r="N85" s="8">
        <v>661700</v>
      </c>
    </row>
    <row r="86" spans="2:14" ht="26.4">
      <c r="B86" s="4">
        <v>2023</v>
      </c>
      <c r="C86" s="4" t="s">
        <v>16</v>
      </c>
      <c r="D86" s="1079" t="s">
        <v>331</v>
      </c>
      <c r="E86" s="1080"/>
      <c r="F86" s="1079" t="s">
        <v>341</v>
      </c>
      <c r="G86" s="1080"/>
      <c r="H86" s="4" t="s">
        <v>24</v>
      </c>
      <c r="I86" s="4" t="s">
        <v>19</v>
      </c>
      <c r="J86" s="4" t="s">
        <v>20</v>
      </c>
      <c r="K86" s="5">
        <v>2300</v>
      </c>
      <c r="L86" s="6">
        <v>37</v>
      </c>
      <c r="M86" s="7">
        <v>7</v>
      </c>
      <c r="N86" s="8">
        <v>69000</v>
      </c>
    </row>
    <row r="87" spans="2:14" ht="26.4">
      <c r="B87" s="4">
        <v>2023</v>
      </c>
      <c r="C87" s="4" t="s">
        <v>16</v>
      </c>
      <c r="D87" s="1079" t="s">
        <v>331</v>
      </c>
      <c r="E87" s="1080"/>
      <c r="F87" s="1079" t="s">
        <v>341</v>
      </c>
      <c r="G87" s="1080"/>
      <c r="H87" s="4" t="s">
        <v>25</v>
      </c>
      <c r="I87" s="4" t="s">
        <v>19</v>
      </c>
      <c r="J87" s="4" t="s">
        <v>20</v>
      </c>
      <c r="K87" s="5">
        <v>1300</v>
      </c>
      <c r="L87" s="6">
        <v>2768</v>
      </c>
      <c r="M87" s="7">
        <v>797</v>
      </c>
      <c r="N87" s="8">
        <v>2562300</v>
      </c>
    </row>
    <row r="88" spans="2:14" ht="26.4">
      <c r="B88" s="4">
        <v>2023</v>
      </c>
      <c r="C88" s="4" t="s">
        <v>16</v>
      </c>
      <c r="D88" s="1079" t="s">
        <v>331</v>
      </c>
      <c r="E88" s="1080"/>
      <c r="F88" s="1079" t="s">
        <v>341</v>
      </c>
      <c r="G88" s="1080"/>
      <c r="H88" s="4" t="s">
        <v>26</v>
      </c>
      <c r="I88" s="4" t="s">
        <v>19</v>
      </c>
      <c r="J88" s="4" t="s">
        <v>20</v>
      </c>
      <c r="K88" s="5">
        <v>2300</v>
      </c>
      <c r="L88" s="6">
        <v>5692</v>
      </c>
      <c r="M88" s="7">
        <v>1166</v>
      </c>
      <c r="N88" s="8">
        <v>10409800</v>
      </c>
    </row>
    <row r="89" spans="2:14" ht="26.4">
      <c r="B89" s="4">
        <v>2023</v>
      </c>
      <c r="C89" s="4" t="s">
        <v>16</v>
      </c>
      <c r="D89" s="1079" t="s">
        <v>331</v>
      </c>
      <c r="E89" s="1080"/>
      <c r="F89" s="1079" t="s">
        <v>341</v>
      </c>
      <c r="G89" s="1080"/>
      <c r="H89" s="4" t="s">
        <v>27</v>
      </c>
      <c r="I89" s="4" t="s">
        <v>19</v>
      </c>
      <c r="J89" s="4" t="s">
        <v>20</v>
      </c>
      <c r="K89" s="5">
        <v>200</v>
      </c>
      <c r="L89" s="6">
        <v>472</v>
      </c>
      <c r="M89" s="7">
        <v>47</v>
      </c>
      <c r="N89" s="8">
        <v>85000</v>
      </c>
    </row>
    <row r="90" spans="2:14">
      <c r="B90" s="12" t="s">
        <v>28</v>
      </c>
      <c r="C90" s="12" t="s">
        <v>28</v>
      </c>
      <c r="D90" s="1083" t="s">
        <v>28</v>
      </c>
      <c r="E90" s="1080"/>
      <c r="F90" s="1083" t="s">
        <v>29</v>
      </c>
      <c r="G90" s="1080"/>
      <c r="H90" s="12" t="s">
        <v>28</v>
      </c>
      <c r="I90" s="12" t="s">
        <v>28</v>
      </c>
      <c r="J90" s="12" t="s">
        <v>28</v>
      </c>
      <c r="K90" s="12" t="s">
        <v>28</v>
      </c>
      <c r="L90" s="13">
        <v>78542</v>
      </c>
      <c r="M90" s="13">
        <v>11976</v>
      </c>
      <c r="N90" s="14">
        <v>55294100</v>
      </c>
    </row>
    <row r="91" spans="2:14" ht="26.4">
      <c r="B91" s="4">
        <v>2023</v>
      </c>
      <c r="C91" s="4" t="s">
        <v>16</v>
      </c>
      <c r="D91" s="1079" t="s">
        <v>331</v>
      </c>
      <c r="E91" s="1080"/>
      <c r="F91" s="1079" t="s">
        <v>342</v>
      </c>
      <c r="G91" s="1080"/>
      <c r="H91" s="4" t="s">
        <v>18</v>
      </c>
      <c r="I91" s="4" t="s">
        <v>19</v>
      </c>
      <c r="J91" s="4" t="s">
        <v>20</v>
      </c>
      <c r="K91" s="5">
        <v>700</v>
      </c>
      <c r="L91" s="6">
        <v>12338</v>
      </c>
      <c r="M91" s="7">
        <v>566</v>
      </c>
      <c r="N91" s="8">
        <v>8240400</v>
      </c>
    </row>
    <row r="92" spans="2:14" ht="39.6">
      <c r="B92" s="4">
        <v>2023</v>
      </c>
      <c r="C92" s="4" t="s">
        <v>16</v>
      </c>
      <c r="D92" s="1079" t="s">
        <v>331</v>
      </c>
      <c r="E92" s="1080"/>
      <c r="F92" s="1079" t="s">
        <v>342</v>
      </c>
      <c r="G92" s="1080"/>
      <c r="H92" s="4" t="s">
        <v>22</v>
      </c>
      <c r="I92" s="4" t="s">
        <v>19</v>
      </c>
      <c r="J92" s="4" t="s">
        <v>20</v>
      </c>
      <c r="K92" s="5">
        <v>1100</v>
      </c>
      <c r="L92" s="6">
        <v>48</v>
      </c>
      <c r="M92" s="7">
        <v>1</v>
      </c>
      <c r="N92" s="8">
        <v>51700</v>
      </c>
    </row>
    <row r="93" spans="2:14" ht="26.4">
      <c r="B93" s="4">
        <v>2023</v>
      </c>
      <c r="C93" s="4" t="s">
        <v>16</v>
      </c>
      <c r="D93" s="1079" t="s">
        <v>331</v>
      </c>
      <c r="E93" s="1080"/>
      <c r="F93" s="1079" t="s">
        <v>342</v>
      </c>
      <c r="G93" s="1080"/>
      <c r="H93" s="4" t="s">
        <v>23</v>
      </c>
      <c r="I93" s="4" t="s">
        <v>19</v>
      </c>
      <c r="J93" s="4" t="s">
        <v>20</v>
      </c>
      <c r="K93" s="5">
        <v>1300</v>
      </c>
      <c r="L93" s="6">
        <v>374</v>
      </c>
      <c r="M93" s="7">
        <v>37</v>
      </c>
      <c r="N93" s="8">
        <v>438100</v>
      </c>
    </row>
    <row r="94" spans="2:14" ht="26.4">
      <c r="B94" s="4">
        <v>2023</v>
      </c>
      <c r="C94" s="4" t="s">
        <v>16</v>
      </c>
      <c r="D94" s="1079" t="s">
        <v>331</v>
      </c>
      <c r="E94" s="1080"/>
      <c r="F94" s="1079" t="s">
        <v>342</v>
      </c>
      <c r="G94" s="1080"/>
      <c r="H94" s="4" t="s">
        <v>24</v>
      </c>
      <c r="I94" s="4" t="s">
        <v>19</v>
      </c>
      <c r="J94" s="4" t="s">
        <v>20</v>
      </c>
      <c r="K94" s="5">
        <v>2300</v>
      </c>
      <c r="L94" s="6">
        <v>10</v>
      </c>
      <c r="M94" s="7">
        <v>0</v>
      </c>
      <c r="N94" s="8">
        <v>23000</v>
      </c>
    </row>
    <row r="95" spans="2:14" ht="26.4">
      <c r="B95" s="4">
        <v>2023</v>
      </c>
      <c r="C95" s="4" t="s">
        <v>16</v>
      </c>
      <c r="D95" s="1079" t="s">
        <v>331</v>
      </c>
      <c r="E95" s="1080"/>
      <c r="F95" s="1079" t="s">
        <v>342</v>
      </c>
      <c r="G95" s="1080"/>
      <c r="H95" s="4" t="s">
        <v>25</v>
      </c>
      <c r="I95" s="4" t="s">
        <v>19</v>
      </c>
      <c r="J95" s="4" t="s">
        <v>20</v>
      </c>
      <c r="K95" s="5">
        <v>1300</v>
      </c>
      <c r="L95" s="6">
        <v>433</v>
      </c>
      <c r="M95" s="7">
        <v>132</v>
      </c>
      <c r="N95" s="8">
        <v>391300</v>
      </c>
    </row>
    <row r="96" spans="2:14" ht="26.4">
      <c r="B96" s="4">
        <v>2023</v>
      </c>
      <c r="C96" s="4" t="s">
        <v>16</v>
      </c>
      <c r="D96" s="1079" t="s">
        <v>331</v>
      </c>
      <c r="E96" s="1080"/>
      <c r="F96" s="1079" t="s">
        <v>342</v>
      </c>
      <c r="G96" s="1080"/>
      <c r="H96" s="4" t="s">
        <v>26</v>
      </c>
      <c r="I96" s="4" t="s">
        <v>19</v>
      </c>
      <c r="J96" s="4" t="s">
        <v>20</v>
      </c>
      <c r="K96" s="5">
        <v>2300</v>
      </c>
      <c r="L96" s="6">
        <v>8235</v>
      </c>
      <c r="M96" s="7">
        <v>569</v>
      </c>
      <c r="N96" s="8">
        <v>17631800</v>
      </c>
    </row>
    <row r="97" spans="2:14" ht="26.4">
      <c r="B97" s="4">
        <v>2023</v>
      </c>
      <c r="C97" s="4" t="s">
        <v>16</v>
      </c>
      <c r="D97" s="1079" t="s">
        <v>331</v>
      </c>
      <c r="E97" s="1080"/>
      <c r="F97" s="1079" t="s">
        <v>342</v>
      </c>
      <c r="G97" s="1080"/>
      <c r="H97" s="4" t="s">
        <v>27</v>
      </c>
      <c r="I97" s="4" t="s">
        <v>19</v>
      </c>
      <c r="J97" s="4" t="s">
        <v>20</v>
      </c>
      <c r="K97" s="5">
        <v>200</v>
      </c>
      <c r="L97" s="6">
        <v>55</v>
      </c>
      <c r="M97" s="7">
        <v>0</v>
      </c>
      <c r="N97" s="8">
        <v>11000</v>
      </c>
    </row>
    <row r="98" spans="2:14">
      <c r="B98" s="12" t="s">
        <v>28</v>
      </c>
      <c r="C98" s="12" t="s">
        <v>28</v>
      </c>
      <c r="D98" s="1083" t="s">
        <v>28</v>
      </c>
      <c r="E98" s="1080"/>
      <c r="F98" s="1083" t="s">
        <v>29</v>
      </c>
      <c r="G98" s="1080"/>
      <c r="H98" s="12" t="s">
        <v>28</v>
      </c>
      <c r="I98" s="12" t="s">
        <v>28</v>
      </c>
      <c r="J98" s="12" t="s">
        <v>28</v>
      </c>
      <c r="K98" s="12" t="s">
        <v>28</v>
      </c>
      <c r="L98" s="13">
        <v>21493</v>
      </c>
      <c r="M98" s="13">
        <v>1305</v>
      </c>
      <c r="N98" s="14">
        <v>26787300</v>
      </c>
    </row>
    <row r="99" spans="2:14" ht="26.4">
      <c r="B99" s="4">
        <v>2023</v>
      </c>
      <c r="C99" s="4" t="s">
        <v>16</v>
      </c>
      <c r="D99" s="1079" t="s">
        <v>331</v>
      </c>
      <c r="E99" s="1080"/>
      <c r="F99" s="1079" t="s">
        <v>343</v>
      </c>
      <c r="G99" s="1080"/>
      <c r="H99" s="4" t="s">
        <v>18</v>
      </c>
      <c r="I99" s="4" t="s">
        <v>19</v>
      </c>
      <c r="J99" s="4" t="s">
        <v>20</v>
      </c>
      <c r="K99" s="5">
        <v>700</v>
      </c>
      <c r="L99" s="6">
        <v>44379</v>
      </c>
      <c r="M99" s="7">
        <v>2283</v>
      </c>
      <c r="N99" s="8">
        <v>29467200</v>
      </c>
    </row>
    <row r="100" spans="2:14" ht="39.6">
      <c r="B100" s="4">
        <v>2023</v>
      </c>
      <c r="C100" s="4" t="s">
        <v>16</v>
      </c>
      <c r="D100" s="1079" t="s">
        <v>331</v>
      </c>
      <c r="E100" s="1080"/>
      <c r="F100" s="1079" t="s">
        <v>343</v>
      </c>
      <c r="G100" s="1080"/>
      <c r="H100" s="4" t="s">
        <v>22</v>
      </c>
      <c r="I100" s="4" t="s">
        <v>19</v>
      </c>
      <c r="J100" s="4" t="s">
        <v>20</v>
      </c>
      <c r="K100" s="5">
        <v>1100</v>
      </c>
      <c r="L100" s="6">
        <v>261</v>
      </c>
      <c r="M100" s="7">
        <v>23</v>
      </c>
      <c r="N100" s="8">
        <v>261800</v>
      </c>
    </row>
    <row r="101" spans="2:14" ht="26.4">
      <c r="B101" s="4">
        <v>2023</v>
      </c>
      <c r="C101" s="4" t="s">
        <v>16</v>
      </c>
      <c r="D101" s="1079" t="s">
        <v>331</v>
      </c>
      <c r="E101" s="1080"/>
      <c r="F101" s="1079" t="s">
        <v>343</v>
      </c>
      <c r="G101" s="1080"/>
      <c r="H101" s="4" t="s">
        <v>23</v>
      </c>
      <c r="I101" s="4" t="s">
        <v>19</v>
      </c>
      <c r="J101" s="4" t="s">
        <v>20</v>
      </c>
      <c r="K101" s="5">
        <v>1300</v>
      </c>
      <c r="L101" s="6">
        <v>1015</v>
      </c>
      <c r="M101" s="7">
        <v>46</v>
      </c>
      <c r="N101" s="8">
        <v>1259700</v>
      </c>
    </row>
    <row r="102" spans="2:14" ht="26.4">
      <c r="B102" s="4">
        <v>2023</v>
      </c>
      <c r="C102" s="4" t="s">
        <v>16</v>
      </c>
      <c r="D102" s="1079" t="s">
        <v>331</v>
      </c>
      <c r="E102" s="1080"/>
      <c r="F102" s="1079" t="s">
        <v>343</v>
      </c>
      <c r="G102" s="1080"/>
      <c r="H102" s="4" t="s">
        <v>24</v>
      </c>
      <c r="I102" s="4" t="s">
        <v>19</v>
      </c>
      <c r="J102" s="4" t="s">
        <v>20</v>
      </c>
      <c r="K102" s="5">
        <v>2300</v>
      </c>
      <c r="L102" s="6">
        <v>337</v>
      </c>
      <c r="M102" s="7">
        <v>21</v>
      </c>
      <c r="N102" s="8">
        <v>726800</v>
      </c>
    </row>
    <row r="103" spans="2:14" ht="26.4">
      <c r="B103" s="4">
        <v>2023</v>
      </c>
      <c r="C103" s="4" t="s">
        <v>16</v>
      </c>
      <c r="D103" s="1079" t="s">
        <v>331</v>
      </c>
      <c r="E103" s="1080"/>
      <c r="F103" s="1079" t="s">
        <v>343</v>
      </c>
      <c r="G103" s="1080"/>
      <c r="H103" s="4" t="s">
        <v>25</v>
      </c>
      <c r="I103" s="4" t="s">
        <v>19</v>
      </c>
      <c r="J103" s="4" t="s">
        <v>20</v>
      </c>
      <c r="K103" s="5">
        <v>1300</v>
      </c>
      <c r="L103" s="6">
        <v>1502</v>
      </c>
      <c r="M103" s="7">
        <v>228</v>
      </c>
      <c r="N103" s="8">
        <v>1656200</v>
      </c>
    </row>
    <row r="104" spans="2:14" ht="26.4">
      <c r="B104" s="4">
        <v>2023</v>
      </c>
      <c r="C104" s="4" t="s">
        <v>16</v>
      </c>
      <c r="D104" s="1079" t="s">
        <v>331</v>
      </c>
      <c r="E104" s="1080"/>
      <c r="F104" s="1079" t="s">
        <v>343</v>
      </c>
      <c r="G104" s="1080"/>
      <c r="H104" s="4" t="s">
        <v>26</v>
      </c>
      <c r="I104" s="4" t="s">
        <v>19</v>
      </c>
      <c r="J104" s="4" t="s">
        <v>20</v>
      </c>
      <c r="K104" s="5">
        <v>2300</v>
      </c>
      <c r="L104" s="6">
        <v>5070</v>
      </c>
      <c r="M104" s="7">
        <v>599</v>
      </c>
      <c r="N104" s="8">
        <v>10283300</v>
      </c>
    </row>
    <row r="105" spans="2:14" ht="26.4">
      <c r="B105" s="4">
        <v>2023</v>
      </c>
      <c r="C105" s="4" t="s">
        <v>16</v>
      </c>
      <c r="D105" s="1079" t="s">
        <v>331</v>
      </c>
      <c r="E105" s="1080"/>
      <c r="F105" s="1079" t="s">
        <v>343</v>
      </c>
      <c r="G105" s="1080"/>
      <c r="H105" s="4" t="s">
        <v>27</v>
      </c>
      <c r="I105" s="4" t="s">
        <v>19</v>
      </c>
      <c r="J105" s="4" t="s">
        <v>20</v>
      </c>
      <c r="K105" s="5">
        <v>200</v>
      </c>
      <c r="L105" s="6">
        <v>284</v>
      </c>
      <c r="M105" s="7">
        <v>5</v>
      </c>
      <c r="N105" s="8">
        <v>55800</v>
      </c>
    </row>
    <row r="106" spans="2:14">
      <c r="B106" s="12" t="s">
        <v>28</v>
      </c>
      <c r="C106" s="12" t="s">
        <v>28</v>
      </c>
      <c r="D106" s="1083" t="s">
        <v>28</v>
      </c>
      <c r="E106" s="1080"/>
      <c r="F106" s="1083" t="s">
        <v>29</v>
      </c>
      <c r="G106" s="1080"/>
      <c r="H106" s="12" t="s">
        <v>28</v>
      </c>
      <c r="I106" s="12" t="s">
        <v>28</v>
      </c>
      <c r="J106" s="12" t="s">
        <v>28</v>
      </c>
      <c r="K106" s="12" t="s">
        <v>28</v>
      </c>
      <c r="L106" s="13">
        <v>52848</v>
      </c>
      <c r="M106" s="13">
        <v>3205</v>
      </c>
      <c r="N106" s="14">
        <v>43710800</v>
      </c>
    </row>
    <row r="107" spans="2:14" ht="26.4">
      <c r="B107" s="4">
        <v>2023</v>
      </c>
      <c r="C107" s="4" t="s">
        <v>16</v>
      </c>
      <c r="D107" s="1079" t="s">
        <v>331</v>
      </c>
      <c r="E107" s="1080"/>
      <c r="F107" s="1079" t="s">
        <v>344</v>
      </c>
      <c r="G107" s="1080"/>
      <c r="H107" s="4" t="s">
        <v>18</v>
      </c>
      <c r="I107" s="4" t="s">
        <v>19</v>
      </c>
      <c r="J107" s="4" t="s">
        <v>20</v>
      </c>
      <c r="K107" s="5">
        <v>700</v>
      </c>
      <c r="L107" s="6">
        <v>158240</v>
      </c>
      <c r="M107" s="7">
        <v>23066</v>
      </c>
      <c r="N107" s="8">
        <v>94621800</v>
      </c>
    </row>
    <row r="108" spans="2:14" ht="39.6">
      <c r="B108" s="4">
        <v>2023</v>
      </c>
      <c r="C108" s="4" t="s">
        <v>16</v>
      </c>
      <c r="D108" s="1079" t="s">
        <v>331</v>
      </c>
      <c r="E108" s="1080"/>
      <c r="F108" s="1079" t="s">
        <v>344</v>
      </c>
      <c r="G108" s="1080"/>
      <c r="H108" s="4" t="s">
        <v>22</v>
      </c>
      <c r="I108" s="4" t="s">
        <v>19</v>
      </c>
      <c r="J108" s="4" t="s">
        <v>20</v>
      </c>
      <c r="K108" s="5">
        <v>1100</v>
      </c>
      <c r="L108" s="6">
        <v>1026</v>
      </c>
      <c r="M108" s="7">
        <v>294</v>
      </c>
      <c r="N108" s="8">
        <v>805200</v>
      </c>
    </row>
    <row r="109" spans="2:14" ht="26.4">
      <c r="B109" s="4">
        <v>2023</v>
      </c>
      <c r="C109" s="4" t="s">
        <v>16</v>
      </c>
      <c r="D109" s="1079" t="s">
        <v>331</v>
      </c>
      <c r="E109" s="1080"/>
      <c r="F109" s="1079" t="s">
        <v>344</v>
      </c>
      <c r="G109" s="1080"/>
      <c r="H109" s="4" t="s">
        <v>23</v>
      </c>
      <c r="I109" s="4" t="s">
        <v>19</v>
      </c>
      <c r="J109" s="4" t="s">
        <v>20</v>
      </c>
      <c r="K109" s="5">
        <v>1300</v>
      </c>
      <c r="L109" s="6">
        <v>3415</v>
      </c>
      <c r="M109" s="7">
        <v>258</v>
      </c>
      <c r="N109" s="8">
        <v>4104100</v>
      </c>
    </row>
    <row r="110" spans="2:14" ht="26.4">
      <c r="B110" s="4">
        <v>2023</v>
      </c>
      <c r="C110" s="4" t="s">
        <v>16</v>
      </c>
      <c r="D110" s="1079" t="s">
        <v>331</v>
      </c>
      <c r="E110" s="1080"/>
      <c r="F110" s="1079" t="s">
        <v>344</v>
      </c>
      <c r="G110" s="1080"/>
      <c r="H110" s="4" t="s">
        <v>24</v>
      </c>
      <c r="I110" s="4" t="s">
        <v>19</v>
      </c>
      <c r="J110" s="4" t="s">
        <v>20</v>
      </c>
      <c r="K110" s="5">
        <v>2300</v>
      </c>
      <c r="L110" s="6">
        <v>4584</v>
      </c>
      <c r="M110" s="7">
        <v>2412</v>
      </c>
      <c r="N110" s="8">
        <v>4995600</v>
      </c>
    </row>
    <row r="111" spans="2:14" ht="26.4">
      <c r="B111" s="4">
        <v>2023</v>
      </c>
      <c r="C111" s="4" t="s">
        <v>16</v>
      </c>
      <c r="D111" s="1079" t="s">
        <v>331</v>
      </c>
      <c r="E111" s="1080"/>
      <c r="F111" s="1079" t="s">
        <v>344</v>
      </c>
      <c r="G111" s="1080"/>
      <c r="H111" s="4" t="s">
        <v>25</v>
      </c>
      <c r="I111" s="4" t="s">
        <v>19</v>
      </c>
      <c r="J111" s="4" t="s">
        <v>20</v>
      </c>
      <c r="K111" s="5">
        <v>1300</v>
      </c>
      <c r="L111" s="6">
        <v>9340</v>
      </c>
      <c r="M111" s="7">
        <v>2471</v>
      </c>
      <c r="N111" s="8">
        <v>8929700</v>
      </c>
    </row>
    <row r="112" spans="2:14" ht="26.4">
      <c r="B112" s="4">
        <v>2023</v>
      </c>
      <c r="C112" s="4" t="s">
        <v>16</v>
      </c>
      <c r="D112" s="1079" t="s">
        <v>331</v>
      </c>
      <c r="E112" s="1080"/>
      <c r="F112" s="1079" t="s">
        <v>344</v>
      </c>
      <c r="G112" s="1080"/>
      <c r="H112" s="4" t="s">
        <v>26</v>
      </c>
      <c r="I112" s="4" t="s">
        <v>19</v>
      </c>
      <c r="J112" s="4" t="s">
        <v>20</v>
      </c>
      <c r="K112" s="5">
        <v>2300</v>
      </c>
      <c r="L112" s="6">
        <v>19694</v>
      </c>
      <c r="M112" s="7">
        <v>6045</v>
      </c>
      <c r="N112" s="8">
        <v>31392700</v>
      </c>
    </row>
    <row r="113" spans="2:14" ht="26.4">
      <c r="B113" s="4">
        <v>2023</v>
      </c>
      <c r="C113" s="4" t="s">
        <v>16</v>
      </c>
      <c r="D113" s="1079" t="s">
        <v>331</v>
      </c>
      <c r="E113" s="1080"/>
      <c r="F113" s="1079" t="s">
        <v>344</v>
      </c>
      <c r="G113" s="1080"/>
      <c r="H113" s="4" t="s">
        <v>27</v>
      </c>
      <c r="I113" s="4" t="s">
        <v>19</v>
      </c>
      <c r="J113" s="4" t="s">
        <v>20</v>
      </c>
      <c r="K113" s="5">
        <v>200</v>
      </c>
      <c r="L113" s="6">
        <v>1143</v>
      </c>
      <c r="M113" s="7">
        <v>151</v>
      </c>
      <c r="N113" s="8">
        <v>198400</v>
      </c>
    </row>
    <row r="114" spans="2:14">
      <c r="B114" s="12" t="s">
        <v>28</v>
      </c>
      <c r="C114" s="12" t="s">
        <v>28</v>
      </c>
      <c r="D114" s="1083" t="s">
        <v>28</v>
      </c>
      <c r="E114" s="1080"/>
      <c r="F114" s="1083" t="s">
        <v>29</v>
      </c>
      <c r="G114" s="1080"/>
      <c r="H114" s="12" t="s">
        <v>28</v>
      </c>
      <c r="I114" s="12" t="s">
        <v>28</v>
      </c>
      <c r="J114" s="12" t="s">
        <v>28</v>
      </c>
      <c r="K114" s="12" t="s">
        <v>28</v>
      </c>
      <c r="L114" s="13">
        <v>197442</v>
      </c>
      <c r="M114" s="13">
        <v>34697</v>
      </c>
      <c r="N114" s="14">
        <v>145047500</v>
      </c>
    </row>
    <row r="115" spans="2:14" ht="26.4">
      <c r="B115" s="4">
        <v>2023</v>
      </c>
      <c r="C115" s="4" t="s">
        <v>16</v>
      </c>
      <c r="D115" s="1079" t="s">
        <v>331</v>
      </c>
      <c r="E115" s="1080"/>
      <c r="F115" s="1079" t="s">
        <v>345</v>
      </c>
      <c r="G115" s="1080"/>
      <c r="H115" s="4" t="s">
        <v>18</v>
      </c>
      <c r="I115" s="4" t="s">
        <v>19</v>
      </c>
      <c r="J115" s="4" t="s">
        <v>20</v>
      </c>
      <c r="K115" s="5">
        <v>3000</v>
      </c>
      <c r="L115" s="6">
        <v>450678</v>
      </c>
      <c r="M115" s="7">
        <v>1158</v>
      </c>
      <c r="N115" s="8">
        <v>1348560000</v>
      </c>
    </row>
    <row r="116" spans="2:14" ht="39.6">
      <c r="B116" s="4">
        <v>2023</v>
      </c>
      <c r="C116" s="4" t="s">
        <v>16</v>
      </c>
      <c r="D116" s="1079" t="s">
        <v>331</v>
      </c>
      <c r="E116" s="1080"/>
      <c r="F116" s="1079" t="s">
        <v>345</v>
      </c>
      <c r="G116" s="1080"/>
      <c r="H116" s="4" t="s">
        <v>22</v>
      </c>
      <c r="I116" s="4" t="s">
        <v>19</v>
      </c>
      <c r="J116" s="4" t="s">
        <v>20</v>
      </c>
      <c r="K116" s="5">
        <v>4400</v>
      </c>
      <c r="L116" s="6">
        <v>7490</v>
      </c>
      <c r="M116" s="7">
        <v>7</v>
      </c>
      <c r="N116" s="8">
        <v>32925200</v>
      </c>
    </row>
    <row r="117" spans="2:14" ht="26.4">
      <c r="B117" s="4">
        <v>2023</v>
      </c>
      <c r="C117" s="4" t="s">
        <v>16</v>
      </c>
      <c r="D117" s="1079" t="s">
        <v>331</v>
      </c>
      <c r="E117" s="1080"/>
      <c r="F117" s="1079" t="s">
        <v>345</v>
      </c>
      <c r="G117" s="1080"/>
      <c r="H117" s="4" t="s">
        <v>23</v>
      </c>
      <c r="I117" s="4" t="s">
        <v>19</v>
      </c>
      <c r="J117" s="4" t="s">
        <v>20</v>
      </c>
      <c r="K117" s="5">
        <v>5400</v>
      </c>
      <c r="L117" s="6">
        <v>5088</v>
      </c>
      <c r="M117" s="7">
        <v>43</v>
      </c>
      <c r="N117" s="8">
        <v>27243000</v>
      </c>
    </row>
    <row r="118" spans="2:14" ht="26.4">
      <c r="B118" s="4">
        <v>2023</v>
      </c>
      <c r="C118" s="4" t="s">
        <v>16</v>
      </c>
      <c r="D118" s="1079" t="s">
        <v>331</v>
      </c>
      <c r="E118" s="1080"/>
      <c r="F118" s="1079" t="s">
        <v>345</v>
      </c>
      <c r="G118" s="1080"/>
      <c r="H118" s="4" t="s">
        <v>24</v>
      </c>
      <c r="I118" s="4" t="s">
        <v>19</v>
      </c>
      <c r="J118" s="4" t="s">
        <v>20</v>
      </c>
      <c r="K118" s="5">
        <v>9500</v>
      </c>
      <c r="L118" s="6">
        <v>16151</v>
      </c>
      <c r="M118" s="7">
        <v>4</v>
      </c>
      <c r="N118" s="8">
        <v>153396500</v>
      </c>
    </row>
    <row r="119" spans="2:14" ht="26.4">
      <c r="B119" s="4">
        <v>2023</v>
      </c>
      <c r="C119" s="4" t="s">
        <v>16</v>
      </c>
      <c r="D119" s="1079" t="s">
        <v>331</v>
      </c>
      <c r="E119" s="1080"/>
      <c r="F119" s="1079" t="s">
        <v>345</v>
      </c>
      <c r="G119" s="1080"/>
      <c r="H119" s="4" t="s">
        <v>25</v>
      </c>
      <c r="I119" s="4" t="s">
        <v>19</v>
      </c>
      <c r="J119" s="4" t="s">
        <v>20</v>
      </c>
      <c r="K119" s="5">
        <v>5400</v>
      </c>
      <c r="L119" s="6">
        <v>25343</v>
      </c>
      <c r="M119" s="7">
        <v>131</v>
      </c>
      <c r="N119" s="8">
        <v>136144800</v>
      </c>
    </row>
    <row r="120" spans="2:14" ht="26.4">
      <c r="B120" s="4">
        <v>2023</v>
      </c>
      <c r="C120" s="4" t="s">
        <v>16</v>
      </c>
      <c r="D120" s="1079" t="s">
        <v>331</v>
      </c>
      <c r="E120" s="1080"/>
      <c r="F120" s="1079" t="s">
        <v>345</v>
      </c>
      <c r="G120" s="1080"/>
      <c r="H120" s="4" t="s">
        <v>26</v>
      </c>
      <c r="I120" s="4" t="s">
        <v>19</v>
      </c>
      <c r="J120" s="4" t="s">
        <v>20</v>
      </c>
      <c r="K120" s="5">
        <v>9500</v>
      </c>
      <c r="L120" s="6">
        <v>96440</v>
      </c>
      <c r="M120" s="7">
        <v>34</v>
      </c>
      <c r="N120" s="8">
        <v>915857000</v>
      </c>
    </row>
    <row r="121" spans="2:14" ht="26.4">
      <c r="B121" s="4">
        <v>2023</v>
      </c>
      <c r="C121" s="4" t="s">
        <v>16</v>
      </c>
      <c r="D121" s="1079" t="s">
        <v>331</v>
      </c>
      <c r="E121" s="1080"/>
      <c r="F121" s="1079" t="s">
        <v>345</v>
      </c>
      <c r="G121" s="1080"/>
      <c r="H121" s="4" t="s">
        <v>27</v>
      </c>
      <c r="I121" s="4" t="s">
        <v>19</v>
      </c>
      <c r="J121" s="4" t="s">
        <v>20</v>
      </c>
      <c r="K121" s="5">
        <v>900</v>
      </c>
      <c r="L121" s="6">
        <v>3266</v>
      </c>
      <c r="M121" s="7">
        <v>0</v>
      </c>
      <c r="N121" s="8">
        <v>2939400</v>
      </c>
    </row>
    <row r="122" spans="2:14">
      <c r="B122" s="12" t="s">
        <v>28</v>
      </c>
      <c r="C122" s="12" t="s">
        <v>28</v>
      </c>
      <c r="D122" s="1083" t="s">
        <v>28</v>
      </c>
      <c r="E122" s="1080"/>
      <c r="F122" s="1083" t="s">
        <v>29</v>
      </c>
      <c r="G122" s="1080"/>
      <c r="H122" s="12" t="s">
        <v>28</v>
      </c>
      <c r="I122" s="12" t="s">
        <v>28</v>
      </c>
      <c r="J122" s="12" t="s">
        <v>28</v>
      </c>
      <c r="K122" s="12" t="s">
        <v>28</v>
      </c>
      <c r="L122" s="13">
        <v>604456</v>
      </c>
      <c r="M122" s="13">
        <v>1377</v>
      </c>
      <c r="N122" s="14">
        <v>2617065900</v>
      </c>
    </row>
    <row r="123" spans="2:14">
      <c r="B123" s="15" t="s">
        <v>28</v>
      </c>
      <c r="C123" s="15" t="s">
        <v>29</v>
      </c>
      <c r="D123" s="1084" t="s">
        <v>28</v>
      </c>
      <c r="E123" s="1080"/>
      <c r="F123" s="1084" t="s">
        <v>28</v>
      </c>
      <c r="G123" s="1080"/>
      <c r="H123" s="15" t="s">
        <v>28</v>
      </c>
      <c r="I123" s="15" t="s">
        <v>28</v>
      </c>
      <c r="J123" s="15" t="s">
        <v>28</v>
      </c>
      <c r="K123" s="15" t="s">
        <v>28</v>
      </c>
      <c r="L123" s="16">
        <v>2179119</v>
      </c>
      <c r="M123" s="16">
        <v>163722</v>
      </c>
      <c r="N123" s="17">
        <v>5910951200</v>
      </c>
    </row>
    <row r="124" spans="2:14" ht="26.4">
      <c r="B124" s="4">
        <v>2023</v>
      </c>
      <c r="C124" s="4" t="s">
        <v>32</v>
      </c>
      <c r="D124" s="1079" t="s">
        <v>331</v>
      </c>
      <c r="E124" s="1080"/>
      <c r="F124" s="1079" t="s">
        <v>332</v>
      </c>
      <c r="G124" s="1080"/>
      <c r="H124" s="4" t="s">
        <v>18</v>
      </c>
      <c r="I124" s="4" t="s">
        <v>19</v>
      </c>
      <c r="J124" s="4" t="s">
        <v>346</v>
      </c>
      <c r="K124" s="9" t="s">
        <v>50</v>
      </c>
      <c r="L124" s="6">
        <v>19027</v>
      </c>
      <c r="M124" s="7">
        <v>590</v>
      </c>
      <c r="N124" s="4"/>
    </row>
    <row r="125" spans="2:14" ht="39.6">
      <c r="B125" s="4">
        <v>2023</v>
      </c>
      <c r="C125" s="4" t="s">
        <v>32</v>
      </c>
      <c r="D125" s="1079" t="s">
        <v>331</v>
      </c>
      <c r="E125" s="1080"/>
      <c r="F125" s="1079" t="s">
        <v>332</v>
      </c>
      <c r="G125" s="1080"/>
      <c r="H125" s="4" t="s">
        <v>22</v>
      </c>
      <c r="I125" s="4" t="s">
        <v>19</v>
      </c>
      <c r="J125" s="4" t="s">
        <v>346</v>
      </c>
      <c r="K125" s="9" t="s">
        <v>50</v>
      </c>
      <c r="L125" s="6">
        <v>90</v>
      </c>
      <c r="M125" s="7">
        <v>6</v>
      </c>
      <c r="N125" s="4"/>
    </row>
    <row r="126" spans="2:14" ht="26.4">
      <c r="B126" s="4">
        <v>2023</v>
      </c>
      <c r="C126" s="4" t="s">
        <v>32</v>
      </c>
      <c r="D126" s="1079" t="s">
        <v>331</v>
      </c>
      <c r="E126" s="1080"/>
      <c r="F126" s="1079" t="s">
        <v>332</v>
      </c>
      <c r="G126" s="1080"/>
      <c r="H126" s="4" t="s">
        <v>23</v>
      </c>
      <c r="I126" s="4" t="s">
        <v>19</v>
      </c>
      <c r="J126" s="4" t="s">
        <v>346</v>
      </c>
      <c r="K126" s="9" t="s">
        <v>50</v>
      </c>
      <c r="L126" s="6">
        <v>70</v>
      </c>
      <c r="M126" s="7">
        <v>6</v>
      </c>
      <c r="N126" s="4"/>
    </row>
    <row r="127" spans="2:14" ht="26.4">
      <c r="B127" s="4">
        <v>2023</v>
      </c>
      <c r="C127" s="4" t="s">
        <v>32</v>
      </c>
      <c r="D127" s="1079" t="s">
        <v>331</v>
      </c>
      <c r="E127" s="1080"/>
      <c r="F127" s="1079" t="s">
        <v>332</v>
      </c>
      <c r="G127" s="1080"/>
      <c r="H127" s="4" t="s">
        <v>24</v>
      </c>
      <c r="I127" s="4" t="s">
        <v>19</v>
      </c>
      <c r="J127" s="4" t="s">
        <v>346</v>
      </c>
      <c r="K127" s="9" t="s">
        <v>50</v>
      </c>
      <c r="L127" s="6">
        <v>7</v>
      </c>
      <c r="M127" s="7">
        <v>0</v>
      </c>
      <c r="N127" s="4"/>
    </row>
    <row r="128" spans="2:14" ht="26.4">
      <c r="B128" s="4">
        <v>2023</v>
      </c>
      <c r="C128" s="4" t="s">
        <v>32</v>
      </c>
      <c r="D128" s="1079" t="s">
        <v>331</v>
      </c>
      <c r="E128" s="1080"/>
      <c r="F128" s="1079" t="s">
        <v>332</v>
      </c>
      <c r="G128" s="1080"/>
      <c r="H128" s="4" t="s">
        <v>25</v>
      </c>
      <c r="I128" s="4" t="s">
        <v>19</v>
      </c>
      <c r="J128" s="4" t="s">
        <v>346</v>
      </c>
      <c r="K128" s="9" t="s">
        <v>50</v>
      </c>
      <c r="L128" s="6">
        <v>1274</v>
      </c>
      <c r="M128" s="7">
        <v>112</v>
      </c>
      <c r="N128" s="4"/>
    </row>
    <row r="129" spans="2:14" ht="26.4">
      <c r="B129" s="4">
        <v>2023</v>
      </c>
      <c r="C129" s="4" t="s">
        <v>32</v>
      </c>
      <c r="D129" s="1079" t="s">
        <v>331</v>
      </c>
      <c r="E129" s="1080"/>
      <c r="F129" s="1079" t="s">
        <v>332</v>
      </c>
      <c r="G129" s="1080"/>
      <c r="H129" s="4" t="s">
        <v>26</v>
      </c>
      <c r="I129" s="4" t="s">
        <v>19</v>
      </c>
      <c r="J129" s="4" t="s">
        <v>346</v>
      </c>
      <c r="K129" s="9" t="s">
        <v>50</v>
      </c>
      <c r="L129" s="6">
        <v>1289</v>
      </c>
      <c r="M129" s="7">
        <v>15</v>
      </c>
      <c r="N129" s="4"/>
    </row>
    <row r="130" spans="2:14" ht="26.4">
      <c r="B130" s="4">
        <v>2023</v>
      </c>
      <c r="C130" s="4" t="s">
        <v>32</v>
      </c>
      <c r="D130" s="1079" t="s">
        <v>331</v>
      </c>
      <c r="E130" s="1080"/>
      <c r="F130" s="1079" t="s">
        <v>332</v>
      </c>
      <c r="G130" s="1080"/>
      <c r="H130" s="4" t="s">
        <v>27</v>
      </c>
      <c r="I130" s="4" t="s">
        <v>19</v>
      </c>
      <c r="J130" s="4" t="s">
        <v>346</v>
      </c>
      <c r="K130" s="9" t="s">
        <v>50</v>
      </c>
      <c r="L130" s="6">
        <v>116</v>
      </c>
      <c r="M130" s="7">
        <v>19</v>
      </c>
      <c r="N130" s="4"/>
    </row>
    <row r="131" spans="2:14" ht="26.4">
      <c r="B131" s="4">
        <v>2023</v>
      </c>
      <c r="C131" s="4" t="s">
        <v>32</v>
      </c>
      <c r="D131" s="1079" t="s">
        <v>331</v>
      </c>
      <c r="E131" s="1080"/>
      <c r="F131" s="1079" t="s">
        <v>332</v>
      </c>
      <c r="G131" s="1080"/>
      <c r="H131" s="4" t="s">
        <v>18</v>
      </c>
      <c r="I131" s="4" t="s">
        <v>19</v>
      </c>
      <c r="J131" s="4" t="s">
        <v>347</v>
      </c>
      <c r="K131" s="5">
        <v>700</v>
      </c>
      <c r="L131" s="6">
        <v>18897</v>
      </c>
      <c r="M131" s="7">
        <v>71</v>
      </c>
      <c r="N131" s="8">
        <v>13178200</v>
      </c>
    </row>
    <row r="132" spans="2:14" ht="39.6">
      <c r="B132" s="4">
        <v>2023</v>
      </c>
      <c r="C132" s="4" t="s">
        <v>32</v>
      </c>
      <c r="D132" s="1079" t="s">
        <v>331</v>
      </c>
      <c r="E132" s="1080"/>
      <c r="F132" s="1079" t="s">
        <v>332</v>
      </c>
      <c r="G132" s="1080"/>
      <c r="H132" s="4" t="s">
        <v>22</v>
      </c>
      <c r="I132" s="4" t="s">
        <v>19</v>
      </c>
      <c r="J132" s="4" t="s">
        <v>347</v>
      </c>
      <c r="K132" s="5">
        <v>1100</v>
      </c>
      <c r="L132" s="6">
        <v>160</v>
      </c>
      <c r="M132" s="7">
        <v>1</v>
      </c>
      <c r="N132" s="8">
        <v>174900</v>
      </c>
    </row>
    <row r="133" spans="2:14" ht="26.4">
      <c r="B133" s="4">
        <v>2023</v>
      </c>
      <c r="C133" s="4" t="s">
        <v>32</v>
      </c>
      <c r="D133" s="1079" t="s">
        <v>331</v>
      </c>
      <c r="E133" s="1080"/>
      <c r="F133" s="1079" t="s">
        <v>332</v>
      </c>
      <c r="G133" s="1080"/>
      <c r="H133" s="4" t="s">
        <v>23</v>
      </c>
      <c r="I133" s="4" t="s">
        <v>19</v>
      </c>
      <c r="J133" s="4" t="s">
        <v>347</v>
      </c>
      <c r="K133" s="5">
        <v>1300</v>
      </c>
      <c r="L133" s="6">
        <v>71</v>
      </c>
      <c r="M133" s="7">
        <v>1</v>
      </c>
      <c r="N133" s="8">
        <v>91000</v>
      </c>
    </row>
    <row r="134" spans="2:14" ht="26.4">
      <c r="B134" s="4">
        <v>2023</v>
      </c>
      <c r="C134" s="4" t="s">
        <v>32</v>
      </c>
      <c r="D134" s="1079" t="s">
        <v>331</v>
      </c>
      <c r="E134" s="1080"/>
      <c r="F134" s="1079" t="s">
        <v>332</v>
      </c>
      <c r="G134" s="1080"/>
      <c r="H134" s="4" t="s">
        <v>24</v>
      </c>
      <c r="I134" s="4" t="s">
        <v>19</v>
      </c>
      <c r="J134" s="4" t="s">
        <v>347</v>
      </c>
      <c r="K134" s="5">
        <v>2300</v>
      </c>
      <c r="L134" s="6">
        <v>3</v>
      </c>
      <c r="M134" s="7">
        <v>0</v>
      </c>
      <c r="N134" s="8">
        <v>6900</v>
      </c>
    </row>
    <row r="135" spans="2:14" ht="26.4">
      <c r="B135" s="4">
        <v>2023</v>
      </c>
      <c r="C135" s="4" t="s">
        <v>32</v>
      </c>
      <c r="D135" s="1079" t="s">
        <v>331</v>
      </c>
      <c r="E135" s="1080"/>
      <c r="F135" s="1079" t="s">
        <v>332</v>
      </c>
      <c r="G135" s="1080"/>
      <c r="H135" s="4" t="s">
        <v>25</v>
      </c>
      <c r="I135" s="4" t="s">
        <v>19</v>
      </c>
      <c r="J135" s="4" t="s">
        <v>347</v>
      </c>
      <c r="K135" s="5">
        <v>1300</v>
      </c>
      <c r="L135" s="6">
        <v>1413</v>
      </c>
      <c r="M135" s="7">
        <v>11</v>
      </c>
      <c r="N135" s="8">
        <v>1822600</v>
      </c>
    </row>
    <row r="136" spans="2:14" ht="26.4">
      <c r="B136" s="4">
        <v>2023</v>
      </c>
      <c r="C136" s="4" t="s">
        <v>32</v>
      </c>
      <c r="D136" s="1079" t="s">
        <v>331</v>
      </c>
      <c r="E136" s="1080"/>
      <c r="F136" s="1079" t="s">
        <v>332</v>
      </c>
      <c r="G136" s="1080"/>
      <c r="H136" s="4" t="s">
        <v>26</v>
      </c>
      <c r="I136" s="4" t="s">
        <v>19</v>
      </c>
      <c r="J136" s="4" t="s">
        <v>347</v>
      </c>
      <c r="K136" s="5">
        <v>2300</v>
      </c>
      <c r="L136" s="6">
        <v>1440</v>
      </c>
      <c r="M136" s="7">
        <v>66</v>
      </c>
      <c r="N136" s="8">
        <v>3160200</v>
      </c>
    </row>
    <row r="137" spans="2:14" ht="26.4">
      <c r="B137" s="4">
        <v>2023</v>
      </c>
      <c r="C137" s="4" t="s">
        <v>32</v>
      </c>
      <c r="D137" s="1079" t="s">
        <v>331</v>
      </c>
      <c r="E137" s="1080"/>
      <c r="F137" s="1079" t="s">
        <v>332</v>
      </c>
      <c r="G137" s="1080"/>
      <c r="H137" s="4" t="s">
        <v>27</v>
      </c>
      <c r="I137" s="4" t="s">
        <v>19</v>
      </c>
      <c r="J137" s="4" t="s">
        <v>347</v>
      </c>
      <c r="K137" s="5">
        <v>200</v>
      </c>
      <c r="L137" s="6">
        <v>887</v>
      </c>
      <c r="M137" s="7">
        <v>0</v>
      </c>
      <c r="N137" s="8">
        <v>177400</v>
      </c>
    </row>
    <row r="138" spans="2:14">
      <c r="B138" s="12" t="s">
        <v>28</v>
      </c>
      <c r="C138" s="12" t="s">
        <v>28</v>
      </c>
      <c r="D138" s="1083" t="s">
        <v>28</v>
      </c>
      <c r="E138" s="1080"/>
      <c r="F138" s="1083" t="s">
        <v>29</v>
      </c>
      <c r="G138" s="1080"/>
      <c r="H138" s="12" t="s">
        <v>28</v>
      </c>
      <c r="I138" s="12" t="s">
        <v>28</v>
      </c>
      <c r="J138" s="12" t="s">
        <v>28</v>
      </c>
      <c r="K138" s="12" t="s">
        <v>28</v>
      </c>
      <c r="L138" s="13">
        <v>44744</v>
      </c>
      <c r="M138" s="13">
        <v>898</v>
      </c>
      <c r="N138" s="14">
        <v>18611200</v>
      </c>
    </row>
    <row r="139" spans="2:14" ht="26.4">
      <c r="B139" s="4">
        <v>2023</v>
      </c>
      <c r="C139" s="4" t="s">
        <v>32</v>
      </c>
      <c r="D139" s="1079" t="s">
        <v>331</v>
      </c>
      <c r="E139" s="1080"/>
      <c r="F139" s="1079" t="s">
        <v>333</v>
      </c>
      <c r="G139" s="1080"/>
      <c r="H139" s="4" t="s">
        <v>18</v>
      </c>
      <c r="I139" s="4" t="s">
        <v>19</v>
      </c>
      <c r="J139" s="4" t="s">
        <v>346</v>
      </c>
      <c r="K139" s="9" t="s">
        <v>50</v>
      </c>
      <c r="L139" s="6">
        <v>13228</v>
      </c>
      <c r="M139" s="7">
        <v>332</v>
      </c>
      <c r="N139" s="4"/>
    </row>
    <row r="140" spans="2:14" ht="39.6">
      <c r="B140" s="4">
        <v>2023</v>
      </c>
      <c r="C140" s="4" t="s">
        <v>32</v>
      </c>
      <c r="D140" s="1079" t="s">
        <v>331</v>
      </c>
      <c r="E140" s="1080"/>
      <c r="F140" s="1079" t="s">
        <v>333</v>
      </c>
      <c r="G140" s="1080"/>
      <c r="H140" s="4" t="s">
        <v>22</v>
      </c>
      <c r="I140" s="4" t="s">
        <v>19</v>
      </c>
      <c r="J140" s="4" t="s">
        <v>346</v>
      </c>
      <c r="K140" s="9" t="s">
        <v>50</v>
      </c>
      <c r="L140" s="6">
        <v>67</v>
      </c>
      <c r="M140" s="7">
        <v>0</v>
      </c>
      <c r="N140" s="4"/>
    </row>
    <row r="141" spans="2:14" ht="26.4">
      <c r="B141" s="4">
        <v>2023</v>
      </c>
      <c r="C141" s="4" t="s">
        <v>32</v>
      </c>
      <c r="D141" s="1079" t="s">
        <v>331</v>
      </c>
      <c r="E141" s="1080"/>
      <c r="F141" s="1079" t="s">
        <v>333</v>
      </c>
      <c r="G141" s="1080"/>
      <c r="H141" s="4" t="s">
        <v>23</v>
      </c>
      <c r="I141" s="4" t="s">
        <v>19</v>
      </c>
      <c r="J141" s="4" t="s">
        <v>346</v>
      </c>
      <c r="K141" s="9" t="s">
        <v>50</v>
      </c>
      <c r="L141" s="6">
        <v>972</v>
      </c>
      <c r="M141" s="7">
        <v>4</v>
      </c>
      <c r="N141" s="4"/>
    </row>
    <row r="142" spans="2:14" ht="26.4">
      <c r="B142" s="4">
        <v>2023</v>
      </c>
      <c r="C142" s="4" t="s">
        <v>32</v>
      </c>
      <c r="D142" s="1079" t="s">
        <v>331</v>
      </c>
      <c r="E142" s="1080"/>
      <c r="F142" s="1079" t="s">
        <v>333</v>
      </c>
      <c r="G142" s="1080"/>
      <c r="H142" s="4" t="s">
        <v>24</v>
      </c>
      <c r="I142" s="4" t="s">
        <v>19</v>
      </c>
      <c r="J142" s="4" t="s">
        <v>346</v>
      </c>
      <c r="K142" s="9" t="s">
        <v>50</v>
      </c>
      <c r="L142" s="6">
        <v>46</v>
      </c>
      <c r="M142" s="7">
        <v>0</v>
      </c>
      <c r="N142" s="4"/>
    </row>
    <row r="143" spans="2:14" ht="26.4">
      <c r="B143" s="4">
        <v>2023</v>
      </c>
      <c r="C143" s="4" t="s">
        <v>32</v>
      </c>
      <c r="D143" s="1079" t="s">
        <v>331</v>
      </c>
      <c r="E143" s="1080"/>
      <c r="F143" s="1079" t="s">
        <v>333</v>
      </c>
      <c r="G143" s="1080"/>
      <c r="H143" s="4" t="s">
        <v>25</v>
      </c>
      <c r="I143" s="4" t="s">
        <v>19</v>
      </c>
      <c r="J143" s="4" t="s">
        <v>346</v>
      </c>
      <c r="K143" s="9" t="s">
        <v>50</v>
      </c>
      <c r="L143" s="6">
        <v>701</v>
      </c>
      <c r="M143" s="7">
        <v>72</v>
      </c>
      <c r="N143" s="4"/>
    </row>
    <row r="144" spans="2:14" ht="26.4">
      <c r="B144" s="4">
        <v>2023</v>
      </c>
      <c r="C144" s="4" t="s">
        <v>32</v>
      </c>
      <c r="D144" s="1079" t="s">
        <v>331</v>
      </c>
      <c r="E144" s="1080"/>
      <c r="F144" s="1079" t="s">
        <v>333</v>
      </c>
      <c r="G144" s="1080"/>
      <c r="H144" s="4" t="s">
        <v>26</v>
      </c>
      <c r="I144" s="4" t="s">
        <v>19</v>
      </c>
      <c r="J144" s="4" t="s">
        <v>346</v>
      </c>
      <c r="K144" s="9" t="s">
        <v>50</v>
      </c>
      <c r="L144" s="6">
        <v>644</v>
      </c>
      <c r="M144" s="7">
        <v>14</v>
      </c>
      <c r="N144" s="4"/>
    </row>
    <row r="145" spans="2:14" ht="26.4">
      <c r="B145" s="4">
        <v>2023</v>
      </c>
      <c r="C145" s="4" t="s">
        <v>32</v>
      </c>
      <c r="D145" s="1079" t="s">
        <v>331</v>
      </c>
      <c r="E145" s="1080"/>
      <c r="F145" s="1079" t="s">
        <v>333</v>
      </c>
      <c r="G145" s="1080"/>
      <c r="H145" s="4" t="s">
        <v>27</v>
      </c>
      <c r="I145" s="4" t="s">
        <v>19</v>
      </c>
      <c r="J145" s="4" t="s">
        <v>346</v>
      </c>
      <c r="K145" s="9" t="s">
        <v>50</v>
      </c>
      <c r="L145" s="6">
        <v>155</v>
      </c>
      <c r="M145" s="7">
        <v>0</v>
      </c>
      <c r="N145" s="4"/>
    </row>
    <row r="146" spans="2:14" ht="26.4">
      <c r="B146" s="4">
        <v>2023</v>
      </c>
      <c r="C146" s="4" t="s">
        <v>32</v>
      </c>
      <c r="D146" s="1079" t="s">
        <v>331</v>
      </c>
      <c r="E146" s="1080"/>
      <c r="F146" s="1079" t="s">
        <v>333</v>
      </c>
      <c r="G146" s="1080"/>
      <c r="H146" s="4" t="s">
        <v>18</v>
      </c>
      <c r="I146" s="4" t="s">
        <v>19</v>
      </c>
      <c r="J146" s="4" t="s">
        <v>347</v>
      </c>
      <c r="K146" s="5">
        <v>700</v>
      </c>
      <c r="L146" s="6">
        <v>13154</v>
      </c>
      <c r="M146" s="7">
        <v>59</v>
      </c>
      <c r="N146" s="8">
        <v>9166500</v>
      </c>
    </row>
    <row r="147" spans="2:14" ht="39.6">
      <c r="B147" s="4">
        <v>2023</v>
      </c>
      <c r="C147" s="4" t="s">
        <v>32</v>
      </c>
      <c r="D147" s="1079" t="s">
        <v>331</v>
      </c>
      <c r="E147" s="1080"/>
      <c r="F147" s="1079" t="s">
        <v>333</v>
      </c>
      <c r="G147" s="1080"/>
      <c r="H147" s="4" t="s">
        <v>22</v>
      </c>
      <c r="I147" s="4" t="s">
        <v>19</v>
      </c>
      <c r="J147" s="4" t="s">
        <v>347</v>
      </c>
      <c r="K147" s="5">
        <v>1100</v>
      </c>
      <c r="L147" s="6">
        <v>77</v>
      </c>
      <c r="M147" s="7">
        <v>2</v>
      </c>
      <c r="N147" s="8">
        <v>82500</v>
      </c>
    </row>
    <row r="148" spans="2:14" ht="26.4">
      <c r="B148" s="4">
        <v>2023</v>
      </c>
      <c r="C148" s="4" t="s">
        <v>32</v>
      </c>
      <c r="D148" s="1079" t="s">
        <v>331</v>
      </c>
      <c r="E148" s="1080"/>
      <c r="F148" s="1079" t="s">
        <v>333</v>
      </c>
      <c r="G148" s="1080"/>
      <c r="H148" s="4" t="s">
        <v>23</v>
      </c>
      <c r="I148" s="4" t="s">
        <v>19</v>
      </c>
      <c r="J148" s="4" t="s">
        <v>347</v>
      </c>
      <c r="K148" s="5">
        <v>1300</v>
      </c>
      <c r="L148" s="6">
        <v>890</v>
      </c>
      <c r="M148" s="7">
        <v>77</v>
      </c>
      <c r="N148" s="8">
        <v>1056900</v>
      </c>
    </row>
    <row r="149" spans="2:14" ht="26.4">
      <c r="B149" s="4">
        <v>2023</v>
      </c>
      <c r="C149" s="4" t="s">
        <v>32</v>
      </c>
      <c r="D149" s="1079" t="s">
        <v>331</v>
      </c>
      <c r="E149" s="1080"/>
      <c r="F149" s="1079" t="s">
        <v>333</v>
      </c>
      <c r="G149" s="1080"/>
      <c r="H149" s="4" t="s">
        <v>24</v>
      </c>
      <c r="I149" s="4" t="s">
        <v>19</v>
      </c>
      <c r="J149" s="4" t="s">
        <v>347</v>
      </c>
      <c r="K149" s="5">
        <v>2300</v>
      </c>
      <c r="L149" s="6">
        <v>43</v>
      </c>
      <c r="M149" s="7">
        <v>1</v>
      </c>
      <c r="N149" s="8">
        <v>96600</v>
      </c>
    </row>
    <row r="150" spans="2:14" ht="26.4">
      <c r="B150" s="4">
        <v>2023</v>
      </c>
      <c r="C150" s="4" t="s">
        <v>32</v>
      </c>
      <c r="D150" s="1079" t="s">
        <v>331</v>
      </c>
      <c r="E150" s="1080"/>
      <c r="F150" s="1079" t="s">
        <v>333</v>
      </c>
      <c r="G150" s="1080"/>
      <c r="H150" s="4" t="s">
        <v>25</v>
      </c>
      <c r="I150" s="4" t="s">
        <v>19</v>
      </c>
      <c r="J150" s="4" t="s">
        <v>347</v>
      </c>
      <c r="K150" s="5">
        <v>1300</v>
      </c>
      <c r="L150" s="6">
        <v>728</v>
      </c>
      <c r="M150" s="7">
        <v>16</v>
      </c>
      <c r="N150" s="8">
        <v>925600</v>
      </c>
    </row>
    <row r="151" spans="2:14" ht="26.4">
      <c r="B151" s="4">
        <v>2023</v>
      </c>
      <c r="C151" s="4" t="s">
        <v>32</v>
      </c>
      <c r="D151" s="1079" t="s">
        <v>331</v>
      </c>
      <c r="E151" s="1080"/>
      <c r="F151" s="1079" t="s">
        <v>333</v>
      </c>
      <c r="G151" s="1080"/>
      <c r="H151" s="4" t="s">
        <v>26</v>
      </c>
      <c r="I151" s="4" t="s">
        <v>19</v>
      </c>
      <c r="J151" s="4" t="s">
        <v>347</v>
      </c>
      <c r="K151" s="5">
        <v>2300</v>
      </c>
      <c r="L151" s="6">
        <v>716</v>
      </c>
      <c r="M151" s="7">
        <v>35</v>
      </c>
      <c r="N151" s="8">
        <v>1566300</v>
      </c>
    </row>
    <row r="152" spans="2:14" ht="26.4">
      <c r="B152" s="4">
        <v>2023</v>
      </c>
      <c r="C152" s="4" t="s">
        <v>32</v>
      </c>
      <c r="D152" s="1079" t="s">
        <v>331</v>
      </c>
      <c r="E152" s="1080"/>
      <c r="F152" s="1079" t="s">
        <v>333</v>
      </c>
      <c r="G152" s="1080"/>
      <c r="H152" s="4" t="s">
        <v>27</v>
      </c>
      <c r="I152" s="4" t="s">
        <v>19</v>
      </c>
      <c r="J152" s="4" t="s">
        <v>347</v>
      </c>
      <c r="K152" s="5">
        <v>200</v>
      </c>
      <c r="L152" s="6">
        <v>293</v>
      </c>
      <c r="M152" s="7">
        <v>0</v>
      </c>
      <c r="N152" s="8">
        <v>58600</v>
      </c>
    </row>
    <row r="153" spans="2:14">
      <c r="B153" s="12" t="s">
        <v>28</v>
      </c>
      <c r="C153" s="12" t="s">
        <v>28</v>
      </c>
      <c r="D153" s="1083" t="s">
        <v>28</v>
      </c>
      <c r="E153" s="1080"/>
      <c r="F153" s="1083" t="s">
        <v>29</v>
      </c>
      <c r="G153" s="1080"/>
      <c r="H153" s="12" t="s">
        <v>28</v>
      </c>
      <c r="I153" s="12" t="s">
        <v>28</v>
      </c>
      <c r="J153" s="12" t="s">
        <v>28</v>
      </c>
      <c r="K153" s="12" t="s">
        <v>28</v>
      </c>
      <c r="L153" s="13">
        <v>31714</v>
      </c>
      <c r="M153" s="13">
        <v>612</v>
      </c>
      <c r="N153" s="14">
        <v>12953000</v>
      </c>
    </row>
    <row r="154" spans="2:14" ht="26.4">
      <c r="B154" s="4">
        <v>2023</v>
      </c>
      <c r="C154" s="4" t="s">
        <v>32</v>
      </c>
      <c r="D154" s="1079" t="s">
        <v>331</v>
      </c>
      <c r="E154" s="1080"/>
      <c r="F154" s="1079" t="s">
        <v>334</v>
      </c>
      <c r="G154" s="1080"/>
      <c r="H154" s="4" t="s">
        <v>18</v>
      </c>
      <c r="I154" s="4" t="s">
        <v>19</v>
      </c>
      <c r="J154" s="4" t="s">
        <v>346</v>
      </c>
      <c r="K154" s="9" t="s">
        <v>50</v>
      </c>
      <c r="L154" s="6">
        <v>13263</v>
      </c>
      <c r="M154" s="7">
        <v>582</v>
      </c>
      <c r="N154" s="4"/>
    </row>
    <row r="155" spans="2:14" ht="39.6">
      <c r="B155" s="4">
        <v>2023</v>
      </c>
      <c r="C155" s="4" t="s">
        <v>32</v>
      </c>
      <c r="D155" s="1079" t="s">
        <v>331</v>
      </c>
      <c r="E155" s="1080"/>
      <c r="F155" s="1079" t="s">
        <v>334</v>
      </c>
      <c r="G155" s="1080"/>
      <c r="H155" s="4" t="s">
        <v>22</v>
      </c>
      <c r="I155" s="4" t="s">
        <v>19</v>
      </c>
      <c r="J155" s="4" t="s">
        <v>346</v>
      </c>
      <c r="K155" s="9" t="s">
        <v>50</v>
      </c>
      <c r="L155" s="6">
        <v>28</v>
      </c>
      <c r="M155" s="7">
        <v>0</v>
      </c>
      <c r="N155" s="4"/>
    </row>
    <row r="156" spans="2:14" ht="26.4">
      <c r="B156" s="4">
        <v>2023</v>
      </c>
      <c r="C156" s="4" t="s">
        <v>32</v>
      </c>
      <c r="D156" s="1079" t="s">
        <v>331</v>
      </c>
      <c r="E156" s="1080"/>
      <c r="F156" s="1079" t="s">
        <v>334</v>
      </c>
      <c r="G156" s="1080"/>
      <c r="H156" s="4" t="s">
        <v>23</v>
      </c>
      <c r="I156" s="4" t="s">
        <v>19</v>
      </c>
      <c r="J156" s="4" t="s">
        <v>346</v>
      </c>
      <c r="K156" s="9" t="s">
        <v>50</v>
      </c>
      <c r="L156" s="6">
        <v>53</v>
      </c>
      <c r="M156" s="7">
        <v>3</v>
      </c>
      <c r="N156" s="4"/>
    </row>
    <row r="157" spans="2:14" ht="26.4">
      <c r="B157" s="4">
        <v>2023</v>
      </c>
      <c r="C157" s="4" t="s">
        <v>32</v>
      </c>
      <c r="D157" s="1079" t="s">
        <v>331</v>
      </c>
      <c r="E157" s="1080"/>
      <c r="F157" s="1079" t="s">
        <v>334</v>
      </c>
      <c r="G157" s="1080"/>
      <c r="H157" s="4" t="s">
        <v>24</v>
      </c>
      <c r="I157" s="4" t="s">
        <v>19</v>
      </c>
      <c r="J157" s="4" t="s">
        <v>346</v>
      </c>
      <c r="K157" s="9" t="s">
        <v>50</v>
      </c>
      <c r="L157" s="6">
        <v>1</v>
      </c>
      <c r="M157" s="7">
        <v>0</v>
      </c>
      <c r="N157" s="4"/>
    </row>
    <row r="158" spans="2:14" ht="26.4">
      <c r="B158" s="4">
        <v>2023</v>
      </c>
      <c r="C158" s="4" t="s">
        <v>32</v>
      </c>
      <c r="D158" s="1079" t="s">
        <v>331</v>
      </c>
      <c r="E158" s="1080"/>
      <c r="F158" s="1079" t="s">
        <v>334</v>
      </c>
      <c r="G158" s="1080"/>
      <c r="H158" s="4" t="s">
        <v>25</v>
      </c>
      <c r="I158" s="4" t="s">
        <v>19</v>
      </c>
      <c r="J158" s="4" t="s">
        <v>346</v>
      </c>
      <c r="K158" s="9" t="s">
        <v>50</v>
      </c>
      <c r="L158" s="6">
        <v>321</v>
      </c>
      <c r="M158" s="7">
        <v>20</v>
      </c>
      <c r="N158" s="4"/>
    </row>
    <row r="159" spans="2:14" ht="26.4">
      <c r="B159" s="4">
        <v>2023</v>
      </c>
      <c r="C159" s="4" t="s">
        <v>32</v>
      </c>
      <c r="D159" s="1079" t="s">
        <v>331</v>
      </c>
      <c r="E159" s="1080"/>
      <c r="F159" s="1079" t="s">
        <v>334</v>
      </c>
      <c r="G159" s="1080"/>
      <c r="H159" s="4" t="s">
        <v>26</v>
      </c>
      <c r="I159" s="4" t="s">
        <v>19</v>
      </c>
      <c r="J159" s="4" t="s">
        <v>346</v>
      </c>
      <c r="K159" s="9" t="s">
        <v>50</v>
      </c>
      <c r="L159" s="6">
        <v>323</v>
      </c>
      <c r="M159" s="7">
        <v>1</v>
      </c>
      <c r="N159" s="4"/>
    </row>
    <row r="160" spans="2:14" ht="26.4">
      <c r="B160" s="4">
        <v>2023</v>
      </c>
      <c r="C160" s="4" t="s">
        <v>32</v>
      </c>
      <c r="D160" s="1079" t="s">
        <v>331</v>
      </c>
      <c r="E160" s="1080"/>
      <c r="F160" s="1079" t="s">
        <v>334</v>
      </c>
      <c r="G160" s="1080"/>
      <c r="H160" s="4" t="s">
        <v>27</v>
      </c>
      <c r="I160" s="4" t="s">
        <v>19</v>
      </c>
      <c r="J160" s="4" t="s">
        <v>346</v>
      </c>
      <c r="K160" s="9" t="s">
        <v>50</v>
      </c>
      <c r="L160" s="6">
        <v>105</v>
      </c>
      <c r="M160" s="7">
        <v>2</v>
      </c>
      <c r="N160" s="4"/>
    </row>
    <row r="161" spans="2:14" ht="26.4">
      <c r="B161" s="4">
        <v>2023</v>
      </c>
      <c r="C161" s="4" t="s">
        <v>32</v>
      </c>
      <c r="D161" s="1079" t="s">
        <v>331</v>
      </c>
      <c r="E161" s="1080"/>
      <c r="F161" s="1079" t="s">
        <v>334</v>
      </c>
      <c r="G161" s="1080"/>
      <c r="H161" s="4" t="s">
        <v>18</v>
      </c>
      <c r="I161" s="4" t="s">
        <v>19</v>
      </c>
      <c r="J161" s="4" t="s">
        <v>347</v>
      </c>
      <c r="K161" s="5">
        <v>700</v>
      </c>
      <c r="L161" s="6">
        <v>12999</v>
      </c>
      <c r="M161" s="7">
        <v>53</v>
      </c>
      <c r="N161" s="8">
        <v>9062200</v>
      </c>
    </row>
    <row r="162" spans="2:14" ht="39.6">
      <c r="B162" s="4">
        <v>2023</v>
      </c>
      <c r="C162" s="4" t="s">
        <v>32</v>
      </c>
      <c r="D162" s="1079" t="s">
        <v>331</v>
      </c>
      <c r="E162" s="1080"/>
      <c r="F162" s="1079" t="s">
        <v>334</v>
      </c>
      <c r="G162" s="1080"/>
      <c r="H162" s="4" t="s">
        <v>22</v>
      </c>
      <c r="I162" s="4" t="s">
        <v>19</v>
      </c>
      <c r="J162" s="4" t="s">
        <v>347</v>
      </c>
      <c r="K162" s="5">
        <v>1100</v>
      </c>
      <c r="L162" s="6">
        <v>48</v>
      </c>
      <c r="M162" s="7">
        <v>0</v>
      </c>
      <c r="N162" s="8">
        <v>52800</v>
      </c>
    </row>
    <row r="163" spans="2:14" ht="26.4">
      <c r="B163" s="4">
        <v>2023</v>
      </c>
      <c r="C163" s="4" t="s">
        <v>32</v>
      </c>
      <c r="D163" s="1079" t="s">
        <v>331</v>
      </c>
      <c r="E163" s="1080"/>
      <c r="F163" s="1079" t="s">
        <v>334</v>
      </c>
      <c r="G163" s="1080"/>
      <c r="H163" s="4" t="s">
        <v>23</v>
      </c>
      <c r="I163" s="4" t="s">
        <v>19</v>
      </c>
      <c r="J163" s="4" t="s">
        <v>347</v>
      </c>
      <c r="K163" s="5">
        <v>1300</v>
      </c>
      <c r="L163" s="6">
        <v>43</v>
      </c>
      <c r="M163" s="7">
        <v>0</v>
      </c>
      <c r="N163" s="8">
        <v>55900</v>
      </c>
    </row>
    <row r="164" spans="2:14" ht="26.4">
      <c r="B164" s="4">
        <v>2023</v>
      </c>
      <c r="C164" s="4" t="s">
        <v>32</v>
      </c>
      <c r="D164" s="1079" t="s">
        <v>331</v>
      </c>
      <c r="E164" s="1080"/>
      <c r="F164" s="1079" t="s">
        <v>334</v>
      </c>
      <c r="G164" s="1080"/>
      <c r="H164" s="4" t="s">
        <v>24</v>
      </c>
      <c r="I164" s="4" t="s">
        <v>19</v>
      </c>
      <c r="J164" s="4" t="s">
        <v>347</v>
      </c>
      <c r="K164" s="5">
        <v>2300</v>
      </c>
      <c r="L164" s="10">
        <v>0</v>
      </c>
      <c r="M164" s="7">
        <v>0</v>
      </c>
      <c r="N164" s="11">
        <v>0</v>
      </c>
    </row>
    <row r="165" spans="2:14" ht="26.4">
      <c r="B165" s="4">
        <v>2023</v>
      </c>
      <c r="C165" s="4" t="s">
        <v>32</v>
      </c>
      <c r="D165" s="1079" t="s">
        <v>331</v>
      </c>
      <c r="E165" s="1080"/>
      <c r="F165" s="1079" t="s">
        <v>334</v>
      </c>
      <c r="G165" s="1080"/>
      <c r="H165" s="4" t="s">
        <v>25</v>
      </c>
      <c r="I165" s="4" t="s">
        <v>19</v>
      </c>
      <c r="J165" s="4" t="s">
        <v>347</v>
      </c>
      <c r="K165" s="5">
        <v>1300</v>
      </c>
      <c r="L165" s="6">
        <v>312</v>
      </c>
      <c r="M165" s="7">
        <v>6</v>
      </c>
      <c r="N165" s="8">
        <v>397800</v>
      </c>
    </row>
    <row r="166" spans="2:14" ht="26.4">
      <c r="B166" s="4">
        <v>2023</v>
      </c>
      <c r="C166" s="4" t="s">
        <v>32</v>
      </c>
      <c r="D166" s="1079" t="s">
        <v>331</v>
      </c>
      <c r="E166" s="1080"/>
      <c r="F166" s="1079" t="s">
        <v>334</v>
      </c>
      <c r="G166" s="1080"/>
      <c r="H166" s="4" t="s">
        <v>26</v>
      </c>
      <c r="I166" s="4" t="s">
        <v>19</v>
      </c>
      <c r="J166" s="4" t="s">
        <v>347</v>
      </c>
      <c r="K166" s="5">
        <v>2300</v>
      </c>
      <c r="L166" s="6">
        <v>270</v>
      </c>
      <c r="M166" s="7">
        <v>6</v>
      </c>
      <c r="N166" s="8">
        <v>607200</v>
      </c>
    </row>
    <row r="167" spans="2:14" ht="26.4">
      <c r="B167" s="4">
        <v>2023</v>
      </c>
      <c r="C167" s="4" t="s">
        <v>32</v>
      </c>
      <c r="D167" s="1079" t="s">
        <v>331</v>
      </c>
      <c r="E167" s="1080"/>
      <c r="F167" s="1079" t="s">
        <v>334</v>
      </c>
      <c r="G167" s="1080"/>
      <c r="H167" s="4" t="s">
        <v>27</v>
      </c>
      <c r="I167" s="4" t="s">
        <v>19</v>
      </c>
      <c r="J167" s="4" t="s">
        <v>347</v>
      </c>
      <c r="K167" s="5">
        <v>200</v>
      </c>
      <c r="L167" s="6">
        <v>422</v>
      </c>
      <c r="M167" s="7">
        <v>0</v>
      </c>
      <c r="N167" s="8">
        <v>84400</v>
      </c>
    </row>
    <row r="168" spans="2:14">
      <c r="B168" s="12" t="s">
        <v>28</v>
      </c>
      <c r="C168" s="12" t="s">
        <v>28</v>
      </c>
      <c r="D168" s="1083" t="s">
        <v>28</v>
      </c>
      <c r="E168" s="1080"/>
      <c r="F168" s="1083" t="s">
        <v>29</v>
      </c>
      <c r="G168" s="1080"/>
      <c r="H168" s="12" t="s">
        <v>28</v>
      </c>
      <c r="I168" s="12" t="s">
        <v>28</v>
      </c>
      <c r="J168" s="12" t="s">
        <v>28</v>
      </c>
      <c r="K168" s="12" t="s">
        <v>28</v>
      </c>
      <c r="L168" s="13">
        <v>28188</v>
      </c>
      <c r="M168" s="13">
        <v>673</v>
      </c>
      <c r="N168" s="14">
        <v>10260300</v>
      </c>
    </row>
    <row r="169" spans="2:14" ht="26.4">
      <c r="B169" s="4">
        <v>2023</v>
      </c>
      <c r="C169" s="4" t="s">
        <v>32</v>
      </c>
      <c r="D169" s="1079" t="s">
        <v>331</v>
      </c>
      <c r="E169" s="1080"/>
      <c r="F169" s="1079" t="s">
        <v>335</v>
      </c>
      <c r="G169" s="1080"/>
      <c r="H169" s="4" t="s">
        <v>18</v>
      </c>
      <c r="I169" s="4" t="s">
        <v>19</v>
      </c>
      <c r="J169" s="4" t="s">
        <v>346</v>
      </c>
      <c r="K169" s="9" t="s">
        <v>50</v>
      </c>
      <c r="L169" s="6">
        <v>72019</v>
      </c>
      <c r="M169" s="7">
        <v>1121</v>
      </c>
      <c r="N169" s="4"/>
    </row>
    <row r="170" spans="2:14" ht="39.6">
      <c r="B170" s="4">
        <v>2023</v>
      </c>
      <c r="C170" s="4" t="s">
        <v>32</v>
      </c>
      <c r="D170" s="1079" t="s">
        <v>331</v>
      </c>
      <c r="E170" s="1080"/>
      <c r="F170" s="1079" t="s">
        <v>335</v>
      </c>
      <c r="G170" s="1080"/>
      <c r="H170" s="4" t="s">
        <v>22</v>
      </c>
      <c r="I170" s="4" t="s">
        <v>19</v>
      </c>
      <c r="J170" s="4" t="s">
        <v>346</v>
      </c>
      <c r="K170" s="9" t="s">
        <v>50</v>
      </c>
      <c r="L170" s="6">
        <v>537</v>
      </c>
      <c r="M170" s="7">
        <v>2</v>
      </c>
      <c r="N170" s="4"/>
    </row>
    <row r="171" spans="2:14" ht="26.4">
      <c r="B171" s="4">
        <v>2023</v>
      </c>
      <c r="C171" s="4" t="s">
        <v>32</v>
      </c>
      <c r="D171" s="1079" t="s">
        <v>331</v>
      </c>
      <c r="E171" s="1080"/>
      <c r="F171" s="1079" t="s">
        <v>335</v>
      </c>
      <c r="G171" s="1080"/>
      <c r="H171" s="4" t="s">
        <v>23</v>
      </c>
      <c r="I171" s="4" t="s">
        <v>19</v>
      </c>
      <c r="J171" s="4" t="s">
        <v>346</v>
      </c>
      <c r="K171" s="9" t="s">
        <v>50</v>
      </c>
      <c r="L171" s="6">
        <v>787</v>
      </c>
      <c r="M171" s="7">
        <v>61</v>
      </c>
      <c r="N171" s="4"/>
    </row>
    <row r="172" spans="2:14" ht="26.4">
      <c r="B172" s="4">
        <v>2023</v>
      </c>
      <c r="C172" s="4" t="s">
        <v>32</v>
      </c>
      <c r="D172" s="1079" t="s">
        <v>331</v>
      </c>
      <c r="E172" s="1080"/>
      <c r="F172" s="1079" t="s">
        <v>335</v>
      </c>
      <c r="G172" s="1080"/>
      <c r="H172" s="4" t="s">
        <v>24</v>
      </c>
      <c r="I172" s="4" t="s">
        <v>19</v>
      </c>
      <c r="J172" s="4" t="s">
        <v>346</v>
      </c>
      <c r="K172" s="9" t="s">
        <v>50</v>
      </c>
      <c r="L172" s="6">
        <v>1058</v>
      </c>
      <c r="M172" s="7">
        <v>4</v>
      </c>
      <c r="N172" s="4"/>
    </row>
    <row r="173" spans="2:14" ht="26.4">
      <c r="B173" s="4">
        <v>2023</v>
      </c>
      <c r="C173" s="4" t="s">
        <v>32</v>
      </c>
      <c r="D173" s="1079" t="s">
        <v>331</v>
      </c>
      <c r="E173" s="1080"/>
      <c r="F173" s="1079" t="s">
        <v>335</v>
      </c>
      <c r="G173" s="1080"/>
      <c r="H173" s="4" t="s">
        <v>25</v>
      </c>
      <c r="I173" s="4" t="s">
        <v>19</v>
      </c>
      <c r="J173" s="4" t="s">
        <v>346</v>
      </c>
      <c r="K173" s="9" t="s">
        <v>50</v>
      </c>
      <c r="L173" s="6">
        <v>2507</v>
      </c>
      <c r="M173" s="7">
        <v>76</v>
      </c>
      <c r="N173" s="4"/>
    </row>
    <row r="174" spans="2:14" ht="26.4">
      <c r="B174" s="4">
        <v>2023</v>
      </c>
      <c r="C174" s="4" t="s">
        <v>32</v>
      </c>
      <c r="D174" s="1079" t="s">
        <v>331</v>
      </c>
      <c r="E174" s="1080"/>
      <c r="F174" s="1079" t="s">
        <v>335</v>
      </c>
      <c r="G174" s="1080"/>
      <c r="H174" s="4" t="s">
        <v>26</v>
      </c>
      <c r="I174" s="4" t="s">
        <v>19</v>
      </c>
      <c r="J174" s="4" t="s">
        <v>346</v>
      </c>
      <c r="K174" s="9" t="s">
        <v>50</v>
      </c>
      <c r="L174" s="6">
        <v>13366</v>
      </c>
      <c r="M174" s="7">
        <v>22</v>
      </c>
      <c r="N174" s="4"/>
    </row>
    <row r="175" spans="2:14" ht="26.4">
      <c r="B175" s="4">
        <v>2023</v>
      </c>
      <c r="C175" s="4" t="s">
        <v>32</v>
      </c>
      <c r="D175" s="1079" t="s">
        <v>331</v>
      </c>
      <c r="E175" s="1080"/>
      <c r="F175" s="1079" t="s">
        <v>335</v>
      </c>
      <c r="G175" s="1080"/>
      <c r="H175" s="4" t="s">
        <v>27</v>
      </c>
      <c r="I175" s="4" t="s">
        <v>19</v>
      </c>
      <c r="J175" s="4" t="s">
        <v>346</v>
      </c>
      <c r="K175" s="9" t="s">
        <v>50</v>
      </c>
      <c r="L175" s="6">
        <v>369</v>
      </c>
      <c r="M175" s="7">
        <v>0</v>
      </c>
      <c r="N175" s="4"/>
    </row>
    <row r="176" spans="2:14" ht="26.4">
      <c r="B176" s="4">
        <v>2023</v>
      </c>
      <c r="C176" s="4" t="s">
        <v>32</v>
      </c>
      <c r="D176" s="1079" t="s">
        <v>331</v>
      </c>
      <c r="E176" s="1080"/>
      <c r="F176" s="1079" t="s">
        <v>335</v>
      </c>
      <c r="G176" s="1080"/>
      <c r="H176" s="4" t="s">
        <v>18</v>
      </c>
      <c r="I176" s="4" t="s">
        <v>19</v>
      </c>
      <c r="J176" s="4" t="s">
        <v>347</v>
      </c>
      <c r="K176" s="5">
        <v>700</v>
      </c>
      <c r="L176" s="6">
        <v>64654</v>
      </c>
      <c r="M176" s="7">
        <v>8504</v>
      </c>
      <c r="N176" s="8">
        <v>39305000</v>
      </c>
    </row>
    <row r="177" spans="2:14" ht="39.6">
      <c r="B177" s="4">
        <v>2023</v>
      </c>
      <c r="C177" s="4" t="s">
        <v>32</v>
      </c>
      <c r="D177" s="1079" t="s">
        <v>331</v>
      </c>
      <c r="E177" s="1080"/>
      <c r="F177" s="1079" t="s">
        <v>335</v>
      </c>
      <c r="G177" s="1080"/>
      <c r="H177" s="4" t="s">
        <v>22</v>
      </c>
      <c r="I177" s="4" t="s">
        <v>19</v>
      </c>
      <c r="J177" s="4" t="s">
        <v>347</v>
      </c>
      <c r="K177" s="5">
        <v>1100</v>
      </c>
      <c r="L177" s="6">
        <v>397</v>
      </c>
      <c r="M177" s="7">
        <v>108</v>
      </c>
      <c r="N177" s="8">
        <v>317900</v>
      </c>
    </row>
    <row r="178" spans="2:14" ht="26.4">
      <c r="B178" s="4">
        <v>2023</v>
      </c>
      <c r="C178" s="4" t="s">
        <v>32</v>
      </c>
      <c r="D178" s="1079" t="s">
        <v>331</v>
      </c>
      <c r="E178" s="1080"/>
      <c r="F178" s="1079" t="s">
        <v>335</v>
      </c>
      <c r="G178" s="1080"/>
      <c r="H178" s="4" t="s">
        <v>23</v>
      </c>
      <c r="I178" s="4" t="s">
        <v>19</v>
      </c>
      <c r="J178" s="4" t="s">
        <v>347</v>
      </c>
      <c r="K178" s="5">
        <v>1300</v>
      </c>
      <c r="L178" s="6">
        <v>699</v>
      </c>
      <c r="M178" s="7">
        <v>49</v>
      </c>
      <c r="N178" s="8">
        <v>845000</v>
      </c>
    </row>
    <row r="179" spans="2:14" ht="26.4">
      <c r="B179" s="4">
        <v>2023</v>
      </c>
      <c r="C179" s="4" t="s">
        <v>32</v>
      </c>
      <c r="D179" s="1079" t="s">
        <v>331</v>
      </c>
      <c r="E179" s="1080"/>
      <c r="F179" s="1079" t="s">
        <v>335</v>
      </c>
      <c r="G179" s="1080"/>
      <c r="H179" s="4" t="s">
        <v>24</v>
      </c>
      <c r="I179" s="4" t="s">
        <v>19</v>
      </c>
      <c r="J179" s="4" t="s">
        <v>347</v>
      </c>
      <c r="K179" s="5">
        <v>2300</v>
      </c>
      <c r="L179" s="6">
        <v>1064</v>
      </c>
      <c r="M179" s="7">
        <v>238</v>
      </c>
      <c r="N179" s="8">
        <v>1899800</v>
      </c>
    </row>
    <row r="180" spans="2:14" ht="26.4">
      <c r="B180" s="4">
        <v>2023</v>
      </c>
      <c r="C180" s="4" t="s">
        <v>32</v>
      </c>
      <c r="D180" s="1079" t="s">
        <v>331</v>
      </c>
      <c r="E180" s="1080"/>
      <c r="F180" s="1079" t="s">
        <v>335</v>
      </c>
      <c r="G180" s="1080"/>
      <c r="H180" s="4" t="s">
        <v>25</v>
      </c>
      <c r="I180" s="4" t="s">
        <v>19</v>
      </c>
      <c r="J180" s="4" t="s">
        <v>347</v>
      </c>
      <c r="K180" s="5">
        <v>1300</v>
      </c>
      <c r="L180" s="6">
        <v>2307</v>
      </c>
      <c r="M180" s="7">
        <v>441</v>
      </c>
      <c r="N180" s="8">
        <v>2425800</v>
      </c>
    </row>
    <row r="181" spans="2:14" ht="26.4">
      <c r="B181" s="4">
        <v>2023</v>
      </c>
      <c r="C181" s="4" t="s">
        <v>32</v>
      </c>
      <c r="D181" s="1079" t="s">
        <v>331</v>
      </c>
      <c r="E181" s="1080"/>
      <c r="F181" s="1079" t="s">
        <v>335</v>
      </c>
      <c r="G181" s="1080"/>
      <c r="H181" s="4" t="s">
        <v>26</v>
      </c>
      <c r="I181" s="4" t="s">
        <v>19</v>
      </c>
      <c r="J181" s="4" t="s">
        <v>347</v>
      </c>
      <c r="K181" s="5">
        <v>2300</v>
      </c>
      <c r="L181" s="6">
        <v>11663</v>
      </c>
      <c r="M181" s="7">
        <v>5072</v>
      </c>
      <c r="N181" s="8">
        <v>15159300</v>
      </c>
    </row>
    <row r="182" spans="2:14" ht="26.4">
      <c r="B182" s="4">
        <v>2023</v>
      </c>
      <c r="C182" s="4" t="s">
        <v>32</v>
      </c>
      <c r="D182" s="1079" t="s">
        <v>331</v>
      </c>
      <c r="E182" s="1080"/>
      <c r="F182" s="1079" t="s">
        <v>335</v>
      </c>
      <c r="G182" s="1080"/>
      <c r="H182" s="4" t="s">
        <v>27</v>
      </c>
      <c r="I182" s="4" t="s">
        <v>19</v>
      </c>
      <c r="J182" s="4" t="s">
        <v>347</v>
      </c>
      <c r="K182" s="5">
        <v>200</v>
      </c>
      <c r="L182" s="6">
        <v>370</v>
      </c>
      <c r="M182" s="7">
        <v>39</v>
      </c>
      <c r="N182" s="8">
        <v>66200</v>
      </c>
    </row>
    <row r="183" spans="2:14">
      <c r="B183" s="12" t="s">
        <v>28</v>
      </c>
      <c r="C183" s="12" t="s">
        <v>28</v>
      </c>
      <c r="D183" s="1083" t="s">
        <v>28</v>
      </c>
      <c r="E183" s="1080"/>
      <c r="F183" s="1083" t="s">
        <v>29</v>
      </c>
      <c r="G183" s="1080"/>
      <c r="H183" s="12" t="s">
        <v>28</v>
      </c>
      <c r="I183" s="12" t="s">
        <v>28</v>
      </c>
      <c r="J183" s="12" t="s">
        <v>28</v>
      </c>
      <c r="K183" s="12" t="s">
        <v>28</v>
      </c>
      <c r="L183" s="13">
        <v>171797</v>
      </c>
      <c r="M183" s="13">
        <v>15737</v>
      </c>
      <c r="N183" s="14">
        <v>60019000</v>
      </c>
    </row>
    <row r="184" spans="2:14" ht="26.4">
      <c r="B184" s="4">
        <v>2023</v>
      </c>
      <c r="C184" s="4" t="s">
        <v>32</v>
      </c>
      <c r="D184" s="1079" t="s">
        <v>331</v>
      </c>
      <c r="E184" s="1080"/>
      <c r="F184" s="1079" t="s">
        <v>336</v>
      </c>
      <c r="G184" s="1080"/>
      <c r="H184" s="4" t="s">
        <v>18</v>
      </c>
      <c r="I184" s="4" t="s">
        <v>19</v>
      </c>
      <c r="J184" s="4" t="s">
        <v>346</v>
      </c>
      <c r="K184" s="9" t="s">
        <v>50</v>
      </c>
      <c r="L184" s="6">
        <v>56883</v>
      </c>
      <c r="M184" s="7">
        <v>1421</v>
      </c>
      <c r="N184" s="4"/>
    </row>
    <row r="185" spans="2:14" ht="39.6">
      <c r="B185" s="4">
        <v>2023</v>
      </c>
      <c r="C185" s="4" t="s">
        <v>32</v>
      </c>
      <c r="D185" s="1079" t="s">
        <v>331</v>
      </c>
      <c r="E185" s="1080"/>
      <c r="F185" s="1079" t="s">
        <v>336</v>
      </c>
      <c r="G185" s="1080"/>
      <c r="H185" s="4" t="s">
        <v>22</v>
      </c>
      <c r="I185" s="4" t="s">
        <v>19</v>
      </c>
      <c r="J185" s="4" t="s">
        <v>346</v>
      </c>
      <c r="K185" s="9" t="s">
        <v>50</v>
      </c>
      <c r="L185" s="6">
        <v>453</v>
      </c>
      <c r="M185" s="7">
        <v>0</v>
      </c>
      <c r="N185" s="4"/>
    </row>
    <row r="186" spans="2:14" ht="26.4">
      <c r="B186" s="4">
        <v>2023</v>
      </c>
      <c r="C186" s="4" t="s">
        <v>32</v>
      </c>
      <c r="D186" s="1079" t="s">
        <v>331</v>
      </c>
      <c r="E186" s="1080"/>
      <c r="F186" s="1079" t="s">
        <v>336</v>
      </c>
      <c r="G186" s="1080"/>
      <c r="H186" s="4" t="s">
        <v>23</v>
      </c>
      <c r="I186" s="4" t="s">
        <v>19</v>
      </c>
      <c r="J186" s="4" t="s">
        <v>346</v>
      </c>
      <c r="K186" s="9" t="s">
        <v>50</v>
      </c>
      <c r="L186" s="6">
        <v>918</v>
      </c>
      <c r="M186" s="7">
        <v>21</v>
      </c>
      <c r="N186" s="4"/>
    </row>
    <row r="187" spans="2:14" ht="26.4">
      <c r="B187" s="4">
        <v>2023</v>
      </c>
      <c r="C187" s="4" t="s">
        <v>32</v>
      </c>
      <c r="D187" s="1079" t="s">
        <v>331</v>
      </c>
      <c r="E187" s="1080"/>
      <c r="F187" s="1079" t="s">
        <v>336</v>
      </c>
      <c r="G187" s="1080"/>
      <c r="H187" s="4" t="s">
        <v>24</v>
      </c>
      <c r="I187" s="4" t="s">
        <v>19</v>
      </c>
      <c r="J187" s="4" t="s">
        <v>346</v>
      </c>
      <c r="K187" s="9" t="s">
        <v>50</v>
      </c>
      <c r="L187" s="6">
        <v>791</v>
      </c>
      <c r="M187" s="7">
        <v>0</v>
      </c>
      <c r="N187" s="4"/>
    </row>
    <row r="188" spans="2:14" ht="26.4">
      <c r="B188" s="4">
        <v>2023</v>
      </c>
      <c r="C188" s="4" t="s">
        <v>32</v>
      </c>
      <c r="D188" s="1079" t="s">
        <v>331</v>
      </c>
      <c r="E188" s="1080"/>
      <c r="F188" s="1079" t="s">
        <v>336</v>
      </c>
      <c r="G188" s="1080"/>
      <c r="H188" s="4" t="s">
        <v>25</v>
      </c>
      <c r="I188" s="4" t="s">
        <v>19</v>
      </c>
      <c r="J188" s="4" t="s">
        <v>346</v>
      </c>
      <c r="K188" s="9" t="s">
        <v>50</v>
      </c>
      <c r="L188" s="6">
        <v>2889</v>
      </c>
      <c r="M188" s="7">
        <v>92</v>
      </c>
      <c r="N188" s="4"/>
    </row>
    <row r="189" spans="2:14" ht="26.4">
      <c r="B189" s="4">
        <v>2023</v>
      </c>
      <c r="C189" s="4" t="s">
        <v>32</v>
      </c>
      <c r="D189" s="1079" t="s">
        <v>331</v>
      </c>
      <c r="E189" s="1080"/>
      <c r="F189" s="1079" t="s">
        <v>336</v>
      </c>
      <c r="G189" s="1080"/>
      <c r="H189" s="4" t="s">
        <v>26</v>
      </c>
      <c r="I189" s="4" t="s">
        <v>19</v>
      </c>
      <c r="J189" s="4" t="s">
        <v>346</v>
      </c>
      <c r="K189" s="9" t="s">
        <v>50</v>
      </c>
      <c r="L189" s="6">
        <v>8267</v>
      </c>
      <c r="M189" s="7">
        <v>40</v>
      </c>
      <c r="N189" s="4"/>
    </row>
    <row r="190" spans="2:14" ht="26.4">
      <c r="B190" s="4">
        <v>2023</v>
      </c>
      <c r="C190" s="4" t="s">
        <v>32</v>
      </c>
      <c r="D190" s="1079" t="s">
        <v>331</v>
      </c>
      <c r="E190" s="1080"/>
      <c r="F190" s="1079" t="s">
        <v>336</v>
      </c>
      <c r="G190" s="1080"/>
      <c r="H190" s="4" t="s">
        <v>27</v>
      </c>
      <c r="I190" s="4" t="s">
        <v>19</v>
      </c>
      <c r="J190" s="4" t="s">
        <v>346</v>
      </c>
      <c r="K190" s="9" t="s">
        <v>50</v>
      </c>
      <c r="L190" s="6">
        <v>314</v>
      </c>
      <c r="M190" s="7">
        <v>0</v>
      </c>
      <c r="N190" s="4"/>
    </row>
    <row r="191" spans="2:14" ht="26.4">
      <c r="B191" s="4">
        <v>2023</v>
      </c>
      <c r="C191" s="4" t="s">
        <v>32</v>
      </c>
      <c r="D191" s="1079" t="s">
        <v>331</v>
      </c>
      <c r="E191" s="1080"/>
      <c r="F191" s="1079" t="s">
        <v>336</v>
      </c>
      <c r="G191" s="1080"/>
      <c r="H191" s="4" t="s">
        <v>18</v>
      </c>
      <c r="I191" s="4" t="s">
        <v>19</v>
      </c>
      <c r="J191" s="4" t="s">
        <v>347</v>
      </c>
      <c r="K191" s="5">
        <v>700</v>
      </c>
      <c r="L191" s="6">
        <v>55142</v>
      </c>
      <c r="M191" s="7">
        <v>11004</v>
      </c>
      <c r="N191" s="8">
        <v>30896600</v>
      </c>
    </row>
    <row r="192" spans="2:14" ht="39.6">
      <c r="B192" s="4">
        <v>2023</v>
      </c>
      <c r="C192" s="4" t="s">
        <v>32</v>
      </c>
      <c r="D192" s="1079" t="s">
        <v>331</v>
      </c>
      <c r="E192" s="1080"/>
      <c r="F192" s="1079" t="s">
        <v>336</v>
      </c>
      <c r="G192" s="1080"/>
      <c r="H192" s="4" t="s">
        <v>22</v>
      </c>
      <c r="I192" s="4" t="s">
        <v>19</v>
      </c>
      <c r="J192" s="4" t="s">
        <v>347</v>
      </c>
      <c r="K192" s="5">
        <v>1100</v>
      </c>
      <c r="L192" s="6">
        <v>530</v>
      </c>
      <c r="M192" s="7">
        <v>143</v>
      </c>
      <c r="N192" s="8">
        <v>425700</v>
      </c>
    </row>
    <row r="193" spans="2:14" ht="26.4">
      <c r="B193" s="4">
        <v>2023</v>
      </c>
      <c r="C193" s="4" t="s">
        <v>32</v>
      </c>
      <c r="D193" s="1079" t="s">
        <v>331</v>
      </c>
      <c r="E193" s="1080"/>
      <c r="F193" s="1079" t="s">
        <v>336</v>
      </c>
      <c r="G193" s="1080"/>
      <c r="H193" s="4" t="s">
        <v>23</v>
      </c>
      <c r="I193" s="4" t="s">
        <v>19</v>
      </c>
      <c r="J193" s="4" t="s">
        <v>347</v>
      </c>
      <c r="K193" s="5">
        <v>1300</v>
      </c>
      <c r="L193" s="6">
        <v>925</v>
      </c>
      <c r="M193" s="7">
        <v>167</v>
      </c>
      <c r="N193" s="8">
        <v>985400</v>
      </c>
    </row>
    <row r="194" spans="2:14" ht="26.4">
      <c r="B194" s="4">
        <v>2023</v>
      </c>
      <c r="C194" s="4" t="s">
        <v>32</v>
      </c>
      <c r="D194" s="1079" t="s">
        <v>331</v>
      </c>
      <c r="E194" s="1080"/>
      <c r="F194" s="1079" t="s">
        <v>336</v>
      </c>
      <c r="G194" s="1080"/>
      <c r="H194" s="4" t="s">
        <v>24</v>
      </c>
      <c r="I194" s="4" t="s">
        <v>19</v>
      </c>
      <c r="J194" s="4" t="s">
        <v>347</v>
      </c>
      <c r="K194" s="5">
        <v>2300</v>
      </c>
      <c r="L194" s="6">
        <v>786</v>
      </c>
      <c r="M194" s="7">
        <v>668</v>
      </c>
      <c r="N194" s="8">
        <v>271400</v>
      </c>
    </row>
    <row r="195" spans="2:14" ht="26.4">
      <c r="B195" s="4">
        <v>2023</v>
      </c>
      <c r="C195" s="4" t="s">
        <v>32</v>
      </c>
      <c r="D195" s="1079" t="s">
        <v>331</v>
      </c>
      <c r="E195" s="1080"/>
      <c r="F195" s="1079" t="s">
        <v>336</v>
      </c>
      <c r="G195" s="1080"/>
      <c r="H195" s="4" t="s">
        <v>25</v>
      </c>
      <c r="I195" s="4" t="s">
        <v>19</v>
      </c>
      <c r="J195" s="4" t="s">
        <v>347</v>
      </c>
      <c r="K195" s="5">
        <v>1300</v>
      </c>
      <c r="L195" s="6">
        <v>2890</v>
      </c>
      <c r="M195" s="7">
        <v>803</v>
      </c>
      <c r="N195" s="8">
        <v>2713100</v>
      </c>
    </row>
    <row r="196" spans="2:14" ht="26.4">
      <c r="B196" s="4">
        <v>2023</v>
      </c>
      <c r="C196" s="4" t="s">
        <v>32</v>
      </c>
      <c r="D196" s="1079" t="s">
        <v>331</v>
      </c>
      <c r="E196" s="1080"/>
      <c r="F196" s="1079" t="s">
        <v>336</v>
      </c>
      <c r="G196" s="1080"/>
      <c r="H196" s="4" t="s">
        <v>26</v>
      </c>
      <c r="I196" s="4" t="s">
        <v>19</v>
      </c>
      <c r="J196" s="4" t="s">
        <v>347</v>
      </c>
      <c r="K196" s="5">
        <v>2300</v>
      </c>
      <c r="L196" s="6">
        <v>9157</v>
      </c>
      <c r="M196" s="7">
        <v>2530</v>
      </c>
      <c r="N196" s="8">
        <v>15242100</v>
      </c>
    </row>
    <row r="197" spans="2:14" ht="26.4">
      <c r="B197" s="4">
        <v>2023</v>
      </c>
      <c r="C197" s="4" t="s">
        <v>32</v>
      </c>
      <c r="D197" s="1079" t="s">
        <v>331</v>
      </c>
      <c r="E197" s="1080"/>
      <c r="F197" s="1079" t="s">
        <v>336</v>
      </c>
      <c r="G197" s="1080"/>
      <c r="H197" s="4" t="s">
        <v>27</v>
      </c>
      <c r="I197" s="4" t="s">
        <v>19</v>
      </c>
      <c r="J197" s="4" t="s">
        <v>347</v>
      </c>
      <c r="K197" s="5">
        <v>200</v>
      </c>
      <c r="L197" s="6">
        <v>546</v>
      </c>
      <c r="M197" s="7">
        <v>52</v>
      </c>
      <c r="N197" s="8">
        <v>98800</v>
      </c>
    </row>
    <row r="198" spans="2:14">
      <c r="B198" s="12" t="s">
        <v>28</v>
      </c>
      <c r="C198" s="12" t="s">
        <v>28</v>
      </c>
      <c r="D198" s="1083" t="s">
        <v>28</v>
      </c>
      <c r="E198" s="1080"/>
      <c r="F198" s="1083" t="s">
        <v>29</v>
      </c>
      <c r="G198" s="1080"/>
      <c r="H198" s="12" t="s">
        <v>28</v>
      </c>
      <c r="I198" s="12" t="s">
        <v>28</v>
      </c>
      <c r="J198" s="12" t="s">
        <v>28</v>
      </c>
      <c r="K198" s="12" t="s">
        <v>28</v>
      </c>
      <c r="L198" s="13">
        <v>140491</v>
      </c>
      <c r="M198" s="13">
        <v>16941</v>
      </c>
      <c r="N198" s="14">
        <v>50633100</v>
      </c>
    </row>
    <row r="199" spans="2:14" ht="26.4">
      <c r="B199" s="4">
        <v>2023</v>
      </c>
      <c r="C199" s="4" t="s">
        <v>32</v>
      </c>
      <c r="D199" s="1079" t="s">
        <v>331</v>
      </c>
      <c r="E199" s="1080"/>
      <c r="F199" s="1079" t="s">
        <v>337</v>
      </c>
      <c r="G199" s="1080"/>
      <c r="H199" s="4" t="s">
        <v>18</v>
      </c>
      <c r="I199" s="4" t="s">
        <v>19</v>
      </c>
      <c r="J199" s="4" t="s">
        <v>346</v>
      </c>
      <c r="K199" s="9" t="s">
        <v>50</v>
      </c>
      <c r="L199" s="6">
        <v>14261</v>
      </c>
      <c r="M199" s="7">
        <v>530</v>
      </c>
      <c r="N199" s="4"/>
    </row>
    <row r="200" spans="2:14" ht="39.6">
      <c r="B200" s="4">
        <v>2023</v>
      </c>
      <c r="C200" s="4" t="s">
        <v>32</v>
      </c>
      <c r="D200" s="1079" t="s">
        <v>331</v>
      </c>
      <c r="E200" s="1080"/>
      <c r="F200" s="1079" t="s">
        <v>337</v>
      </c>
      <c r="G200" s="1080"/>
      <c r="H200" s="4" t="s">
        <v>22</v>
      </c>
      <c r="I200" s="4" t="s">
        <v>19</v>
      </c>
      <c r="J200" s="4" t="s">
        <v>346</v>
      </c>
      <c r="K200" s="9" t="s">
        <v>50</v>
      </c>
      <c r="L200" s="6">
        <v>62</v>
      </c>
      <c r="M200" s="7">
        <v>0</v>
      </c>
      <c r="N200" s="4"/>
    </row>
    <row r="201" spans="2:14" ht="26.4">
      <c r="B201" s="4">
        <v>2023</v>
      </c>
      <c r="C201" s="4" t="s">
        <v>32</v>
      </c>
      <c r="D201" s="1079" t="s">
        <v>331</v>
      </c>
      <c r="E201" s="1080"/>
      <c r="F201" s="1079" t="s">
        <v>337</v>
      </c>
      <c r="G201" s="1080"/>
      <c r="H201" s="4" t="s">
        <v>23</v>
      </c>
      <c r="I201" s="4" t="s">
        <v>19</v>
      </c>
      <c r="J201" s="4" t="s">
        <v>346</v>
      </c>
      <c r="K201" s="9" t="s">
        <v>50</v>
      </c>
      <c r="L201" s="6">
        <v>522</v>
      </c>
      <c r="M201" s="7">
        <v>14</v>
      </c>
      <c r="N201" s="4"/>
    </row>
    <row r="202" spans="2:14" ht="26.4">
      <c r="B202" s="4">
        <v>2023</v>
      </c>
      <c r="C202" s="4" t="s">
        <v>32</v>
      </c>
      <c r="D202" s="1079" t="s">
        <v>331</v>
      </c>
      <c r="E202" s="1080"/>
      <c r="F202" s="1079" t="s">
        <v>337</v>
      </c>
      <c r="G202" s="1080"/>
      <c r="H202" s="4" t="s">
        <v>24</v>
      </c>
      <c r="I202" s="4" t="s">
        <v>19</v>
      </c>
      <c r="J202" s="4" t="s">
        <v>346</v>
      </c>
      <c r="K202" s="9" t="s">
        <v>50</v>
      </c>
      <c r="L202" s="6">
        <v>6</v>
      </c>
      <c r="M202" s="7">
        <v>0</v>
      </c>
      <c r="N202" s="4"/>
    </row>
    <row r="203" spans="2:14" ht="26.4">
      <c r="B203" s="4">
        <v>2023</v>
      </c>
      <c r="C203" s="4" t="s">
        <v>32</v>
      </c>
      <c r="D203" s="1079" t="s">
        <v>331</v>
      </c>
      <c r="E203" s="1080"/>
      <c r="F203" s="1079" t="s">
        <v>337</v>
      </c>
      <c r="G203" s="1080"/>
      <c r="H203" s="4" t="s">
        <v>25</v>
      </c>
      <c r="I203" s="4" t="s">
        <v>19</v>
      </c>
      <c r="J203" s="4" t="s">
        <v>346</v>
      </c>
      <c r="K203" s="9" t="s">
        <v>50</v>
      </c>
      <c r="L203" s="6">
        <v>523</v>
      </c>
      <c r="M203" s="7">
        <v>45</v>
      </c>
      <c r="N203" s="4"/>
    </row>
    <row r="204" spans="2:14" ht="26.4">
      <c r="B204" s="4">
        <v>2023</v>
      </c>
      <c r="C204" s="4" t="s">
        <v>32</v>
      </c>
      <c r="D204" s="1079" t="s">
        <v>331</v>
      </c>
      <c r="E204" s="1080"/>
      <c r="F204" s="1079" t="s">
        <v>337</v>
      </c>
      <c r="G204" s="1080"/>
      <c r="H204" s="4" t="s">
        <v>26</v>
      </c>
      <c r="I204" s="4" t="s">
        <v>19</v>
      </c>
      <c r="J204" s="4" t="s">
        <v>346</v>
      </c>
      <c r="K204" s="9" t="s">
        <v>50</v>
      </c>
      <c r="L204" s="6">
        <v>1022</v>
      </c>
      <c r="M204" s="7">
        <v>14</v>
      </c>
      <c r="N204" s="4"/>
    </row>
    <row r="205" spans="2:14" ht="26.4">
      <c r="B205" s="4">
        <v>2023</v>
      </c>
      <c r="C205" s="4" t="s">
        <v>32</v>
      </c>
      <c r="D205" s="1079" t="s">
        <v>331</v>
      </c>
      <c r="E205" s="1080"/>
      <c r="F205" s="1079" t="s">
        <v>337</v>
      </c>
      <c r="G205" s="1080"/>
      <c r="H205" s="4" t="s">
        <v>27</v>
      </c>
      <c r="I205" s="4" t="s">
        <v>19</v>
      </c>
      <c r="J205" s="4" t="s">
        <v>346</v>
      </c>
      <c r="K205" s="9" t="s">
        <v>50</v>
      </c>
      <c r="L205" s="6">
        <v>73</v>
      </c>
      <c r="M205" s="7">
        <v>0</v>
      </c>
      <c r="N205" s="4"/>
    </row>
    <row r="206" spans="2:14" ht="26.4">
      <c r="B206" s="4">
        <v>2023</v>
      </c>
      <c r="C206" s="4" t="s">
        <v>32</v>
      </c>
      <c r="D206" s="1079" t="s">
        <v>331</v>
      </c>
      <c r="E206" s="1080"/>
      <c r="F206" s="1079" t="s">
        <v>337</v>
      </c>
      <c r="G206" s="1080"/>
      <c r="H206" s="4" t="s">
        <v>18</v>
      </c>
      <c r="I206" s="4" t="s">
        <v>19</v>
      </c>
      <c r="J206" s="4" t="s">
        <v>347</v>
      </c>
      <c r="K206" s="5">
        <v>700</v>
      </c>
      <c r="L206" s="6">
        <v>13396</v>
      </c>
      <c r="M206" s="7">
        <v>530</v>
      </c>
      <c r="N206" s="8">
        <v>9006200</v>
      </c>
    </row>
    <row r="207" spans="2:14" ht="39.6">
      <c r="B207" s="4">
        <v>2023</v>
      </c>
      <c r="C207" s="4" t="s">
        <v>32</v>
      </c>
      <c r="D207" s="1079" t="s">
        <v>331</v>
      </c>
      <c r="E207" s="1080"/>
      <c r="F207" s="1079" t="s">
        <v>337</v>
      </c>
      <c r="G207" s="1080"/>
      <c r="H207" s="4" t="s">
        <v>22</v>
      </c>
      <c r="I207" s="4" t="s">
        <v>19</v>
      </c>
      <c r="J207" s="4" t="s">
        <v>347</v>
      </c>
      <c r="K207" s="5">
        <v>1100</v>
      </c>
      <c r="L207" s="6">
        <v>69</v>
      </c>
      <c r="M207" s="7">
        <v>5</v>
      </c>
      <c r="N207" s="8">
        <v>70400</v>
      </c>
    </row>
    <row r="208" spans="2:14" ht="26.4">
      <c r="B208" s="4">
        <v>2023</v>
      </c>
      <c r="C208" s="4" t="s">
        <v>32</v>
      </c>
      <c r="D208" s="1079" t="s">
        <v>331</v>
      </c>
      <c r="E208" s="1080"/>
      <c r="F208" s="1079" t="s">
        <v>337</v>
      </c>
      <c r="G208" s="1080"/>
      <c r="H208" s="4" t="s">
        <v>23</v>
      </c>
      <c r="I208" s="4" t="s">
        <v>19</v>
      </c>
      <c r="J208" s="4" t="s">
        <v>347</v>
      </c>
      <c r="K208" s="5">
        <v>1300</v>
      </c>
      <c r="L208" s="6">
        <v>462</v>
      </c>
      <c r="M208" s="7">
        <v>4</v>
      </c>
      <c r="N208" s="8">
        <v>595400</v>
      </c>
    </row>
    <row r="209" spans="2:14" ht="26.4">
      <c r="B209" s="4">
        <v>2023</v>
      </c>
      <c r="C209" s="4" t="s">
        <v>32</v>
      </c>
      <c r="D209" s="1079" t="s">
        <v>331</v>
      </c>
      <c r="E209" s="1080"/>
      <c r="F209" s="1079" t="s">
        <v>337</v>
      </c>
      <c r="G209" s="1080"/>
      <c r="H209" s="4" t="s">
        <v>24</v>
      </c>
      <c r="I209" s="4" t="s">
        <v>19</v>
      </c>
      <c r="J209" s="4" t="s">
        <v>347</v>
      </c>
      <c r="K209" s="5">
        <v>2300</v>
      </c>
      <c r="L209" s="6">
        <v>16</v>
      </c>
      <c r="M209" s="7">
        <v>0</v>
      </c>
      <c r="N209" s="8">
        <v>36800</v>
      </c>
    </row>
    <row r="210" spans="2:14" ht="26.4">
      <c r="B210" s="4">
        <v>2023</v>
      </c>
      <c r="C210" s="4" t="s">
        <v>32</v>
      </c>
      <c r="D210" s="1079" t="s">
        <v>331</v>
      </c>
      <c r="E210" s="1080"/>
      <c r="F210" s="1079" t="s">
        <v>337</v>
      </c>
      <c r="G210" s="1080"/>
      <c r="H210" s="4" t="s">
        <v>25</v>
      </c>
      <c r="I210" s="4" t="s">
        <v>19</v>
      </c>
      <c r="J210" s="4" t="s">
        <v>347</v>
      </c>
      <c r="K210" s="5">
        <v>1300</v>
      </c>
      <c r="L210" s="6">
        <v>483</v>
      </c>
      <c r="M210" s="7">
        <v>23</v>
      </c>
      <c r="N210" s="8">
        <v>598000</v>
      </c>
    </row>
    <row r="211" spans="2:14" ht="26.4">
      <c r="B211" s="4">
        <v>2023</v>
      </c>
      <c r="C211" s="4" t="s">
        <v>32</v>
      </c>
      <c r="D211" s="1079" t="s">
        <v>331</v>
      </c>
      <c r="E211" s="1080"/>
      <c r="F211" s="1079" t="s">
        <v>337</v>
      </c>
      <c r="G211" s="1080"/>
      <c r="H211" s="4" t="s">
        <v>26</v>
      </c>
      <c r="I211" s="4" t="s">
        <v>19</v>
      </c>
      <c r="J211" s="4" t="s">
        <v>347</v>
      </c>
      <c r="K211" s="5">
        <v>2300</v>
      </c>
      <c r="L211" s="6">
        <v>682</v>
      </c>
      <c r="M211" s="7">
        <v>81</v>
      </c>
      <c r="N211" s="8">
        <v>1382300</v>
      </c>
    </row>
    <row r="212" spans="2:14" ht="26.4">
      <c r="B212" s="4">
        <v>2023</v>
      </c>
      <c r="C212" s="4" t="s">
        <v>32</v>
      </c>
      <c r="D212" s="1079" t="s">
        <v>331</v>
      </c>
      <c r="E212" s="1080"/>
      <c r="F212" s="1079" t="s">
        <v>337</v>
      </c>
      <c r="G212" s="1080"/>
      <c r="H212" s="4" t="s">
        <v>27</v>
      </c>
      <c r="I212" s="4" t="s">
        <v>19</v>
      </c>
      <c r="J212" s="4" t="s">
        <v>347</v>
      </c>
      <c r="K212" s="5">
        <v>200</v>
      </c>
      <c r="L212" s="6">
        <v>78</v>
      </c>
      <c r="M212" s="7">
        <v>1</v>
      </c>
      <c r="N212" s="8">
        <v>15400</v>
      </c>
    </row>
    <row r="213" spans="2:14">
      <c r="B213" s="12" t="s">
        <v>28</v>
      </c>
      <c r="C213" s="12" t="s">
        <v>28</v>
      </c>
      <c r="D213" s="1083" t="s">
        <v>28</v>
      </c>
      <c r="E213" s="1080"/>
      <c r="F213" s="1083" t="s">
        <v>29</v>
      </c>
      <c r="G213" s="1080"/>
      <c r="H213" s="12" t="s">
        <v>28</v>
      </c>
      <c r="I213" s="12" t="s">
        <v>28</v>
      </c>
      <c r="J213" s="12" t="s">
        <v>28</v>
      </c>
      <c r="K213" s="12" t="s">
        <v>28</v>
      </c>
      <c r="L213" s="13">
        <v>31655</v>
      </c>
      <c r="M213" s="13">
        <v>1247</v>
      </c>
      <c r="N213" s="14">
        <v>11704500</v>
      </c>
    </row>
    <row r="214" spans="2:14" ht="26.4">
      <c r="B214" s="4">
        <v>2023</v>
      </c>
      <c r="C214" s="4" t="s">
        <v>32</v>
      </c>
      <c r="D214" s="1079" t="s">
        <v>331</v>
      </c>
      <c r="E214" s="1080"/>
      <c r="F214" s="1079" t="s">
        <v>338</v>
      </c>
      <c r="G214" s="1080"/>
      <c r="H214" s="4" t="s">
        <v>18</v>
      </c>
      <c r="I214" s="4" t="s">
        <v>19</v>
      </c>
      <c r="J214" s="4" t="s">
        <v>346</v>
      </c>
      <c r="K214" s="9" t="s">
        <v>50</v>
      </c>
      <c r="L214" s="6">
        <v>253487</v>
      </c>
      <c r="M214" s="7">
        <v>1529</v>
      </c>
      <c r="N214" s="4"/>
    </row>
    <row r="215" spans="2:14" ht="39.6">
      <c r="B215" s="4">
        <v>2023</v>
      </c>
      <c r="C215" s="4" t="s">
        <v>32</v>
      </c>
      <c r="D215" s="1079" t="s">
        <v>331</v>
      </c>
      <c r="E215" s="1080"/>
      <c r="F215" s="1079" t="s">
        <v>338</v>
      </c>
      <c r="G215" s="1080"/>
      <c r="H215" s="4" t="s">
        <v>22</v>
      </c>
      <c r="I215" s="4" t="s">
        <v>19</v>
      </c>
      <c r="J215" s="4" t="s">
        <v>346</v>
      </c>
      <c r="K215" s="9" t="s">
        <v>50</v>
      </c>
      <c r="L215" s="6">
        <v>3801</v>
      </c>
      <c r="M215" s="7">
        <v>4</v>
      </c>
      <c r="N215" s="4"/>
    </row>
    <row r="216" spans="2:14" ht="26.4">
      <c r="B216" s="4">
        <v>2023</v>
      </c>
      <c r="C216" s="4" t="s">
        <v>32</v>
      </c>
      <c r="D216" s="1079" t="s">
        <v>331</v>
      </c>
      <c r="E216" s="1080"/>
      <c r="F216" s="1079" t="s">
        <v>338</v>
      </c>
      <c r="G216" s="1080"/>
      <c r="H216" s="4" t="s">
        <v>23</v>
      </c>
      <c r="I216" s="4" t="s">
        <v>19</v>
      </c>
      <c r="J216" s="4" t="s">
        <v>346</v>
      </c>
      <c r="K216" s="9" t="s">
        <v>50</v>
      </c>
      <c r="L216" s="6">
        <v>1835</v>
      </c>
      <c r="M216" s="7">
        <v>103</v>
      </c>
      <c r="N216" s="4"/>
    </row>
    <row r="217" spans="2:14" ht="26.4">
      <c r="B217" s="4">
        <v>2023</v>
      </c>
      <c r="C217" s="4" t="s">
        <v>32</v>
      </c>
      <c r="D217" s="1079" t="s">
        <v>331</v>
      </c>
      <c r="E217" s="1080"/>
      <c r="F217" s="1079" t="s">
        <v>338</v>
      </c>
      <c r="G217" s="1080"/>
      <c r="H217" s="4" t="s">
        <v>24</v>
      </c>
      <c r="I217" s="4" t="s">
        <v>19</v>
      </c>
      <c r="J217" s="4" t="s">
        <v>346</v>
      </c>
      <c r="K217" s="9" t="s">
        <v>50</v>
      </c>
      <c r="L217" s="6">
        <v>7922</v>
      </c>
      <c r="M217" s="7">
        <v>12</v>
      </c>
      <c r="N217" s="4"/>
    </row>
    <row r="218" spans="2:14" ht="26.4">
      <c r="B218" s="4">
        <v>2023</v>
      </c>
      <c r="C218" s="4" t="s">
        <v>32</v>
      </c>
      <c r="D218" s="1079" t="s">
        <v>331</v>
      </c>
      <c r="E218" s="1080"/>
      <c r="F218" s="1079" t="s">
        <v>338</v>
      </c>
      <c r="G218" s="1080"/>
      <c r="H218" s="4" t="s">
        <v>25</v>
      </c>
      <c r="I218" s="4" t="s">
        <v>19</v>
      </c>
      <c r="J218" s="4" t="s">
        <v>346</v>
      </c>
      <c r="K218" s="9" t="s">
        <v>50</v>
      </c>
      <c r="L218" s="6">
        <v>9324</v>
      </c>
      <c r="M218" s="7">
        <v>206</v>
      </c>
      <c r="N218" s="4"/>
    </row>
    <row r="219" spans="2:14" ht="26.4">
      <c r="B219" s="4">
        <v>2023</v>
      </c>
      <c r="C219" s="4" t="s">
        <v>32</v>
      </c>
      <c r="D219" s="1079" t="s">
        <v>331</v>
      </c>
      <c r="E219" s="1080"/>
      <c r="F219" s="1079" t="s">
        <v>338</v>
      </c>
      <c r="G219" s="1080"/>
      <c r="H219" s="4" t="s">
        <v>26</v>
      </c>
      <c r="I219" s="4" t="s">
        <v>19</v>
      </c>
      <c r="J219" s="4" t="s">
        <v>346</v>
      </c>
      <c r="K219" s="9" t="s">
        <v>50</v>
      </c>
      <c r="L219" s="6">
        <v>47696</v>
      </c>
      <c r="M219" s="7">
        <v>60</v>
      </c>
      <c r="N219" s="4"/>
    </row>
    <row r="220" spans="2:14" ht="26.4">
      <c r="B220" s="4">
        <v>2023</v>
      </c>
      <c r="C220" s="4" t="s">
        <v>32</v>
      </c>
      <c r="D220" s="1079" t="s">
        <v>331</v>
      </c>
      <c r="E220" s="1080"/>
      <c r="F220" s="1079" t="s">
        <v>338</v>
      </c>
      <c r="G220" s="1080"/>
      <c r="H220" s="4" t="s">
        <v>27</v>
      </c>
      <c r="I220" s="4" t="s">
        <v>19</v>
      </c>
      <c r="J220" s="4" t="s">
        <v>346</v>
      </c>
      <c r="K220" s="9" t="s">
        <v>50</v>
      </c>
      <c r="L220" s="6">
        <v>1559</v>
      </c>
      <c r="M220" s="7">
        <v>0</v>
      </c>
      <c r="N220" s="4"/>
    </row>
    <row r="221" spans="2:14" ht="26.4">
      <c r="B221" s="4">
        <v>2023</v>
      </c>
      <c r="C221" s="4" t="s">
        <v>32</v>
      </c>
      <c r="D221" s="1079" t="s">
        <v>331</v>
      </c>
      <c r="E221" s="1080"/>
      <c r="F221" s="1079" t="s">
        <v>338</v>
      </c>
      <c r="G221" s="1080"/>
      <c r="H221" s="4" t="s">
        <v>18</v>
      </c>
      <c r="I221" s="4" t="s">
        <v>19</v>
      </c>
      <c r="J221" s="4" t="s">
        <v>347</v>
      </c>
      <c r="K221" s="5">
        <v>3000</v>
      </c>
      <c r="L221" s="6">
        <v>249767</v>
      </c>
      <c r="M221" s="9"/>
      <c r="N221" s="8">
        <v>749301000</v>
      </c>
    </row>
    <row r="222" spans="2:14" ht="39.6">
      <c r="B222" s="4">
        <v>2023</v>
      </c>
      <c r="C222" s="4" t="s">
        <v>32</v>
      </c>
      <c r="D222" s="1079" t="s">
        <v>331</v>
      </c>
      <c r="E222" s="1080"/>
      <c r="F222" s="1079" t="s">
        <v>338</v>
      </c>
      <c r="G222" s="1080"/>
      <c r="H222" s="4" t="s">
        <v>22</v>
      </c>
      <c r="I222" s="4" t="s">
        <v>19</v>
      </c>
      <c r="J222" s="4" t="s">
        <v>347</v>
      </c>
      <c r="K222" s="5">
        <v>4400</v>
      </c>
      <c r="L222" s="6">
        <v>3938</v>
      </c>
      <c r="M222" s="9"/>
      <c r="N222" s="8">
        <v>17327200</v>
      </c>
    </row>
    <row r="223" spans="2:14" ht="26.4">
      <c r="B223" s="4">
        <v>2023</v>
      </c>
      <c r="C223" s="4" t="s">
        <v>32</v>
      </c>
      <c r="D223" s="1079" t="s">
        <v>331</v>
      </c>
      <c r="E223" s="1080"/>
      <c r="F223" s="1079" t="s">
        <v>338</v>
      </c>
      <c r="G223" s="1080"/>
      <c r="H223" s="4" t="s">
        <v>23</v>
      </c>
      <c r="I223" s="4" t="s">
        <v>19</v>
      </c>
      <c r="J223" s="4" t="s">
        <v>347</v>
      </c>
      <c r="K223" s="5">
        <v>5400</v>
      </c>
      <c r="L223" s="6">
        <v>1459</v>
      </c>
      <c r="M223" s="9"/>
      <c r="N223" s="8">
        <v>7878600</v>
      </c>
    </row>
    <row r="224" spans="2:14" ht="26.4">
      <c r="B224" s="4">
        <v>2023</v>
      </c>
      <c r="C224" s="4" t="s">
        <v>32</v>
      </c>
      <c r="D224" s="1079" t="s">
        <v>331</v>
      </c>
      <c r="E224" s="1080"/>
      <c r="F224" s="1079" t="s">
        <v>338</v>
      </c>
      <c r="G224" s="1080"/>
      <c r="H224" s="4" t="s">
        <v>24</v>
      </c>
      <c r="I224" s="4" t="s">
        <v>19</v>
      </c>
      <c r="J224" s="4" t="s">
        <v>347</v>
      </c>
      <c r="K224" s="5">
        <v>9500</v>
      </c>
      <c r="L224" s="6">
        <v>6404</v>
      </c>
      <c r="M224" s="9"/>
      <c r="N224" s="8">
        <v>60838000</v>
      </c>
    </row>
    <row r="225" spans="2:14" ht="26.4">
      <c r="B225" s="4">
        <v>2023</v>
      </c>
      <c r="C225" s="4" t="s">
        <v>32</v>
      </c>
      <c r="D225" s="1079" t="s">
        <v>331</v>
      </c>
      <c r="E225" s="1080"/>
      <c r="F225" s="1079" t="s">
        <v>338</v>
      </c>
      <c r="G225" s="1080"/>
      <c r="H225" s="4" t="s">
        <v>25</v>
      </c>
      <c r="I225" s="4" t="s">
        <v>19</v>
      </c>
      <c r="J225" s="4" t="s">
        <v>347</v>
      </c>
      <c r="K225" s="5">
        <v>5400</v>
      </c>
      <c r="L225" s="6">
        <v>9452</v>
      </c>
      <c r="M225" s="9"/>
      <c r="N225" s="8">
        <v>51040800</v>
      </c>
    </row>
    <row r="226" spans="2:14" ht="26.4">
      <c r="B226" s="4">
        <v>2023</v>
      </c>
      <c r="C226" s="4" t="s">
        <v>32</v>
      </c>
      <c r="D226" s="1079" t="s">
        <v>331</v>
      </c>
      <c r="E226" s="1080"/>
      <c r="F226" s="1079" t="s">
        <v>338</v>
      </c>
      <c r="G226" s="1080"/>
      <c r="H226" s="4" t="s">
        <v>26</v>
      </c>
      <c r="I226" s="4" t="s">
        <v>19</v>
      </c>
      <c r="J226" s="4" t="s">
        <v>347</v>
      </c>
      <c r="K226" s="5">
        <v>9500</v>
      </c>
      <c r="L226" s="6">
        <v>45775</v>
      </c>
      <c r="M226" s="9"/>
      <c r="N226" s="8">
        <v>434862500</v>
      </c>
    </row>
    <row r="227" spans="2:14" ht="26.4">
      <c r="B227" s="4">
        <v>2023</v>
      </c>
      <c r="C227" s="4" t="s">
        <v>32</v>
      </c>
      <c r="D227" s="1079" t="s">
        <v>331</v>
      </c>
      <c r="E227" s="1080"/>
      <c r="F227" s="1079" t="s">
        <v>338</v>
      </c>
      <c r="G227" s="1080"/>
      <c r="H227" s="4" t="s">
        <v>27</v>
      </c>
      <c r="I227" s="4" t="s">
        <v>19</v>
      </c>
      <c r="J227" s="4" t="s">
        <v>347</v>
      </c>
      <c r="K227" s="5">
        <v>900</v>
      </c>
      <c r="L227" s="6">
        <v>2440</v>
      </c>
      <c r="M227" s="9"/>
      <c r="N227" s="8">
        <v>2196000</v>
      </c>
    </row>
    <row r="228" spans="2:14">
      <c r="B228" s="12" t="s">
        <v>28</v>
      </c>
      <c r="C228" s="12" t="s">
        <v>28</v>
      </c>
      <c r="D228" s="1083" t="s">
        <v>28</v>
      </c>
      <c r="E228" s="1080"/>
      <c r="F228" s="1083" t="s">
        <v>29</v>
      </c>
      <c r="G228" s="1080"/>
      <c r="H228" s="12" t="s">
        <v>28</v>
      </c>
      <c r="I228" s="12" t="s">
        <v>28</v>
      </c>
      <c r="J228" s="12" t="s">
        <v>28</v>
      </c>
      <c r="K228" s="12" t="s">
        <v>28</v>
      </c>
      <c r="L228" s="13">
        <v>644859</v>
      </c>
      <c r="M228" s="13">
        <v>1914</v>
      </c>
      <c r="N228" s="14">
        <v>1323444100</v>
      </c>
    </row>
    <row r="229" spans="2:14" ht="26.4">
      <c r="B229" s="4">
        <v>2023</v>
      </c>
      <c r="C229" s="4" t="s">
        <v>32</v>
      </c>
      <c r="D229" s="1079" t="s">
        <v>331</v>
      </c>
      <c r="E229" s="1080"/>
      <c r="F229" s="1079" t="s">
        <v>339</v>
      </c>
      <c r="G229" s="1080"/>
      <c r="H229" s="4" t="s">
        <v>18</v>
      </c>
      <c r="I229" s="4" t="s">
        <v>19</v>
      </c>
      <c r="J229" s="4" t="s">
        <v>346</v>
      </c>
      <c r="K229" s="9" t="s">
        <v>50</v>
      </c>
      <c r="L229" s="6">
        <v>31394</v>
      </c>
      <c r="M229" s="7">
        <v>642</v>
      </c>
      <c r="N229" s="4"/>
    </row>
    <row r="230" spans="2:14" ht="39.6">
      <c r="B230" s="4">
        <v>2023</v>
      </c>
      <c r="C230" s="4" t="s">
        <v>32</v>
      </c>
      <c r="D230" s="1079" t="s">
        <v>331</v>
      </c>
      <c r="E230" s="1080"/>
      <c r="F230" s="1079" t="s">
        <v>339</v>
      </c>
      <c r="G230" s="1080"/>
      <c r="H230" s="4" t="s">
        <v>22</v>
      </c>
      <c r="I230" s="4" t="s">
        <v>19</v>
      </c>
      <c r="J230" s="4" t="s">
        <v>346</v>
      </c>
      <c r="K230" s="9" t="s">
        <v>50</v>
      </c>
      <c r="L230" s="6">
        <v>219</v>
      </c>
      <c r="M230" s="7">
        <v>0</v>
      </c>
      <c r="N230" s="4"/>
    </row>
    <row r="231" spans="2:14" ht="26.4">
      <c r="B231" s="4">
        <v>2023</v>
      </c>
      <c r="C231" s="4" t="s">
        <v>32</v>
      </c>
      <c r="D231" s="1079" t="s">
        <v>331</v>
      </c>
      <c r="E231" s="1080"/>
      <c r="F231" s="1079" t="s">
        <v>339</v>
      </c>
      <c r="G231" s="1080"/>
      <c r="H231" s="4" t="s">
        <v>23</v>
      </c>
      <c r="I231" s="4" t="s">
        <v>19</v>
      </c>
      <c r="J231" s="4" t="s">
        <v>346</v>
      </c>
      <c r="K231" s="9" t="s">
        <v>50</v>
      </c>
      <c r="L231" s="6">
        <v>676</v>
      </c>
      <c r="M231" s="7">
        <v>10</v>
      </c>
      <c r="N231" s="4"/>
    </row>
    <row r="232" spans="2:14" ht="26.4">
      <c r="B232" s="4">
        <v>2023</v>
      </c>
      <c r="C232" s="4" t="s">
        <v>32</v>
      </c>
      <c r="D232" s="1079" t="s">
        <v>331</v>
      </c>
      <c r="E232" s="1080"/>
      <c r="F232" s="1079" t="s">
        <v>339</v>
      </c>
      <c r="G232" s="1080"/>
      <c r="H232" s="4" t="s">
        <v>24</v>
      </c>
      <c r="I232" s="4" t="s">
        <v>19</v>
      </c>
      <c r="J232" s="4" t="s">
        <v>346</v>
      </c>
      <c r="K232" s="9" t="s">
        <v>50</v>
      </c>
      <c r="L232" s="6">
        <v>188</v>
      </c>
      <c r="M232" s="7">
        <v>0</v>
      </c>
      <c r="N232" s="4"/>
    </row>
    <row r="233" spans="2:14" ht="26.4">
      <c r="B233" s="4">
        <v>2023</v>
      </c>
      <c r="C233" s="4" t="s">
        <v>32</v>
      </c>
      <c r="D233" s="1079" t="s">
        <v>331</v>
      </c>
      <c r="E233" s="1080"/>
      <c r="F233" s="1079" t="s">
        <v>339</v>
      </c>
      <c r="G233" s="1080"/>
      <c r="H233" s="4" t="s">
        <v>25</v>
      </c>
      <c r="I233" s="4" t="s">
        <v>19</v>
      </c>
      <c r="J233" s="4" t="s">
        <v>346</v>
      </c>
      <c r="K233" s="9" t="s">
        <v>50</v>
      </c>
      <c r="L233" s="6">
        <v>470</v>
      </c>
      <c r="M233" s="7">
        <v>78</v>
      </c>
      <c r="N233" s="4"/>
    </row>
    <row r="234" spans="2:14" ht="26.4">
      <c r="B234" s="4">
        <v>2023</v>
      </c>
      <c r="C234" s="4" t="s">
        <v>32</v>
      </c>
      <c r="D234" s="1079" t="s">
        <v>331</v>
      </c>
      <c r="E234" s="1080"/>
      <c r="F234" s="1079" t="s">
        <v>339</v>
      </c>
      <c r="G234" s="1080"/>
      <c r="H234" s="4" t="s">
        <v>26</v>
      </c>
      <c r="I234" s="4" t="s">
        <v>19</v>
      </c>
      <c r="J234" s="4" t="s">
        <v>346</v>
      </c>
      <c r="K234" s="9" t="s">
        <v>50</v>
      </c>
      <c r="L234" s="6">
        <v>366</v>
      </c>
      <c r="M234" s="7">
        <v>17</v>
      </c>
      <c r="N234" s="4"/>
    </row>
    <row r="235" spans="2:14" ht="26.4">
      <c r="B235" s="4">
        <v>2023</v>
      </c>
      <c r="C235" s="4" t="s">
        <v>32</v>
      </c>
      <c r="D235" s="1079" t="s">
        <v>331</v>
      </c>
      <c r="E235" s="1080"/>
      <c r="F235" s="1079" t="s">
        <v>339</v>
      </c>
      <c r="G235" s="1080"/>
      <c r="H235" s="4" t="s">
        <v>27</v>
      </c>
      <c r="I235" s="4" t="s">
        <v>19</v>
      </c>
      <c r="J235" s="4" t="s">
        <v>346</v>
      </c>
      <c r="K235" s="9" t="s">
        <v>50</v>
      </c>
      <c r="L235" s="6">
        <v>221</v>
      </c>
      <c r="M235" s="7">
        <v>0</v>
      </c>
      <c r="N235" s="4"/>
    </row>
    <row r="236" spans="2:14" ht="26.4">
      <c r="B236" s="4">
        <v>2023</v>
      </c>
      <c r="C236" s="4" t="s">
        <v>32</v>
      </c>
      <c r="D236" s="1079" t="s">
        <v>331</v>
      </c>
      <c r="E236" s="1080"/>
      <c r="F236" s="1079" t="s">
        <v>339</v>
      </c>
      <c r="G236" s="1080"/>
      <c r="H236" s="4" t="s">
        <v>18</v>
      </c>
      <c r="I236" s="4" t="s">
        <v>19</v>
      </c>
      <c r="J236" s="4" t="s">
        <v>347</v>
      </c>
      <c r="K236" s="5">
        <v>700</v>
      </c>
      <c r="L236" s="6">
        <v>28329</v>
      </c>
      <c r="M236" s="7">
        <v>2824</v>
      </c>
      <c r="N236" s="8">
        <v>17853500</v>
      </c>
    </row>
    <row r="237" spans="2:14" ht="39.6">
      <c r="B237" s="4">
        <v>2023</v>
      </c>
      <c r="C237" s="4" t="s">
        <v>32</v>
      </c>
      <c r="D237" s="1079" t="s">
        <v>331</v>
      </c>
      <c r="E237" s="1080"/>
      <c r="F237" s="1079" t="s">
        <v>339</v>
      </c>
      <c r="G237" s="1080"/>
      <c r="H237" s="4" t="s">
        <v>22</v>
      </c>
      <c r="I237" s="4" t="s">
        <v>19</v>
      </c>
      <c r="J237" s="4" t="s">
        <v>347</v>
      </c>
      <c r="K237" s="5">
        <v>1100</v>
      </c>
      <c r="L237" s="6">
        <v>179</v>
      </c>
      <c r="M237" s="7">
        <v>40</v>
      </c>
      <c r="N237" s="8">
        <v>152900</v>
      </c>
    </row>
    <row r="238" spans="2:14" ht="26.4">
      <c r="B238" s="4">
        <v>2023</v>
      </c>
      <c r="C238" s="4" t="s">
        <v>32</v>
      </c>
      <c r="D238" s="1079" t="s">
        <v>331</v>
      </c>
      <c r="E238" s="1080"/>
      <c r="F238" s="1079" t="s">
        <v>339</v>
      </c>
      <c r="G238" s="1080"/>
      <c r="H238" s="4" t="s">
        <v>23</v>
      </c>
      <c r="I238" s="4" t="s">
        <v>19</v>
      </c>
      <c r="J238" s="4" t="s">
        <v>347</v>
      </c>
      <c r="K238" s="5">
        <v>1300</v>
      </c>
      <c r="L238" s="6">
        <v>577</v>
      </c>
      <c r="M238" s="7">
        <v>19</v>
      </c>
      <c r="N238" s="8">
        <v>725400</v>
      </c>
    </row>
    <row r="239" spans="2:14" ht="26.4">
      <c r="B239" s="4">
        <v>2023</v>
      </c>
      <c r="C239" s="4" t="s">
        <v>32</v>
      </c>
      <c r="D239" s="1079" t="s">
        <v>331</v>
      </c>
      <c r="E239" s="1080"/>
      <c r="F239" s="1079" t="s">
        <v>339</v>
      </c>
      <c r="G239" s="1080"/>
      <c r="H239" s="4" t="s">
        <v>24</v>
      </c>
      <c r="I239" s="4" t="s">
        <v>19</v>
      </c>
      <c r="J239" s="4" t="s">
        <v>347</v>
      </c>
      <c r="K239" s="5">
        <v>2300</v>
      </c>
      <c r="L239" s="6">
        <v>177</v>
      </c>
      <c r="M239" s="7">
        <v>3</v>
      </c>
      <c r="N239" s="8">
        <v>400200</v>
      </c>
    </row>
    <row r="240" spans="2:14" ht="26.4">
      <c r="B240" s="4">
        <v>2023</v>
      </c>
      <c r="C240" s="4" t="s">
        <v>32</v>
      </c>
      <c r="D240" s="1079" t="s">
        <v>331</v>
      </c>
      <c r="E240" s="1080"/>
      <c r="F240" s="1079" t="s">
        <v>339</v>
      </c>
      <c r="G240" s="1080"/>
      <c r="H240" s="4" t="s">
        <v>25</v>
      </c>
      <c r="I240" s="4" t="s">
        <v>19</v>
      </c>
      <c r="J240" s="4" t="s">
        <v>347</v>
      </c>
      <c r="K240" s="5">
        <v>1300</v>
      </c>
      <c r="L240" s="6">
        <v>467</v>
      </c>
      <c r="M240" s="7">
        <v>56</v>
      </c>
      <c r="N240" s="8">
        <v>534300</v>
      </c>
    </row>
    <row r="241" spans="2:14" ht="26.4">
      <c r="B241" s="4">
        <v>2023</v>
      </c>
      <c r="C241" s="4" t="s">
        <v>32</v>
      </c>
      <c r="D241" s="1079" t="s">
        <v>331</v>
      </c>
      <c r="E241" s="1080"/>
      <c r="F241" s="1079" t="s">
        <v>339</v>
      </c>
      <c r="G241" s="1080"/>
      <c r="H241" s="4" t="s">
        <v>26</v>
      </c>
      <c r="I241" s="4" t="s">
        <v>19</v>
      </c>
      <c r="J241" s="4" t="s">
        <v>347</v>
      </c>
      <c r="K241" s="5">
        <v>2300</v>
      </c>
      <c r="L241" s="6">
        <v>309</v>
      </c>
      <c r="M241" s="7">
        <v>79</v>
      </c>
      <c r="N241" s="8">
        <v>529000</v>
      </c>
    </row>
    <row r="242" spans="2:14" ht="26.4">
      <c r="B242" s="4">
        <v>2023</v>
      </c>
      <c r="C242" s="4" t="s">
        <v>32</v>
      </c>
      <c r="D242" s="1079" t="s">
        <v>331</v>
      </c>
      <c r="E242" s="1080"/>
      <c r="F242" s="1079" t="s">
        <v>339</v>
      </c>
      <c r="G242" s="1080"/>
      <c r="H242" s="4" t="s">
        <v>27</v>
      </c>
      <c r="I242" s="4" t="s">
        <v>19</v>
      </c>
      <c r="J242" s="4" t="s">
        <v>347</v>
      </c>
      <c r="K242" s="5">
        <v>200</v>
      </c>
      <c r="L242" s="6">
        <v>277</v>
      </c>
      <c r="M242" s="7">
        <v>5</v>
      </c>
      <c r="N242" s="8">
        <v>54400</v>
      </c>
    </row>
    <row r="243" spans="2:14">
      <c r="B243" s="12" t="s">
        <v>28</v>
      </c>
      <c r="C243" s="12" t="s">
        <v>28</v>
      </c>
      <c r="D243" s="1083" t="s">
        <v>28</v>
      </c>
      <c r="E243" s="1080"/>
      <c r="F243" s="1083" t="s">
        <v>29</v>
      </c>
      <c r="G243" s="1080"/>
      <c r="H243" s="12" t="s">
        <v>28</v>
      </c>
      <c r="I243" s="12" t="s">
        <v>28</v>
      </c>
      <c r="J243" s="12" t="s">
        <v>28</v>
      </c>
      <c r="K243" s="12" t="s">
        <v>28</v>
      </c>
      <c r="L243" s="13">
        <v>63849</v>
      </c>
      <c r="M243" s="13">
        <v>3773</v>
      </c>
      <c r="N243" s="14">
        <v>20249700</v>
      </c>
    </row>
    <row r="244" spans="2:14" ht="26.4">
      <c r="B244" s="4">
        <v>2023</v>
      </c>
      <c r="C244" s="4" t="s">
        <v>32</v>
      </c>
      <c r="D244" s="1079" t="s">
        <v>331</v>
      </c>
      <c r="E244" s="1080"/>
      <c r="F244" s="1079" t="s">
        <v>340</v>
      </c>
      <c r="G244" s="1080"/>
      <c r="H244" s="4" t="s">
        <v>18</v>
      </c>
      <c r="I244" s="4" t="s">
        <v>19</v>
      </c>
      <c r="J244" s="4" t="s">
        <v>346</v>
      </c>
      <c r="K244" s="9" t="s">
        <v>50</v>
      </c>
      <c r="L244" s="6">
        <v>37054</v>
      </c>
      <c r="M244" s="7">
        <v>692</v>
      </c>
      <c r="N244" s="4"/>
    </row>
    <row r="245" spans="2:14" ht="39.6">
      <c r="B245" s="4">
        <v>2023</v>
      </c>
      <c r="C245" s="4" t="s">
        <v>32</v>
      </c>
      <c r="D245" s="1079" t="s">
        <v>331</v>
      </c>
      <c r="E245" s="1080"/>
      <c r="F245" s="1079" t="s">
        <v>340</v>
      </c>
      <c r="G245" s="1080"/>
      <c r="H245" s="4" t="s">
        <v>22</v>
      </c>
      <c r="I245" s="4" t="s">
        <v>19</v>
      </c>
      <c r="J245" s="4" t="s">
        <v>346</v>
      </c>
      <c r="K245" s="9" t="s">
        <v>50</v>
      </c>
      <c r="L245" s="6">
        <v>336</v>
      </c>
      <c r="M245" s="7">
        <v>4</v>
      </c>
      <c r="N245" s="4"/>
    </row>
    <row r="246" spans="2:14" ht="26.4">
      <c r="B246" s="4">
        <v>2023</v>
      </c>
      <c r="C246" s="4" t="s">
        <v>32</v>
      </c>
      <c r="D246" s="1079" t="s">
        <v>331</v>
      </c>
      <c r="E246" s="1080"/>
      <c r="F246" s="1079" t="s">
        <v>340</v>
      </c>
      <c r="G246" s="1080"/>
      <c r="H246" s="4" t="s">
        <v>23</v>
      </c>
      <c r="I246" s="4" t="s">
        <v>19</v>
      </c>
      <c r="J246" s="4" t="s">
        <v>346</v>
      </c>
      <c r="K246" s="9" t="s">
        <v>50</v>
      </c>
      <c r="L246" s="6">
        <v>360</v>
      </c>
      <c r="M246" s="7">
        <v>23</v>
      </c>
      <c r="N246" s="4"/>
    </row>
    <row r="247" spans="2:14" ht="26.4">
      <c r="B247" s="4">
        <v>2023</v>
      </c>
      <c r="C247" s="4" t="s">
        <v>32</v>
      </c>
      <c r="D247" s="1079" t="s">
        <v>331</v>
      </c>
      <c r="E247" s="1080"/>
      <c r="F247" s="1079" t="s">
        <v>340</v>
      </c>
      <c r="G247" s="1080"/>
      <c r="H247" s="4" t="s">
        <v>24</v>
      </c>
      <c r="I247" s="4" t="s">
        <v>19</v>
      </c>
      <c r="J247" s="4" t="s">
        <v>346</v>
      </c>
      <c r="K247" s="9" t="s">
        <v>50</v>
      </c>
      <c r="L247" s="6">
        <v>324</v>
      </c>
      <c r="M247" s="7">
        <v>1</v>
      </c>
      <c r="N247" s="4"/>
    </row>
    <row r="248" spans="2:14" ht="26.4">
      <c r="B248" s="4">
        <v>2023</v>
      </c>
      <c r="C248" s="4" t="s">
        <v>32</v>
      </c>
      <c r="D248" s="1079" t="s">
        <v>331</v>
      </c>
      <c r="E248" s="1080"/>
      <c r="F248" s="1079" t="s">
        <v>340</v>
      </c>
      <c r="G248" s="1080"/>
      <c r="H248" s="4" t="s">
        <v>25</v>
      </c>
      <c r="I248" s="4" t="s">
        <v>19</v>
      </c>
      <c r="J248" s="4" t="s">
        <v>346</v>
      </c>
      <c r="K248" s="9" t="s">
        <v>50</v>
      </c>
      <c r="L248" s="6">
        <v>2255</v>
      </c>
      <c r="M248" s="7">
        <v>178</v>
      </c>
      <c r="N248" s="4"/>
    </row>
    <row r="249" spans="2:14" ht="26.4">
      <c r="B249" s="4">
        <v>2023</v>
      </c>
      <c r="C249" s="4" t="s">
        <v>32</v>
      </c>
      <c r="D249" s="1079" t="s">
        <v>331</v>
      </c>
      <c r="E249" s="1080"/>
      <c r="F249" s="1079" t="s">
        <v>340</v>
      </c>
      <c r="G249" s="1080"/>
      <c r="H249" s="4" t="s">
        <v>26</v>
      </c>
      <c r="I249" s="4" t="s">
        <v>19</v>
      </c>
      <c r="J249" s="4" t="s">
        <v>346</v>
      </c>
      <c r="K249" s="9" t="s">
        <v>50</v>
      </c>
      <c r="L249" s="6">
        <v>14489</v>
      </c>
      <c r="M249" s="7">
        <v>38</v>
      </c>
      <c r="N249" s="4"/>
    </row>
    <row r="250" spans="2:14" ht="26.4">
      <c r="B250" s="4">
        <v>2023</v>
      </c>
      <c r="C250" s="4" t="s">
        <v>32</v>
      </c>
      <c r="D250" s="1079" t="s">
        <v>331</v>
      </c>
      <c r="E250" s="1080"/>
      <c r="F250" s="1079" t="s">
        <v>340</v>
      </c>
      <c r="G250" s="1080"/>
      <c r="H250" s="4" t="s">
        <v>27</v>
      </c>
      <c r="I250" s="4" t="s">
        <v>19</v>
      </c>
      <c r="J250" s="4" t="s">
        <v>346</v>
      </c>
      <c r="K250" s="9" t="s">
        <v>50</v>
      </c>
      <c r="L250" s="6">
        <v>209</v>
      </c>
      <c r="M250" s="7">
        <v>0</v>
      </c>
      <c r="N250" s="4"/>
    </row>
    <row r="251" spans="2:14" ht="26.4">
      <c r="B251" s="4">
        <v>2023</v>
      </c>
      <c r="C251" s="4" t="s">
        <v>32</v>
      </c>
      <c r="D251" s="1079" t="s">
        <v>331</v>
      </c>
      <c r="E251" s="1080"/>
      <c r="F251" s="1079" t="s">
        <v>340</v>
      </c>
      <c r="G251" s="1080"/>
      <c r="H251" s="4" t="s">
        <v>18</v>
      </c>
      <c r="I251" s="4" t="s">
        <v>19</v>
      </c>
      <c r="J251" s="4" t="s">
        <v>347</v>
      </c>
      <c r="K251" s="5">
        <v>700</v>
      </c>
      <c r="L251" s="6">
        <v>37223</v>
      </c>
      <c r="M251" s="7">
        <v>9070</v>
      </c>
      <c r="N251" s="8">
        <v>19707100</v>
      </c>
    </row>
    <row r="252" spans="2:14" ht="39.6">
      <c r="B252" s="4">
        <v>2023</v>
      </c>
      <c r="C252" s="4" t="s">
        <v>32</v>
      </c>
      <c r="D252" s="1079" t="s">
        <v>331</v>
      </c>
      <c r="E252" s="1080"/>
      <c r="F252" s="1079" t="s">
        <v>340</v>
      </c>
      <c r="G252" s="1080"/>
      <c r="H252" s="4" t="s">
        <v>22</v>
      </c>
      <c r="I252" s="4" t="s">
        <v>19</v>
      </c>
      <c r="J252" s="4" t="s">
        <v>347</v>
      </c>
      <c r="K252" s="5">
        <v>1100</v>
      </c>
      <c r="L252" s="6">
        <v>380</v>
      </c>
      <c r="M252" s="7">
        <v>130</v>
      </c>
      <c r="N252" s="8">
        <v>275000</v>
      </c>
    </row>
    <row r="253" spans="2:14" ht="26.4">
      <c r="B253" s="4">
        <v>2023</v>
      </c>
      <c r="C253" s="4" t="s">
        <v>32</v>
      </c>
      <c r="D253" s="1079" t="s">
        <v>331</v>
      </c>
      <c r="E253" s="1080"/>
      <c r="F253" s="1079" t="s">
        <v>340</v>
      </c>
      <c r="G253" s="1080"/>
      <c r="H253" s="4" t="s">
        <v>23</v>
      </c>
      <c r="I253" s="4" t="s">
        <v>19</v>
      </c>
      <c r="J253" s="4" t="s">
        <v>347</v>
      </c>
      <c r="K253" s="5">
        <v>1300</v>
      </c>
      <c r="L253" s="6">
        <v>358</v>
      </c>
      <c r="M253" s="7">
        <v>42</v>
      </c>
      <c r="N253" s="8">
        <v>410800</v>
      </c>
    </row>
    <row r="254" spans="2:14" ht="26.4">
      <c r="B254" s="4">
        <v>2023</v>
      </c>
      <c r="C254" s="4" t="s">
        <v>32</v>
      </c>
      <c r="D254" s="1079" t="s">
        <v>331</v>
      </c>
      <c r="E254" s="1080"/>
      <c r="F254" s="1079" t="s">
        <v>340</v>
      </c>
      <c r="G254" s="1080"/>
      <c r="H254" s="4" t="s">
        <v>24</v>
      </c>
      <c r="I254" s="4" t="s">
        <v>19</v>
      </c>
      <c r="J254" s="4" t="s">
        <v>347</v>
      </c>
      <c r="K254" s="5">
        <v>2300</v>
      </c>
      <c r="L254" s="6">
        <v>324</v>
      </c>
      <c r="M254" s="7">
        <v>64</v>
      </c>
      <c r="N254" s="8">
        <v>598000</v>
      </c>
    </row>
    <row r="255" spans="2:14" ht="26.4">
      <c r="B255" s="4">
        <v>2023</v>
      </c>
      <c r="C255" s="4" t="s">
        <v>32</v>
      </c>
      <c r="D255" s="1079" t="s">
        <v>331</v>
      </c>
      <c r="E255" s="1080"/>
      <c r="F255" s="1079" t="s">
        <v>340</v>
      </c>
      <c r="G255" s="1080"/>
      <c r="H255" s="4" t="s">
        <v>25</v>
      </c>
      <c r="I255" s="4" t="s">
        <v>19</v>
      </c>
      <c r="J255" s="4" t="s">
        <v>347</v>
      </c>
      <c r="K255" s="5">
        <v>1300</v>
      </c>
      <c r="L255" s="6">
        <v>2296</v>
      </c>
      <c r="M255" s="7">
        <v>554</v>
      </c>
      <c r="N255" s="8">
        <v>2264600</v>
      </c>
    </row>
    <row r="256" spans="2:14" ht="26.4">
      <c r="B256" s="4">
        <v>2023</v>
      </c>
      <c r="C256" s="4" t="s">
        <v>32</v>
      </c>
      <c r="D256" s="1079" t="s">
        <v>331</v>
      </c>
      <c r="E256" s="1080"/>
      <c r="F256" s="1079" t="s">
        <v>340</v>
      </c>
      <c r="G256" s="1080"/>
      <c r="H256" s="4" t="s">
        <v>26</v>
      </c>
      <c r="I256" s="4" t="s">
        <v>19</v>
      </c>
      <c r="J256" s="4" t="s">
        <v>347</v>
      </c>
      <c r="K256" s="5">
        <v>2300</v>
      </c>
      <c r="L256" s="6">
        <v>12434</v>
      </c>
      <c r="M256" s="7">
        <v>1914</v>
      </c>
      <c r="N256" s="8">
        <v>24196000</v>
      </c>
    </row>
    <row r="257" spans="2:14" ht="26.4">
      <c r="B257" s="4">
        <v>2023</v>
      </c>
      <c r="C257" s="4" t="s">
        <v>32</v>
      </c>
      <c r="D257" s="1079" t="s">
        <v>331</v>
      </c>
      <c r="E257" s="1080"/>
      <c r="F257" s="1079" t="s">
        <v>340</v>
      </c>
      <c r="G257" s="1080"/>
      <c r="H257" s="4" t="s">
        <v>27</v>
      </c>
      <c r="I257" s="4" t="s">
        <v>19</v>
      </c>
      <c r="J257" s="4" t="s">
        <v>347</v>
      </c>
      <c r="K257" s="5">
        <v>200</v>
      </c>
      <c r="L257" s="6">
        <v>275</v>
      </c>
      <c r="M257" s="7">
        <v>32</v>
      </c>
      <c r="N257" s="8">
        <v>48600</v>
      </c>
    </row>
    <row r="258" spans="2:14">
      <c r="B258" s="12" t="s">
        <v>28</v>
      </c>
      <c r="C258" s="12" t="s">
        <v>28</v>
      </c>
      <c r="D258" s="1083" t="s">
        <v>28</v>
      </c>
      <c r="E258" s="1080"/>
      <c r="F258" s="1083" t="s">
        <v>29</v>
      </c>
      <c r="G258" s="1080"/>
      <c r="H258" s="12" t="s">
        <v>28</v>
      </c>
      <c r="I258" s="12" t="s">
        <v>28</v>
      </c>
      <c r="J258" s="12" t="s">
        <v>28</v>
      </c>
      <c r="K258" s="12" t="s">
        <v>28</v>
      </c>
      <c r="L258" s="13">
        <v>108317</v>
      </c>
      <c r="M258" s="13">
        <v>12742</v>
      </c>
      <c r="N258" s="14">
        <v>47500100</v>
      </c>
    </row>
    <row r="259" spans="2:14" ht="26.4">
      <c r="B259" s="4">
        <v>2023</v>
      </c>
      <c r="C259" s="4" t="s">
        <v>32</v>
      </c>
      <c r="D259" s="1079" t="s">
        <v>331</v>
      </c>
      <c r="E259" s="1080"/>
      <c r="F259" s="1079" t="s">
        <v>341</v>
      </c>
      <c r="G259" s="1080"/>
      <c r="H259" s="4" t="s">
        <v>18</v>
      </c>
      <c r="I259" s="4" t="s">
        <v>19</v>
      </c>
      <c r="J259" s="4" t="s">
        <v>346</v>
      </c>
      <c r="K259" s="9" t="s">
        <v>50</v>
      </c>
      <c r="L259" s="6">
        <v>37054</v>
      </c>
      <c r="M259" s="7">
        <v>942</v>
      </c>
      <c r="N259" s="4"/>
    </row>
    <row r="260" spans="2:14" ht="39.6">
      <c r="B260" s="4">
        <v>2023</v>
      </c>
      <c r="C260" s="4" t="s">
        <v>32</v>
      </c>
      <c r="D260" s="1079" t="s">
        <v>331</v>
      </c>
      <c r="E260" s="1080"/>
      <c r="F260" s="1079" t="s">
        <v>341</v>
      </c>
      <c r="G260" s="1080"/>
      <c r="H260" s="4" t="s">
        <v>22</v>
      </c>
      <c r="I260" s="4" t="s">
        <v>19</v>
      </c>
      <c r="J260" s="4" t="s">
        <v>346</v>
      </c>
      <c r="K260" s="9" t="s">
        <v>50</v>
      </c>
      <c r="L260" s="6">
        <v>336</v>
      </c>
      <c r="M260" s="7">
        <v>0</v>
      </c>
      <c r="N260" s="4"/>
    </row>
    <row r="261" spans="2:14" ht="26.4">
      <c r="B261" s="4">
        <v>2023</v>
      </c>
      <c r="C261" s="4" t="s">
        <v>32</v>
      </c>
      <c r="D261" s="1079" t="s">
        <v>331</v>
      </c>
      <c r="E261" s="1080"/>
      <c r="F261" s="1079" t="s">
        <v>341</v>
      </c>
      <c r="G261" s="1080"/>
      <c r="H261" s="4" t="s">
        <v>23</v>
      </c>
      <c r="I261" s="4" t="s">
        <v>19</v>
      </c>
      <c r="J261" s="4" t="s">
        <v>346</v>
      </c>
      <c r="K261" s="9" t="s">
        <v>50</v>
      </c>
      <c r="L261" s="6">
        <v>360</v>
      </c>
      <c r="M261" s="7">
        <v>54</v>
      </c>
      <c r="N261" s="4"/>
    </row>
    <row r="262" spans="2:14" ht="26.4">
      <c r="B262" s="4">
        <v>2023</v>
      </c>
      <c r="C262" s="4" t="s">
        <v>32</v>
      </c>
      <c r="D262" s="1079" t="s">
        <v>331</v>
      </c>
      <c r="E262" s="1080"/>
      <c r="F262" s="1079" t="s">
        <v>341</v>
      </c>
      <c r="G262" s="1080"/>
      <c r="H262" s="4" t="s">
        <v>24</v>
      </c>
      <c r="I262" s="4" t="s">
        <v>19</v>
      </c>
      <c r="J262" s="4" t="s">
        <v>346</v>
      </c>
      <c r="K262" s="9" t="s">
        <v>50</v>
      </c>
      <c r="L262" s="6">
        <v>324</v>
      </c>
      <c r="M262" s="7">
        <v>2</v>
      </c>
      <c r="N262" s="4"/>
    </row>
    <row r="263" spans="2:14" ht="26.4">
      <c r="B263" s="4">
        <v>2023</v>
      </c>
      <c r="C263" s="4" t="s">
        <v>32</v>
      </c>
      <c r="D263" s="1079" t="s">
        <v>331</v>
      </c>
      <c r="E263" s="1080"/>
      <c r="F263" s="1079" t="s">
        <v>341</v>
      </c>
      <c r="G263" s="1080"/>
      <c r="H263" s="4" t="s">
        <v>25</v>
      </c>
      <c r="I263" s="4" t="s">
        <v>19</v>
      </c>
      <c r="J263" s="4" t="s">
        <v>346</v>
      </c>
      <c r="K263" s="9" t="s">
        <v>50</v>
      </c>
      <c r="L263" s="6">
        <v>2255</v>
      </c>
      <c r="M263" s="7">
        <v>140</v>
      </c>
      <c r="N263" s="4"/>
    </row>
    <row r="264" spans="2:14" ht="26.4">
      <c r="B264" s="4">
        <v>2023</v>
      </c>
      <c r="C264" s="4" t="s">
        <v>32</v>
      </c>
      <c r="D264" s="1079" t="s">
        <v>331</v>
      </c>
      <c r="E264" s="1080"/>
      <c r="F264" s="1079" t="s">
        <v>341</v>
      </c>
      <c r="G264" s="1080"/>
      <c r="H264" s="4" t="s">
        <v>26</v>
      </c>
      <c r="I264" s="4" t="s">
        <v>19</v>
      </c>
      <c r="J264" s="4" t="s">
        <v>346</v>
      </c>
      <c r="K264" s="9" t="s">
        <v>50</v>
      </c>
      <c r="L264" s="6">
        <v>14489</v>
      </c>
      <c r="M264" s="7">
        <v>83</v>
      </c>
      <c r="N264" s="4"/>
    </row>
    <row r="265" spans="2:14" ht="26.4">
      <c r="B265" s="4">
        <v>2023</v>
      </c>
      <c r="C265" s="4" t="s">
        <v>32</v>
      </c>
      <c r="D265" s="1079" t="s">
        <v>331</v>
      </c>
      <c r="E265" s="1080"/>
      <c r="F265" s="1079" t="s">
        <v>341</v>
      </c>
      <c r="G265" s="1080"/>
      <c r="H265" s="4" t="s">
        <v>27</v>
      </c>
      <c r="I265" s="4" t="s">
        <v>19</v>
      </c>
      <c r="J265" s="4" t="s">
        <v>346</v>
      </c>
      <c r="K265" s="9" t="s">
        <v>50</v>
      </c>
      <c r="L265" s="6">
        <v>209</v>
      </c>
      <c r="M265" s="7">
        <v>0</v>
      </c>
      <c r="N265" s="4"/>
    </row>
    <row r="266" spans="2:14" ht="26.4">
      <c r="B266" s="4">
        <v>2023</v>
      </c>
      <c r="C266" s="4" t="s">
        <v>32</v>
      </c>
      <c r="D266" s="1079" t="s">
        <v>331</v>
      </c>
      <c r="E266" s="1080"/>
      <c r="F266" s="1079" t="s">
        <v>341</v>
      </c>
      <c r="G266" s="1080"/>
      <c r="H266" s="4" t="s">
        <v>18</v>
      </c>
      <c r="I266" s="4" t="s">
        <v>19</v>
      </c>
      <c r="J266" s="4" t="s">
        <v>347</v>
      </c>
      <c r="K266" s="5">
        <v>700</v>
      </c>
      <c r="L266" s="6">
        <v>32709</v>
      </c>
      <c r="M266" s="7">
        <v>3774</v>
      </c>
      <c r="N266" s="8">
        <v>20254500</v>
      </c>
    </row>
    <row r="267" spans="2:14" ht="39.6">
      <c r="B267" s="4">
        <v>2023</v>
      </c>
      <c r="C267" s="4" t="s">
        <v>32</v>
      </c>
      <c r="D267" s="1079" t="s">
        <v>331</v>
      </c>
      <c r="E267" s="1080"/>
      <c r="F267" s="1079" t="s">
        <v>341</v>
      </c>
      <c r="G267" s="1080"/>
      <c r="H267" s="4" t="s">
        <v>22</v>
      </c>
      <c r="I267" s="4" t="s">
        <v>19</v>
      </c>
      <c r="J267" s="4" t="s">
        <v>347</v>
      </c>
      <c r="K267" s="5">
        <v>1100</v>
      </c>
      <c r="L267" s="6">
        <v>218</v>
      </c>
      <c r="M267" s="7">
        <v>46</v>
      </c>
      <c r="N267" s="8">
        <v>189200</v>
      </c>
    </row>
    <row r="268" spans="2:14" ht="26.4">
      <c r="B268" s="4">
        <v>2023</v>
      </c>
      <c r="C268" s="4" t="s">
        <v>32</v>
      </c>
      <c r="D268" s="1079" t="s">
        <v>331</v>
      </c>
      <c r="E268" s="1080"/>
      <c r="F268" s="1079" t="s">
        <v>341</v>
      </c>
      <c r="G268" s="1080"/>
      <c r="H268" s="4" t="s">
        <v>23</v>
      </c>
      <c r="I268" s="4" t="s">
        <v>19</v>
      </c>
      <c r="J268" s="4" t="s">
        <v>347</v>
      </c>
      <c r="K268" s="5">
        <v>1300</v>
      </c>
      <c r="L268" s="6">
        <v>317</v>
      </c>
      <c r="M268" s="7">
        <v>23</v>
      </c>
      <c r="N268" s="8">
        <v>382200</v>
      </c>
    </row>
    <row r="269" spans="2:14" ht="26.4">
      <c r="B269" s="4">
        <v>2023</v>
      </c>
      <c r="C269" s="4" t="s">
        <v>32</v>
      </c>
      <c r="D269" s="1079" t="s">
        <v>331</v>
      </c>
      <c r="E269" s="1080"/>
      <c r="F269" s="1079" t="s">
        <v>341</v>
      </c>
      <c r="G269" s="1080"/>
      <c r="H269" s="4" t="s">
        <v>24</v>
      </c>
      <c r="I269" s="4" t="s">
        <v>19</v>
      </c>
      <c r="J269" s="4" t="s">
        <v>347</v>
      </c>
      <c r="K269" s="5">
        <v>2300</v>
      </c>
      <c r="L269" s="6">
        <v>46</v>
      </c>
      <c r="M269" s="7">
        <v>10</v>
      </c>
      <c r="N269" s="8">
        <v>82800</v>
      </c>
    </row>
    <row r="270" spans="2:14" ht="26.4">
      <c r="B270" s="4">
        <v>2023</v>
      </c>
      <c r="C270" s="4" t="s">
        <v>32</v>
      </c>
      <c r="D270" s="1079" t="s">
        <v>331</v>
      </c>
      <c r="E270" s="1080"/>
      <c r="F270" s="1079" t="s">
        <v>341</v>
      </c>
      <c r="G270" s="1080"/>
      <c r="H270" s="4" t="s">
        <v>25</v>
      </c>
      <c r="I270" s="4" t="s">
        <v>19</v>
      </c>
      <c r="J270" s="4" t="s">
        <v>347</v>
      </c>
      <c r="K270" s="5">
        <v>1300</v>
      </c>
      <c r="L270" s="6">
        <v>1442</v>
      </c>
      <c r="M270" s="7">
        <v>289</v>
      </c>
      <c r="N270" s="8">
        <v>1498900</v>
      </c>
    </row>
    <row r="271" spans="2:14" ht="26.4">
      <c r="B271" s="4">
        <v>2023</v>
      </c>
      <c r="C271" s="4" t="s">
        <v>32</v>
      </c>
      <c r="D271" s="1079" t="s">
        <v>331</v>
      </c>
      <c r="E271" s="1080"/>
      <c r="F271" s="1079" t="s">
        <v>341</v>
      </c>
      <c r="G271" s="1080"/>
      <c r="H271" s="4" t="s">
        <v>26</v>
      </c>
      <c r="I271" s="4" t="s">
        <v>19</v>
      </c>
      <c r="J271" s="4" t="s">
        <v>347</v>
      </c>
      <c r="K271" s="5">
        <v>2300</v>
      </c>
      <c r="L271" s="6">
        <v>2501</v>
      </c>
      <c r="M271" s="7">
        <v>503</v>
      </c>
      <c r="N271" s="8">
        <v>4595400</v>
      </c>
    </row>
    <row r="272" spans="2:14" ht="26.4">
      <c r="B272" s="4">
        <v>2023</v>
      </c>
      <c r="C272" s="4" t="s">
        <v>32</v>
      </c>
      <c r="D272" s="1079" t="s">
        <v>331</v>
      </c>
      <c r="E272" s="1080"/>
      <c r="F272" s="1079" t="s">
        <v>341</v>
      </c>
      <c r="G272" s="1080"/>
      <c r="H272" s="4" t="s">
        <v>27</v>
      </c>
      <c r="I272" s="4" t="s">
        <v>19</v>
      </c>
      <c r="J272" s="4" t="s">
        <v>347</v>
      </c>
      <c r="K272" s="5">
        <v>200</v>
      </c>
      <c r="L272" s="6">
        <v>237</v>
      </c>
      <c r="M272" s="7">
        <v>20</v>
      </c>
      <c r="N272" s="8">
        <v>43400</v>
      </c>
    </row>
    <row r="273" spans="2:14">
      <c r="B273" s="12" t="s">
        <v>28</v>
      </c>
      <c r="C273" s="12" t="s">
        <v>28</v>
      </c>
      <c r="D273" s="1083" t="s">
        <v>28</v>
      </c>
      <c r="E273" s="1080"/>
      <c r="F273" s="1083" t="s">
        <v>29</v>
      </c>
      <c r="G273" s="1080"/>
      <c r="H273" s="12" t="s">
        <v>28</v>
      </c>
      <c r="I273" s="12" t="s">
        <v>28</v>
      </c>
      <c r="J273" s="12" t="s">
        <v>28</v>
      </c>
      <c r="K273" s="12" t="s">
        <v>28</v>
      </c>
      <c r="L273" s="13">
        <v>92497</v>
      </c>
      <c r="M273" s="13">
        <v>5886</v>
      </c>
      <c r="N273" s="14">
        <v>27046400</v>
      </c>
    </row>
    <row r="274" spans="2:14" ht="26.4">
      <c r="B274" s="4">
        <v>2023</v>
      </c>
      <c r="C274" s="4" t="s">
        <v>32</v>
      </c>
      <c r="D274" s="1079" t="s">
        <v>331</v>
      </c>
      <c r="E274" s="1080"/>
      <c r="F274" s="1079" t="s">
        <v>342</v>
      </c>
      <c r="G274" s="1080"/>
      <c r="H274" s="4" t="s">
        <v>18</v>
      </c>
      <c r="I274" s="4" t="s">
        <v>19</v>
      </c>
      <c r="J274" s="4" t="s">
        <v>346</v>
      </c>
      <c r="K274" s="9" t="s">
        <v>50</v>
      </c>
      <c r="L274" s="6">
        <v>5835</v>
      </c>
      <c r="M274" s="7">
        <v>371</v>
      </c>
      <c r="N274" s="4"/>
    </row>
    <row r="275" spans="2:14" ht="39.6">
      <c r="B275" s="4">
        <v>2023</v>
      </c>
      <c r="C275" s="4" t="s">
        <v>32</v>
      </c>
      <c r="D275" s="1079" t="s">
        <v>331</v>
      </c>
      <c r="E275" s="1080"/>
      <c r="F275" s="1079" t="s">
        <v>342</v>
      </c>
      <c r="G275" s="1080"/>
      <c r="H275" s="4" t="s">
        <v>22</v>
      </c>
      <c r="I275" s="4" t="s">
        <v>19</v>
      </c>
      <c r="J275" s="4" t="s">
        <v>346</v>
      </c>
      <c r="K275" s="9" t="s">
        <v>50</v>
      </c>
      <c r="L275" s="6">
        <v>27</v>
      </c>
      <c r="M275" s="7">
        <v>0</v>
      </c>
      <c r="N275" s="4"/>
    </row>
    <row r="276" spans="2:14" ht="26.4">
      <c r="B276" s="4">
        <v>2023</v>
      </c>
      <c r="C276" s="4" t="s">
        <v>32</v>
      </c>
      <c r="D276" s="1079" t="s">
        <v>331</v>
      </c>
      <c r="E276" s="1080"/>
      <c r="F276" s="1079" t="s">
        <v>342</v>
      </c>
      <c r="G276" s="1080"/>
      <c r="H276" s="4" t="s">
        <v>23</v>
      </c>
      <c r="I276" s="4" t="s">
        <v>19</v>
      </c>
      <c r="J276" s="4" t="s">
        <v>346</v>
      </c>
      <c r="K276" s="9" t="s">
        <v>50</v>
      </c>
      <c r="L276" s="6">
        <v>157</v>
      </c>
      <c r="M276" s="7">
        <v>2</v>
      </c>
      <c r="N276" s="4"/>
    </row>
    <row r="277" spans="2:14" ht="26.4">
      <c r="B277" s="4">
        <v>2023</v>
      </c>
      <c r="C277" s="4" t="s">
        <v>32</v>
      </c>
      <c r="D277" s="1079" t="s">
        <v>331</v>
      </c>
      <c r="E277" s="1080"/>
      <c r="F277" s="1079" t="s">
        <v>342</v>
      </c>
      <c r="G277" s="1080"/>
      <c r="H277" s="4" t="s">
        <v>24</v>
      </c>
      <c r="I277" s="4" t="s">
        <v>19</v>
      </c>
      <c r="J277" s="4" t="s">
        <v>346</v>
      </c>
      <c r="K277" s="9" t="s">
        <v>50</v>
      </c>
      <c r="L277" s="6">
        <v>7</v>
      </c>
      <c r="M277" s="7">
        <v>0</v>
      </c>
      <c r="N277" s="4"/>
    </row>
    <row r="278" spans="2:14" ht="26.4">
      <c r="B278" s="4">
        <v>2023</v>
      </c>
      <c r="C278" s="4" t="s">
        <v>32</v>
      </c>
      <c r="D278" s="1079" t="s">
        <v>331</v>
      </c>
      <c r="E278" s="1080"/>
      <c r="F278" s="1079" t="s">
        <v>342</v>
      </c>
      <c r="G278" s="1080"/>
      <c r="H278" s="4" t="s">
        <v>25</v>
      </c>
      <c r="I278" s="4" t="s">
        <v>19</v>
      </c>
      <c r="J278" s="4" t="s">
        <v>346</v>
      </c>
      <c r="K278" s="9" t="s">
        <v>50</v>
      </c>
      <c r="L278" s="6">
        <v>242</v>
      </c>
      <c r="M278" s="7">
        <v>219</v>
      </c>
      <c r="N278" s="4"/>
    </row>
    <row r="279" spans="2:14" ht="26.4">
      <c r="B279" s="4">
        <v>2023</v>
      </c>
      <c r="C279" s="4" t="s">
        <v>32</v>
      </c>
      <c r="D279" s="1079" t="s">
        <v>331</v>
      </c>
      <c r="E279" s="1080"/>
      <c r="F279" s="1079" t="s">
        <v>342</v>
      </c>
      <c r="G279" s="1080"/>
      <c r="H279" s="4" t="s">
        <v>26</v>
      </c>
      <c r="I279" s="4" t="s">
        <v>19</v>
      </c>
      <c r="J279" s="4" t="s">
        <v>346</v>
      </c>
      <c r="K279" s="9" t="s">
        <v>50</v>
      </c>
      <c r="L279" s="6">
        <v>4505</v>
      </c>
      <c r="M279" s="7">
        <v>0</v>
      </c>
      <c r="N279" s="4"/>
    </row>
    <row r="280" spans="2:14" ht="26.4">
      <c r="B280" s="4">
        <v>2023</v>
      </c>
      <c r="C280" s="4" t="s">
        <v>32</v>
      </c>
      <c r="D280" s="1079" t="s">
        <v>331</v>
      </c>
      <c r="E280" s="1080"/>
      <c r="F280" s="1079" t="s">
        <v>342</v>
      </c>
      <c r="G280" s="1080"/>
      <c r="H280" s="4" t="s">
        <v>27</v>
      </c>
      <c r="I280" s="4" t="s">
        <v>19</v>
      </c>
      <c r="J280" s="4" t="s">
        <v>346</v>
      </c>
      <c r="K280" s="9" t="s">
        <v>50</v>
      </c>
      <c r="L280" s="6">
        <v>21</v>
      </c>
      <c r="M280" s="7">
        <v>0</v>
      </c>
      <c r="N280" s="4"/>
    </row>
    <row r="281" spans="2:14" ht="26.4">
      <c r="B281" s="4">
        <v>2023</v>
      </c>
      <c r="C281" s="4" t="s">
        <v>32</v>
      </c>
      <c r="D281" s="1079" t="s">
        <v>331</v>
      </c>
      <c r="E281" s="1080"/>
      <c r="F281" s="1079" t="s">
        <v>342</v>
      </c>
      <c r="G281" s="1080"/>
      <c r="H281" s="4" t="s">
        <v>18</v>
      </c>
      <c r="I281" s="4" t="s">
        <v>19</v>
      </c>
      <c r="J281" s="4" t="s">
        <v>347</v>
      </c>
      <c r="K281" s="5">
        <v>700</v>
      </c>
      <c r="L281" s="6">
        <v>4700</v>
      </c>
      <c r="M281" s="7">
        <v>93</v>
      </c>
      <c r="N281" s="8">
        <v>3224900</v>
      </c>
    </row>
    <row r="282" spans="2:14" ht="39.6">
      <c r="B282" s="4">
        <v>2023</v>
      </c>
      <c r="C282" s="4" t="s">
        <v>32</v>
      </c>
      <c r="D282" s="1079" t="s">
        <v>331</v>
      </c>
      <c r="E282" s="1080"/>
      <c r="F282" s="1079" t="s">
        <v>342</v>
      </c>
      <c r="G282" s="1080"/>
      <c r="H282" s="4" t="s">
        <v>22</v>
      </c>
      <c r="I282" s="4" t="s">
        <v>19</v>
      </c>
      <c r="J282" s="4" t="s">
        <v>347</v>
      </c>
      <c r="K282" s="5">
        <v>1100</v>
      </c>
      <c r="L282" s="6">
        <v>109</v>
      </c>
      <c r="M282" s="7">
        <v>1</v>
      </c>
      <c r="N282" s="8">
        <v>118800</v>
      </c>
    </row>
    <row r="283" spans="2:14" ht="26.4">
      <c r="B283" s="4">
        <v>2023</v>
      </c>
      <c r="C283" s="4" t="s">
        <v>32</v>
      </c>
      <c r="D283" s="1079" t="s">
        <v>331</v>
      </c>
      <c r="E283" s="1080"/>
      <c r="F283" s="1079" t="s">
        <v>342</v>
      </c>
      <c r="G283" s="1080"/>
      <c r="H283" s="4" t="s">
        <v>23</v>
      </c>
      <c r="I283" s="4" t="s">
        <v>19</v>
      </c>
      <c r="J283" s="4" t="s">
        <v>347</v>
      </c>
      <c r="K283" s="5">
        <v>1300</v>
      </c>
      <c r="L283" s="6">
        <v>108</v>
      </c>
      <c r="M283" s="7">
        <v>4</v>
      </c>
      <c r="N283" s="8">
        <v>135200</v>
      </c>
    </row>
    <row r="284" spans="2:14" ht="26.4">
      <c r="B284" s="4">
        <v>2023</v>
      </c>
      <c r="C284" s="4" t="s">
        <v>32</v>
      </c>
      <c r="D284" s="1079" t="s">
        <v>331</v>
      </c>
      <c r="E284" s="1080"/>
      <c r="F284" s="1079" t="s">
        <v>342</v>
      </c>
      <c r="G284" s="1080"/>
      <c r="H284" s="4" t="s">
        <v>24</v>
      </c>
      <c r="I284" s="4" t="s">
        <v>19</v>
      </c>
      <c r="J284" s="4" t="s">
        <v>347</v>
      </c>
      <c r="K284" s="5">
        <v>2300</v>
      </c>
      <c r="L284" s="6">
        <v>3</v>
      </c>
      <c r="M284" s="7">
        <v>0</v>
      </c>
      <c r="N284" s="8">
        <v>6900</v>
      </c>
    </row>
    <row r="285" spans="2:14" ht="26.4">
      <c r="B285" s="4">
        <v>2023</v>
      </c>
      <c r="C285" s="4" t="s">
        <v>32</v>
      </c>
      <c r="D285" s="1079" t="s">
        <v>331</v>
      </c>
      <c r="E285" s="1080"/>
      <c r="F285" s="1079" t="s">
        <v>342</v>
      </c>
      <c r="G285" s="1080"/>
      <c r="H285" s="4" t="s">
        <v>25</v>
      </c>
      <c r="I285" s="4" t="s">
        <v>19</v>
      </c>
      <c r="J285" s="4" t="s">
        <v>347</v>
      </c>
      <c r="K285" s="5">
        <v>1300</v>
      </c>
      <c r="L285" s="6">
        <v>262</v>
      </c>
      <c r="M285" s="7">
        <v>11</v>
      </c>
      <c r="N285" s="8">
        <v>326300</v>
      </c>
    </row>
    <row r="286" spans="2:14" ht="26.4">
      <c r="B286" s="4">
        <v>2023</v>
      </c>
      <c r="C286" s="4" t="s">
        <v>32</v>
      </c>
      <c r="D286" s="1079" t="s">
        <v>331</v>
      </c>
      <c r="E286" s="1080"/>
      <c r="F286" s="1079" t="s">
        <v>342</v>
      </c>
      <c r="G286" s="1080"/>
      <c r="H286" s="4" t="s">
        <v>26</v>
      </c>
      <c r="I286" s="4" t="s">
        <v>19</v>
      </c>
      <c r="J286" s="4" t="s">
        <v>347</v>
      </c>
      <c r="K286" s="5">
        <v>2300</v>
      </c>
      <c r="L286" s="6">
        <v>3856</v>
      </c>
      <c r="M286" s="7">
        <v>148</v>
      </c>
      <c r="N286" s="8">
        <v>8528400</v>
      </c>
    </row>
    <row r="287" spans="2:14" ht="26.4">
      <c r="B287" s="4">
        <v>2023</v>
      </c>
      <c r="C287" s="4" t="s">
        <v>32</v>
      </c>
      <c r="D287" s="1079" t="s">
        <v>331</v>
      </c>
      <c r="E287" s="1080"/>
      <c r="F287" s="1079" t="s">
        <v>342</v>
      </c>
      <c r="G287" s="1080"/>
      <c r="H287" s="4" t="s">
        <v>27</v>
      </c>
      <c r="I287" s="4" t="s">
        <v>19</v>
      </c>
      <c r="J287" s="4" t="s">
        <v>347</v>
      </c>
      <c r="K287" s="5">
        <v>200</v>
      </c>
      <c r="L287" s="6">
        <v>649</v>
      </c>
      <c r="M287" s="7">
        <v>0</v>
      </c>
      <c r="N287" s="8">
        <v>129800</v>
      </c>
    </row>
    <row r="288" spans="2:14">
      <c r="B288" s="12" t="s">
        <v>28</v>
      </c>
      <c r="C288" s="12" t="s">
        <v>28</v>
      </c>
      <c r="D288" s="1083" t="s">
        <v>28</v>
      </c>
      <c r="E288" s="1080"/>
      <c r="F288" s="1083" t="s">
        <v>29</v>
      </c>
      <c r="G288" s="1080"/>
      <c r="H288" s="12" t="s">
        <v>28</v>
      </c>
      <c r="I288" s="12" t="s">
        <v>28</v>
      </c>
      <c r="J288" s="12" t="s">
        <v>28</v>
      </c>
      <c r="K288" s="12" t="s">
        <v>28</v>
      </c>
      <c r="L288" s="13">
        <v>20481</v>
      </c>
      <c r="M288" s="13">
        <v>849</v>
      </c>
      <c r="N288" s="14">
        <v>12470300</v>
      </c>
    </row>
    <row r="289" spans="2:14" ht="26.4">
      <c r="B289" s="4">
        <v>2023</v>
      </c>
      <c r="C289" s="4" t="s">
        <v>32</v>
      </c>
      <c r="D289" s="1079" t="s">
        <v>331</v>
      </c>
      <c r="E289" s="1080"/>
      <c r="F289" s="1079" t="s">
        <v>343</v>
      </c>
      <c r="G289" s="1080"/>
      <c r="H289" s="4" t="s">
        <v>18</v>
      </c>
      <c r="I289" s="4" t="s">
        <v>19</v>
      </c>
      <c r="J289" s="4" t="s">
        <v>346</v>
      </c>
      <c r="K289" s="9" t="s">
        <v>50</v>
      </c>
      <c r="L289" s="6">
        <v>20051</v>
      </c>
      <c r="M289" s="7">
        <v>851</v>
      </c>
      <c r="N289" s="4"/>
    </row>
    <row r="290" spans="2:14" ht="39.6">
      <c r="B290" s="4">
        <v>2023</v>
      </c>
      <c r="C290" s="4" t="s">
        <v>32</v>
      </c>
      <c r="D290" s="1079" t="s">
        <v>331</v>
      </c>
      <c r="E290" s="1080"/>
      <c r="F290" s="1079" t="s">
        <v>343</v>
      </c>
      <c r="G290" s="1080"/>
      <c r="H290" s="4" t="s">
        <v>22</v>
      </c>
      <c r="I290" s="4" t="s">
        <v>19</v>
      </c>
      <c r="J290" s="4" t="s">
        <v>346</v>
      </c>
      <c r="K290" s="9" t="s">
        <v>50</v>
      </c>
      <c r="L290" s="6">
        <v>105</v>
      </c>
      <c r="M290" s="7">
        <v>0</v>
      </c>
      <c r="N290" s="4"/>
    </row>
    <row r="291" spans="2:14" ht="26.4">
      <c r="B291" s="4">
        <v>2023</v>
      </c>
      <c r="C291" s="4" t="s">
        <v>32</v>
      </c>
      <c r="D291" s="1079" t="s">
        <v>331</v>
      </c>
      <c r="E291" s="1080"/>
      <c r="F291" s="1079" t="s">
        <v>343</v>
      </c>
      <c r="G291" s="1080"/>
      <c r="H291" s="4" t="s">
        <v>23</v>
      </c>
      <c r="I291" s="4" t="s">
        <v>19</v>
      </c>
      <c r="J291" s="4" t="s">
        <v>346</v>
      </c>
      <c r="K291" s="9" t="s">
        <v>50</v>
      </c>
      <c r="L291" s="6">
        <v>470</v>
      </c>
      <c r="M291" s="7">
        <v>9</v>
      </c>
      <c r="N291" s="4"/>
    </row>
    <row r="292" spans="2:14" ht="26.4">
      <c r="B292" s="4">
        <v>2023</v>
      </c>
      <c r="C292" s="4" t="s">
        <v>32</v>
      </c>
      <c r="D292" s="1079" t="s">
        <v>331</v>
      </c>
      <c r="E292" s="1080"/>
      <c r="F292" s="1079" t="s">
        <v>343</v>
      </c>
      <c r="G292" s="1080"/>
      <c r="H292" s="4" t="s">
        <v>24</v>
      </c>
      <c r="I292" s="4" t="s">
        <v>19</v>
      </c>
      <c r="J292" s="4" t="s">
        <v>346</v>
      </c>
      <c r="K292" s="9" t="s">
        <v>50</v>
      </c>
      <c r="L292" s="6">
        <v>154</v>
      </c>
      <c r="M292" s="7">
        <v>0</v>
      </c>
      <c r="N292" s="4"/>
    </row>
    <row r="293" spans="2:14" ht="26.4">
      <c r="B293" s="4">
        <v>2023</v>
      </c>
      <c r="C293" s="4" t="s">
        <v>32</v>
      </c>
      <c r="D293" s="1079" t="s">
        <v>331</v>
      </c>
      <c r="E293" s="1080"/>
      <c r="F293" s="1079" t="s">
        <v>343</v>
      </c>
      <c r="G293" s="1080"/>
      <c r="H293" s="4" t="s">
        <v>25</v>
      </c>
      <c r="I293" s="4" t="s">
        <v>19</v>
      </c>
      <c r="J293" s="4" t="s">
        <v>346</v>
      </c>
      <c r="K293" s="9" t="s">
        <v>50</v>
      </c>
      <c r="L293" s="6">
        <v>686</v>
      </c>
      <c r="M293" s="7">
        <v>72</v>
      </c>
      <c r="N293" s="4"/>
    </row>
    <row r="294" spans="2:14" ht="26.4">
      <c r="B294" s="4">
        <v>2023</v>
      </c>
      <c r="C294" s="4" t="s">
        <v>32</v>
      </c>
      <c r="D294" s="1079" t="s">
        <v>331</v>
      </c>
      <c r="E294" s="1080"/>
      <c r="F294" s="1079" t="s">
        <v>343</v>
      </c>
      <c r="G294" s="1080"/>
      <c r="H294" s="4" t="s">
        <v>26</v>
      </c>
      <c r="I294" s="4" t="s">
        <v>19</v>
      </c>
      <c r="J294" s="4" t="s">
        <v>346</v>
      </c>
      <c r="K294" s="9" t="s">
        <v>50</v>
      </c>
      <c r="L294" s="6">
        <v>1655</v>
      </c>
      <c r="M294" s="7">
        <v>5</v>
      </c>
      <c r="N294" s="4"/>
    </row>
    <row r="295" spans="2:14" ht="26.4">
      <c r="B295" s="4">
        <v>2023</v>
      </c>
      <c r="C295" s="4" t="s">
        <v>32</v>
      </c>
      <c r="D295" s="1079" t="s">
        <v>331</v>
      </c>
      <c r="E295" s="1080"/>
      <c r="F295" s="1079" t="s">
        <v>343</v>
      </c>
      <c r="G295" s="1080"/>
      <c r="H295" s="4" t="s">
        <v>27</v>
      </c>
      <c r="I295" s="4" t="s">
        <v>19</v>
      </c>
      <c r="J295" s="4" t="s">
        <v>346</v>
      </c>
      <c r="K295" s="9" t="s">
        <v>50</v>
      </c>
      <c r="L295" s="6">
        <v>121</v>
      </c>
      <c r="M295" s="7">
        <v>0</v>
      </c>
      <c r="N295" s="4"/>
    </row>
    <row r="296" spans="2:14" ht="26.4">
      <c r="B296" s="4">
        <v>2023</v>
      </c>
      <c r="C296" s="4" t="s">
        <v>32</v>
      </c>
      <c r="D296" s="1079" t="s">
        <v>331</v>
      </c>
      <c r="E296" s="1080"/>
      <c r="F296" s="1079" t="s">
        <v>343</v>
      </c>
      <c r="G296" s="1080"/>
      <c r="H296" s="4" t="s">
        <v>18</v>
      </c>
      <c r="I296" s="4" t="s">
        <v>19</v>
      </c>
      <c r="J296" s="4" t="s">
        <v>347</v>
      </c>
      <c r="K296" s="5">
        <v>700</v>
      </c>
      <c r="L296" s="6">
        <v>20283</v>
      </c>
      <c r="M296" s="7">
        <v>781</v>
      </c>
      <c r="N296" s="8">
        <v>13651400</v>
      </c>
    </row>
    <row r="297" spans="2:14" ht="39.6">
      <c r="B297" s="4">
        <v>2023</v>
      </c>
      <c r="C297" s="4" t="s">
        <v>32</v>
      </c>
      <c r="D297" s="1079" t="s">
        <v>331</v>
      </c>
      <c r="E297" s="1080"/>
      <c r="F297" s="1079" t="s">
        <v>343</v>
      </c>
      <c r="G297" s="1080"/>
      <c r="H297" s="4" t="s">
        <v>22</v>
      </c>
      <c r="I297" s="4" t="s">
        <v>19</v>
      </c>
      <c r="J297" s="4" t="s">
        <v>347</v>
      </c>
      <c r="K297" s="5">
        <v>1100</v>
      </c>
      <c r="L297" s="6">
        <v>85</v>
      </c>
      <c r="M297" s="7">
        <v>9</v>
      </c>
      <c r="N297" s="8">
        <v>83600</v>
      </c>
    </row>
    <row r="298" spans="2:14" ht="26.4">
      <c r="B298" s="4">
        <v>2023</v>
      </c>
      <c r="C298" s="4" t="s">
        <v>32</v>
      </c>
      <c r="D298" s="1079" t="s">
        <v>331</v>
      </c>
      <c r="E298" s="1080"/>
      <c r="F298" s="1079" t="s">
        <v>343</v>
      </c>
      <c r="G298" s="1080"/>
      <c r="H298" s="4" t="s">
        <v>23</v>
      </c>
      <c r="I298" s="4" t="s">
        <v>19</v>
      </c>
      <c r="J298" s="4" t="s">
        <v>347</v>
      </c>
      <c r="K298" s="5">
        <v>1300</v>
      </c>
      <c r="L298" s="6">
        <v>464</v>
      </c>
      <c r="M298" s="7">
        <v>10</v>
      </c>
      <c r="N298" s="8">
        <v>590200</v>
      </c>
    </row>
    <row r="299" spans="2:14" ht="26.4">
      <c r="B299" s="4">
        <v>2023</v>
      </c>
      <c r="C299" s="4" t="s">
        <v>32</v>
      </c>
      <c r="D299" s="1079" t="s">
        <v>331</v>
      </c>
      <c r="E299" s="1080"/>
      <c r="F299" s="1079" t="s">
        <v>343</v>
      </c>
      <c r="G299" s="1080"/>
      <c r="H299" s="4" t="s">
        <v>24</v>
      </c>
      <c r="I299" s="4" t="s">
        <v>19</v>
      </c>
      <c r="J299" s="4" t="s">
        <v>347</v>
      </c>
      <c r="K299" s="5">
        <v>2300</v>
      </c>
      <c r="L299" s="6">
        <v>151</v>
      </c>
      <c r="M299" s="7">
        <v>12</v>
      </c>
      <c r="N299" s="8">
        <v>319700</v>
      </c>
    </row>
    <row r="300" spans="2:14" ht="26.4">
      <c r="B300" s="4">
        <v>2023</v>
      </c>
      <c r="C300" s="4" t="s">
        <v>32</v>
      </c>
      <c r="D300" s="1079" t="s">
        <v>331</v>
      </c>
      <c r="E300" s="1080"/>
      <c r="F300" s="1079" t="s">
        <v>343</v>
      </c>
      <c r="G300" s="1080"/>
      <c r="H300" s="4" t="s">
        <v>25</v>
      </c>
      <c r="I300" s="4" t="s">
        <v>19</v>
      </c>
      <c r="J300" s="4" t="s">
        <v>347</v>
      </c>
      <c r="K300" s="5">
        <v>1300</v>
      </c>
      <c r="L300" s="6">
        <v>714</v>
      </c>
      <c r="M300" s="7">
        <v>63</v>
      </c>
      <c r="N300" s="8">
        <v>846300</v>
      </c>
    </row>
    <row r="301" spans="2:14" ht="26.4">
      <c r="B301" s="4">
        <v>2023</v>
      </c>
      <c r="C301" s="4" t="s">
        <v>32</v>
      </c>
      <c r="D301" s="1079" t="s">
        <v>331</v>
      </c>
      <c r="E301" s="1080"/>
      <c r="F301" s="1079" t="s">
        <v>343</v>
      </c>
      <c r="G301" s="1080"/>
      <c r="H301" s="4" t="s">
        <v>26</v>
      </c>
      <c r="I301" s="4" t="s">
        <v>19</v>
      </c>
      <c r="J301" s="4" t="s">
        <v>347</v>
      </c>
      <c r="K301" s="5">
        <v>2300</v>
      </c>
      <c r="L301" s="6">
        <v>2184</v>
      </c>
      <c r="M301" s="7">
        <v>121</v>
      </c>
      <c r="N301" s="8">
        <v>4744900</v>
      </c>
    </row>
    <row r="302" spans="2:14" ht="26.4">
      <c r="B302" s="4">
        <v>2023</v>
      </c>
      <c r="C302" s="4" t="s">
        <v>32</v>
      </c>
      <c r="D302" s="1079" t="s">
        <v>331</v>
      </c>
      <c r="E302" s="1080"/>
      <c r="F302" s="1079" t="s">
        <v>343</v>
      </c>
      <c r="G302" s="1080"/>
      <c r="H302" s="4" t="s">
        <v>27</v>
      </c>
      <c r="I302" s="4" t="s">
        <v>19</v>
      </c>
      <c r="J302" s="4" t="s">
        <v>347</v>
      </c>
      <c r="K302" s="5">
        <v>200</v>
      </c>
      <c r="L302" s="6">
        <v>130</v>
      </c>
      <c r="M302" s="7">
        <v>1</v>
      </c>
      <c r="N302" s="8">
        <v>25800</v>
      </c>
    </row>
    <row r="303" spans="2:14">
      <c r="B303" s="12" t="s">
        <v>28</v>
      </c>
      <c r="C303" s="12" t="s">
        <v>28</v>
      </c>
      <c r="D303" s="1083" t="s">
        <v>28</v>
      </c>
      <c r="E303" s="1080"/>
      <c r="F303" s="1083" t="s">
        <v>29</v>
      </c>
      <c r="G303" s="1080"/>
      <c r="H303" s="12" t="s">
        <v>28</v>
      </c>
      <c r="I303" s="12" t="s">
        <v>28</v>
      </c>
      <c r="J303" s="12" t="s">
        <v>28</v>
      </c>
      <c r="K303" s="12" t="s">
        <v>28</v>
      </c>
      <c r="L303" s="13">
        <v>47253</v>
      </c>
      <c r="M303" s="13">
        <v>1934</v>
      </c>
      <c r="N303" s="14">
        <v>20261900</v>
      </c>
    </row>
    <row r="304" spans="2:14" ht="26.4">
      <c r="B304" s="4">
        <v>2023</v>
      </c>
      <c r="C304" s="4" t="s">
        <v>32</v>
      </c>
      <c r="D304" s="1079" t="s">
        <v>331</v>
      </c>
      <c r="E304" s="1080"/>
      <c r="F304" s="1079" t="s">
        <v>344</v>
      </c>
      <c r="G304" s="1080"/>
      <c r="H304" s="4" t="s">
        <v>18</v>
      </c>
      <c r="I304" s="4" t="s">
        <v>19</v>
      </c>
      <c r="J304" s="4" t="s">
        <v>346</v>
      </c>
      <c r="K304" s="9" t="s">
        <v>50</v>
      </c>
      <c r="L304" s="6">
        <v>70699</v>
      </c>
      <c r="M304" s="7">
        <v>1390</v>
      </c>
      <c r="N304" s="4"/>
    </row>
    <row r="305" spans="2:14" ht="39.6">
      <c r="B305" s="4">
        <v>2023</v>
      </c>
      <c r="C305" s="4" t="s">
        <v>32</v>
      </c>
      <c r="D305" s="1079" t="s">
        <v>331</v>
      </c>
      <c r="E305" s="1080"/>
      <c r="F305" s="1079" t="s">
        <v>344</v>
      </c>
      <c r="G305" s="1080"/>
      <c r="H305" s="4" t="s">
        <v>22</v>
      </c>
      <c r="I305" s="4" t="s">
        <v>19</v>
      </c>
      <c r="J305" s="4" t="s">
        <v>346</v>
      </c>
      <c r="K305" s="9" t="s">
        <v>50</v>
      </c>
      <c r="L305" s="6">
        <v>403</v>
      </c>
      <c r="M305" s="7">
        <v>0</v>
      </c>
      <c r="N305" s="4"/>
    </row>
    <row r="306" spans="2:14" ht="26.4">
      <c r="B306" s="4">
        <v>2023</v>
      </c>
      <c r="C306" s="4" t="s">
        <v>32</v>
      </c>
      <c r="D306" s="1079" t="s">
        <v>331</v>
      </c>
      <c r="E306" s="1080"/>
      <c r="F306" s="1079" t="s">
        <v>344</v>
      </c>
      <c r="G306" s="1080"/>
      <c r="H306" s="4" t="s">
        <v>23</v>
      </c>
      <c r="I306" s="4" t="s">
        <v>19</v>
      </c>
      <c r="J306" s="4" t="s">
        <v>346</v>
      </c>
      <c r="K306" s="9" t="s">
        <v>50</v>
      </c>
      <c r="L306" s="6">
        <v>1526</v>
      </c>
      <c r="M306" s="7">
        <v>23</v>
      </c>
      <c r="N306" s="4"/>
    </row>
    <row r="307" spans="2:14" ht="26.4">
      <c r="B307" s="4">
        <v>2023</v>
      </c>
      <c r="C307" s="4" t="s">
        <v>32</v>
      </c>
      <c r="D307" s="1079" t="s">
        <v>331</v>
      </c>
      <c r="E307" s="1080"/>
      <c r="F307" s="1079" t="s">
        <v>344</v>
      </c>
      <c r="G307" s="1080"/>
      <c r="H307" s="4" t="s">
        <v>24</v>
      </c>
      <c r="I307" s="4" t="s">
        <v>19</v>
      </c>
      <c r="J307" s="4" t="s">
        <v>346</v>
      </c>
      <c r="K307" s="9" t="s">
        <v>50</v>
      </c>
      <c r="L307" s="6">
        <v>2226</v>
      </c>
      <c r="M307" s="7">
        <v>0</v>
      </c>
      <c r="N307" s="4"/>
    </row>
    <row r="308" spans="2:14" ht="26.4">
      <c r="B308" s="4">
        <v>2023</v>
      </c>
      <c r="C308" s="4" t="s">
        <v>32</v>
      </c>
      <c r="D308" s="1079" t="s">
        <v>331</v>
      </c>
      <c r="E308" s="1080"/>
      <c r="F308" s="1079" t="s">
        <v>344</v>
      </c>
      <c r="G308" s="1080"/>
      <c r="H308" s="4" t="s">
        <v>25</v>
      </c>
      <c r="I308" s="4" t="s">
        <v>19</v>
      </c>
      <c r="J308" s="4" t="s">
        <v>346</v>
      </c>
      <c r="K308" s="9" t="s">
        <v>50</v>
      </c>
      <c r="L308" s="6">
        <v>4243</v>
      </c>
      <c r="M308" s="7">
        <v>70</v>
      </c>
      <c r="N308" s="4"/>
    </row>
    <row r="309" spans="2:14" ht="26.4">
      <c r="B309" s="4">
        <v>2023</v>
      </c>
      <c r="C309" s="4" t="s">
        <v>32</v>
      </c>
      <c r="D309" s="1079" t="s">
        <v>331</v>
      </c>
      <c r="E309" s="1080"/>
      <c r="F309" s="1079" t="s">
        <v>344</v>
      </c>
      <c r="G309" s="1080"/>
      <c r="H309" s="4" t="s">
        <v>26</v>
      </c>
      <c r="I309" s="4" t="s">
        <v>19</v>
      </c>
      <c r="J309" s="4" t="s">
        <v>346</v>
      </c>
      <c r="K309" s="9" t="s">
        <v>50</v>
      </c>
      <c r="L309" s="6">
        <v>10008</v>
      </c>
      <c r="M309" s="7">
        <v>43</v>
      </c>
      <c r="N309" s="4"/>
    </row>
    <row r="310" spans="2:14" ht="26.4">
      <c r="B310" s="4">
        <v>2023</v>
      </c>
      <c r="C310" s="4" t="s">
        <v>32</v>
      </c>
      <c r="D310" s="1079" t="s">
        <v>331</v>
      </c>
      <c r="E310" s="1080"/>
      <c r="F310" s="1079" t="s">
        <v>344</v>
      </c>
      <c r="G310" s="1080"/>
      <c r="H310" s="4" t="s">
        <v>27</v>
      </c>
      <c r="I310" s="4" t="s">
        <v>19</v>
      </c>
      <c r="J310" s="4" t="s">
        <v>346</v>
      </c>
      <c r="K310" s="9" t="s">
        <v>50</v>
      </c>
      <c r="L310" s="6">
        <v>368</v>
      </c>
      <c r="M310" s="7">
        <v>0</v>
      </c>
      <c r="N310" s="4"/>
    </row>
    <row r="311" spans="2:14" ht="26.4">
      <c r="B311" s="4">
        <v>2023</v>
      </c>
      <c r="C311" s="4" t="s">
        <v>32</v>
      </c>
      <c r="D311" s="1079" t="s">
        <v>331</v>
      </c>
      <c r="E311" s="1080"/>
      <c r="F311" s="1079" t="s">
        <v>344</v>
      </c>
      <c r="G311" s="1080"/>
      <c r="H311" s="4" t="s">
        <v>18</v>
      </c>
      <c r="I311" s="4" t="s">
        <v>19</v>
      </c>
      <c r="J311" s="4" t="s">
        <v>347</v>
      </c>
      <c r="K311" s="5">
        <v>700</v>
      </c>
      <c r="L311" s="6">
        <v>68670</v>
      </c>
      <c r="M311" s="7">
        <v>8803</v>
      </c>
      <c r="N311" s="8">
        <v>41906900</v>
      </c>
    </row>
    <row r="312" spans="2:14" ht="39.6">
      <c r="B312" s="4">
        <v>2023</v>
      </c>
      <c r="C312" s="4" t="s">
        <v>32</v>
      </c>
      <c r="D312" s="1079" t="s">
        <v>331</v>
      </c>
      <c r="E312" s="1080"/>
      <c r="F312" s="1079" t="s">
        <v>344</v>
      </c>
      <c r="G312" s="1080"/>
      <c r="H312" s="4" t="s">
        <v>22</v>
      </c>
      <c r="I312" s="4" t="s">
        <v>19</v>
      </c>
      <c r="J312" s="4" t="s">
        <v>347</v>
      </c>
      <c r="K312" s="5">
        <v>1100</v>
      </c>
      <c r="L312" s="6">
        <v>478</v>
      </c>
      <c r="M312" s="7">
        <v>107</v>
      </c>
      <c r="N312" s="8">
        <v>408100</v>
      </c>
    </row>
    <row r="313" spans="2:14" ht="26.4">
      <c r="B313" s="4">
        <v>2023</v>
      </c>
      <c r="C313" s="4" t="s">
        <v>32</v>
      </c>
      <c r="D313" s="1079" t="s">
        <v>331</v>
      </c>
      <c r="E313" s="1080"/>
      <c r="F313" s="1079" t="s">
        <v>344</v>
      </c>
      <c r="G313" s="1080"/>
      <c r="H313" s="4" t="s">
        <v>23</v>
      </c>
      <c r="I313" s="4" t="s">
        <v>19</v>
      </c>
      <c r="J313" s="4" t="s">
        <v>347</v>
      </c>
      <c r="K313" s="5">
        <v>1300</v>
      </c>
      <c r="L313" s="6">
        <v>1384</v>
      </c>
      <c r="M313" s="7">
        <v>80</v>
      </c>
      <c r="N313" s="8">
        <v>1695200</v>
      </c>
    </row>
    <row r="314" spans="2:14" ht="26.4">
      <c r="B314" s="4">
        <v>2023</v>
      </c>
      <c r="C314" s="4" t="s">
        <v>32</v>
      </c>
      <c r="D314" s="1079" t="s">
        <v>331</v>
      </c>
      <c r="E314" s="1080"/>
      <c r="F314" s="1079" t="s">
        <v>344</v>
      </c>
      <c r="G314" s="1080"/>
      <c r="H314" s="4" t="s">
        <v>24</v>
      </c>
      <c r="I314" s="4" t="s">
        <v>19</v>
      </c>
      <c r="J314" s="4" t="s">
        <v>347</v>
      </c>
      <c r="K314" s="5">
        <v>2300</v>
      </c>
      <c r="L314" s="6">
        <v>2046</v>
      </c>
      <c r="M314" s="7">
        <v>994</v>
      </c>
      <c r="N314" s="8">
        <v>2419600</v>
      </c>
    </row>
    <row r="315" spans="2:14" ht="26.4">
      <c r="B315" s="4">
        <v>2023</v>
      </c>
      <c r="C315" s="4" t="s">
        <v>32</v>
      </c>
      <c r="D315" s="1079" t="s">
        <v>331</v>
      </c>
      <c r="E315" s="1080"/>
      <c r="F315" s="1079" t="s">
        <v>344</v>
      </c>
      <c r="G315" s="1080"/>
      <c r="H315" s="4" t="s">
        <v>25</v>
      </c>
      <c r="I315" s="4" t="s">
        <v>19</v>
      </c>
      <c r="J315" s="4" t="s">
        <v>347</v>
      </c>
      <c r="K315" s="5">
        <v>1300</v>
      </c>
      <c r="L315" s="6">
        <v>4220</v>
      </c>
      <c r="M315" s="7">
        <v>961</v>
      </c>
      <c r="N315" s="8">
        <v>4236700</v>
      </c>
    </row>
    <row r="316" spans="2:14" ht="26.4">
      <c r="B316" s="4">
        <v>2023</v>
      </c>
      <c r="C316" s="4" t="s">
        <v>32</v>
      </c>
      <c r="D316" s="1079" t="s">
        <v>331</v>
      </c>
      <c r="E316" s="1080"/>
      <c r="F316" s="1079" t="s">
        <v>344</v>
      </c>
      <c r="G316" s="1080"/>
      <c r="H316" s="4" t="s">
        <v>26</v>
      </c>
      <c r="I316" s="4" t="s">
        <v>19</v>
      </c>
      <c r="J316" s="4" t="s">
        <v>347</v>
      </c>
      <c r="K316" s="5">
        <v>2300</v>
      </c>
      <c r="L316" s="6">
        <v>8828</v>
      </c>
      <c r="M316" s="7">
        <v>2428</v>
      </c>
      <c r="N316" s="8">
        <v>14720000</v>
      </c>
    </row>
    <row r="317" spans="2:14" ht="26.4">
      <c r="B317" s="4">
        <v>2023</v>
      </c>
      <c r="C317" s="4" t="s">
        <v>32</v>
      </c>
      <c r="D317" s="1079" t="s">
        <v>331</v>
      </c>
      <c r="E317" s="1080"/>
      <c r="F317" s="1079" t="s">
        <v>344</v>
      </c>
      <c r="G317" s="1080"/>
      <c r="H317" s="4" t="s">
        <v>27</v>
      </c>
      <c r="I317" s="4" t="s">
        <v>19</v>
      </c>
      <c r="J317" s="4" t="s">
        <v>347</v>
      </c>
      <c r="K317" s="5">
        <v>200</v>
      </c>
      <c r="L317" s="6">
        <v>686</v>
      </c>
      <c r="M317" s="7">
        <v>26</v>
      </c>
      <c r="N317" s="8">
        <v>132000</v>
      </c>
    </row>
    <row r="318" spans="2:14">
      <c r="B318" s="12" t="s">
        <v>28</v>
      </c>
      <c r="C318" s="12" t="s">
        <v>28</v>
      </c>
      <c r="D318" s="1083" t="s">
        <v>28</v>
      </c>
      <c r="E318" s="1080"/>
      <c r="F318" s="1083" t="s">
        <v>29</v>
      </c>
      <c r="G318" s="1080"/>
      <c r="H318" s="12" t="s">
        <v>28</v>
      </c>
      <c r="I318" s="12" t="s">
        <v>28</v>
      </c>
      <c r="J318" s="12" t="s">
        <v>28</v>
      </c>
      <c r="K318" s="12" t="s">
        <v>28</v>
      </c>
      <c r="L318" s="13">
        <v>175785</v>
      </c>
      <c r="M318" s="13">
        <v>14925</v>
      </c>
      <c r="N318" s="14">
        <v>65518500</v>
      </c>
    </row>
    <row r="319" spans="2:14" ht="26.4">
      <c r="B319" s="4">
        <v>2023</v>
      </c>
      <c r="C319" s="4" t="s">
        <v>32</v>
      </c>
      <c r="D319" s="1079" t="s">
        <v>331</v>
      </c>
      <c r="E319" s="1080"/>
      <c r="F319" s="1079" t="s">
        <v>345</v>
      </c>
      <c r="G319" s="1080"/>
      <c r="H319" s="4" t="s">
        <v>18</v>
      </c>
      <c r="I319" s="4" t="s">
        <v>19</v>
      </c>
      <c r="J319" s="4" t="s">
        <v>346</v>
      </c>
      <c r="K319" s="9" t="s">
        <v>50</v>
      </c>
      <c r="L319" s="6">
        <v>254476</v>
      </c>
      <c r="M319" s="7">
        <v>1333</v>
      </c>
      <c r="N319" s="4"/>
    </row>
    <row r="320" spans="2:14" ht="39.6">
      <c r="B320" s="4">
        <v>2023</v>
      </c>
      <c r="C320" s="4" t="s">
        <v>32</v>
      </c>
      <c r="D320" s="1079" t="s">
        <v>331</v>
      </c>
      <c r="E320" s="1080"/>
      <c r="F320" s="1079" t="s">
        <v>345</v>
      </c>
      <c r="G320" s="1080"/>
      <c r="H320" s="4" t="s">
        <v>22</v>
      </c>
      <c r="I320" s="4" t="s">
        <v>19</v>
      </c>
      <c r="J320" s="4" t="s">
        <v>346</v>
      </c>
      <c r="K320" s="9" t="s">
        <v>50</v>
      </c>
      <c r="L320" s="6">
        <v>3856</v>
      </c>
      <c r="M320" s="7">
        <v>6</v>
      </c>
      <c r="N320" s="4"/>
    </row>
    <row r="321" spans="2:14" ht="26.4">
      <c r="B321" s="4">
        <v>2023</v>
      </c>
      <c r="C321" s="4" t="s">
        <v>32</v>
      </c>
      <c r="D321" s="1079" t="s">
        <v>331</v>
      </c>
      <c r="E321" s="1080"/>
      <c r="F321" s="1079" t="s">
        <v>345</v>
      </c>
      <c r="G321" s="1080"/>
      <c r="H321" s="4" t="s">
        <v>23</v>
      </c>
      <c r="I321" s="4" t="s">
        <v>19</v>
      </c>
      <c r="J321" s="4" t="s">
        <v>346</v>
      </c>
      <c r="K321" s="9" t="s">
        <v>50</v>
      </c>
      <c r="L321" s="6">
        <v>1874</v>
      </c>
      <c r="M321" s="7">
        <v>47</v>
      </c>
      <c r="N321" s="4"/>
    </row>
    <row r="322" spans="2:14" ht="26.4">
      <c r="B322" s="4">
        <v>2023</v>
      </c>
      <c r="C322" s="4" t="s">
        <v>32</v>
      </c>
      <c r="D322" s="1079" t="s">
        <v>331</v>
      </c>
      <c r="E322" s="1080"/>
      <c r="F322" s="1079" t="s">
        <v>345</v>
      </c>
      <c r="G322" s="1080"/>
      <c r="H322" s="4" t="s">
        <v>24</v>
      </c>
      <c r="I322" s="4" t="s">
        <v>19</v>
      </c>
      <c r="J322" s="4" t="s">
        <v>346</v>
      </c>
      <c r="K322" s="9" t="s">
        <v>50</v>
      </c>
      <c r="L322" s="6">
        <v>8584</v>
      </c>
      <c r="M322" s="7">
        <v>12</v>
      </c>
      <c r="N322" s="4"/>
    </row>
    <row r="323" spans="2:14" ht="26.4">
      <c r="B323" s="4">
        <v>2023</v>
      </c>
      <c r="C323" s="4" t="s">
        <v>32</v>
      </c>
      <c r="D323" s="1079" t="s">
        <v>331</v>
      </c>
      <c r="E323" s="1080"/>
      <c r="F323" s="1079" t="s">
        <v>345</v>
      </c>
      <c r="G323" s="1080"/>
      <c r="H323" s="4" t="s">
        <v>25</v>
      </c>
      <c r="I323" s="4" t="s">
        <v>19</v>
      </c>
      <c r="J323" s="4" t="s">
        <v>346</v>
      </c>
      <c r="K323" s="9" t="s">
        <v>50</v>
      </c>
      <c r="L323" s="6">
        <v>11405</v>
      </c>
      <c r="M323" s="7">
        <v>149</v>
      </c>
      <c r="N323" s="4"/>
    </row>
    <row r="324" spans="2:14" ht="26.4">
      <c r="B324" s="4">
        <v>2023</v>
      </c>
      <c r="C324" s="4" t="s">
        <v>32</v>
      </c>
      <c r="D324" s="1079" t="s">
        <v>331</v>
      </c>
      <c r="E324" s="1080"/>
      <c r="F324" s="1079" t="s">
        <v>345</v>
      </c>
      <c r="G324" s="1080"/>
      <c r="H324" s="4" t="s">
        <v>26</v>
      </c>
      <c r="I324" s="4" t="s">
        <v>19</v>
      </c>
      <c r="J324" s="4" t="s">
        <v>346</v>
      </c>
      <c r="K324" s="9" t="s">
        <v>50</v>
      </c>
      <c r="L324" s="6">
        <v>46348</v>
      </c>
      <c r="M324" s="7">
        <v>52</v>
      </c>
      <c r="N324" s="4"/>
    </row>
    <row r="325" spans="2:14" ht="26.4">
      <c r="B325" s="4">
        <v>2023</v>
      </c>
      <c r="C325" s="4" t="s">
        <v>32</v>
      </c>
      <c r="D325" s="1079" t="s">
        <v>331</v>
      </c>
      <c r="E325" s="1080"/>
      <c r="F325" s="1079" t="s">
        <v>345</v>
      </c>
      <c r="G325" s="1080"/>
      <c r="H325" s="4" t="s">
        <v>27</v>
      </c>
      <c r="I325" s="4" t="s">
        <v>19</v>
      </c>
      <c r="J325" s="4" t="s">
        <v>346</v>
      </c>
      <c r="K325" s="9" t="s">
        <v>50</v>
      </c>
      <c r="L325" s="6">
        <v>1597</v>
      </c>
      <c r="M325" s="7">
        <v>0</v>
      </c>
      <c r="N325" s="4"/>
    </row>
    <row r="326" spans="2:14" ht="26.4">
      <c r="B326" s="4">
        <v>2023</v>
      </c>
      <c r="C326" s="4" t="s">
        <v>32</v>
      </c>
      <c r="D326" s="1079" t="s">
        <v>331</v>
      </c>
      <c r="E326" s="1080"/>
      <c r="F326" s="1079" t="s">
        <v>345</v>
      </c>
      <c r="G326" s="1080"/>
      <c r="H326" s="4" t="s">
        <v>18</v>
      </c>
      <c r="I326" s="4" t="s">
        <v>19</v>
      </c>
      <c r="J326" s="4" t="s">
        <v>347</v>
      </c>
      <c r="K326" s="5">
        <v>3000</v>
      </c>
      <c r="L326" s="6">
        <v>272836</v>
      </c>
      <c r="M326" s="9"/>
      <c r="N326" s="8">
        <v>818508000</v>
      </c>
    </row>
    <row r="327" spans="2:14" ht="39.6">
      <c r="B327" s="4">
        <v>2023</v>
      </c>
      <c r="C327" s="4" t="s">
        <v>32</v>
      </c>
      <c r="D327" s="1079" t="s">
        <v>331</v>
      </c>
      <c r="E327" s="1080"/>
      <c r="F327" s="1079" t="s">
        <v>345</v>
      </c>
      <c r="G327" s="1080"/>
      <c r="H327" s="4" t="s">
        <v>22</v>
      </c>
      <c r="I327" s="4" t="s">
        <v>19</v>
      </c>
      <c r="J327" s="4" t="s">
        <v>347</v>
      </c>
      <c r="K327" s="5">
        <v>4400</v>
      </c>
      <c r="L327" s="6">
        <v>4412</v>
      </c>
      <c r="M327" s="9"/>
      <c r="N327" s="8">
        <v>19412800</v>
      </c>
    </row>
    <row r="328" spans="2:14" ht="26.4">
      <c r="B328" s="4">
        <v>2023</v>
      </c>
      <c r="C328" s="4" t="s">
        <v>32</v>
      </c>
      <c r="D328" s="1079" t="s">
        <v>331</v>
      </c>
      <c r="E328" s="1080"/>
      <c r="F328" s="1079" t="s">
        <v>345</v>
      </c>
      <c r="G328" s="1080"/>
      <c r="H328" s="4" t="s">
        <v>23</v>
      </c>
      <c r="I328" s="4" t="s">
        <v>19</v>
      </c>
      <c r="J328" s="4" t="s">
        <v>347</v>
      </c>
      <c r="K328" s="5">
        <v>5400</v>
      </c>
      <c r="L328" s="6">
        <v>1848</v>
      </c>
      <c r="M328" s="9"/>
      <c r="N328" s="8">
        <v>9979200</v>
      </c>
    </row>
    <row r="329" spans="2:14" ht="26.4">
      <c r="B329" s="4">
        <v>2023</v>
      </c>
      <c r="C329" s="4" t="s">
        <v>32</v>
      </c>
      <c r="D329" s="1079" t="s">
        <v>331</v>
      </c>
      <c r="E329" s="1080"/>
      <c r="F329" s="1079" t="s">
        <v>345</v>
      </c>
      <c r="G329" s="1080"/>
      <c r="H329" s="4" t="s">
        <v>24</v>
      </c>
      <c r="I329" s="4" t="s">
        <v>19</v>
      </c>
      <c r="J329" s="4" t="s">
        <v>347</v>
      </c>
      <c r="K329" s="5">
        <v>9500</v>
      </c>
      <c r="L329" s="6">
        <v>7640</v>
      </c>
      <c r="M329" s="9"/>
      <c r="N329" s="8">
        <v>72580000</v>
      </c>
    </row>
    <row r="330" spans="2:14" ht="26.4">
      <c r="B330" s="4">
        <v>2023</v>
      </c>
      <c r="C330" s="4" t="s">
        <v>32</v>
      </c>
      <c r="D330" s="1079" t="s">
        <v>331</v>
      </c>
      <c r="E330" s="1080"/>
      <c r="F330" s="1079" t="s">
        <v>345</v>
      </c>
      <c r="G330" s="1080"/>
      <c r="H330" s="4" t="s">
        <v>25</v>
      </c>
      <c r="I330" s="4" t="s">
        <v>19</v>
      </c>
      <c r="J330" s="4" t="s">
        <v>347</v>
      </c>
      <c r="K330" s="5">
        <v>5400</v>
      </c>
      <c r="L330" s="6">
        <v>12985</v>
      </c>
      <c r="M330" s="9"/>
      <c r="N330" s="8">
        <v>70119000</v>
      </c>
    </row>
    <row r="331" spans="2:14" ht="26.4">
      <c r="B331" s="4">
        <v>2023</v>
      </c>
      <c r="C331" s="4" t="s">
        <v>32</v>
      </c>
      <c r="D331" s="1079" t="s">
        <v>331</v>
      </c>
      <c r="E331" s="1080"/>
      <c r="F331" s="1079" t="s">
        <v>345</v>
      </c>
      <c r="G331" s="1080"/>
      <c r="H331" s="4" t="s">
        <v>26</v>
      </c>
      <c r="I331" s="4" t="s">
        <v>19</v>
      </c>
      <c r="J331" s="4" t="s">
        <v>347</v>
      </c>
      <c r="K331" s="5">
        <v>9500</v>
      </c>
      <c r="L331" s="6">
        <v>46602</v>
      </c>
      <c r="M331" s="9"/>
      <c r="N331" s="8">
        <v>442719000</v>
      </c>
    </row>
    <row r="332" spans="2:14" ht="26.4">
      <c r="B332" s="4">
        <v>2023</v>
      </c>
      <c r="C332" s="4" t="s">
        <v>32</v>
      </c>
      <c r="D332" s="1079" t="s">
        <v>331</v>
      </c>
      <c r="E332" s="1080"/>
      <c r="F332" s="1079" t="s">
        <v>345</v>
      </c>
      <c r="G332" s="1080"/>
      <c r="H332" s="4" t="s">
        <v>27</v>
      </c>
      <c r="I332" s="4" t="s">
        <v>19</v>
      </c>
      <c r="J332" s="4" t="s">
        <v>347</v>
      </c>
      <c r="K332" s="5">
        <v>900</v>
      </c>
      <c r="L332" s="6">
        <v>4392</v>
      </c>
      <c r="M332" s="9"/>
      <c r="N332" s="8">
        <v>3952800</v>
      </c>
    </row>
    <row r="333" spans="2:14">
      <c r="B333" s="12" t="s">
        <v>28</v>
      </c>
      <c r="C333" s="12" t="s">
        <v>28</v>
      </c>
      <c r="D333" s="1083" t="s">
        <v>28</v>
      </c>
      <c r="E333" s="1080"/>
      <c r="F333" s="1083" t="s">
        <v>29</v>
      </c>
      <c r="G333" s="1080"/>
      <c r="H333" s="12" t="s">
        <v>28</v>
      </c>
      <c r="I333" s="12" t="s">
        <v>28</v>
      </c>
      <c r="J333" s="12" t="s">
        <v>28</v>
      </c>
      <c r="K333" s="12" t="s">
        <v>28</v>
      </c>
      <c r="L333" s="13">
        <v>678855</v>
      </c>
      <c r="M333" s="13">
        <v>1599</v>
      </c>
      <c r="N333" s="14">
        <v>1437270800</v>
      </c>
    </row>
    <row r="334" spans="2:14">
      <c r="B334" s="15" t="s">
        <v>28</v>
      </c>
      <c r="C334" s="15" t="s">
        <v>29</v>
      </c>
      <c r="D334" s="1084" t="s">
        <v>28</v>
      </c>
      <c r="E334" s="1080"/>
      <c r="F334" s="1084" t="s">
        <v>28</v>
      </c>
      <c r="G334" s="1080"/>
      <c r="H334" s="15" t="s">
        <v>28</v>
      </c>
      <c r="I334" s="15" t="s">
        <v>28</v>
      </c>
      <c r="J334" s="15" t="s">
        <v>28</v>
      </c>
      <c r="K334" s="15" t="s">
        <v>28</v>
      </c>
      <c r="L334" s="16">
        <v>2280485</v>
      </c>
      <c r="M334" s="16">
        <v>79730</v>
      </c>
      <c r="N334" s="17">
        <v>3117942900</v>
      </c>
    </row>
    <row r="335" spans="2:14">
      <c r="B335" s="18" t="s">
        <v>29</v>
      </c>
      <c r="C335" s="18" t="s">
        <v>28</v>
      </c>
      <c r="D335" s="1085" t="s">
        <v>28</v>
      </c>
      <c r="E335" s="1080"/>
      <c r="F335" s="1085" t="s">
        <v>28</v>
      </c>
      <c r="G335" s="1080"/>
      <c r="H335" s="18" t="s">
        <v>28</v>
      </c>
      <c r="I335" s="18" t="s">
        <v>28</v>
      </c>
      <c r="J335" s="18" t="s">
        <v>28</v>
      </c>
      <c r="K335" s="18" t="s">
        <v>28</v>
      </c>
      <c r="L335" s="19">
        <v>4459604</v>
      </c>
      <c r="M335" s="19">
        <v>243452</v>
      </c>
      <c r="N335" s="20">
        <v>9028894100</v>
      </c>
    </row>
    <row r="336" spans="2:14" ht="0" hidden="1" customHeight="1"/>
    <row r="337" ht="0" hidden="1" customHeight="1"/>
  </sheetData>
  <mergeCells count="658">
    <mergeCell ref="D334:E334"/>
    <mergeCell ref="F334:G334"/>
    <mergeCell ref="D335:E335"/>
    <mergeCell ref="F335:G335"/>
    <mergeCell ref="D331:E331"/>
    <mergeCell ref="F331:G331"/>
    <mergeCell ref="D332:E332"/>
    <mergeCell ref="F332:G332"/>
    <mergeCell ref="D333:E333"/>
    <mergeCell ref="F333:G333"/>
    <mergeCell ref="D328:E328"/>
    <mergeCell ref="F328:G328"/>
    <mergeCell ref="D329:E329"/>
    <mergeCell ref="F329:G329"/>
    <mergeCell ref="D330:E330"/>
    <mergeCell ref="F330:G330"/>
    <mergeCell ref="D325:E325"/>
    <mergeCell ref="F325:G325"/>
    <mergeCell ref="D326:E326"/>
    <mergeCell ref="F326:G326"/>
    <mergeCell ref="D327:E327"/>
    <mergeCell ref="F327:G327"/>
    <mergeCell ref="D322:E322"/>
    <mergeCell ref="F322:G322"/>
    <mergeCell ref="D323:E323"/>
    <mergeCell ref="F323:G323"/>
    <mergeCell ref="D324:E324"/>
    <mergeCell ref="F324:G324"/>
    <mergeCell ref="D319:E319"/>
    <mergeCell ref="F319:G319"/>
    <mergeCell ref="D320:E320"/>
    <mergeCell ref="F320:G320"/>
    <mergeCell ref="D321:E321"/>
    <mergeCell ref="F321:G321"/>
    <mergeCell ref="D316:E316"/>
    <mergeCell ref="F316:G316"/>
    <mergeCell ref="D317:E317"/>
    <mergeCell ref="F317:G317"/>
    <mergeCell ref="D318:E318"/>
    <mergeCell ref="F318:G318"/>
    <mergeCell ref="D313:E313"/>
    <mergeCell ref="F313:G313"/>
    <mergeCell ref="D314:E314"/>
    <mergeCell ref="F314:G314"/>
    <mergeCell ref="D315:E315"/>
    <mergeCell ref="F315:G315"/>
    <mergeCell ref="D310:E310"/>
    <mergeCell ref="F310:G310"/>
    <mergeCell ref="D311:E311"/>
    <mergeCell ref="F311:G311"/>
    <mergeCell ref="D312:E312"/>
    <mergeCell ref="F312:G312"/>
    <mergeCell ref="D307:E307"/>
    <mergeCell ref="F307:G307"/>
    <mergeCell ref="D308:E308"/>
    <mergeCell ref="F308:G308"/>
    <mergeCell ref="D309:E309"/>
    <mergeCell ref="F309:G309"/>
    <mergeCell ref="D304:E304"/>
    <mergeCell ref="F304:G304"/>
    <mergeCell ref="D305:E305"/>
    <mergeCell ref="F305:G305"/>
    <mergeCell ref="D306:E306"/>
    <mergeCell ref="F306:G306"/>
    <mergeCell ref="D301:E301"/>
    <mergeCell ref="F301:G301"/>
    <mergeCell ref="D302:E302"/>
    <mergeCell ref="F302:G302"/>
    <mergeCell ref="D303:E303"/>
    <mergeCell ref="F303:G303"/>
    <mergeCell ref="D298:E298"/>
    <mergeCell ref="F298:G298"/>
    <mergeCell ref="D299:E299"/>
    <mergeCell ref="F299:G299"/>
    <mergeCell ref="D300:E300"/>
    <mergeCell ref="F300:G300"/>
    <mergeCell ref="D295:E295"/>
    <mergeCell ref="F295:G295"/>
    <mergeCell ref="D296:E296"/>
    <mergeCell ref="F296:G296"/>
    <mergeCell ref="D297:E297"/>
    <mergeCell ref="F297:G297"/>
    <mergeCell ref="D292:E292"/>
    <mergeCell ref="F292:G292"/>
    <mergeCell ref="D293:E293"/>
    <mergeCell ref="F293:G293"/>
    <mergeCell ref="D294:E294"/>
    <mergeCell ref="F294:G294"/>
    <mergeCell ref="D289:E289"/>
    <mergeCell ref="F289:G289"/>
    <mergeCell ref="D290:E290"/>
    <mergeCell ref="F290:G290"/>
    <mergeCell ref="D291:E291"/>
    <mergeCell ref="F291:G291"/>
    <mergeCell ref="D286:E286"/>
    <mergeCell ref="F286:G286"/>
    <mergeCell ref="D287:E287"/>
    <mergeCell ref="F287:G287"/>
    <mergeCell ref="D288:E288"/>
    <mergeCell ref="F288:G288"/>
    <mergeCell ref="D283:E283"/>
    <mergeCell ref="F283:G283"/>
    <mergeCell ref="D284:E284"/>
    <mergeCell ref="F284:G284"/>
    <mergeCell ref="D285:E285"/>
    <mergeCell ref="F285:G285"/>
    <mergeCell ref="D280:E280"/>
    <mergeCell ref="F280:G280"/>
    <mergeCell ref="D281:E281"/>
    <mergeCell ref="F281:G281"/>
    <mergeCell ref="D282:E282"/>
    <mergeCell ref="F282:G282"/>
    <mergeCell ref="D277:E277"/>
    <mergeCell ref="F277:G277"/>
    <mergeCell ref="D278:E278"/>
    <mergeCell ref="F278:G278"/>
    <mergeCell ref="D279:E279"/>
    <mergeCell ref="F279:G279"/>
    <mergeCell ref="D274:E274"/>
    <mergeCell ref="F274:G274"/>
    <mergeCell ref="D275:E275"/>
    <mergeCell ref="F275:G275"/>
    <mergeCell ref="D276:E276"/>
    <mergeCell ref="F276:G276"/>
    <mergeCell ref="D271:E271"/>
    <mergeCell ref="F271:G271"/>
    <mergeCell ref="D272:E272"/>
    <mergeCell ref="F272:G272"/>
    <mergeCell ref="D273:E273"/>
    <mergeCell ref="F273:G273"/>
    <mergeCell ref="D268:E268"/>
    <mergeCell ref="F268:G268"/>
    <mergeCell ref="D269:E269"/>
    <mergeCell ref="F269:G269"/>
    <mergeCell ref="D270:E270"/>
    <mergeCell ref="F270:G270"/>
    <mergeCell ref="D265:E265"/>
    <mergeCell ref="F265:G265"/>
    <mergeCell ref="D266:E266"/>
    <mergeCell ref="F266:G266"/>
    <mergeCell ref="D267:E267"/>
    <mergeCell ref="F267:G267"/>
    <mergeCell ref="D262:E262"/>
    <mergeCell ref="F262:G262"/>
    <mergeCell ref="D263:E263"/>
    <mergeCell ref="F263:G263"/>
    <mergeCell ref="D264:E264"/>
    <mergeCell ref="F264:G264"/>
    <mergeCell ref="D259:E259"/>
    <mergeCell ref="F259:G259"/>
    <mergeCell ref="D260:E260"/>
    <mergeCell ref="F260:G260"/>
    <mergeCell ref="D261:E261"/>
    <mergeCell ref="F261:G261"/>
    <mergeCell ref="D256:E256"/>
    <mergeCell ref="F256:G256"/>
    <mergeCell ref="D257:E257"/>
    <mergeCell ref="F257:G257"/>
    <mergeCell ref="D258:E258"/>
    <mergeCell ref="F258:G258"/>
    <mergeCell ref="D253:E253"/>
    <mergeCell ref="F253:G253"/>
    <mergeCell ref="D254:E254"/>
    <mergeCell ref="F254:G254"/>
    <mergeCell ref="D255:E255"/>
    <mergeCell ref="F255:G255"/>
    <mergeCell ref="D250:E250"/>
    <mergeCell ref="F250:G250"/>
    <mergeCell ref="D251:E251"/>
    <mergeCell ref="F251:G251"/>
    <mergeCell ref="D252:E252"/>
    <mergeCell ref="F252:G252"/>
    <mergeCell ref="D247:E247"/>
    <mergeCell ref="F247:G247"/>
    <mergeCell ref="D248:E248"/>
    <mergeCell ref="F248:G248"/>
    <mergeCell ref="D249:E249"/>
    <mergeCell ref="F249:G249"/>
    <mergeCell ref="D244:E244"/>
    <mergeCell ref="F244:G244"/>
    <mergeCell ref="D245:E245"/>
    <mergeCell ref="F245:G245"/>
    <mergeCell ref="D246:E246"/>
    <mergeCell ref="F246:G246"/>
    <mergeCell ref="D241:E241"/>
    <mergeCell ref="F241:G241"/>
    <mergeCell ref="D242:E242"/>
    <mergeCell ref="F242:G242"/>
    <mergeCell ref="D243:E243"/>
    <mergeCell ref="F243:G243"/>
    <mergeCell ref="D238:E238"/>
    <mergeCell ref="F238:G238"/>
    <mergeCell ref="D239:E239"/>
    <mergeCell ref="F239:G239"/>
    <mergeCell ref="D240:E240"/>
    <mergeCell ref="F240:G240"/>
    <mergeCell ref="D235:E235"/>
    <mergeCell ref="F235:G235"/>
    <mergeCell ref="D236:E236"/>
    <mergeCell ref="F236:G236"/>
    <mergeCell ref="D237:E237"/>
    <mergeCell ref="F237:G237"/>
    <mergeCell ref="D232:E232"/>
    <mergeCell ref="F232:G232"/>
    <mergeCell ref="D233:E233"/>
    <mergeCell ref="F233:G233"/>
    <mergeCell ref="D234:E234"/>
    <mergeCell ref="F234:G234"/>
    <mergeCell ref="D229:E229"/>
    <mergeCell ref="F229:G229"/>
    <mergeCell ref="D230:E230"/>
    <mergeCell ref="F230:G230"/>
    <mergeCell ref="D231:E231"/>
    <mergeCell ref="F231:G231"/>
    <mergeCell ref="D226:E226"/>
    <mergeCell ref="F226:G226"/>
    <mergeCell ref="D227:E227"/>
    <mergeCell ref="F227:G227"/>
    <mergeCell ref="D228:E228"/>
    <mergeCell ref="F228:G228"/>
    <mergeCell ref="D223:E223"/>
    <mergeCell ref="F223:G223"/>
    <mergeCell ref="D224:E224"/>
    <mergeCell ref="F224:G224"/>
    <mergeCell ref="D225:E225"/>
    <mergeCell ref="F225:G225"/>
    <mergeCell ref="D220:E220"/>
    <mergeCell ref="F220:G220"/>
    <mergeCell ref="D221:E221"/>
    <mergeCell ref="F221:G221"/>
    <mergeCell ref="D222:E222"/>
    <mergeCell ref="F222:G222"/>
    <mergeCell ref="D217:E217"/>
    <mergeCell ref="F217:G217"/>
    <mergeCell ref="D218:E218"/>
    <mergeCell ref="F218:G218"/>
    <mergeCell ref="D219:E219"/>
    <mergeCell ref="F219:G219"/>
    <mergeCell ref="D214:E214"/>
    <mergeCell ref="F214:G214"/>
    <mergeCell ref="D215:E215"/>
    <mergeCell ref="F215:G215"/>
    <mergeCell ref="D216:E216"/>
    <mergeCell ref="F216:G216"/>
    <mergeCell ref="D211:E211"/>
    <mergeCell ref="F211:G211"/>
    <mergeCell ref="D212:E212"/>
    <mergeCell ref="F212:G212"/>
    <mergeCell ref="D213:E213"/>
    <mergeCell ref="F213:G213"/>
    <mergeCell ref="D208:E208"/>
    <mergeCell ref="F208:G208"/>
    <mergeCell ref="D209:E209"/>
    <mergeCell ref="F209:G209"/>
    <mergeCell ref="D210:E210"/>
    <mergeCell ref="F210:G210"/>
    <mergeCell ref="D205:E205"/>
    <mergeCell ref="F205:G205"/>
    <mergeCell ref="D206:E206"/>
    <mergeCell ref="F206:G206"/>
    <mergeCell ref="D207:E207"/>
    <mergeCell ref="F207:G207"/>
    <mergeCell ref="D202:E202"/>
    <mergeCell ref="F202:G202"/>
    <mergeCell ref="D203:E203"/>
    <mergeCell ref="F203:G203"/>
    <mergeCell ref="D204:E204"/>
    <mergeCell ref="F204:G204"/>
    <mergeCell ref="D199:E199"/>
    <mergeCell ref="F199:G199"/>
    <mergeCell ref="D200:E200"/>
    <mergeCell ref="F200:G200"/>
    <mergeCell ref="D201:E201"/>
    <mergeCell ref="F201:G201"/>
    <mergeCell ref="D196:E196"/>
    <mergeCell ref="F196:G196"/>
    <mergeCell ref="D197:E197"/>
    <mergeCell ref="F197:G197"/>
    <mergeCell ref="D198:E198"/>
    <mergeCell ref="F198:G198"/>
    <mergeCell ref="D193:E193"/>
    <mergeCell ref="F193:G193"/>
    <mergeCell ref="D194:E194"/>
    <mergeCell ref="F194:G194"/>
    <mergeCell ref="D195:E195"/>
    <mergeCell ref="F195:G195"/>
    <mergeCell ref="D190:E190"/>
    <mergeCell ref="F190:G190"/>
    <mergeCell ref="D191:E191"/>
    <mergeCell ref="F191:G191"/>
    <mergeCell ref="D192:E192"/>
    <mergeCell ref="F192:G192"/>
    <mergeCell ref="D187:E187"/>
    <mergeCell ref="F187:G187"/>
    <mergeCell ref="D188:E188"/>
    <mergeCell ref="F188:G188"/>
    <mergeCell ref="D189:E189"/>
    <mergeCell ref="F189:G189"/>
    <mergeCell ref="D184:E184"/>
    <mergeCell ref="F184:G184"/>
    <mergeCell ref="D185:E185"/>
    <mergeCell ref="F185:G185"/>
    <mergeCell ref="D186:E186"/>
    <mergeCell ref="F186:G186"/>
    <mergeCell ref="D181:E181"/>
    <mergeCell ref="F181:G181"/>
    <mergeCell ref="D182:E182"/>
    <mergeCell ref="F182:G182"/>
    <mergeCell ref="D183:E183"/>
    <mergeCell ref="F183:G183"/>
    <mergeCell ref="D178:E178"/>
    <mergeCell ref="F178:G178"/>
    <mergeCell ref="D179:E179"/>
    <mergeCell ref="F179:G179"/>
    <mergeCell ref="D180:E180"/>
    <mergeCell ref="F180:G180"/>
    <mergeCell ref="D175:E175"/>
    <mergeCell ref="F175:G175"/>
    <mergeCell ref="D176:E176"/>
    <mergeCell ref="F176:G176"/>
    <mergeCell ref="D177:E177"/>
    <mergeCell ref="F177:G177"/>
    <mergeCell ref="D172:E172"/>
    <mergeCell ref="F172:G172"/>
    <mergeCell ref="D173:E173"/>
    <mergeCell ref="F173:G173"/>
    <mergeCell ref="D174:E174"/>
    <mergeCell ref="F174:G174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4"/>
  <sheetViews>
    <sheetView showGridLines="0" workbookViewId="0">
      <selection activeCell="J1" sqref="J1"/>
    </sheetView>
  </sheetViews>
  <sheetFormatPr baseColWidth="10" defaultRowHeight="14.4"/>
  <cols>
    <col min="1" max="1" width="0.109375" customWidth="1"/>
    <col min="2" max="3" width="13.6640625" customWidth="1"/>
    <col min="4" max="4" width="3.44140625" customWidth="1"/>
    <col min="5" max="5" width="10.33203125" customWidth="1"/>
    <col min="6" max="6" width="8.6640625" customWidth="1"/>
    <col min="7" max="7" width="5.109375" customWidth="1"/>
    <col min="8" max="13" width="13.6640625" customWidth="1"/>
    <col min="14" max="14" width="17.44140625" bestFit="1" customWidth="1"/>
    <col min="15" max="15" width="0" hidden="1" customWidth="1"/>
    <col min="16" max="16" width="1.88671875" customWidth="1"/>
    <col min="17" max="17" width="4.88671875" customWidth="1"/>
    <col min="18" max="19" width="0" hidden="1" customWidth="1"/>
  </cols>
  <sheetData>
    <row r="1" spans="2:17" ht="7.35" customHeight="1"/>
    <row r="2" spans="2:17" ht="121.35" customHeight="1">
      <c r="B2" s="1077"/>
      <c r="C2" s="1077"/>
      <c r="D2" s="1077"/>
      <c r="E2" s="1078" t="s">
        <v>0</v>
      </c>
      <c r="F2" s="1077"/>
      <c r="G2" s="1077"/>
      <c r="H2" s="1077"/>
      <c r="I2" s="1077"/>
      <c r="J2" s="1077"/>
      <c r="K2" s="1077"/>
      <c r="L2" s="1077"/>
      <c r="M2" s="1077"/>
      <c r="N2" s="1077"/>
      <c r="O2" s="1077"/>
      <c r="P2" s="1077"/>
      <c r="Q2" s="1077"/>
    </row>
    <row r="3" spans="2:17" ht="25.05" customHeight="1">
      <c r="B3" s="1077"/>
      <c r="C3" s="1077"/>
      <c r="D3" s="1077"/>
      <c r="E3" s="1078" t="s">
        <v>1</v>
      </c>
      <c r="F3" s="1077"/>
      <c r="G3" s="1078" t="s">
        <v>330</v>
      </c>
      <c r="H3" s="1077"/>
      <c r="I3" s="1077"/>
      <c r="J3" s="1077"/>
      <c r="K3" s="1077"/>
      <c r="L3" s="1077"/>
      <c r="M3" s="1077"/>
      <c r="N3" s="1077"/>
      <c r="O3" s="1077"/>
      <c r="P3" s="1077"/>
      <c r="Q3" s="1077"/>
    </row>
    <row r="4" spans="2:17" ht="0" hidden="1" customHeight="1">
      <c r="B4" s="1077"/>
      <c r="C4" s="1077"/>
      <c r="D4" s="1077"/>
    </row>
    <row r="5" spans="2:17" ht="4.95" customHeight="1"/>
    <row r="6" spans="2:17" ht="25.95" customHeight="1">
      <c r="B6" s="1078" t="s">
        <v>3</v>
      </c>
      <c r="C6" s="1077"/>
      <c r="D6" s="1077"/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</row>
    <row r="7" spans="2:17" ht="14.7" customHeight="1"/>
    <row r="8" spans="2:17" ht="19.350000000000001" customHeight="1">
      <c r="B8" s="1081" t="s">
        <v>348</v>
      </c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</row>
    <row r="9" spans="2:17" ht="23.1" customHeight="1"/>
    <row r="10" spans="2:17" ht="69">
      <c r="B10" s="1" t="s">
        <v>5</v>
      </c>
      <c r="C10" s="2" t="s">
        <v>6</v>
      </c>
      <c r="D10" s="1082" t="s">
        <v>7</v>
      </c>
      <c r="E10" s="1080"/>
      <c r="F10" s="1082" t="s">
        <v>8</v>
      </c>
      <c r="G10" s="1080"/>
      <c r="H10" s="2" t="s">
        <v>9</v>
      </c>
      <c r="I10" s="2" t="s">
        <v>10</v>
      </c>
      <c r="J10" s="2" t="s">
        <v>11</v>
      </c>
      <c r="K10" s="1" t="s">
        <v>12</v>
      </c>
      <c r="L10" s="1" t="s">
        <v>13</v>
      </c>
      <c r="M10" s="1" t="s">
        <v>14</v>
      </c>
      <c r="N10" s="1" t="s">
        <v>15</v>
      </c>
    </row>
    <row r="11" spans="2:17" ht="26.4">
      <c r="B11" s="4">
        <v>2023</v>
      </c>
      <c r="C11" s="4" t="s">
        <v>16</v>
      </c>
      <c r="D11" s="1079" t="s">
        <v>348</v>
      </c>
      <c r="E11" s="1080"/>
      <c r="F11" s="1079" t="s">
        <v>349</v>
      </c>
      <c r="G11" s="1080"/>
      <c r="H11" s="4" t="s">
        <v>18</v>
      </c>
      <c r="I11" s="4" t="s">
        <v>19</v>
      </c>
      <c r="J11" s="4" t="s">
        <v>20</v>
      </c>
      <c r="K11" s="5">
        <v>800</v>
      </c>
      <c r="L11" s="6">
        <v>27065</v>
      </c>
      <c r="M11" s="7">
        <v>9088</v>
      </c>
      <c r="N11" s="8">
        <v>14381600</v>
      </c>
    </row>
    <row r="12" spans="2:17" ht="39.6">
      <c r="B12" s="4">
        <v>2023</v>
      </c>
      <c r="C12" s="4" t="s">
        <v>16</v>
      </c>
      <c r="D12" s="1079" t="s">
        <v>348</v>
      </c>
      <c r="E12" s="1080"/>
      <c r="F12" s="1079" t="s">
        <v>349</v>
      </c>
      <c r="G12" s="1080"/>
      <c r="H12" s="4" t="s">
        <v>22</v>
      </c>
      <c r="I12" s="4" t="s">
        <v>19</v>
      </c>
      <c r="J12" s="4" t="s">
        <v>20</v>
      </c>
      <c r="K12" s="5">
        <v>1100</v>
      </c>
      <c r="L12" s="6">
        <v>351</v>
      </c>
      <c r="M12" s="7">
        <v>177</v>
      </c>
      <c r="N12" s="8">
        <v>191400</v>
      </c>
    </row>
    <row r="13" spans="2:17" ht="26.4">
      <c r="B13" s="4">
        <v>2023</v>
      </c>
      <c r="C13" s="4" t="s">
        <v>16</v>
      </c>
      <c r="D13" s="1079" t="s">
        <v>348</v>
      </c>
      <c r="E13" s="1080"/>
      <c r="F13" s="1079" t="s">
        <v>349</v>
      </c>
      <c r="G13" s="1080"/>
      <c r="H13" s="4" t="s">
        <v>23</v>
      </c>
      <c r="I13" s="4" t="s">
        <v>19</v>
      </c>
      <c r="J13" s="4" t="s">
        <v>20</v>
      </c>
      <c r="K13" s="5">
        <v>1400</v>
      </c>
      <c r="L13" s="6">
        <v>169</v>
      </c>
      <c r="M13" s="7">
        <v>75</v>
      </c>
      <c r="N13" s="8">
        <v>131600</v>
      </c>
    </row>
    <row r="14" spans="2:17" ht="26.4">
      <c r="B14" s="4">
        <v>2023</v>
      </c>
      <c r="C14" s="4" t="s">
        <v>16</v>
      </c>
      <c r="D14" s="1079" t="s">
        <v>348</v>
      </c>
      <c r="E14" s="1080"/>
      <c r="F14" s="1079" t="s">
        <v>349</v>
      </c>
      <c r="G14" s="1080"/>
      <c r="H14" s="4" t="s">
        <v>24</v>
      </c>
      <c r="I14" s="4" t="s">
        <v>19</v>
      </c>
      <c r="J14" s="4" t="s">
        <v>20</v>
      </c>
      <c r="K14" s="5">
        <v>2400</v>
      </c>
      <c r="L14" s="6">
        <v>6</v>
      </c>
      <c r="M14" s="7">
        <v>4</v>
      </c>
      <c r="N14" s="8">
        <v>4800</v>
      </c>
    </row>
    <row r="15" spans="2:17" ht="26.4">
      <c r="B15" s="4">
        <v>2023</v>
      </c>
      <c r="C15" s="4" t="s">
        <v>16</v>
      </c>
      <c r="D15" s="1079" t="s">
        <v>348</v>
      </c>
      <c r="E15" s="1080"/>
      <c r="F15" s="1079" t="s">
        <v>349</v>
      </c>
      <c r="G15" s="1080"/>
      <c r="H15" s="4" t="s">
        <v>25</v>
      </c>
      <c r="I15" s="4" t="s">
        <v>19</v>
      </c>
      <c r="J15" s="4" t="s">
        <v>20</v>
      </c>
      <c r="K15" s="5">
        <v>1400</v>
      </c>
      <c r="L15" s="6">
        <v>1416</v>
      </c>
      <c r="M15" s="7">
        <v>654</v>
      </c>
      <c r="N15" s="8">
        <v>1066800</v>
      </c>
    </row>
    <row r="16" spans="2:17" ht="26.4">
      <c r="B16" s="4">
        <v>2023</v>
      </c>
      <c r="C16" s="4" t="s">
        <v>16</v>
      </c>
      <c r="D16" s="1079" t="s">
        <v>348</v>
      </c>
      <c r="E16" s="1080"/>
      <c r="F16" s="1079" t="s">
        <v>349</v>
      </c>
      <c r="G16" s="1080"/>
      <c r="H16" s="4" t="s">
        <v>26</v>
      </c>
      <c r="I16" s="4" t="s">
        <v>19</v>
      </c>
      <c r="J16" s="4" t="s">
        <v>20</v>
      </c>
      <c r="K16" s="5">
        <v>2400</v>
      </c>
      <c r="L16" s="6">
        <v>3046</v>
      </c>
      <c r="M16" s="7">
        <v>1490</v>
      </c>
      <c r="N16" s="8">
        <v>3734400</v>
      </c>
    </row>
    <row r="17" spans="2:14" ht="26.4">
      <c r="B17" s="4">
        <v>2023</v>
      </c>
      <c r="C17" s="4" t="s">
        <v>16</v>
      </c>
      <c r="D17" s="1079" t="s">
        <v>348</v>
      </c>
      <c r="E17" s="1080"/>
      <c r="F17" s="1079" t="s">
        <v>349</v>
      </c>
      <c r="G17" s="1080"/>
      <c r="H17" s="4" t="s">
        <v>27</v>
      </c>
      <c r="I17" s="4" t="s">
        <v>19</v>
      </c>
      <c r="J17" s="4" t="s">
        <v>20</v>
      </c>
      <c r="K17" s="5">
        <v>200</v>
      </c>
      <c r="L17" s="6">
        <v>277</v>
      </c>
      <c r="M17" s="7">
        <v>40</v>
      </c>
      <c r="N17" s="8">
        <v>47400</v>
      </c>
    </row>
    <row r="18" spans="2:14">
      <c r="B18" s="12" t="s">
        <v>28</v>
      </c>
      <c r="C18" s="12" t="s">
        <v>28</v>
      </c>
      <c r="D18" s="1083" t="s">
        <v>28</v>
      </c>
      <c r="E18" s="1080"/>
      <c r="F18" s="1083" t="s">
        <v>29</v>
      </c>
      <c r="G18" s="1080"/>
      <c r="H18" s="12" t="s">
        <v>28</v>
      </c>
      <c r="I18" s="12" t="s">
        <v>28</v>
      </c>
      <c r="J18" s="12" t="s">
        <v>28</v>
      </c>
      <c r="K18" s="12" t="s">
        <v>28</v>
      </c>
      <c r="L18" s="13">
        <v>32330</v>
      </c>
      <c r="M18" s="13">
        <v>11528</v>
      </c>
      <c r="N18" s="14">
        <v>19558000</v>
      </c>
    </row>
    <row r="19" spans="2:14" ht="26.4">
      <c r="B19" s="4">
        <v>2023</v>
      </c>
      <c r="C19" s="4" t="s">
        <v>16</v>
      </c>
      <c r="D19" s="1079" t="s">
        <v>348</v>
      </c>
      <c r="E19" s="1080"/>
      <c r="F19" s="1079" t="s">
        <v>350</v>
      </c>
      <c r="G19" s="1080"/>
      <c r="H19" s="4" t="s">
        <v>18</v>
      </c>
      <c r="I19" s="4" t="s">
        <v>19</v>
      </c>
      <c r="J19" s="4" t="s">
        <v>20</v>
      </c>
      <c r="K19" s="5">
        <v>800</v>
      </c>
      <c r="L19" s="6">
        <v>31512</v>
      </c>
      <c r="M19" s="7">
        <v>3659</v>
      </c>
      <c r="N19" s="8">
        <v>22282400</v>
      </c>
    </row>
    <row r="20" spans="2:14" ht="39.6">
      <c r="B20" s="4">
        <v>2023</v>
      </c>
      <c r="C20" s="4" t="s">
        <v>16</v>
      </c>
      <c r="D20" s="1079" t="s">
        <v>348</v>
      </c>
      <c r="E20" s="1080"/>
      <c r="F20" s="1079" t="s">
        <v>350</v>
      </c>
      <c r="G20" s="1080"/>
      <c r="H20" s="4" t="s">
        <v>22</v>
      </c>
      <c r="I20" s="4" t="s">
        <v>19</v>
      </c>
      <c r="J20" s="4" t="s">
        <v>20</v>
      </c>
      <c r="K20" s="5">
        <v>1100</v>
      </c>
      <c r="L20" s="6">
        <v>159</v>
      </c>
      <c r="M20" s="7">
        <v>38</v>
      </c>
      <c r="N20" s="8">
        <v>133100</v>
      </c>
    </row>
    <row r="21" spans="2:14" ht="26.4">
      <c r="B21" s="4">
        <v>2023</v>
      </c>
      <c r="C21" s="4" t="s">
        <v>16</v>
      </c>
      <c r="D21" s="1079" t="s">
        <v>348</v>
      </c>
      <c r="E21" s="1080"/>
      <c r="F21" s="1079" t="s">
        <v>350</v>
      </c>
      <c r="G21" s="1080"/>
      <c r="H21" s="4" t="s">
        <v>23</v>
      </c>
      <c r="I21" s="4" t="s">
        <v>19</v>
      </c>
      <c r="J21" s="4" t="s">
        <v>20</v>
      </c>
      <c r="K21" s="5">
        <v>1400</v>
      </c>
      <c r="L21" s="6">
        <v>115</v>
      </c>
      <c r="M21" s="7">
        <v>34</v>
      </c>
      <c r="N21" s="8">
        <v>113400</v>
      </c>
    </row>
    <row r="22" spans="2:14" ht="26.4">
      <c r="B22" s="4">
        <v>2023</v>
      </c>
      <c r="C22" s="4" t="s">
        <v>16</v>
      </c>
      <c r="D22" s="1079" t="s">
        <v>348</v>
      </c>
      <c r="E22" s="1080"/>
      <c r="F22" s="1079" t="s">
        <v>350</v>
      </c>
      <c r="G22" s="1080"/>
      <c r="H22" s="4" t="s">
        <v>24</v>
      </c>
      <c r="I22" s="4" t="s">
        <v>19</v>
      </c>
      <c r="J22" s="4" t="s">
        <v>20</v>
      </c>
      <c r="K22" s="5">
        <v>2400</v>
      </c>
      <c r="L22" s="6">
        <v>2</v>
      </c>
      <c r="M22" s="7">
        <v>1</v>
      </c>
      <c r="N22" s="8">
        <v>2400</v>
      </c>
    </row>
    <row r="23" spans="2:14" ht="26.4">
      <c r="B23" s="4">
        <v>2023</v>
      </c>
      <c r="C23" s="4" t="s">
        <v>16</v>
      </c>
      <c r="D23" s="1079" t="s">
        <v>348</v>
      </c>
      <c r="E23" s="1080"/>
      <c r="F23" s="1079" t="s">
        <v>350</v>
      </c>
      <c r="G23" s="1080"/>
      <c r="H23" s="4" t="s">
        <v>25</v>
      </c>
      <c r="I23" s="4" t="s">
        <v>19</v>
      </c>
      <c r="J23" s="4" t="s">
        <v>20</v>
      </c>
      <c r="K23" s="5">
        <v>1400</v>
      </c>
      <c r="L23" s="6">
        <v>941</v>
      </c>
      <c r="M23" s="7">
        <v>222</v>
      </c>
      <c r="N23" s="8">
        <v>1006600</v>
      </c>
    </row>
    <row r="24" spans="2:14" ht="26.4">
      <c r="B24" s="4">
        <v>2023</v>
      </c>
      <c r="C24" s="4" t="s">
        <v>16</v>
      </c>
      <c r="D24" s="1079" t="s">
        <v>348</v>
      </c>
      <c r="E24" s="1080"/>
      <c r="F24" s="1079" t="s">
        <v>350</v>
      </c>
      <c r="G24" s="1080"/>
      <c r="H24" s="4" t="s">
        <v>26</v>
      </c>
      <c r="I24" s="4" t="s">
        <v>19</v>
      </c>
      <c r="J24" s="4" t="s">
        <v>20</v>
      </c>
      <c r="K24" s="5">
        <v>2400</v>
      </c>
      <c r="L24" s="6">
        <v>1847</v>
      </c>
      <c r="M24" s="7">
        <v>1152</v>
      </c>
      <c r="N24" s="8">
        <v>1668000</v>
      </c>
    </row>
    <row r="25" spans="2:14" ht="26.4">
      <c r="B25" s="4">
        <v>2023</v>
      </c>
      <c r="C25" s="4" t="s">
        <v>16</v>
      </c>
      <c r="D25" s="1079" t="s">
        <v>348</v>
      </c>
      <c r="E25" s="1080"/>
      <c r="F25" s="1079" t="s">
        <v>350</v>
      </c>
      <c r="G25" s="1080"/>
      <c r="H25" s="4" t="s">
        <v>27</v>
      </c>
      <c r="I25" s="4" t="s">
        <v>19</v>
      </c>
      <c r="J25" s="4" t="s">
        <v>20</v>
      </c>
      <c r="K25" s="5">
        <v>200</v>
      </c>
      <c r="L25" s="6">
        <v>320</v>
      </c>
      <c r="M25" s="7">
        <v>26</v>
      </c>
      <c r="N25" s="8">
        <v>58800</v>
      </c>
    </row>
    <row r="26" spans="2:14">
      <c r="B26" s="12" t="s">
        <v>28</v>
      </c>
      <c r="C26" s="12" t="s">
        <v>28</v>
      </c>
      <c r="D26" s="1083" t="s">
        <v>28</v>
      </c>
      <c r="E26" s="1080"/>
      <c r="F26" s="1083" t="s">
        <v>29</v>
      </c>
      <c r="G26" s="1080"/>
      <c r="H26" s="12" t="s">
        <v>28</v>
      </c>
      <c r="I26" s="12" t="s">
        <v>28</v>
      </c>
      <c r="J26" s="12" t="s">
        <v>28</v>
      </c>
      <c r="K26" s="12" t="s">
        <v>28</v>
      </c>
      <c r="L26" s="13">
        <v>34896</v>
      </c>
      <c r="M26" s="13">
        <v>5132</v>
      </c>
      <c r="N26" s="14">
        <v>25264700</v>
      </c>
    </row>
    <row r="27" spans="2:14" ht="26.4">
      <c r="B27" s="4">
        <v>2023</v>
      </c>
      <c r="C27" s="4" t="s">
        <v>16</v>
      </c>
      <c r="D27" s="1079" t="s">
        <v>348</v>
      </c>
      <c r="E27" s="1080"/>
      <c r="F27" s="1079" t="s">
        <v>351</v>
      </c>
      <c r="G27" s="1080"/>
      <c r="H27" s="4" t="s">
        <v>18</v>
      </c>
      <c r="I27" s="4" t="s">
        <v>19</v>
      </c>
      <c r="J27" s="4" t="s">
        <v>20</v>
      </c>
      <c r="K27" s="5">
        <v>800</v>
      </c>
      <c r="L27" s="6">
        <v>76085</v>
      </c>
      <c r="M27" s="7">
        <v>8199</v>
      </c>
      <c r="N27" s="8">
        <v>54308800</v>
      </c>
    </row>
    <row r="28" spans="2:14" ht="39.6">
      <c r="B28" s="4">
        <v>2023</v>
      </c>
      <c r="C28" s="4" t="s">
        <v>16</v>
      </c>
      <c r="D28" s="1079" t="s">
        <v>348</v>
      </c>
      <c r="E28" s="1080"/>
      <c r="F28" s="1079" t="s">
        <v>351</v>
      </c>
      <c r="G28" s="1080"/>
      <c r="H28" s="4" t="s">
        <v>22</v>
      </c>
      <c r="I28" s="4" t="s">
        <v>19</v>
      </c>
      <c r="J28" s="4" t="s">
        <v>20</v>
      </c>
      <c r="K28" s="5">
        <v>1100</v>
      </c>
      <c r="L28" s="6">
        <v>421</v>
      </c>
      <c r="M28" s="7">
        <v>71</v>
      </c>
      <c r="N28" s="8">
        <v>385000</v>
      </c>
    </row>
    <row r="29" spans="2:14" ht="26.4">
      <c r="B29" s="4">
        <v>2023</v>
      </c>
      <c r="C29" s="4" t="s">
        <v>16</v>
      </c>
      <c r="D29" s="1079" t="s">
        <v>348</v>
      </c>
      <c r="E29" s="1080"/>
      <c r="F29" s="1079" t="s">
        <v>351</v>
      </c>
      <c r="G29" s="1080"/>
      <c r="H29" s="4" t="s">
        <v>23</v>
      </c>
      <c r="I29" s="4" t="s">
        <v>19</v>
      </c>
      <c r="J29" s="4" t="s">
        <v>20</v>
      </c>
      <c r="K29" s="5">
        <v>1400</v>
      </c>
      <c r="L29" s="6">
        <v>3467</v>
      </c>
      <c r="M29" s="7">
        <v>136</v>
      </c>
      <c r="N29" s="8">
        <v>4663400</v>
      </c>
    </row>
    <row r="30" spans="2:14" ht="26.4">
      <c r="B30" s="4">
        <v>2023</v>
      </c>
      <c r="C30" s="4" t="s">
        <v>16</v>
      </c>
      <c r="D30" s="1079" t="s">
        <v>348</v>
      </c>
      <c r="E30" s="1080"/>
      <c r="F30" s="1079" t="s">
        <v>351</v>
      </c>
      <c r="G30" s="1080"/>
      <c r="H30" s="4" t="s">
        <v>24</v>
      </c>
      <c r="I30" s="4" t="s">
        <v>19</v>
      </c>
      <c r="J30" s="4" t="s">
        <v>20</v>
      </c>
      <c r="K30" s="5">
        <v>2400</v>
      </c>
      <c r="L30" s="6">
        <v>717</v>
      </c>
      <c r="M30" s="7">
        <v>30</v>
      </c>
      <c r="N30" s="8">
        <v>1648800</v>
      </c>
    </row>
    <row r="31" spans="2:14" ht="26.4">
      <c r="B31" s="4">
        <v>2023</v>
      </c>
      <c r="C31" s="4" t="s">
        <v>16</v>
      </c>
      <c r="D31" s="1079" t="s">
        <v>348</v>
      </c>
      <c r="E31" s="1080"/>
      <c r="F31" s="1079" t="s">
        <v>351</v>
      </c>
      <c r="G31" s="1080"/>
      <c r="H31" s="4" t="s">
        <v>25</v>
      </c>
      <c r="I31" s="4" t="s">
        <v>19</v>
      </c>
      <c r="J31" s="4" t="s">
        <v>20</v>
      </c>
      <c r="K31" s="5">
        <v>1400</v>
      </c>
      <c r="L31" s="6">
        <v>2583</v>
      </c>
      <c r="M31" s="7">
        <v>499</v>
      </c>
      <c r="N31" s="8">
        <v>2917600</v>
      </c>
    </row>
    <row r="32" spans="2:14" ht="26.4">
      <c r="B32" s="4">
        <v>2023</v>
      </c>
      <c r="C32" s="4" t="s">
        <v>16</v>
      </c>
      <c r="D32" s="1079" t="s">
        <v>348</v>
      </c>
      <c r="E32" s="1080"/>
      <c r="F32" s="1079" t="s">
        <v>351</v>
      </c>
      <c r="G32" s="1080"/>
      <c r="H32" s="4" t="s">
        <v>26</v>
      </c>
      <c r="I32" s="4" t="s">
        <v>19</v>
      </c>
      <c r="J32" s="4" t="s">
        <v>20</v>
      </c>
      <c r="K32" s="5">
        <v>2400</v>
      </c>
      <c r="L32" s="6">
        <v>5663</v>
      </c>
      <c r="M32" s="7">
        <v>2525</v>
      </c>
      <c r="N32" s="8">
        <v>7531200</v>
      </c>
    </row>
    <row r="33" spans="2:14" ht="26.4">
      <c r="B33" s="4">
        <v>2023</v>
      </c>
      <c r="C33" s="4" t="s">
        <v>16</v>
      </c>
      <c r="D33" s="1079" t="s">
        <v>348</v>
      </c>
      <c r="E33" s="1080"/>
      <c r="F33" s="1079" t="s">
        <v>351</v>
      </c>
      <c r="G33" s="1080"/>
      <c r="H33" s="4" t="s">
        <v>27</v>
      </c>
      <c r="I33" s="4" t="s">
        <v>19</v>
      </c>
      <c r="J33" s="4" t="s">
        <v>20</v>
      </c>
      <c r="K33" s="5">
        <v>200</v>
      </c>
      <c r="L33" s="6">
        <v>798</v>
      </c>
      <c r="M33" s="7">
        <v>38</v>
      </c>
      <c r="N33" s="8">
        <v>152000</v>
      </c>
    </row>
    <row r="34" spans="2:14">
      <c r="B34" s="12" t="s">
        <v>28</v>
      </c>
      <c r="C34" s="12" t="s">
        <v>28</v>
      </c>
      <c r="D34" s="1083" t="s">
        <v>28</v>
      </c>
      <c r="E34" s="1080"/>
      <c r="F34" s="1083" t="s">
        <v>29</v>
      </c>
      <c r="G34" s="1080"/>
      <c r="H34" s="12" t="s">
        <v>28</v>
      </c>
      <c r="I34" s="12" t="s">
        <v>28</v>
      </c>
      <c r="J34" s="12" t="s">
        <v>28</v>
      </c>
      <c r="K34" s="12" t="s">
        <v>28</v>
      </c>
      <c r="L34" s="13">
        <v>89734</v>
      </c>
      <c r="M34" s="13">
        <v>11498</v>
      </c>
      <c r="N34" s="14">
        <v>71606800</v>
      </c>
    </row>
    <row r="35" spans="2:14" ht="26.4">
      <c r="B35" s="4">
        <v>2023</v>
      </c>
      <c r="C35" s="4" t="s">
        <v>16</v>
      </c>
      <c r="D35" s="1079" t="s">
        <v>348</v>
      </c>
      <c r="E35" s="1080"/>
      <c r="F35" s="1079" t="s">
        <v>352</v>
      </c>
      <c r="G35" s="1080"/>
      <c r="H35" s="4" t="s">
        <v>18</v>
      </c>
      <c r="I35" s="4" t="s">
        <v>19</v>
      </c>
      <c r="J35" s="4" t="s">
        <v>20</v>
      </c>
      <c r="K35" s="5">
        <v>800</v>
      </c>
      <c r="L35" s="6">
        <v>8971</v>
      </c>
      <c r="M35" s="7">
        <v>2016</v>
      </c>
      <c r="N35" s="8">
        <v>5564000</v>
      </c>
    </row>
    <row r="36" spans="2:14" ht="39.6">
      <c r="B36" s="4">
        <v>2023</v>
      </c>
      <c r="C36" s="4" t="s">
        <v>16</v>
      </c>
      <c r="D36" s="1079" t="s">
        <v>348</v>
      </c>
      <c r="E36" s="1080"/>
      <c r="F36" s="1079" t="s">
        <v>352</v>
      </c>
      <c r="G36" s="1080"/>
      <c r="H36" s="4" t="s">
        <v>22</v>
      </c>
      <c r="I36" s="4" t="s">
        <v>19</v>
      </c>
      <c r="J36" s="4" t="s">
        <v>20</v>
      </c>
      <c r="K36" s="5">
        <v>1100</v>
      </c>
      <c r="L36" s="6">
        <v>62</v>
      </c>
      <c r="M36" s="7">
        <v>6</v>
      </c>
      <c r="N36" s="8">
        <v>61600</v>
      </c>
    </row>
    <row r="37" spans="2:14" ht="26.4">
      <c r="B37" s="4">
        <v>2023</v>
      </c>
      <c r="C37" s="4" t="s">
        <v>16</v>
      </c>
      <c r="D37" s="1079" t="s">
        <v>348</v>
      </c>
      <c r="E37" s="1080"/>
      <c r="F37" s="1079" t="s">
        <v>352</v>
      </c>
      <c r="G37" s="1080"/>
      <c r="H37" s="4" t="s">
        <v>23</v>
      </c>
      <c r="I37" s="4" t="s">
        <v>19</v>
      </c>
      <c r="J37" s="4" t="s">
        <v>20</v>
      </c>
      <c r="K37" s="5">
        <v>1400</v>
      </c>
      <c r="L37" s="6">
        <v>2860</v>
      </c>
      <c r="M37" s="7">
        <v>2269</v>
      </c>
      <c r="N37" s="8">
        <v>827400</v>
      </c>
    </row>
    <row r="38" spans="2:14" ht="26.4">
      <c r="B38" s="4">
        <v>2023</v>
      </c>
      <c r="C38" s="4" t="s">
        <v>16</v>
      </c>
      <c r="D38" s="1079" t="s">
        <v>348</v>
      </c>
      <c r="E38" s="1080"/>
      <c r="F38" s="1079" t="s">
        <v>352</v>
      </c>
      <c r="G38" s="1080"/>
      <c r="H38" s="4" t="s">
        <v>24</v>
      </c>
      <c r="I38" s="4" t="s">
        <v>19</v>
      </c>
      <c r="J38" s="4" t="s">
        <v>20</v>
      </c>
      <c r="K38" s="5">
        <v>2400</v>
      </c>
      <c r="L38" s="6">
        <v>448</v>
      </c>
      <c r="M38" s="7">
        <v>28</v>
      </c>
      <c r="N38" s="8">
        <v>1008000</v>
      </c>
    </row>
    <row r="39" spans="2:14" ht="26.4">
      <c r="B39" s="4">
        <v>2023</v>
      </c>
      <c r="C39" s="4" t="s">
        <v>16</v>
      </c>
      <c r="D39" s="1079" t="s">
        <v>348</v>
      </c>
      <c r="E39" s="1080"/>
      <c r="F39" s="1079" t="s">
        <v>352</v>
      </c>
      <c r="G39" s="1080"/>
      <c r="H39" s="4" t="s">
        <v>25</v>
      </c>
      <c r="I39" s="4" t="s">
        <v>19</v>
      </c>
      <c r="J39" s="4" t="s">
        <v>20</v>
      </c>
      <c r="K39" s="5">
        <v>1400</v>
      </c>
      <c r="L39" s="6">
        <v>464</v>
      </c>
      <c r="M39" s="7">
        <v>237</v>
      </c>
      <c r="N39" s="8">
        <v>317800</v>
      </c>
    </row>
    <row r="40" spans="2:14" ht="26.4">
      <c r="B40" s="4">
        <v>2023</v>
      </c>
      <c r="C40" s="4" t="s">
        <v>16</v>
      </c>
      <c r="D40" s="1079" t="s">
        <v>348</v>
      </c>
      <c r="E40" s="1080"/>
      <c r="F40" s="1079" t="s">
        <v>352</v>
      </c>
      <c r="G40" s="1080"/>
      <c r="H40" s="4" t="s">
        <v>26</v>
      </c>
      <c r="I40" s="4" t="s">
        <v>19</v>
      </c>
      <c r="J40" s="4" t="s">
        <v>20</v>
      </c>
      <c r="K40" s="5">
        <v>2400</v>
      </c>
      <c r="L40" s="6">
        <v>1215</v>
      </c>
      <c r="M40" s="7">
        <v>153</v>
      </c>
      <c r="N40" s="8">
        <v>2548800</v>
      </c>
    </row>
    <row r="41" spans="2:14" ht="26.4">
      <c r="B41" s="4">
        <v>2023</v>
      </c>
      <c r="C41" s="4" t="s">
        <v>16</v>
      </c>
      <c r="D41" s="1079" t="s">
        <v>348</v>
      </c>
      <c r="E41" s="1080"/>
      <c r="F41" s="1079" t="s">
        <v>352</v>
      </c>
      <c r="G41" s="1080"/>
      <c r="H41" s="4" t="s">
        <v>27</v>
      </c>
      <c r="I41" s="4" t="s">
        <v>19</v>
      </c>
      <c r="J41" s="4" t="s">
        <v>20</v>
      </c>
      <c r="K41" s="5">
        <v>200</v>
      </c>
      <c r="L41" s="6">
        <v>89</v>
      </c>
      <c r="M41" s="7">
        <v>0</v>
      </c>
      <c r="N41" s="8">
        <v>17800</v>
      </c>
    </row>
    <row r="42" spans="2:14">
      <c r="B42" s="12" t="s">
        <v>28</v>
      </c>
      <c r="C42" s="12" t="s">
        <v>28</v>
      </c>
      <c r="D42" s="1083" t="s">
        <v>28</v>
      </c>
      <c r="E42" s="1080"/>
      <c r="F42" s="1083" t="s">
        <v>29</v>
      </c>
      <c r="G42" s="1080"/>
      <c r="H42" s="12" t="s">
        <v>28</v>
      </c>
      <c r="I42" s="12" t="s">
        <v>28</v>
      </c>
      <c r="J42" s="12" t="s">
        <v>28</v>
      </c>
      <c r="K42" s="12" t="s">
        <v>28</v>
      </c>
      <c r="L42" s="13">
        <v>14109</v>
      </c>
      <c r="M42" s="13">
        <v>4709</v>
      </c>
      <c r="N42" s="14">
        <v>10345400</v>
      </c>
    </row>
    <row r="43" spans="2:14" ht="26.4">
      <c r="B43" s="4">
        <v>2023</v>
      </c>
      <c r="C43" s="4" t="s">
        <v>16</v>
      </c>
      <c r="D43" s="1079" t="s">
        <v>348</v>
      </c>
      <c r="E43" s="1080"/>
      <c r="F43" s="1079" t="s">
        <v>353</v>
      </c>
      <c r="G43" s="1080"/>
      <c r="H43" s="4" t="s">
        <v>18</v>
      </c>
      <c r="I43" s="4" t="s">
        <v>19</v>
      </c>
      <c r="J43" s="4" t="s">
        <v>20</v>
      </c>
      <c r="K43" s="5">
        <v>3100</v>
      </c>
      <c r="L43" s="6">
        <v>497719</v>
      </c>
      <c r="M43" s="7">
        <v>3854</v>
      </c>
      <c r="N43" s="8">
        <v>1530981500</v>
      </c>
    </row>
    <row r="44" spans="2:14" ht="39.6">
      <c r="B44" s="4">
        <v>2023</v>
      </c>
      <c r="C44" s="4" t="s">
        <v>16</v>
      </c>
      <c r="D44" s="1079" t="s">
        <v>348</v>
      </c>
      <c r="E44" s="1080"/>
      <c r="F44" s="1079" t="s">
        <v>353</v>
      </c>
      <c r="G44" s="1080"/>
      <c r="H44" s="4" t="s">
        <v>22</v>
      </c>
      <c r="I44" s="4" t="s">
        <v>19</v>
      </c>
      <c r="J44" s="4" t="s">
        <v>20</v>
      </c>
      <c r="K44" s="5">
        <v>4500</v>
      </c>
      <c r="L44" s="6">
        <v>7387</v>
      </c>
      <c r="M44" s="7">
        <v>2</v>
      </c>
      <c r="N44" s="8">
        <v>33232500</v>
      </c>
    </row>
    <row r="45" spans="2:14" ht="26.4">
      <c r="B45" s="4">
        <v>2023</v>
      </c>
      <c r="C45" s="4" t="s">
        <v>16</v>
      </c>
      <c r="D45" s="1079" t="s">
        <v>348</v>
      </c>
      <c r="E45" s="1080"/>
      <c r="F45" s="1079" t="s">
        <v>353</v>
      </c>
      <c r="G45" s="1080"/>
      <c r="H45" s="4" t="s">
        <v>23</v>
      </c>
      <c r="I45" s="4" t="s">
        <v>19</v>
      </c>
      <c r="J45" s="4" t="s">
        <v>20</v>
      </c>
      <c r="K45" s="5">
        <v>5600</v>
      </c>
      <c r="L45" s="6">
        <v>6418</v>
      </c>
      <c r="M45" s="7">
        <v>213</v>
      </c>
      <c r="N45" s="8">
        <v>34748000</v>
      </c>
    </row>
    <row r="46" spans="2:14" ht="26.4">
      <c r="B46" s="4">
        <v>2023</v>
      </c>
      <c r="C46" s="4" t="s">
        <v>16</v>
      </c>
      <c r="D46" s="1079" t="s">
        <v>348</v>
      </c>
      <c r="E46" s="1080"/>
      <c r="F46" s="1079" t="s">
        <v>353</v>
      </c>
      <c r="G46" s="1080"/>
      <c r="H46" s="4" t="s">
        <v>24</v>
      </c>
      <c r="I46" s="4" t="s">
        <v>19</v>
      </c>
      <c r="J46" s="4" t="s">
        <v>20</v>
      </c>
      <c r="K46" s="5">
        <v>10000</v>
      </c>
      <c r="L46" s="6">
        <v>15415</v>
      </c>
      <c r="M46" s="7">
        <v>5</v>
      </c>
      <c r="N46" s="8">
        <v>154100000</v>
      </c>
    </row>
    <row r="47" spans="2:14" ht="26.4">
      <c r="B47" s="4">
        <v>2023</v>
      </c>
      <c r="C47" s="4" t="s">
        <v>16</v>
      </c>
      <c r="D47" s="1079" t="s">
        <v>348</v>
      </c>
      <c r="E47" s="1080"/>
      <c r="F47" s="1079" t="s">
        <v>353</v>
      </c>
      <c r="G47" s="1080"/>
      <c r="H47" s="4" t="s">
        <v>25</v>
      </c>
      <c r="I47" s="4" t="s">
        <v>19</v>
      </c>
      <c r="J47" s="4" t="s">
        <v>20</v>
      </c>
      <c r="K47" s="5">
        <v>5600</v>
      </c>
      <c r="L47" s="6">
        <v>25083</v>
      </c>
      <c r="M47" s="7">
        <v>624</v>
      </c>
      <c r="N47" s="8">
        <v>136970400</v>
      </c>
    </row>
    <row r="48" spans="2:14" ht="26.4">
      <c r="B48" s="4">
        <v>2023</v>
      </c>
      <c r="C48" s="4" t="s">
        <v>16</v>
      </c>
      <c r="D48" s="1079" t="s">
        <v>348</v>
      </c>
      <c r="E48" s="1080"/>
      <c r="F48" s="1079" t="s">
        <v>353</v>
      </c>
      <c r="G48" s="1080"/>
      <c r="H48" s="4" t="s">
        <v>26</v>
      </c>
      <c r="I48" s="4" t="s">
        <v>19</v>
      </c>
      <c r="J48" s="4" t="s">
        <v>20</v>
      </c>
      <c r="K48" s="5">
        <v>10000</v>
      </c>
      <c r="L48" s="6">
        <v>112291</v>
      </c>
      <c r="M48" s="7">
        <v>59</v>
      </c>
      <c r="N48" s="8">
        <v>1122320000</v>
      </c>
    </row>
    <row r="49" spans="2:14" ht="26.4">
      <c r="B49" s="4">
        <v>2023</v>
      </c>
      <c r="C49" s="4" t="s">
        <v>16</v>
      </c>
      <c r="D49" s="1079" t="s">
        <v>348</v>
      </c>
      <c r="E49" s="1080"/>
      <c r="F49" s="1079" t="s">
        <v>353</v>
      </c>
      <c r="G49" s="1080"/>
      <c r="H49" s="4" t="s">
        <v>27</v>
      </c>
      <c r="I49" s="4" t="s">
        <v>19</v>
      </c>
      <c r="J49" s="4" t="s">
        <v>20</v>
      </c>
      <c r="K49" s="5">
        <v>900</v>
      </c>
      <c r="L49" s="6">
        <v>3619</v>
      </c>
      <c r="M49" s="7">
        <v>4</v>
      </c>
      <c r="N49" s="8">
        <v>3253500</v>
      </c>
    </row>
    <row r="50" spans="2:14">
      <c r="B50" s="12" t="s">
        <v>28</v>
      </c>
      <c r="C50" s="12" t="s">
        <v>28</v>
      </c>
      <c r="D50" s="1083" t="s">
        <v>28</v>
      </c>
      <c r="E50" s="1080"/>
      <c r="F50" s="1083" t="s">
        <v>29</v>
      </c>
      <c r="G50" s="1080"/>
      <c r="H50" s="12" t="s">
        <v>28</v>
      </c>
      <c r="I50" s="12" t="s">
        <v>28</v>
      </c>
      <c r="J50" s="12" t="s">
        <v>28</v>
      </c>
      <c r="K50" s="12" t="s">
        <v>28</v>
      </c>
      <c r="L50" s="13">
        <v>667932</v>
      </c>
      <c r="M50" s="13">
        <v>4761</v>
      </c>
      <c r="N50" s="14">
        <v>3015605900</v>
      </c>
    </row>
    <row r="51" spans="2:14" ht="26.4">
      <c r="B51" s="4">
        <v>2023</v>
      </c>
      <c r="C51" s="4" t="s">
        <v>16</v>
      </c>
      <c r="D51" s="1079" t="s">
        <v>348</v>
      </c>
      <c r="E51" s="1080"/>
      <c r="F51" s="1079" t="s">
        <v>354</v>
      </c>
      <c r="G51" s="1080"/>
      <c r="H51" s="4" t="s">
        <v>18</v>
      </c>
      <c r="I51" s="4" t="s">
        <v>19</v>
      </c>
      <c r="J51" s="4" t="s">
        <v>20</v>
      </c>
      <c r="K51" s="5">
        <v>3100</v>
      </c>
      <c r="L51" s="6">
        <v>873558</v>
      </c>
      <c r="M51" s="7">
        <v>5452</v>
      </c>
      <c r="N51" s="8">
        <v>2691128600</v>
      </c>
    </row>
    <row r="52" spans="2:14" ht="39.6">
      <c r="B52" s="4">
        <v>2023</v>
      </c>
      <c r="C52" s="4" t="s">
        <v>16</v>
      </c>
      <c r="D52" s="1079" t="s">
        <v>348</v>
      </c>
      <c r="E52" s="1080"/>
      <c r="F52" s="1079" t="s">
        <v>354</v>
      </c>
      <c r="G52" s="1080"/>
      <c r="H52" s="4" t="s">
        <v>22</v>
      </c>
      <c r="I52" s="4" t="s">
        <v>19</v>
      </c>
      <c r="J52" s="4" t="s">
        <v>20</v>
      </c>
      <c r="K52" s="5">
        <v>4500</v>
      </c>
      <c r="L52" s="6">
        <v>9701</v>
      </c>
      <c r="M52" s="7">
        <v>11</v>
      </c>
      <c r="N52" s="8">
        <v>43605000</v>
      </c>
    </row>
    <row r="53" spans="2:14" ht="26.4">
      <c r="B53" s="4">
        <v>2023</v>
      </c>
      <c r="C53" s="4" t="s">
        <v>16</v>
      </c>
      <c r="D53" s="1079" t="s">
        <v>348</v>
      </c>
      <c r="E53" s="1080"/>
      <c r="F53" s="1079" t="s">
        <v>354</v>
      </c>
      <c r="G53" s="1080"/>
      <c r="H53" s="4" t="s">
        <v>23</v>
      </c>
      <c r="I53" s="4" t="s">
        <v>19</v>
      </c>
      <c r="J53" s="4" t="s">
        <v>20</v>
      </c>
      <c r="K53" s="5">
        <v>5600</v>
      </c>
      <c r="L53" s="6">
        <v>19353</v>
      </c>
      <c r="M53" s="7">
        <v>111</v>
      </c>
      <c r="N53" s="8">
        <v>107755200</v>
      </c>
    </row>
    <row r="54" spans="2:14" ht="26.4">
      <c r="B54" s="4">
        <v>2023</v>
      </c>
      <c r="C54" s="4" t="s">
        <v>16</v>
      </c>
      <c r="D54" s="1079" t="s">
        <v>348</v>
      </c>
      <c r="E54" s="1080"/>
      <c r="F54" s="1079" t="s">
        <v>354</v>
      </c>
      <c r="G54" s="1080"/>
      <c r="H54" s="4" t="s">
        <v>24</v>
      </c>
      <c r="I54" s="4" t="s">
        <v>19</v>
      </c>
      <c r="J54" s="4" t="s">
        <v>20</v>
      </c>
      <c r="K54" s="5">
        <v>10000</v>
      </c>
      <c r="L54" s="6">
        <v>12905</v>
      </c>
      <c r="M54" s="7">
        <v>3</v>
      </c>
      <c r="N54" s="8">
        <v>129020000</v>
      </c>
    </row>
    <row r="55" spans="2:14" ht="26.4">
      <c r="B55" s="4">
        <v>2023</v>
      </c>
      <c r="C55" s="4" t="s">
        <v>16</v>
      </c>
      <c r="D55" s="1079" t="s">
        <v>348</v>
      </c>
      <c r="E55" s="1080"/>
      <c r="F55" s="1079" t="s">
        <v>354</v>
      </c>
      <c r="G55" s="1080"/>
      <c r="H55" s="4" t="s">
        <v>25</v>
      </c>
      <c r="I55" s="4" t="s">
        <v>19</v>
      </c>
      <c r="J55" s="4" t="s">
        <v>20</v>
      </c>
      <c r="K55" s="5">
        <v>5600</v>
      </c>
      <c r="L55" s="6">
        <v>37709</v>
      </c>
      <c r="M55" s="7">
        <v>264</v>
      </c>
      <c r="N55" s="8">
        <v>209692000</v>
      </c>
    </row>
    <row r="56" spans="2:14" ht="26.4">
      <c r="B56" s="4">
        <v>2023</v>
      </c>
      <c r="C56" s="4" t="s">
        <v>16</v>
      </c>
      <c r="D56" s="1079" t="s">
        <v>348</v>
      </c>
      <c r="E56" s="1080"/>
      <c r="F56" s="1079" t="s">
        <v>354</v>
      </c>
      <c r="G56" s="1080"/>
      <c r="H56" s="4" t="s">
        <v>26</v>
      </c>
      <c r="I56" s="4" t="s">
        <v>19</v>
      </c>
      <c r="J56" s="4" t="s">
        <v>20</v>
      </c>
      <c r="K56" s="5">
        <v>10000</v>
      </c>
      <c r="L56" s="6">
        <v>98890</v>
      </c>
      <c r="M56" s="7">
        <v>18</v>
      </c>
      <c r="N56" s="8">
        <v>988720000</v>
      </c>
    </row>
    <row r="57" spans="2:14" ht="26.4">
      <c r="B57" s="4">
        <v>2023</v>
      </c>
      <c r="C57" s="4" t="s">
        <v>16</v>
      </c>
      <c r="D57" s="1079" t="s">
        <v>348</v>
      </c>
      <c r="E57" s="1080"/>
      <c r="F57" s="1079" t="s">
        <v>354</v>
      </c>
      <c r="G57" s="1080"/>
      <c r="H57" s="4" t="s">
        <v>27</v>
      </c>
      <c r="I57" s="4" t="s">
        <v>19</v>
      </c>
      <c r="J57" s="4" t="s">
        <v>20</v>
      </c>
      <c r="K57" s="5">
        <v>900</v>
      </c>
      <c r="L57" s="6">
        <v>7304</v>
      </c>
      <c r="M57" s="7">
        <v>28</v>
      </c>
      <c r="N57" s="8">
        <v>6548400</v>
      </c>
    </row>
    <row r="58" spans="2:14">
      <c r="B58" s="12" t="s">
        <v>28</v>
      </c>
      <c r="C58" s="12" t="s">
        <v>28</v>
      </c>
      <c r="D58" s="1083" t="s">
        <v>28</v>
      </c>
      <c r="E58" s="1080"/>
      <c r="F58" s="1083" t="s">
        <v>29</v>
      </c>
      <c r="G58" s="1080"/>
      <c r="H58" s="12" t="s">
        <v>28</v>
      </c>
      <c r="I58" s="12" t="s">
        <v>28</v>
      </c>
      <c r="J58" s="12" t="s">
        <v>28</v>
      </c>
      <c r="K58" s="12" t="s">
        <v>28</v>
      </c>
      <c r="L58" s="13">
        <v>1059420</v>
      </c>
      <c r="M58" s="13">
        <v>5887</v>
      </c>
      <c r="N58" s="14">
        <v>4176469200</v>
      </c>
    </row>
    <row r="59" spans="2:14" ht="26.4">
      <c r="B59" s="4">
        <v>2023</v>
      </c>
      <c r="C59" s="4" t="s">
        <v>16</v>
      </c>
      <c r="D59" s="1079" t="s">
        <v>348</v>
      </c>
      <c r="E59" s="1080"/>
      <c r="F59" s="1079" t="s">
        <v>355</v>
      </c>
      <c r="G59" s="1080"/>
      <c r="H59" s="4" t="s">
        <v>18</v>
      </c>
      <c r="I59" s="4" t="s">
        <v>19</v>
      </c>
      <c r="J59" s="4" t="s">
        <v>20</v>
      </c>
      <c r="K59" s="5">
        <v>800</v>
      </c>
      <c r="L59" s="6">
        <v>1029</v>
      </c>
      <c r="M59" s="7">
        <v>195</v>
      </c>
      <c r="N59" s="8">
        <v>667200</v>
      </c>
    </row>
    <row r="60" spans="2:14" ht="39.6">
      <c r="B60" s="4">
        <v>2023</v>
      </c>
      <c r="C60" s="4" t="s">
        <v>16</v>
      </c>
      <c r="D60" s="1079" t="s">
        <v>348</v>
      </c>
      <c r="E60" s="1080"/>
      <c r="F60" s="1079" t="s">
        <v>355</v>
      </c>
      <c r="G60" s="1080"/>
      <c r="H60" s="4" t="s">
        <v>22</v>
      </c>
      <c r="I60" s="4" t="s">
        <v>19</v>
      </c>
      <c r="J60" s="4" t="s">
        <v>20</v>
      </c>
      <c r="K60" s="5">
        <v>1100</v>
      </c>
      <c r="L60" s="6">
        <v>31</v>
      </c>
      <c r="M60" s="7">
        <v>2</v>
      </c>
      <c r="N60" s="8">
        <v>31900</v>
      </c>
    </row>
    <row r="61" spans="2:14" ht="26.4">
      <c r="B61" s="4">
        <v>2023</v>
      </c>
      <c r="C61" s="4" t="s">
        <v>16</v>
      </c>
      <c r="D61" s="1079" t="s">
        <v>348</v>
      </c>
      <c r="E61" s="1080"/>
      <c r="F61" s="1079" t="s">
        <v>355</v>
      </c>
      <c r="G61" s="1080"/>
      <c r="H61" s="4" t="s">
        <v>23</v>
      </c>
      <c r="I61" s="4" t="s">
        <v>19</v>
      </c>
      <c r="J61" s="4" t="s">
        <v>20</v>
      </c>
      <c r="K61" s="5">
        <v>1400</v>
      </c>
      <c r="L61" s="6">
        <v>3</v>
      </c>
      <c r="M61" s="7">
        <v>0</v>
      </c>
      <c r="N61" s="8">
        <v>4200</v>
      </c>
    </row>
    <row r="62" spans="2:14" ht="26.4">
      <c r="B62" s="4">
        <v>2023</v>
      </c>
      <c r="C62" s="4" t="s">
        <v>16</v>
      </c>
      <c r="D62" s="1079" t="s">
        <v>348</v>
      </c>
      <c r="E62" s="1080"/>
      <c r="F62" s="1079" t="s">
        <v>355</v>
      </c>
      <c r="G62" s="1080"/>
      <c r="H62" s="4" t="s">
        <v>24</v>
      </c>
      <c r="I62" s="4" t="s">
        <v>19</v>
      </c>
      <c r="J62" s="4" t="s">
        <v>20</v>
      </c>
      <c r="K62" s="5">
        <v>2400</v>
      </c>
      <c r="L62" s="6">
        <v>1</v>
      </c>
      <c r="M62" s="7">
        <v>0</v>
      </c>
      <c r="N62" s="8">
        <v>2400</v>
      </c>
    </row>
    <row r="63" spans="2:14" ht="26.4">
      <c r="B63" s="4">
        <v>2023</v>
      </c>
      <c r="C63" s="4" t="s">
        <v>16</v>
      </c>
      <c r="D63" s="1079" t="s">
        <v>348</v>
      </c>
      <c r="E63" s="1080"/>
      <c r="F63" s="1079" t="s">
        <v>355</v>
      </c>
      <c r="G63" s="1080"/>
      <c r="H63" s="4" t="s">
        <v>25</v>
      </c>
      <c r="I63" s="4" t="s">
        <v>19</v>
      </c>
      <c r="J63" s="4" t="s">
        <v>20</v>
      </c>
      <c r="K63" s="5">
        <v>1400</v>
      </c>
      <c r="L63" s="6">
        <v>100</v>
      </c>
      <c r="M63" s="7">
        <v>26</v>
      </c>
      <c r="N63" s="8">
        <v>103600</v>
      </c>
    </row>
    <row r="64" spans="2:14" ht="26.4">
      <c r="B64" s="4">
        <v>2023</v>
      </c>
      <c r="C64" s="4" t="s">
        <v>16</v>
      </c>
      <c r="D64" s="1079" t="s">
        <v>348</v>
      </c>
      <c r="E64" s="1080"/>
      <c r="F64" s="1079" t="s">
        <v>355</v>
      </c>
      <c r="G64" s="1080"/>
      <c r="H64" s="4" t="s">
        <v>26</v>
      </c>
      <c r="I64" s="4" t="s">
        <v>19</v>
      </c>
      <c r="J64" s="4" t="s">
        <v>20</v>
      </c>
      <c r="K64" s="5">
        <v>2400</v>
      </c>
      <c r="L64" s="6">
        <v>268</v>
      </c>
      <c r="M64" s="7">
        <v>12</v>
      </c>
      <c r="N64" s="8">
        <v>614400</v>
      </c>
    </row>
    <row r="65" spans="2:14" ht="26.4">
      <c r="B65" s="4">
        <v>2023</v>
      </c>
      <c r="C65" s="4" t="s">
        <v>16</v>
      </c>
      <c r="D65" s="1079" t="s">
        <v>348</v>
      </c>
      <c r="E65" s="1080"/>
      <c r="F65" s="1079" t="s">
        <v>355</v>
      </c>
      <c r="G65" s="1080"/>
      <c r="H65" s="4" t="s">
        <v>27</v>
      </c>
      <c r="I65" s="4" t="s">
        <v>19</v>
      </c>
      <c r="J65" s="4" t="s">
        <v>20</v>
      </c>
      <c r="K65" s="5">
        <v>200</v>
      </c>
      <c r="L65" s="6">
        <v>13</v>
      </c>
      <c r="M65" s="7">
        <v>0</v>
      </c>
      <c r="N65" s="8">
        <v>2600</v>
      </c>
    </row>
    <row r="66" spans="2:14">
      <c r="B66" s="12" t="s">
        <v>28</v>
      </c>
      <c r="C66" s="12" t="s">
        <v>28</v>
      </c>
      <c r="D66" s="1083" t="s">
        <v>28</v>
      </c>
      <c r="E66" s="1080"/>
      <c r="F66" s="1083" t="s">
        <v>29</v>
      </c>
      <c r="G66" s="1080"/>
      <c r="H66" s="12" t="s">
        <v>28</v>
      </c>
      <c r="I66" s="12" t="s">
        <v>28</v>
      </c>
      <c r="J66" s="12" t="s">
        <v>28</v>
      </c>
      <c r="K66" s="12" t="s">
        <v>28</v>
      </c>
      <c r="L66" s="13">
        <v>1445</v>
      </c>
      <c r="M66" s="13">
        <v>235</v>
      </c>
      <c r="N66" s="14">
        <v>1426300</v>
      </c>
    </row>
    <row r="67" spans="2:14" ht="26.4">
      <c r="B67" s="4">
        <v>2023</v>
      </c>
      <c r="C67" s="4" t="s">
        <v>16</v>
      </c>
      <c r="D67" s="1079" t="s">
        <v>348</v>
      </c>
      <c r="E67" s="1080"/>
      <c r="F67" s="1079" t="s">
        <v>356</v>
      </c>
      <c r="G67" s="1080"/>
      <c r="H67" s="4" t="s">
        <v>18</v>
      </c>
      <c r="I67" s="4" t="s">
        <v>19</v>
      </c>
      <c r="J67" s="4" t="s">
        <v>20</v>
      </c>
      <c r="K67" s="5">
        <v>800</v>
      </c>
      <c r="L67" s="6">
        <v>241793</v>
      </c>
      <c r="M67" s="7">
        <v>81195</v>
      </c>
      <c r="N67" s="8">
        <v>128478400</v>
      </c>
    </row>
    <row r="68" spans="2:14" ht="39.6">
      <c r="B68" s="4">
        <v>2023</v>
      </c>
      <c r="C68" s="4" t="s">
        <v>16</v>
      </c>
      <c r="D68" s="1079" t="s">
        <v>348</v>
      </c>
      <c r="E68" s="1080"/>
      <c r="F68" s="1079" t="s">
        <v>356</v>
      </c>
      <c r="G68" s="1080"/>
      <c r="H68" s="4" t="s">
        <v>22</v>
      </c>
      <c r="I68" s="4" t="s">
        <v>19</v>
      </c>
      <c r="J68" s="4" t="s">
        <v>20</v>
      </c>
      <c r="K68" s="5">
        <v>1100</v>
      </c>
      <c r="L68" s="6">
        <v>1332</v>
      </c>
      <c r="M68" s="7">
        <v>610</v>
      </c>
      <c r="N68" s="8">
        <v>794200</v>
      </c>
    </row>
    <row r="69" spans="2:14" ht="26.4">
      <c r="B69" s="4">
        <v>2023</v>
      </c>
      <c r="C69" s="4" t="s">
        <v>16</v>
      </c>
      <c r="D69" s="1079" t="s">
        <v>348</v>
      </c>
      <c r="E69" s="1080"/>
      <c r="F69" s="1079" t="s">
        <v>356</v>
      </c>
      <c r="G69" s="1080"/>
      <c r="H69" s="4" t="s">
        <v>23</v>
      </c>
      <c r="I69" s="4" t="s">
        <v>19</v>
      </c>
      <c r="J69" s="4" t="s">
        <v>20</v>
      </c>
      <c r="K69" s="5">
        <v>1400</v>
      </c>
      <c r="L69" s="6">
        <v>6998</v>
      </c>
      <c r="M69" s="7">
        <v>1905</v>
      </c>
      <c r="N69" s="8">
        <v>7130200</v>
      </c>
    </row>
    <row r="70" spans="2:14" ht="26.4">
      <c r="B70" s="4">
        <v>2023</v>
      </c>
      <c r="C70" s="4" t="s">
        <v>16</v>
      </c>
      <c r="D70" s="1079" t="s">
        <v>348</v>
      </c>
      <c r="E70" s="1080"/>
      <c r="F70" s="1079" t="s">
        <v>356</v>
      </c>
      <c r="G70" s="1080"/>
      <c r="H70" s="4" t="s">
        <v>24</v>
      </c>
      <c r="I70" s="4" t="s">
        <v>19</v>
      </c>
      <c r="J70" s="4" t="s">
        <v>20</v>
      </c>
      <c r="K70" s="5">
        <v>2400</v>
      </c>
      <c r="L70" s="6">
        <v>5278</v>
      </c>
      <c r="M70" s="7">
        <v>5179</v>
      </c>
      <c r="N70" s="8">
        <v>237600</v>
      </c>
    </row>
    <row r="71" spans="2:14" ht="26.4">
      <c r="B71" s="4">
        <v>2023</v>
      </c>
      <c r="C71" s="4" t="s">
        <v>16</v>
      </c>
      <c r="D71" s="1079" t="s">
        <v>348</v>
      </c>
      <c r="E71" s="1080"/>
      <c r="F71" s="1079" t="s">
        <v>356</v>
      </c>
      <c r="G71" s="1080"/>
      <c r="H71" s="4" t="s">
        <v>25</v>
      </c>
      <c r="I71" s="4" t="s">
        <v>19</v>
      </c>
      <c r="J71" s="4" t="s">
        <v>20</v>
      </c>
      <c r="K71" s="5">
        <v>1400</v>
      </c>
      <c r="L71" s="6">
        <v>11485</v>
      </c>
      <c r="M71" s="7">
        <v>5784</v>
      </c>
      <c r="N71" s="8">
        <v>7981400</v>
      </c>
    </row>
    <row r="72" spans="2:14" ht="26.4">
      <c r="B72" s="4">
        <v>2023</v>
      </c>
      <c r="C72" s="4" t="s">
        <v>16</v>
      </c>
      <c r="D72" s="1079" t="s">
        <v>348</v>
      </c>
      <c r="E72" s="1080"/>
      <c r="F72" s="1079" t="s">
        <v>356</v>
      </c>
      <c r="G72" s="1080"/>
      <c r="H72" s="4" t="s">
        <v>26</v>
      </c>
      <c r="I72" s="4" t="s">
        <v>19</v>
      </c>
      <c r="J72" s="4" t="s">
        <v>20</v>
      </c>
      <c r="K72" s="5">
        <v>2400</v>
      </c>
      <c r="L72" s="6">
        <v>18419</v>
      </c>
      <c r="M72" s="7">
        <v>11493</v>
      </c>
      <c r="N72" s="8">
        <v>16622400</v>
      </c>
    </row>
    <row r="73" spans="2:14" ht="26.4">
      <c r="B73" s="4">
        <v>2023</v>
      </c>
      <c r="C73" s="4" t="s">
        <v>16</v>
      </c>
      <c r="D73" s="1079" t="s">
        <v>348</v>
      </c>
      <c r="E73" s="1080"/>
      <c r="F73" s="1079" t="s">
        <v>356</v>
      </c>
      <c r="G73" s="1080"/>
      <c r="H73" s="4" t="s">
        <v>27</v>
      </c>
      <c r="I73" s="4" t="s">
        <v>19</v>
      </c>
      <c r="J73" s="4" t="s">
        <v>20</v>
      </c>
      <c r="K73" s="5">
        <v>200</v>
      </c>
      <c r="L73" s="6">
        <v>2678</v>
      </c>
      <c r="M73" s="7">
        <v>473</v>
      </c>
      <c r="N73" s="8">
        <v>441000</v>
      </c>
    </row>
    <row r="74" spans="2:14">
      <c r="B74" s="12" t="s">
        <v>28</v>
      </c>
      <c r="C74" s="12" t="s">
        <v>28</v>
      </c>
      <c r="D74" s="1083" t="s">
        <v>28</v>
      </c>
      <c r="E74" s="1080"/>
      <c r="F74" s="1083" t="s">
        <v>29</v>
      </c>
      <c r="G74" s="1080"/>
      <c r="H74" s="12" t="s">
        <v>28</v>
      </c>
      <c r="I74" s="12" t="s">
        <v>28</v>
      </c>
      <c r="J74" s="12" t="s">
        <v>28</v>
      </c>
      <c r="K74" s="12" t="s">
        <v>28</v>
      </c>
      <c r="L74" s="13">
        <v>287983</v>
      </c>
      <c r="M74" s="13">
        <v>106639</v>
      </c>
      <c r="N74" s="14">
        <v>161685200</v>
      </c>
    </row>
    <row r="75" spans="2:14" ht="26.4">
      <c r="B75" s="4">
        <v>2023</v>
      </c>
      <c r="C75" s="4" t="s">
        <v>16</v>
      </c>
      <c r="D75" s="1079" t="s">
        <v>348</v>
      </c>
      <c r="E75" s="1080"/>
      <c r="F75" s="1079" t="s">
        <v>357</v>
      </c>
      <c r="G75" s="1080"/>
      <c r="H75" s="4" t="s">
        <v>18</v>
      </c>
      <c r="I75" s="4" t="s">
        <v>19</v>
      </c>
      <c r="J75" s="4" t="s">
        <v>20</v>
      </c>
      <c r="K75" s="5">
        <v>800</v>
      </c>
      <c r="L75" s="6">
        <v>317745</v>
      </c>
      <c r="M75" s="7">
        <v>247905</v>
      </c>
      <c r="N75" s="8">
        <v>55872000</v>
      </c>
    </row>
    <row r="76" spans="2:14" ht="39.6">
      <c r="B76" s="4">
        <v>2023</v>
      </c>
      <c r="C76" s="4" t="s">
        <v>16</v>
      </c>
      <c r="D76" s="1079" t="s">
        <v>348</v>
      </c>
      <c r="E76" s="1080"/>
      <c r="F76" s="1079" t="s">
        <v>357</v>
      </c>
      <c r="G76" s="1080"/>
      <c r="H76" s="4" t="s">
        <v>22</v>
      </c>
      <c r="I76" s="4" t="s">
        <v>19</v>
      </c>
      <c r="J76" s="4" t="s">
        <v>20</v>
      </c>
      <c r="K76" s="5">
        <v>1100</v>
      </c>
      <c r="L76" s="6">
        <v>1770</v>
      </c>
      <c r="M76" s="7">
        <v>1509</v>
      </c>
      <c r="N76" s="8">
        <v>287100</v>
      </c>
    </row>
    <row r="77" spans="2:14" ht="26.4">
      <c r="B77" s="4">
        <v>2023</v>
      </c>
      <c r="C77" s="4" t="s">
        <v>16</v>
      </c>
      <c r="D77" s="1079" t="s">
        <v>348</v>
      </c>
      <c r="E77" s="1080"/>
      <c r="F77" s="1079" t="s">
        <v>357</v>
      </c>
      <c r="G77" s="1080"/>
      <c r="H77" s="4" t="s">
        <v>23</v>
      </c>
      <c r="I77" s="4" t="s">
        <v>19</v>
      </c>
      <c r="J77" s="4" t="s">
        <v>20</v>
      </c>
      <c r="K77" s="5">
        <v>1400</v>
      </c>
      <c r="L77" s="6">
        <v>10495</v>
      </c>
      <c r="M77" s="7">
        <v>7856</v>
      </c>
      <c r="N77" s="8">
        <v>3694600</v>
      </c>
    </row>
    <row r="78" spans="2:14" ht="26.4">
      <c r="B78" s="4">
        <v>2023</v>
      </c>
      <c r="C78" s="4" t="s">
        <v>16</v>
      </c>
      <c r="D78" s="1079" t="s">
        <v>348</v>
      </c>
      <c r="E78" s="1080"/>
      <c r="F78" s="1079" t="s">
        <v>357</v>
      </c>
      <c r="G78" s="1080"/>
      <c r="H78" s="4" t="s">
        <v>24</v>
      </c>
      <c r="I78" s="4" t="s">
        <v>19</v>
      </c>
      <c r="J78" s="4" t="s">
        <v>20</v>
      </c>
      <c r="K78" s="5">
        <v>2400</v>
      </c>
      <c r="L78" s="6">
        <v>3643</v>
      </c>
      <c r="M78" s="7">
        <v>3627</v>
      </c>
      <c r="N78" s="8">
        <v>38400</v>
      </c>
    </row>
    <row r="79" spans="2:14" ht="26.4">
      <c r="B79" s="4">
        <v>2023</v>
      </c>
      <c r="C79" s="4" t="s">
        <v>16</v>
      </c>
      <c r="D79" s="1079" t="s">
        <v>348</v>
      </c>
      <c r="E79" s="1080"/>
      <c r="F79" s="1079" t="s">
        <v>357</v>
      </c>
      <c r="G79" s="1080"/>
      <c r="H79" s="4" t="s">
        <v>25</v>
      </c>
      <c r="I79" s="4" t="s">
        <v>19</v>
      </c>
      <c r="J79" s="4" t="s">
        <v>20</v>
      </c>
      <c r="K79" s="5">
        <v>1400</v>
      </c>
      <c r="L79" s="6">
        <v>13313</v>
      </c>
      <c r="M79" s="7">
        <v>11127</v>
      </c>
      <c r="N79" s="8">
        <v>3060400</v>
      </c>
    </row>
    <row r="80" spans="2:14" ht="26.4">
      <c r="B80" s="4">
        <v>2023</v>
      </c>
      <c r="C80" s="4" t="s">
        <v>16</v>
      </c>
      <c r="D80" s="1079" t="s">
        <v>348</v>
      </c>
      <c r="E80" s="1080"/>
      <c r="F80" s="1079" t="s">
        <v>357</v>
      </c>
      <c r="G80" s="1080"/>
      <c r="H80" s="4" t="s">
        <v>26</v>
      </c>
      <c r="I80" s="4" t="s">
        <v>19</v>
      </c>
      <c r="J80" s="4" t="s">
        <v>20</v>
      </c>
      <c r="K80" s="5">
        <v>2400</v>
      </c>
      <c r="L80" s="6">
        <v>13664</v>
      </c>
      <c r="M80" s="7">
        <v>10511</v>
      </c>
      <c r="N80" s="8">
        <v>7567200</v>
      </c>
    </row>
    <row r="81" spans="2:14" ht="26.4">
      <c r="B81" s="4">
        <v>2023</v>
      </c>
      <c r="C81" s="4" t="s">
        <v>16</v>
      </c>
      <c r="D81" s="1079" t="s">
        <v>348</v>
      </c>
      <c r="E81" s="1080"/>
      <c r="F81" s="1079" t="s">
        <v>357</v>
      </c>
      <c r="G81" s="1080"/>
      <c r="H81" s="4" t="s">
        <v>27</v>
      </c>
      <c r="I81" s="4" t="s">
        <v>19</v>
      </c>
      <c r="J81" s="4" t="s">
        <v>20</v>
      </c>
      <c r="K81" s="5">
        <v>200</v>
      </c>
      <c r="L81" s="6">
        <v>2761</v>
      </c>
      <c r="M81" s="7">
        <v>2081</v>
      </c>
      <c r="N81" s="8">
        <v>136000</v>
      </c>
    </row>
    <row r="82" spans="2:14">
      <c r="B82" s="12" t="s">
        <v>28</v>
      </c>
      <c r="C82" s="12" t="s">
        <v>28</v>
      </c>
      <c r="D82" s="1083" t="s">
        <v>28</v>
      </c>
      <c r="E82" s="1080"/>
      <c r="F82" s="1083" t="s">
        <v>29</v>
      </c>
      <c r="G82" s="1080"/>
      <c r="H82" s="12" t="s">
        <v>28</v>
      </c>
      <c r="I82" s="12" t="s">
        <v>28</v>
      </c>
      <c r="J82" s="12" t="s">
        <v>28</v>
      </c>
      <c r="K82" s="12" t="s">
        <v>28</v>
      </c>
      <c r="L82" s="13">
        <v>363391</v>
      </c>
      <c r="M82" s="13">
        <v>284616</v>
      </c>
      <c r="N82" s="14">
        <v>70655700</v>
      </c>
    </row>
    <row r="83" spans="2:14" ht="26.4">
      <c r="B83" s="4">
        <v>2023</v>
      </c>
      <c r="C83" s="4" t="s">
        <v>16</v>
      </c>
      <c r="D83" s="1079" t="s">
        <v>348</v>
      </c>
      <c r="E83" s="1080"/>
      <c r="F83" s="1079" t="s">
        <v>358</v>
      </c>
      <c r="G83" s="1080"/>
      <c r="H83" s="4" t="s">
        <v>18</v>
      </c>
      <c r="I83" s="4" t="s">
        <v>19</v>
      </c>
      <c r="J83" s="4" t="s">
        <v>20</v>
      </c>
      <c r="K83" s="5">
        <v>800</v>
      </c>
      <c r="L83" s="6">
        <v>8872</v>
      </c>
      <c r="M83" s="7">
        <v>827</v>
      </c>
      <c r="N83" s="8">
        <v>6436000</v>
      </c>
    </row>
    <row r="84" spans="2:14" ht="39.6">
      <c r="B84" s="4">
        <v>2023</v>
      </c>
      <c r="C84" s="4" t="s">
        <v>16</v>
      </c>
      <c r="D84" s="1079" t="s">
        <v>348</v>
      </c>
      <c r="E84" s="1080"/>
      <c r="F84" s="1079" t="s">
        <v>358</v>
      </c>
      <c r="G84" s="1080"/>
      <c r="H84" s="4" t="s">
        <v>22</v>
      </c>
      <c r="I84" s="4" t="s">
        <v>19</v>
      </c>
      <c r="J84" s="4" t="s">
        <v>20</v>
      </c>
      <c r="K84" s="5">
        <v>1100</v>
      </c>
      <c r="L84" s="6">
        <v>148</v>
      </c>
      <c r="M84" s="7">
        <v>3</v>
      </c>
      <c r="N84" s="8">
        <v>159500</v>
      </c>
    </row>
    <row r="85" spans="2:14" ht="26.4">
      <c r="B85" s="4">
        <v>2023</v>
      </c>
      <c r="C85" s="4" t="s">
        <v>16</v>
      </c>
      <c r="D85" s="1079" t="s">
        <v>348</v>
      </c>
      <c r="E85" s="1080"/>
      <c r="F85" s="1079" t="s">
        <v>358</v>
      </c>
      <c r="G85" s="1080"/>
      <c r="H85" s="4" t="s">
        <v>23</v>
      </c>
      <c r="I85" s="4" t="s">
        <v>19</v>
      </c>
      <c r="J85" s="4" t="s">
        <v>20</v>
      </c>
      <c r="K85" s="5">
        <v>1400</v>
      </c>
      <c r="L85" s="6">
        <v>232</v>
      </c>
      <c r="M85" s="7">
        <v>167</v>
      </c>
      <c r="N85" s="8">
        <v>91000</v>
      </c>
    </row>
    <row r="86" spans="2:14" ht="26.4">
      <c r="B86" s="4">
        <v>2023</v>
      </c>
      <c r="C86" s="4" t="s">
        <v>16</v>
      </c>
      <c r="D86" s="1079" t="s">
        <v>348</v>
      </c>
      <c r="E86" s="1080"/>
      <c r="F86" s="1079" t="s">
        <v>358</v>
      </c>
      <c r="G86" s="1080"/>
      <c r="H86" s="4" t="s">
        <v>24</v>
      </c>
      <c r="I86" s="4" t="s">
        <v>19</v>
      </c>
      <c r="J86" s="4" t="s">
        <v>20</v>
      </c>
      <c r="K86" s="5">
        <v>2400</v>
      </c>
      <c r="L86" s="6">
        <v>189</v>
      </c>
      <c r="M86" s="7">
        <v>48</v>
      </c>
      <c r="N86" s="8">
        <v>338400</v>
      </c>
    </row>
    <row r="87" spans="2:14" ht="26.4">
      <c r="B87" s="4">
        <v>2023</v>
      </c>
      <c r="C87" s="4" t="s">
        <v>16</v>
      </c>
      <c r="D87" s="1079" t="s">
        <v>348</v>
      </c>
      <c r="E87" s="1080"/>
      <c r="F87" s="1079" t="s">
        <v>358</v>
      </c>
      <c r="G87" s="1080"/>
      <c r="H87" s="4" t="s">
        <v>25</v>
      </c>
      <c r="I87" s="4" t="s">
        <v>19</v>
      </c>
      <c r="J87" s="4" t="s">
        <v>20</v>
      </c>
      <c r="K87" s="5">
        <v>1400</v>
      </c>
      <c r="L87" s="6">
        <v>283</v>
      </c>
      <c r="M87" s="7">
        <v>70</v>
      </c>
      <c r="N87" s="8">
        <v>298200</v>
      </c>
    </row>
    <row r="88" spans="2:14" ht="26.4">
      <c r="B88" s="4">
        <v>2023</v>
      </c>
      <c r="C88" s="4" t="s">
        <v>16</v>
      </c>
      <c r="D88" s="1079" t="s">
        <v>348</v>
      </c>
      <c r="E88" s="1080"/>
      <c r="F88" s="1079" t="s">
        <v>358</v>
      </c>
      <c r="G88" s="1080"/>
      <c r="H88" s="4" t="s">
        <v>26</v>
      </c>
      <c r="I88" s="4" t="s">
        <v>19</v>
      </c>
      <c r="J88" s="4" t="s">
        <v>20</v>
      </c>
      <c r="K88" s="5">
        <v>2400</v>
      </c>
      <c r="L88" s="6">
        <v>574</v>
      </c>
      <c r="M88" s="7">
        <v>22</v>
      </c>
      <c r="N88" s="8">
        <v>1324800</v>
      </c>
    </row>
    <row r="89" spans="2:14" ht="26.4">
      <c r="B89" s="4">
        <v>2023</v>
      </c>
      <c r="C89" s="4" t="s">
        <v>16</v>
      </c>
      <c r="D89" s="1079" t="s">
        <v>348</v>
      </c>
      <c r="E89" s="1080"/>
      <c r="F89" s="1079" t="s">
        <v>358</v>
      </c>
      <c r="G89" s="1080"/>
      <c r="H89" s="4" t="s">
        <v>27</v>
      </c>
      <c r="I89" s="4" t="s">
        <v>19</v>
      </c>
      <c r="J89" s="4" t="s">
        <v>20</v>
      </c>
      <c r="K89" s="5">
        <v>200</v>
      </c>
      <c r="L89" s="6">
        <v>190</v>
      </c>
      <c r="M89" s="7">
        <v>0</v>
      </c>
      <c r="N89" s="8">
        <v>38000</v>
      </c>
    </row>
    <row r="90" spans="2:14">
      <c r="B90" s="12" t="s">
        <v>28</v>
      </c>
      <c r="C90" s="12" t="s">
        <v>28</v>
      </c>
      <c r="D90" s="1083" t="s">
        <v>28</v>
      </c>
      <c r="E90" s="1080"/>
      <c r="F90" s="1083" t="s">
        <v>29</v>
      </c>
      <c r="G90" s="1080"/>
      <c r="H90" s="12" t="s">
        <v>28</v>
      </c>
      <c r="I90" s="12" t="s">
        <v>28</v>
      </c>
      <c r="J90" s="12" t="s">
        <v>28</v>
      </c>
      <c r="K90" s="12" t="s">
        <v>28</v>
      </c>
      <c r="L90" s="13">
        <v>10488</v>
      </c>
      <c r="M90" s="13">
        <v>1137</v>
      </c>
      <c r="N90" s="14">
        <v>8685900</v>
      </c>
    </row>
    <row r="91" spans="2:14">
      <c r="B91" s="15" t="s">
        <v>28</v>
      </c>
      <c r="C91" s="15" t="s">
        <v>29</v>
      </c>
      <c r="D91" s="1084" t="s">
        <v>28</v>
      </c>
      <c r="E91" s="1080"/>
      <c r="F91" s="1084" t="s">
        <v>28</v>
      </c>
      <c r="G91" s="1080"/>
      <c r="H91" s="15" t="s">
        <v>28</v>
      </c>
      <c r="I91" s="15" t="s">
        <v>28</v>
      </c>
      <c r="J91" s="15" t="s">
        <v>28</v>
      </c>
      <c r="K91" s="15" t="s">
        <v>28</v>
      </c>
      <c r="L91" s="16">
        <v>2561728</v>
      </c>
      <c r="M91" s="16">
        <v>436142</v>
      </c>
      <c r="N91" s="17">
        <v>7561303100</v>
      </c>
    </row>
    <row r="92" spans="2:14" ht="26.4">
      <c r="B92" s="4">
        <v>2023</v>
      </c>
      <c r="C92" s="4" t="s">
        <v>32</v>
      </c>
      <c r="D92" s="1079" t="s">
        <v>348</v>
      </c>
      <c r="E92" s="1080"/>
      <c r="F92" s="1079" t="s">
        <v>349</v>
      </c>
      <c r="G92" s="1080"/>
      <c r="H92" s="4" t="s">
        <v>18</v>
      </c>
      <c r="I92" s="4" t="s">
        <v>19</v>
      </c>
      <c r="J92" s="4" t="s">
        <v>33</v>
      </c>
      <c r="K92" s="5">
        <v>800</v>
      </c>
      <c r="L92" s="6">
        <v>25873</v>
      </c>
      <c r="M92" s="7">
        <v>8656</v>
      </c>
      <c r="N92" s="8">
        <v>13773600</v>
      </c>
    </row>
    <row r="93" spans="2:14" ht="39.6">
      <c r="B93" s="4">
        <v>2023</v>
      </c>
      <c r="C93" s="4" t="s">
        <v>32</v>
      </c>
      <c r="D93" s="1079" t="s">
        <v>348</v>
      </c>
      <c r="E93" s="1080"/>
      <c r="F93" s="1079" t="s">
        <v>349</v>
      </c>
      <c r="G93" s="1080"/>
      <c r="H93" s="4" t="s">
        <v>22</v>
      </c>
      <c r="I93" s="4" t="s">
        <v>19</v>
      </c>
      <c r="J93" s="4" t="s">
        <v>33</v>
      </c>
      <c r="K93" s="5">
        <v>1100</v>
      </c>
      <c r="L93" s="6">
        <v>321</v>
      </c>
      <c r="M93" s="7">
        <v>157</v>
      </c>
      <c r="N93" s="8">
        <v>180400</v>
      </c>
    </row>
    <row r="94" spans="2:14" ht="26.4">
      <c r="B94" s="4">
        <v>2023</v>
      </c>
      <c r="C94" s="4" t="s">
        <v>32</v>
      </c>
      <c r="D94" s="1079" t="s">
        <v>348</v>
      </c>
      <c r="E94" s="1080"/>
      <c r="F94" s="1079" t="s">
        <v>349</v>
      </c>
      <c r="G94" s="1080"/>
      <c r="H94" s="4" t="s">
        <v>23</v>
      </c>
      <c r="I94" s="4" t="s">
        <v>19</v>
      </c>
      <c r="J94" s="4" t="s">
        <v>33</v>
      </c>
      <c r="K94" s="5">
        <v>1400</v>
      </c>
      <c r="L94" s="6">
        <v>101</v>
      </c>
      <c r="M94" s="7">
        <v>43</v>
      </c>
      <c r="N94" s="8">
        <v>81200</v>
      </c>
    </row>
    <row r="95" spans="2:14" ht="26.4">
      <c r="B95" s="4">
        <v>2023</v>
      </c>
      <c r="C95" s="4" t="s">
        <v>32</v>
      </c>
      <c r="D95" s="1079" t="s">
        <v>348</v>
      </c>
      <c r="E95" s="1080"/>
      <c r="F95" s="1079" t="s">
        <v>349</v>
      </c>
      <c r="G95" s="1080"/>
      <c r="H95" s="4" t="s">
        <v>24</v>
      </c>
      <c r="I95" s="4" t="s">
        <v>19</v>
      </c>
      <c r="J95" s="4" t="s">
        <v>33</v>
      </c>
      <c r="K95" s="5">
        <v>2400</v>
      </c>
      <c r="L95" s="6">
        <v>17</v>
      </c>
      <c r="M95" s="7">
        <v>17</v>
      </c>
      <c r="N95" s="11">
        <v>0</v>
      </c>
    </row>
    <row r="96" spans="2:14" ht="26.4">
      <c r="B96" s="4">
        <v>2023</v>
      </c>
      <c r="C96" s="4" t="s">
        <v>32</v>
      </c>
      <c r="D96" s="1079" t="s">
        <v>348</v>
      </c>
      <c r="E96" s="1080"/>
      <c r="F96" s="1079" t="s">
        <v>349</v>
      </c>
      <c r="G96" s="1080"/>
      <c r="H96" s="4" t="s">
        <v>25</v>
      </c>
      <c r="I96" s="4" t="s">
        <v>19</v>
      </c>
      <c r="J96" s="4" t="s">
        <v>33</v>
      </c>
      <c r="K96" s="5">
        <v>1400</v>
      </c>
      <c r="L96" s="6">
        <v>1392</v>
      </c>
      <c r="M96" s="7">
        <v>597</v>
      </c>
      <c r="N96" s="8">
        <v>1113000</v>
      </c>
    </row>
    <row r="97" spans="2:14" ht="26.4">
      <c r="B97" s="4">
        <v>2023</v>
      </c>
      <c r="C97" s="4" t="s">
        <v>32</v>
      </c>
      <c r="D97" s="1079" t="s">
        <v>348</v>
      </c>
      <c r="E97" s="1080"/>
      <c r="F97" s="1079" t="s">
        <v>349</v>
      </c>
      <c r="G97" s="1080"/>
      <c r="H97" s="4" t="s">
        <v>26</v>
      </c>
      <c r="I97" s="4" t="s">
        <v>19</v>
      </c>
      <c r="J97" s="4" t="s">
        <v>33</v>
      </c>
      <c r="K97" s="5">
        <v>2400</v>
      </c>
      <c r="L97" s="6">
        <v>2989</v>
      </c>
      <c r="M97" s="7">
        <v>1517</v>
      </c>
      <c r="N97" s="8">
        <v>3532800</v>
      </c>
    </row>
    <row r="98" spans="2:14" ht="26.4">
      <c r="B98" s="4">
        <v>2023</v>
      </c>
      <c r="C98" s="4" t="s">
        <v>32</v>
      </c>
      <c r="D98" s="1079" t="s">
        <v>348</v>
      </c>
      <c r="E98" s="1080"/>
      <c r="F98" s="1079" t="s">
        <v>349</v>
      </c>
      <c r="G98" s="1080"/>
      <c r="H98" s="4" t="s">
        <v>27</v>
      </c>
      <c r="I98" s="4" t="s">
        <v>19</v>
      </c>
      <c r="J98" s="4" t="s">
        <v>33</v>
      </c>
      <c r="K98" s="5">
        <v>200</v>
      </c>
      <c r="L98" s="6">
        <v>229</v>
      </c>
      <c r="M98" s="7">
        <v>46</v>
      </c>
      <c r="N98" s="8">
        <v>36600</v>
      </c>
    </row>
    <row r="99" spans="2:14">
      <c r="B99" s="12" t="s">
        <v>28</v>
      </c>
      <c r="C99" s="12" t="s">
        <v>28</v>
      </c>
      <c r="D99" s="1083" t="s">
        <v>28</v>
      </c>
      <c r="E99" s="1080"/>
      <c r="F99" s="1083" t="s">
        <v>29</v>
      </c>
      <c r="G99" s="1080"/>
      <c r="H99" s="12" t="s">
        <v>28</v>
      </c>
      <c r="I99" s="12" t="s">
        <v>28</v>
      </c>
      <c r="J99" s="12" t="s">
        <v>28</v>
      </c>
      <c r="K99" s="12" t="s">
        <v>28</v>
      </c>
      <c r="L99" s="13">
        <v>30922</v>
      </c>
      <c r="M99" s="13">
        <v>11033</v>
      </c>
      <c r="N99" s="14">
        <v>18717600</v>
      </c>
    </row>
    <row r="100" spans="2:14" ht="26.4">
      <c r="B100" s="4">
        <v>2023</v>
      </c>
      <c r="C100" s="4" t="s">
        <v>32</v>
      </c>
      <c r="D100" s="1079" t="s">
        <v>348</v>
      </c>
      <c r="E100" s="1080"/>
      <c r="F100" s="1079" t="s">
        <v>350</v>
      </c>
      <c r="G100" s="1080"/>
      <c r="H100" s="4" t="s">
        <v>18</v>
      </c>
      <c r="I100" s="4" t="s">
        <v>19</v>
      </c>
      <c r="J100" s="4" t="s">
        <v>33</v>
      </c>
      <c r="K100" s="5">
        <v>800</v>
      </c>
      <c r="L100" s="6">
        <v>28931</v>
      </c>
      <c r="M100" s="7">
        <v>3753</v>
      </c>
      <c r="N100" s="8">
        <v>20142400</v>
      </c>
    </row>
    <row r="101" spans="2:14" ht="39.6">
      <c r="B101" s="4">
        <v>2023</v>
      </c>
      <c r="C101" s="4" t="s">
        <v>32</v>
      </c>
      <c r="D101" s="1079" t="s">
        <v>348</v>
      </c>
      <c r="E101" s="1080"/>
      <c r="F101" s="1079" t="s">
        <v>350</v>
      </c>
      <c r="G101" s="1080"/>
      <c r="H101" s="4" t="s">
        <v>22</v>
      </c>
      <c r="I101" s="4" t="s">
        <v>19</v>
      </c>
      <c r="J101" s="4" t="s">
        <v>33</v>
      </c>
      <c r="K101" s="5">
        <v>1100</v>
      </c>
      <c r="L101" s="6">
        <v>146</v>
      </c>
      <c r="M101" s="7">
        <v>47</v>
      </c>
      <c r="N101" s="8">
        <v>108900</v>
      </c>
    </row>
    <row r="102" spans="2:14" ht="26.4">
      <c r="B102" s="4">
        <v>2023</v>
      </c>
      <c r="C102" s="4" t="s">
        <v>32</v>
      </c>
      <c r="D102" s="1079" t="s">
        <v>348</v>
      </c>
      <c r="E102" s="1080"/>
      <c r="F102" s="1079" t="s">
        <v>350</v>
      </c>
      <c r="G102" s="1080"/>
      <c r="H102" s="4" t="s">
        <v>23</v>
      </c>
      <c r="I102" s="4" t="s">
        <v>19</v>
      </c>
      <c r="J102" s="4" t="s">
        <v>33</v>
      </c>
      <c r="K102" s="5">
        <v>1400</v>
      </c>
      <c r="L102" s="6">
        <v>119</v>
      </c>
      <c r="M102" s="7">
        <v>50</v>
      </c>
      <c r="N102" s="8">
        <v>96600</v>
      </c>
    </row>
    <row r="103" spans="2:14" ht="26.4">
      <c r="B103" s="4">
        <v>2023</v>
      </c>
      <c r="C103" s="4" t="s">
        <v>32</v>
      </c>
      <c r="D103" s="1079" t="s">
        <v>348</v>
      </c>
      <c r="E103" s="1080"/>
      <c r="F103" s="1079" t="s">
        <v>350</v>
      </c>
      <c r="G103" s="1080"/>
      <c r="H103" s="4" t="s">
        <v>24</v>
      </c>
      <c r="I103" s="4" t="s">
        <v>19</v>
      </c>
      <c r="J103" s="4" t="s">
        <v>33</v>
      </c>
      <c r="K103" s="5">
        <v>2400</v>
      </c>
      <c r="L103" s="6">
        <v>8</v>
      </c>
      <c r="M103" s="7">
        <v>3</v>
      </c>
      <c r="N103" s="8">
        <v>12000</v>
      </c>
    </row>
    <row r="104" spans="2:14" ht="26.4">
      <c r="B104" s="4">
        <v>2023</v>
      </c>
      <c r="C104" s="4" t="s">
        <v>32</v>
      </c>
      <c r="D104" s="1079" t="s">
        <v>348</v>
      </c>
      <c r="E104" s="1080"/>
      <c r="F104" s="1079" t="s">
        <v>350</v>
      </c>
      <c r="G104" s="1080"/>
      <c r="H104" s="4" t="s">
        <v>25</v>
      </c>
      <c r="I104" s="4" t="s">
        <v>19</v>
      </c>
      <c r="J104" s="4" t="s">
        <v>33</v>
      </c>
      <c r="K104" s="5">
        <v>1400</v>
      </c>
      <c r="L104" s="6">
        <v>918</v>
      </c>
      <c r="M104" s="7">
        <v>230</v>
      </c>
      <c r="N104" s="8">
        <v>963200</v>
      </c>
    </row>
    <row r="105" spans="2:14" ht="26.4">
      <c r="B105" s="4">
        <v>2023</v>
      </c>
      <c r="C105" s="4" t="s">
        <v>32</v>
      </c>
      <c r="D105" s="1079" t="s">
        <v>348</v>
      </c>
      <c r="E105" s="1080"/>
      <c r="F105" s="1079" t="s">
        <v>350</v>
      </c>
      <c r="G105" s="1080"/>
      <c r="H105" s="4" t="s">
        <v>26</v>
      </c>
      <c r="I105" s="4" t="s">
        <v>19</v>
      </c>
      <c r="J105" s="4" t="s">
        <v>33</v>
      </c>
      <c r="K105" s="5">
        <v>2400</v>
      </c>
      <c r="L105" s="6">
        <v>2094</v>
      </c>
      <c r="M105" s="7">
        <v>1400</v>
      </c>
      <c r="N105" s="8">
        <v>1665600</v>
      </c>
    </row>
    <row r="106" spans="2:14" ht="26.4">
      <c r="B106" s="4">
        <v>2023</v>
      </c>
      <c r="C106" s="4" t="s">
        <v>32</v>
      </c>
      <c r="D106" s="1079" t="s">
        <v>348</v>
      </c>
      <c r="E106" s="1080"/>
      <c r="F106" s="1079" t="s">
        <v>350</v>
      </c>
      <c r="G106" s="1080"/>
      <c r="H106" s="4" t="s">
        <v>27</v>
      </c>
      <c r="I106" s="4" t="s">
        <v>19</v>
      </c>
      <c r="J106" s="4" t="s">
        <v>33</v>
      </c>
      <c r="K106" s="5">
        <v>200</v>
      </c>
      <c r="L106" s="6">
        <v>316</v>
      </c>
      <c r="M106" s="7">
        <v>17</v>
      </c>
      <c r="N106" s="8">
        <v>59800</v>
      </c>
    </row>
    <row r="107" spans="2:14">
      <c r="B107" s="12" t="s">
        <v>28</v>
      </c>
      <c r="C107" s="12" t="s">
        <v>28</v>
      </c>
      <c r="D107" s="1083" t="s">
        <v>28</v>
      </c>
      <c r="E107" s="1080"/>
      <c r="F107" s="1083" t="s">
        <v>29</v>
      </c>
      <c r="G107" s="1080"/>
      <c r="H107" s="12" t="s">
        <v>28</v>
      </c>
      <c r="I107" s="12" t="s">
        <v>28</v>
      </c>
      <c r="J107" s="12" t="s">
        <v>28</v>
      </c>
      <c r="K107" s="12" t="s">
        <v>28</v>
      </c>
      <c r="L107" s="13">
        <v>32532</v>
      </c>
      <c r="M107" s="13">
        <v>5500</v>
      </c>
      <c r="N107" s="14">
        <v>23048500</v>
      </c>
    </row>
    <row r="108" spans="2:14" ht="26.4">
      <c r="B108" s="4">
        <v>2023</v>
      </c>
      <c r="C108" s="4" t="s">
        <v>32</v>
      </c>
      <c r="D108" s="1079" t="s">
        <v>348</v>
      </c>
      <c r="E108" s="1080"/>
      <c r="F108" s="1079" t="s">
        <v>351</v>
      </c>
      <c r="G108" s="1080"/>
      <c r="H108" s="4" t="s">
        <v>18</v>
      </c>
      <c r="I108" s="4" t="s">
        <v>19</v>
      </c>
      <c r="J108" s="4" t="s">
        <v>33</v>
      </c>
      <c r="K108" s="5">
        <v>800</v>
      </c>
      <c r="L108" s="6">
        <v>70222</v>
      </c>
      <c r="M108" s="7">
        <v>8180</v>
      </c>
      <c r="N108" s="8">
        <v>49633600</v>
      </c>
    </row>
    <row r="109" spans="2:14" ht="39.6">
      <c r="B109" s="4">
        <v>2023</v>
      </c>
      <c r="C109" s="4" t="s">
        <v>32</v>
      </c>
      <c r="D109" s="1079" t="s">
        <v>348</v>
      </c>
      <c r="E109" s="1080"/>
      <c r="F109" s="1079" t="s">
        <v>351</v>
      </c>
      <c r="G109" s="1080"/>
      <c r="H109" s="4" t="s">
        <v>22</v>
      </c>
      <c r="I109" s="4" t="s">
        <v>19</v>
      </c>
      <c r="J109" s="4" t="s">
        <v>33</v>
      </c>
      <c r="K109" s="5">
        <v>1100</v>
      </c>
      <c r="L109" s="6">
        <v>438</v>
      </c>
      <c r="M109" s="7">
        <v>85</v>
      </c>
      <c r="N109" s="8">
        <v>388300</v>
      </c>
    </row>
    <row r="110" spans="2:14" ht="26.4">
      <c r="B110" s="4">
        <v>2023</v>
      </c>
      <c r="C110" s="4" t="s">
        <v>32</v>
      </c>
      <c r="D110" s="1079" t="s">
        <v>348</v>
      </c>
      <c r="E110" s="1080"/>
      <c r="F110" s="1079" t="s">
        <v>351</v>
      </c>
      <c r="G110" s="1080"/>
      <c r="H110" s="4" t="s">
        <v>23</v>
      </c>
      <c r="I110" s="4" t="s">
        <v>19</v>
      </c>
      <c r="J110" s="4" t="s">
        <v>33</v>
      </c>
      <c r="K110" s="5">
        <v>1400</v>
      </c>
      <c r="L110" s="6">
        <v>3179</v>
      </c>
      <c r="M110" s="7">
        <v>127</v>
      </c>
      <c r="N110" s="8">
        <v>4272800</v>
      </c>
    </row>
    <row r="111" spans="2:14" ht="26.4">
      <c r="B111" s="4">
        <v>2023</v>
      </c>
      <c r="C111" s="4" t="s">
        <v>32</v>
      </c>
      <c r="D111" s="1079" t="s">
        <v>348</v>
      </c>
      <c r="E111" s="1080"/>
      <c r="F111" s="1079" t="s">
        <v>351</v>
      </c>
      <c r="G111" s="1080"/>
      <c r="H111" s="4" t="s">
        <v>24</v>
      </c>
      <c r="I111" s="4" t="s">
        <v>19</v>
      </c>
      <c r="J111" s="4" t="s">
        <v>33</v>
      </c>
      <c r="K111" s="5">
        <v>2400</v>
      </c>
      <c r="L111" s="6">
        <v>690</v>
      </c>
      <c r="M111" s="7">
        <v>31</v>
      </c>
      <c r="N111" s="8">
        <v>1581600</v>
      </c>
    </row>
    <row r="112" spans="2:14" ht="26.4">
      <c r="B112" s="4">
        <v>2023</v>
      </c>
      <c r="C112" s="4" t="s">
        <v>32</v>
      </c>
      <c r="D112" s="1079" t="s">
        <v>348</v>
      </c>
      <c r="E112" s="1080"/>
      <c r="F112" s="1079" t="s">
        <v>351</v>
      </c>
      <c r="G112" s="1080"/>
      <c r="H112" s="4" t="s">
        <v>25</v>
      </c>
      <c r="I112" s="4" t="s">
        <v>19</v>
      </c>
      <c r="J112" s="4" t="s">
        <v>33</v>
      </c>
      <c r="K112" s="5">
        <v>1400</v>
      </c>
      <c r="L112" s="6">
        <v>2714</v>
      </c>
      <c r="M112" s="7">
        <v>574</v>
      </c>
      <c r="N112" s="8">
        <v>2996000</v>
      </c>
    </row>
    <row r="113" spans="2:14" ht="26.4">
      <c r="B113" s="4">
        <v>2023</v>
      </c>
      <c r="C113" s="4" t="s">
        <v>32</v>
      </c>
      <c r="D113" s="1079" t="s">
        <v>348</v>
      </c>
      <c r="E113" s="1080"/>
      <c r="F113" s="1079" t="s">
        <v>351</v>
      </c>
      <c r="G113" s="1080"/>
      <c r="H113" s="4" t="s">
        <v>26</v>
      </c>
      <c r="I113" s="4" t="s">
        <v>19</v>
      </c>
      <c r="J113" s="4" t="s">
        <v>33</v>
      </c>
      <c r="K113" s="5">
        <v>2400</v>
      </c>
      <c r="L113" s="6">
        <v>6335</v>
      </c>
      <c r="M113" s="7">
        <v>2583</v>
      </c>
      <c r="N113" s="8">
        <v>9004800</v>
      </c>
    </row>
    <row r="114" spans="2:14" ht="26.4">
      <c r="B114" s="4">
        <v>2023</v>
      </c>
      <c r="C114" s="4" t="s">
        <v>32</v>
      </c>
      <c r="D114" s="1079" t="s">
        <v>348</v>
      </c>
      <c r="E114" s="1080"/>
      <c r="F114" s="1079" t="s">
        <v>351</v>
      </c>
      <c r="G114" s="1080"/>
      <c r="H114" s="4" t="s">
        <v>27</v>
      </c>
      <c r="I114" s="4" t="s">
        <v>19</v>
      </c>
      <c r="J114" s="4" t="s">
        <v>33</v>
      </c>
      <c r="K114" s="5">
        <v>200</v>
      </c>
      <c r="L114" s="6">
        <v>690</v>
      </c>
      <c r="M114" s="7">
        <v>32</v>
      </c>
      <c r="N114" s="8">
        <v>131600</v>
      </c>
    </row>
    <row r="115" spans="2:14">
      <c r="B115" s="12" t="s">
        <v>28</v>
      </c>
      <c r="C115" s="12" t="s">
        <v>28</v>
      </c>
      <c r="D115" s="1083" t="s">
        <v>28</v>
      </c>
      <c r="E115" s="1080"/>
      <c r="F115" s="1083" t="s">
        <v>29</v>
      </c>
      <c r="G115" s="1080"/>
      <c r="H115" s="12" t="s">
        <v>28</v>
      </c>
      <c r="I115" s="12" t="s">
        <v>28</v>
      </c>
      <c r="J115" s="12" t="s">
        <v>28</v>
      </c>
      <c r="K115" s="12" t="s">
        <v>28</v>
      </c>
      <c r="L115" s="13">
        <v>84268</v>
      </c>
      <c r="M115" s="13">
        <v>11612</v>
      </c>
      <c r="N115" s="14">
        <v>68008700</v>
      </c>
    </row>
    <row r="116" spans="2:14" ht="26.4">
      <c r="B116" s="4">
        <v>2023</v>
      </c>
      <c r="C116" s="4" t="s">
        <v>32</v>
      </c>
      <c r="D116" s="1079" t="s">
        <v>348</v>
      </c>
      <c r="E116" s="1080"/>
      <c r="F116" s="1079" t="s">
        <v>352</v>
      </c>
      <c r="G116" s="1080"/>
      <c r="H116" s="4" t="s">
        <v>18</v>
      </c>
      <c r="I116" s="4" t="s">
        <v>19</v>
      </c>
      <c r="J116" s="4" t="s">
        <v>33</v>
      </c>
      <c r="K116" s="5">
        <v>800</v>
      </c>
      <c r="L116" s="6">
        <v>9495</v>
      </c>
      <c r="M116" s="7">
        <v>1806</v>
      </c>
      <c r="N116" s="8">
        <v>6151200</v>
      </c>
    </row>
    <row r="117" spans="2:14" ht="39.6">
      <c r="B117" s="4">
        <v>2023</v>
      </c>
      <c r="C117" s="4" t="s">
        <v>32</v>
      </c>
      <c r="D117" s="1079" t="s">
        <v>348</v>
      </c>
      <c r="E117" s="1080"/>
      <c r="F117" s="1079" t="s">
        <v>352</v>
      </c>
      <c r="G117" s="1080"/>
      <c r="H117" s="4" t="s">
        <v>22</v>
      </c>
      <c r="I117" s="4" t="s">
        <v>19</v>
      </c>
      <c r="J117" s="4" t="s">
        <v>33</v>
      </c>
      <c r="K117" s="5">
        <v>1100</v>
      </c>
      <c r="L117" s="6">
        <v>67</v>
      </c>
      <c r="M117" s="7">
        <v>4</v>
      </c>
      <c r="N117" s="8">
        <v>69300</v>
      </c>
    </row>
    <row r="118" spans="2:14" ht="26.4">
      <c r="B118" s="4">
        <v>2023</v>
      </c>
      <c r="C118" s="4" t="s">
        <v>32</v>
      </c>
      <c r="D118" s="1079" t="s">
        <v>348</v>
      </c>
      <c r="E118" s="1080"/>
      <c r="F118" s="1079" t="s">
        <v>352</v>
      </c>
      <c r="G118" s="1080"/>
      <c r="H118" s="4" t="s">
        <v>23</v>
      </c>
      <c r="I118" s="4" t="s">
        <v>19</v>
      </c>
      <c r="J118" s="4" t="s">
        <v>33</v>
      </c>
      <c r="K118" s="5">
        <v>1400</v>
      </c>
      <c r="L118" s="6">
        <v>2742</v>
      </c>
      <c r="M118" s="7">
        <v>2166</v>
      </c>
      <c r="N118" s="8">
        <v>806400</v>
      </c>
    </row>
    <row r="119" spans="2:14" ht="26.4">
      <c r="B119" s="4">
        <v>2023</v>
      </c>
      <c r="C119" s="4" t="s">
        <v>32</v>
      </c>
      <c r="D119" s="1079" t="s">
        <v>348</v>
      </c>
      <c r="E119" s="1080"/>
      <c r="F119" s="1079" t="s">
        <v>352</v>
      </c>
      <c r="G119" s="1080"/>
      <c r="H119" s="4" t="s">
        <v>24</v>
      </c>
      <c r="I119" s="4" t="s">
        <v>19</v>
      </c>
      <c r="J119" s="4" t="s">
        <v>33</v>
      </c>
      <c r="K119" s="5">
        <v>2400</v>
      </c>
      <c r="L119" s="6">
        <v>396</v>
      </c>
      <c r="M119" s="7">
        <v>28</v>
      </c>
      <c r="N119" s="8">
        <v>883200</v>
      </c>
    </row>
    <row r="120" spans="2:14" ht="26.4">
      <c r="B120" s="4">
        <v>2023</v>
      </c>
      <c r="C120" s="4" t="s">
        <v>32</v>
      </c>
      <c r="D120" s="1079" t="s">
        <v>348</v>
      </c>
      <c r="E120" s="1080"/>
      <c r="F120" s="1079" t="s">
        <v>352</v>
      </c>
      <c r="G120" s="1080"/>
      <c r="H120" s="4" t="s">
        <v>25</v>
      </c>
      <c r="I120" s="4" t="s">
        <v>19</v>
      </c>
      <c r="J120" s="4" t="s">
        <v>33</v>
      </c>
      <c r="K120" s="5">
        <v>1400</v>
      </c>
      <c r="L120" s="6">
        <v>524</v>
      </c>
      <c r="M120" s="7">
        <v>244</v>
      </c>
      <c r="N120" s="8">
        <v>392000</v>
      </c>
    </row>
    <row r="121" spans="2:14" ht="26.4">
      <c r="B121" s="4">
        <v>2023</v>
      </c>
      <c r="C121" s="4" t="s">
        <v>32</v>
      </c>
      <c r="D121" s="1079" t="s">
        <v>348</v>
      </c>
      <c r="E121" s="1080"/>
      <c r="F121" s="1079" t="s">
        <v>352</v>
      </c>
      <c r="G121" s="1080"/>
      <c r="H121" s="4" t="s">
        <v>26</v>
      </c>
      <c r="I121" s="4" t="s">
        <v>19</v>
      </c>
      <c r="J121" s="4" t="s">
        <v>33</v>
      </c>
      <c r="K121" s="5">
        <v>2400</v>
      </c>
      <c r="L121" s="6">
        <v>1170</v>
      </c>
      <c r="M121" s="7">
        <v>123</v>
      </c>
      <c r="N121" s="8">
        <v>2512800</v>
      </c>
    </row>
    <row r="122" spans="2:14" ht="26.4">
      <c r="B122" s="4">
        <v>2023</v>
      </c>
      <c r="C122" s="4" t="s">
        <v>32</v>
      </c>
      <c r="D122" s="1079" t="s">
        <v>348</v>
      </c>
      <c r="E122" s="1080"/>
      <c r="F122" s="1079" t="s">
        <v>352</v>
      </c>
      <c r="G122" s="1080"/>
      <c r="H122" s="4" t="s">
        <v>27</v>
      </c>
      <c r="I122" s="4" t="s">
        <v>19</v>
      </c>
      <c r="J122" s="4" t="s">
        <v>33</v>
      </c>
      <c r="K122" s="5">
        <v>200</v>
      </c>
      <c r="L122" s="6">
        <v>78</v>
      </c>
      <c r="M122" s="7">
        <v>0</v>
      </c>
      <c r="N122" s="8">
        <v>15600</v>
      </c>
    </row>
    <row r="123" spans="2:14">
      <c r="B123" s="12" t="s">
        <v>28</v>
      </c>
      <c r="C123" s="12" t="s">
        <v>28</v>
      </c>
      <c r="D123" s="1083" t="s">
        <v>28</v>
      </c>
      <c r="E123" s="1080"/>
      <c r="F123" s="1083" t="s">
        <v>29</v>
      </c>
      <c r="G123" s="1080"/>
      <c r="H123" s="12" t="s">
        <v>28</v>
      </c>
      <c r="I123" s="12" t="s">
        <v>28</v>
      </c>
      <c r="J123" s="12" t="s">
        <v>28</v>
      </c>
      <c r="K123" s="12" t="s">
        <v>28</v>
      </c>
      <c r="L123" s="13">
        <v>14472</v>
      </c>
      <c r="M123" s="13">
        <v>4371</v>
      </c>
      <c r="N123" s="14">
        <v>10830500</v>
      </c>
    </row>
    <row r="124" spans="2:14" ht="26.4">
      <c r="B124" s="4">
        <v>2023</v>
      </c>
      <c r="C124" s="4" t="s">
        <v>32</v>
      </c>
      <c r="D124" s="1079" t="s">
        <v>348</v>
      </c>
      <c r="E124" s="1080"/>
      <c r="F124" s="1079" t="s">
        <v>353</v>
      </c>
      <c r="G124" s="1080"/>
      <c r="H124" s="4" t="s">
        <v>18</v>
      </c>
      <c r="I124" s="4" t="s">
        <v>19</v>
      </c>
      <c r="J124" s="4" t="s">
        <v>33</v>
      </c>
      <c r="K124" s="5">
        <v>3100</v>
      </c>
      <c r="L124" s="6">
        <v>583105</v>
      </c>
      <c r="M124" s="7">
        <v>8201</v>
      </c>
      <c r="N124" s="8">
        <v>1782202400</v>
      </c>
    </row>
    <row r="125" spans="2:14" ht="39.6">
      <c r="B125" s="4">
        <v>2023</v>
      </c>
      <c r="C125" s="4" t="s">
        <v>32</v>
      </c>
      <c r="D125" s="1079" t="s">
        <v>348</v>
      </c>
      <c r="E125" s="1080"/>
      <c r="F125" s="1079" t="s">
        <v>353</v>
      </c>
      <c r="G125" s="1080"/>
      <c r="H125" s="4" t="s">
        <v>22</v>
      </c>
      <c r="I125" s="4" t="s">
        <v>19</v>
      </c>
      <c r="J125" s="4" t="s">
        <v>33</v>
      </c>
      <c r="K125" s="5">
        <v>4500</v>
      </c>
      <c r="L125" s="6">
        <v>8298</v>
      </c>
      <c r="M125" s="7">
        <v>123</v>
      </c>
      <c r="N125" s="8">
        <v>36787500</v>
      </c>
    </row>
    <row r="126" spans="2:14" ht="26.4">
      <c r="B126" s="4">
        <v>2023</v>
      </c>
      <c r="C126" s="4" t="s">
        <v>32</v>
      </c>
      <c r="D126" s="1079" t="s">
        <v>348</v>
      </c>
      <c r="E126" s="1080"/>
      <c r="F126" s="1079" t="s">
        <v>353</v>
      </c>
      <c r="G126" s="1080"/>
      <c r="H126" s="4" t="s">
        <v>23</v>
      </c>
      <c r="I126" s="4" t="s">
        <v>19</v>
      </c>
      <c r="J126" s="4" t="s">
        <v>33</v>
      </c>
      <c r="K126" s="5">
        <v>5600</v>
      </c>
      <c r="L126" s="6">
        <v>5651</v>
      </c>
      <c r="M126" s="7">
        <v>288</v>
      </c>
      <c r="N126" s="8">
        <v>30032800</v>
      </c>
    </row>
    <row r="127" spans="2:14" ht="26.4">
      <c r="B127" s="4">
        <v>2023</v>
      </c>
      <c r="C127" s="4" t="s">
        <v>32</v>
      </c>
      <c r="D127" s="1079" t="s">
        <v>348</v>
      </c>
      <c r="E127" s="1080"/>
      <c r="F127" s="1079" t="s">
        <v>353</v>
      </c>
      <c r="G127" s="1080"/>
      <c r="H127" s="4" t="s">
        <v>24</v>
      </c>
      <c r="I127" s="4" t="s">
        <v>19</v>
      </c>
      <c r="J127" s="4" t="s">
        <v>33</v>
      </c>
      <c r="K127" s="5">
        <v>10000</v>
      </c>
      <c r="L127" s="6">
        <v>16049</v>
      </c>
      <c r="M127" s="7">
        <v>18</v>
      </c>
      <c r="N127" s="8">
        <v>160310000</v>
      </c>
    </row>
    <row r="128" spans="2:14" ht="26.4">
      <c r="B128" s="4">
        <v>2023</v>
      </c>
      <c r="C128" s="4" t="s">
        <v>32</v>
      </c>
      <c r="D128" s="1079" t="s">
        <v>348</v>
      </c>
      <c r="E128" s="1080"/>
      <c r="F128" s="1079" t="s">
        <v>353</v>
      </c>
      <c r="G128" s="1080"/>
      <c r="H128" s="4" t="s">
        <v>25</v>
      </c>
      <c r="I128" s="4" t="s">
        <v>19</v>
      </c>
      <c r="J128" s="4" t="s">
        <v>33</v>
      </c>
      <c r="K128" s="5">
        <v>5600</v>
      </c>
      <c r="L128" s="6">
        <v>23924</v>
      </c>
      <c r="M128" s="7">
        <v>768</v>
      </c>
      <c r="N128" s="8">
        <v>129673600</v>
      </c>
    </row>
    <row r="129" spans="2:14" ht="26.4">
      <c r="B129" s="4">
        <v>2023</v>
      </c>
      <c r="C129" s="4" t="s">
        <v>32</v>
      </c>
      <c r="D129" s="1079" t="s">
        <v>348</v>
      </c>
      <c r="E129" s="1080"/>
      <c r="F129" s="1079" t="s">
        <v>353</v>
      </c>
      <c r="G129" s="1080"/>
      <c r="H129" s="4" t="s">
        <v>26</v>
      </c>
      <c r="I129" s="4" t="s">
        <v>19</v>
      </c>
      <c r="J129" s="4" t="s">
        <v>33</v>
      </c>
      <c r="K129" s="5">
        <v>10000</v>
      </c>
      <c r="L129" s="6">
        <v>106663</v>
      </c>
      <c r="M129" s="7">
        <v>861</v>
      </c>
      <c r="N129" s="8">
        <v>1058020000</v>
      </c>
    </row>
    <row r="130" spans="2:14" ht="26.4">
      <c r="B130" s="4">
        <v>2023</v>
      </c>
      <c r="C130" s="4" t="s">
        <v>32</v>
      </c>
      <c r="D130" s="1079" t="s">
        <v>348</v>
      </c>
      <c r="E130" s="1080"/>
      <c r="F130" s="1079" t="s">
        <v>353</v>
      </c>
      <c r="G130" s="1080"/>
      <c r="H130" s="4" t="s">
        <v>27</v>
      </c>
      <c r="I130" s="4" t="s">
        <v>19</v>
      </c>
      <c r="J130" s="4" t="s">
        <v>33</v>
      </c>
      <c r="K130" s="5">
        <v>900</v>
      </c>
      <c r="L130" s="6">
        <v>3595</v>
      </c>
      <c r="M130" s="7">
        <v>65</v>
      </c>
      <c r="N130" s="8">
        <v>3177000</v>
      </c>
    </row>
    <row r="131" spans="2:14">
      <c r="B131" s="12" t="s">
        <v>28</v>
      </c>
      <c r="C131" s="12" t="s">
        <v>28</v>
      </c>
      <c r="D131" s="1083" t="s">
        <v>28</v>
      </c>
      <c r="E131" s="1080"/>
      <c r="F131" s="1083" t="s">
        <v>29</v>
      </c>
      <c r="G131" s="1080"/>
      <c r="H131" s="12" t="s">
        <v>28</v>
      </c>
      <c r="I131" s="12" t="s">
        <v>28</v>
      </c>
      <c r="J131" s="12" t="s">
        <v>28</v>
      </c>
      <c r="K131" s="12" t="s">
        <v>28</v>
      </c>
      <c r="L131" s="13">
        <v>747285</v>
      </c>
      <c r="M131" s="13">
        <v>10324</v>
      </c>
      <c r="N131" s="14">
        <v>3200203300</v>
      </c>
    </row>
    <row r="132" spans="2:14" ht="26.4">
      <c r="B132" s="4">
        <v>2023</v>
      </c>
      <c r="C132" s="4" t="s">
        <v>32</v>
      </c>
      <c r="D132" s="1079" t="s">
        <v>348</v>
      </c>
      <c r="E132" s="1080"/>
      <c r="F132" s="1079" t="s">
        <v>354</v>
      </c>
      <c r="G132" s="1080"/>
      <c r="H132" s="4" t="s">
        <v>18</v>
      </c>
      <c r="I132" s="4" t="s">
        <v>19</v>
      </c>
      <c r="J132" s="4" t="s">
        <v>33</v>
      </c>
      <c r="K132" s="5">
        <v>3100</v>
      </c>
      <c r="L132" s="6">
        <v>952884</v>
      </c>
      <c r="M132" s="7">
        <v>6898</v>
      </c>
      <c r="N132" s="8">
        <v>2932556600</v>
      </c>
    </row>
    <row r="133" spans="2:14" ht="39.6">
      <c r="B133" s="4">
        <v>2023</v>
      </c>
      <c r="C133" s="4" t="s">
        <v>32</v>
      </c>
      <c r="D133" s="1079" t="s">
        <v>348</v>
      </c>
      <c r="E133" s="1080"/>
      <c r="F133" s="1079" t="s">
        <v>354</v>
      </c>
      <c r="G133" s="1080"/>
      <c r="H133" s="4" t="s">
        <v>22</v>
      </c>
      <c r="I133" s="4" t="s">
        <v>19</v>
      </c>
      <c r="J133" s="4" t="s">
        <v>33</v>
      </c>
      <c r="K133" s="5">
        <v>4500</v>
      </c>
      <c r="L133" s="6">
        <v>10226</v>
      </c>
      <c r="M133" s="7">
        <v>57</v>
      </c>
      <c r="N133" s="8">
        <v>45760500</v>
      </c>
    </row>
    <row r="134" spans="2:14" ht="26.4">
      <c r="B134" s="4">
        <v>2023</v>
      </c>
      <c r="C134" s="4" t="s">
        <v>32</v>
      </c>
      <c r="D134" s="1079" t="s">
        <v>348</v>
      </c>
      <c r="E134" s="1080"/>
      <c r="F134" s="1079" t="s">
        <v>354</v>
      </c>
      <c r="G134" s="1080"/>
      <c r="H134" s="4" t="s">
        <v>23</v>
      </c>
      <c r="I134" s="4" t="s">
        <v>19</v>
      </c>
      <c r="J134" s="4" t="s">
        <v>33</v>
      </c>
      <c r="K134" s="5">
        <v>5600</v>
      </c>
      <c r="L134" s="6">
        <v>17837</v>
      </c>
      <c r="M134" s="7">
        <v>179</v>
      </c>
      <c r="N134" s="8">
        <v>98884800</v>
      </c>
    </row>
    <row r="135" spans="2:14" ht="26.4">
      <c r="B135" s="4">
        <v>2023</v>
      </c>
      <c r="C135" s="4" t="s">
        <v>32</v>
      </c>
      <c r="D135" s="1079" t="s">
        <v>348</v>
      </c>
      <c r="E135" s="1080"/>
      <c r="F135" s="1079" t="s">
        <v>354</v>
      </c>
      <c r="G135" s="1080"/>
      <c r="H135" s="4" t="s">
        <v>24</v>
      </c>
      <c r="I135" s="4" t="s">
        <v>19</v>
      </c>
      <c r="J135" s="4" t="s">
        <v>33</v>
      </c>
      <c r="K135" s="5">
        <v>10000</v>
      </c>
      <c r="L135" s="6">
        <v>13366</v>
      </c>
      <c r="M135" s="7">
        <v>31</v>
      </c>
      <c r="N135" s="8">
        <v>133350000</v>
      </c>
    </row>
    <row r="136" spans="2:14" ht="26.4">
      <c r="B136" s="4">
        <v>2023</v>
      </c>
      <c r="C136" s="4" t="s">
        <v>32</v>
      </c>
      <c r="D136" s="1079" t="s">
        <v>348</v>
      </c>
      <c r="E136" s="1080"/>
      <c r="F136" s="1079" t="s">
        <v>354</v>
      </c>
      <c r="G136" s="1080"/>
      <c r="H136" s="4" t="s">
        <v>25</v>
      </c>
      <c r="I136" s="4" t="s">
        <v>19</v>
      </c>
      <c r="J136" s="4" t="s">
        <v>33</v>
      </c>
      <c r="K136" s="5">
        <v>5600</v>
      </c>
      <c r="L136" s="6">
        <v>35124</v>
      </c>
      <c r="M136" s="7">
        <v>375</v>
      </c>
      <c r="N136" s="8">
        <v>194594400</v>
      </c>
    </row>
    <row r="137" spans="2:14" ht="26.4">
      <c r="B137" s="4">
        <v>2023</v>
      </c>
      <c r="C137" s="4" t="s">
        <v>32</v>
      </c>
      <c r="D137" s="1079" t="s">
        <v>348</v>
      </c>
      <c r="E137" s="1080"/>
      <c r="F137" s="1079" t="s">
        <v>354</v>
      </c>
      <c r="G137" s="1080"/>
      <c r="H137" s="4" t="s">
        <v>26</v>
      </c>
      <c r="I137" s="4" t="s">
        <v>19</v>
      </c>
      <c r="J137" s="4" t="s">
        <v>33</v>
      </c>
      <c r="K137" s="5">
        <v>10000</v>
      </c>
      <c r="L137" s="6">
        <v>97021</v>
      </c>
      <c r="M137" s="7">
        <v>140</v>
      </c>
      <c r="N137" s="8">
        <v>968810000</v>
      </c>
    </row>
    <row r="138" spans="2:14" ht="26.4">
      <c r="B138" s="4">
        <v>2023</v>
      </c>
      <c r="C138" s="4" t="s">
        <v>32</v>
      </c>
      <c r="D138" s="1079" t="s">
        <v>348</v>
      </c>
      <c r="E138" s="1080"/>
      <c r="F138" s="1079" t="s">
        <v>354</v>
      </c>
      <c r="G138" s="1080"/>
      <c r="H138" s="4" t="s">
        <v>27</v>
      </c>
      <c r="I138" s="4" t="s">
        <v>19</v>
      </c>
      <c r="J138" s="4" t="s">
        <v>33</v>
      </c>
      <c r="K138" s="5">
        <v>900</v>
      </c>
      <c r="L138" s="6">
        <v>7044</v>
      </c>
      <c r="M138" s="7">
        <v>10</v>
      </c>
      <c r="N138" s="8">
        <v>6330600</v>
      </c>
    </row>
    <row r="139" spans="2:14">
      <c r="B139" s="12" t="s">
        <v>28</v>
      </c>
      <c r="C139" s="12" t="s">
        <v>28</v>
      </c>
      <c r="D139" s="1083" t="s">
        <v>28</v>
      </c>
      <c r="E139" s="1080"/>
      <c r="F139" s="1083" t="s">
        <v>29</v>
      </c>
      <c r="G139" s="1080"/>
      <c r="H139" s="12" t="s">
        <v>28</v>
      </c>
      <c r="I139" s="12" t="s">
        <v>28</v>
      </c>
      <c r="J139" s="12" t="s">
        <v>28</v>
      </c>
      <c r="K139" s="12" t="s">
        <v>28</v>
      </c>
      <c r="L139" s="13">
        <v>1133502</v>
      </c>
      <c r="M139" s="13">
        <v>7690</v>
      </c>
      <c r="N139" s="14">
        <v>4380286900</v>
      </c>
    </row>
    <row r="140" spans="2:14" ht="26.4">
      <c r="B140" s="4">
        <v>2023</v>
      </c>
      <c r="C140" s="4" t="s">
        <v>32</v>
      </c>
      <c r="D140" s="1079" t="s">
        <v>348</v>
      </c>
      <c r="E140" s="1080"/>
      <c r="F140" s="1079" t="s">
        <v>355</v>
      </c>
      <c r="G140" s="1080"/>
      <c r="H140" s="4" t="s">
        <v>18</v>
      </c>
      <c r="I140" s="4" t="s">
        <v>19</v>
      </c>
      <c r="J140" s="4" t="s">
        <v>33</v>
      </c>
      <c r="K140" s="5">
        <v>800</v>
      </c>
      <c r="L140" s="6">
        <v>1253</v>
      </c>
      <c r="M140" s="7">
        <v>199</v>
      </c>
      <c r="N140" s="8">
        <v>843200</v>
      </c>
    </row>
    <row r="141" spans="2:14" ht="39.6">
      <c r="B141" s="4">
        <v>2023</v>
      </c>
      <c r="C141" s="4" t="s">
        <v>32</v>
      </c>
      <c r="D141" s="1079" t="s">
        <v>348</v>
      </c>
      <c r="E141" s="1080"/>
      <c r="F141" s="1079" t="s">
        <v>355</v>
      </c>
      <c r="G141" s="1080"/>
      <c r="H141" s="4" t="s">
        <v>22</v>
      </c>
      <c r="I141" s="4" t="s">
        <v>19</v>
      </c>
      <c r="J141" s="4" t="s">
        <v>33</v>
      </c>
      <c r="K141" s="5">
        <v>1100</v>
      </c>
      <c r="L141" s="6">
        <v>14</v>
      </c>
      <c r="M141" s="7">
        <v>4</v>
      </c>
      <c r="N141" s="8">
        <v>11000</v>
      </c>
    </row>
    <row r="142" spans="2:14" ht="26.4">
      <c r="B142" s="4">
        <v>2023</v>
      </c>
      <c r="C142" s="4" t="s">
        <v>32</v>
      </c>
      <c r="D142" s="1079" t="s">
        <v>348</v>
      </c>
      <c r="E142" s="1080"/>
      <c r="F142" s="1079" t="s">
        <v>355</v>
      </c>
      <c r="G142" s="1080"/>
      <c r="H142" s="4" t="s">
        <v>23</v>
      </c>
      <c r="I142" s="4" t="s">
        <v>19</v>
      </c>
      <c r="J142" s="4" t="s">
        <v>33</v>
      </c>
      <c r="K142" s="5">
        <v>1400</v>
      </c>
      <c r="L142" s="6">
        <v>3</v>
      </c>
      <c r="M142" s="7">
        <v>1</v>
      </c>
      <c r="N142" s="8">
        <v>2800</v>
      </c>
    </row>
    <row r="143" spans="2:14" ht="26.4">
      <c r="B143" s="4">
        <v>2023</v>
      </c>
      <c r="C143" s="4" t="s">
        <v>32</v>
      </c>
      <c r="D143" s="1079" t="s">
        <v>348</v>
      </c>
      <c r="E143" s="1080"/>
      <c r="F143" s="1079" t="s">
        <v>355</v>
      </c>
      <c r="G143" s="1080"/>
      <c r="H143" s="4" t="s">
        <v>24</v>
      </c>
      <c r="I143" s="4" t="s">
        <v>19</v>
      </c>
      <c r="J143" s="4" t="s">
        <v>33</v>
      </c>
      <c r="K143" s="5">
        <v>2400</v>
      </c>
      <c r="L143" s="6">
        <v>1</v>
      </c>
      <c r="M143" s="7">
        <v>0</v>
      </c>
      <c r="N143" s="8">
        <v>2400</v>
      </c>
    </row>
    <row r="144" spans="2:14" ht="26.4">
      <c r="B144" s="4">
        <v>2023</v>
      </c>
      <c r="C144" s="4" t="s">
        <v>32</v>
      </c>
      <c r="D144" s="1079" t="s">
        <v>348</v>
      </c>
      <c r="E144" s="1080"/>
      <c r="F144" s="1079" t="s">
        <v>355</v>
      </c>
      <c r="G144" s="1080"/>
      <c r="H144" s="4" t="s">
        <v>25</v>
      </c>
      <c r="I144" s="4" t="s">
        <v>19</v>
      </c>
      <c r="J144" s="4" t="s">
        <v>33</v>
      </c>
      <c r="K144" s="5">
        <v>1400</v>
      </c>
      <c r="L144" s="6">
        <v>122</v>
      </c>
      <c r="M144" s="7">
        <v>47</v>
      </c>
      <c r="N144" s="8">
        <v>105000</v>
      </c>
    </row>
    <row r="145" spans="2:14" ht="26.4">
      <c r="B145" s="4">
        <v>2023</v>
      </c>
      <c r="C145" s="4" t="s">
        <v>32</v>
      </c>
      <c r="D145" s="1079" t="s">
        <v>348</v>
      </c>
      <c r="E145" s="1080"/>
      <c r="F145" s="1079" t="s">
        <v>355</v>
      </c>
      <c r="G145" s="1080"/>
      <c r="H145" s="4" t="s">
        <v>26</v>
      </c>
      <c r="I145" s="4" t="s">
        <v>19</v>
      </c>
      <c r="J145" s="4" t="s">
        <v>33</v>
      </c>
      <c r="K145" s="5">
        <v>2400</v>
      </c>
      <c r="L145" s="6">
        <v>149</v>
      </c>
      <c r="M145" s="7">
        <v>13</v>
      </c>
      <c r="N145" s="8">
        <v>326400</v>
      </c>
    </row>
    <row r="146" spans="2:14" ht="26.4">
      <c r="B146" s="4">
        <v>2023</v>
      </c>
      <c r="C146" s="4" t="s">
        <v>32</v>
      </c>
      <c r="D146" s="1079" t="s">
        <v>348</v>
      </c>
      <c r="E146" s="1080"/>
      <c r="F146" s="1079" t="s">
        <v>355</v>
      </c>
      <c r="G146" s="1080"/>
      <c r="H146" s="4" t="s">
        <v>27</v>
      </c>
      <c r="I146" s="4" t="s">
        <v>19</v>
      </c>
      <c r="J146" s="4" t="s">
        <v>33</v>
      </c>
      <c r="K146" s="5">
        <v>200</v>
      </c>
      <c r="L146" s="6">
        <v>15</v>
      </c>
      <c r="M146" s="7">
        <v>0</v>
      </c>
      <c r="N146" s="8">
        <v>3000</v>
      </c>
    </row>
    <row r="147" spans="2:14">
      <c r="B147" s="12" t="s">
        <v>28</v>
      </c>
      <c r="C147" s="12" t="s">
        <v>28</v>
      </c>
      <c r="D147" s="1083" t="s">
        <v>28</v>
      </c>
      <c r="E147" s="1080"/>
      <c r="F147" s="1083" t="s">
        <v>29</v>
      </c>
      <c r="G147" s="1080"/>
      <c r="H147" s="12" t="s">
        <v>28</v>
      </c>
      <c r="I147" s="12" t="s">
        <v>28</v>
      </c>
      <c r="J147" s="12" t="s">
        <v>28</v>
      </c>
      <c r="K147" s="12" t="s">
        <v>28</v>
      </c>
      <c r="L147" s="13">
        <v>1557</v>
      </c>
      <c r="M147" s="13">
        <v>264</v>
      </c>
      <c r="N147" s="14">
        <v>1293800</v>
      </c>
    </row>
    <row r="148" spans="2:14" ht="26.4">
      <c r="B148" s="4">
        <v>2023</v>
      </c>
      <c r="C148" s="4" t="s">
        <v>32</v>
      </c>
      <c r="D148" s="1079" t="s">
        <v>348</v>
      </c>
      <c r="E148" s="1080"/>
      <c r="F148" s="1079" t="s">
        <v>356</v>
      </c>
      <c r="G148" s="1080"/>
      <c r="H148" s="4" t="s">
        <v>18</v>
      </c>
      <c r="I148" s="4" t="s">
        <v>19</v>
      </c>
      <c r="J148" s="4" t="s">
        <v>33</v>
      </c>
      <c r="K148" s="5">
        <v>800</v>
      </c>
      <c r="L148" s="6">
        <v>227700</v>
      </c>
      <c r="M148" s="7">
        <v>77476</v>
      </c>
      <c r="N148" s="8">
        <v>120179200</v>
      </c>
    </row>
    <row r="149" spans="2:14" ht="39.6">
      <c r="B149" s="4">
        <v>2023</v>
      </c>
      <c r="C149" s="4" t="s">
        <v>32</v>
      </c>
      <c r="D149" s="1079" t="s">
        <v>348</v>
      </c>
      <c r="E149" s="1080"/>
      <c r="F149" s="1079" t="s">
        <v>356</v>
      </c>
      <c r="G149" s="1080"/>
      <c r="H149" s="4" t="s">
        <v>22</v>
      </c>
      <c r="I149" s="4" t="s">
        <v>19</v>
      </c>
      <c r="J149" s="4" t="s">
        <v>33</v>
      </c>
      <c r="K149" s="5">
        <v>1100</v>
      </c>
      <c r="L149" s="6">
        <v>1447</v>
      </c>
      <c r="M149" s="7">
        <v>741</v>
      </c>
      <c r="N149" s="8">
        <v>776600</v>
      </c>
    </row>
    <row r="150" spans="2:14" ht="26.4">
      <c r="B150" s="4">
        <v>2023</v>
      </c>
      <c r="C150" s="4" t="s">
        <v>32</v>
      </c>
      <c r="D150" s="1079" t="s">
        <v>348</v>
      </c>
      <c r="E150" s="1080"/>
      <c r="F150" s="1079" t="s">
        <v>356</v>
      </c>
      <c r="G150" s="1080"/>
      <c r="H150" s="4" t="s">
        <v>23</v>
      </c>
      <c r="I150" s="4" t="s">
        <v>19</v>
      </c>
      <c r="J150" s="4" t="s">
        <v>33</v>
      </c>
      <c r="K150" s="5">
        <v>1400</v>
      </c>
      <c r="L150" s="6">
        <v>6201</v>
      </c>
      <c r="M150" s="7">
        <v>1643</v>
      </c>
      <c r="N150" s="8">
        <v>6381200</v>
      </c>
    </row>
    <row r="151" spans="2:14" ht="26.4">
      <c r="B151" s="4">
        <v>2023</v>
      </c>
      <c r="C151" s="4" t="s">
        <v>32</v>
      </c>
      <c r="D151" s="1079" t="s">
        <v>348</v>
      </c>
      <c r="E151" s="1080"/>
      <c r="F151" s="1079" t="s">
        <v>356</v>
      </c>
      <c r="G151" s="1080"/>
      <c r="H151" s="4" t="s">
        <v>24</v>
      </c>
      <c r="I151" s="4" t="s">
        <v>19</v>
      </c>
      <c r="J151" s="4" t="s">
        <v>33</v>
      </c>
      <c r="K151" s="5">
        <v>2400</v>
      </c>
      <c r="L151" s="6">
        <v>5374</v>
      </c>
      <c r="M151" s="7">
        <v>5255</v>
      </c>
      <c r="N151" s="8">
        <v>285600</v>
      </c>
    </row>
    <row r="152" spans="2:14" ht="26.4">
      <c r="B152" s="4">
        <v>2023</v>
      </c>
      <c r="C152" s="4" t="s">
        <v>32</v>
      </c>
      <c r="D152" s="1079" t="s">
        <v>348</v>
      </c>
      <c r="E152" s="1080"/>
      <c r="F152" s="1079" t="s">
        <v>356</v>
      </c>
      <c r="G152" s="1080"/>
      <c r="H152" s="4" t="s">
        <v>25</v>
      </c>
      <c r="I152" s="4" t="s">
        <v>19</v>
      </c>
      <c r="J152" s="4" t="s">
        <v>33</v>
      </c>
      <c r="K152" s="5">
        <v>1400</v>
      </c>
      <c r="L152" s="6">
        <v>11729</v>
      </c>
      <c r="M152" s="7">
        <v>5848</v>
      </c>
      <c r="N152" s="8">
        <v>8233400</v>
      </c>
    </row>
    <row r="153" spans="2:14" ht="26.4">
      <c r="B153" s="4">
        <v>2023</v>
      </c>
      <c r="C153" s="4" t="s">
        <v>32</v>
      </c>
      <c r="D153" s="1079" t="s">
        <v>348</v>
      </c>
      <c r="E153" s="1080"/>
      <c r="F153" s="1079" t="s">
        <v>356</v>
      </c>
      <c r="G153" s="1080"/>
      <c r="H153" s="4" t="s">
        <v>26</v>
      </c>
      <c r="I153" s="4" t="s">
        <v>19</v>
      </c>
      <c r="J153" s="4" t="s">
        <v>33</v>
      </c>
      <c r="K153" s="5">
        <v>2400</v>
      </c>
      <c r="L153" s="6">
        <v>18441</v>
      </c>
      <c r="M153" s="7">
        <v>11732</v>
      </c>
      <c r="N153" s="8">
        <v>16101600</v>
      </c>
    </row>
    <row r="154" spans="2:14" ht="26.4">
      <c r="B154" s="4">
        <v>2023</v>
      </c>
      <c r="C154" s="4" t="s">
        <v>32</v>
      </c>
      <c r="D154" s="1079" t="s">
        <v>348</v>
      </c>
      <c r="E154" s="1080"/>
      <c r="F154" s="1079" t="s">
        <v>356</v>
      </c>
      <c r="G154" s="1080"/>
      <c r="H154" s="4" t="s">
        <v>27</v>
      </c>
      <c r="I154" s="4" t="s">
        <v>19</v>
      </c>
      <c r="J154" s="4" t="s">
        <v>33</v>
      </c>
      <c r="K154" s="5">
        <v>200</v>
      </c>
      <c r="L154" s="6">
        <v>2221</v>
      </c>
      <c r="M154" s="7">
        <v>322</v>
      </c>
      <c r="N154" s="8">
        <v>379800</v>
      </c>
    </row>
    <row r="155" spans="2:14">
      <c r="B155" s="12" t="s">
        <v>28</v>
      </c>
      <c r="C155" s="12" t="s">
        <v>28</v>
      </c>
      <c r="D155" s="1083" t="s">
        <v>28</v>
      </c>
      <c r="E155" s="1080"/>
      <c r="F155" s="1083" t="s">
        <v>29</v>
      </c>
      <c r="G155" s="1080"/>
      <c r="H155" s="12" t="s">
        <v>28</v>
      </c>
      <c r="I155" s="12" t="s">
        <v>28</v>
      </c>
      <c r="J155" s="12" t="s">
        <v>28</v>
      </c>
      <c r="K155" s="12" t="s">
        <v>28</v>
      </c>
      <c r="L155" s="13">
        <v>273113</v>
      </c>
      <c r="M155" s="13">
        <v>103017</v>
      </c>
      <c r="N155" s="14">
        <v>152337400</v>
      </c>
    </row>
    <row r="156" spans="2:14" ht="26.4">
      <c r="B156" s="4">
        <v>2023</v>
      </c>
      <c r="C156" s="4" t="s">
        <v>32</v>
      </c>
      <c r="D156" s="1079" t="s">
        <v>348</v>
      </c>
      <c r="E156" s="1080"/>
      <c r="F156" s="1079" t="s">
        <v>357</v>
      </c>
      <c r="G156" s="1080"/>
      <c r="H156" s="4" t="s">
        <v>18</v>
      </c>
      <c r="I156" s="4" t="s">
        <v>19</v>
      </c>
      <c r="J156" s="4" t="s">
        <v>33</v>
      </c>
      <c r="K156" s="5">
        <v>800</v>
      </c>
      <c r="L156" s="6">
        <v>306603</v>
      </c>
      <c r="M156" s="7">
        <v>241221</v>
      </c>
      <c r="N156" s="8">
        <v>52305600</v>
      </c>
    </row>
    <row r="157" spans="2:14" ht="39.6">
      <c r="B157" s="4">
        <v>2023</v>
      </c>
      <c r="C157" s="4" t="s">
        <v>32</v>
      </c>
      <c r="D157" s="1079" t="s">
        <v>348</v>
      </c>
      <c r="E157" s="1080"/>
      <c r="F157" s="1079" t="s">
        <v>357</v>
      </c>
      <c r="G157" s="1080"/>
      <c r="H157" s="4" t="s">
        <v>22</v>
      </c>
      <c r="I157" s="4" t="s">
        <v>19</v>
      </c>
      <c r="J157" s="4" t="s">
        <v>33</v>
      </c>
      <c r="K157" s="5">
        <v>1100</v>
      </c>
      <c r="L157" s="6">
        <v>1688</v>
      </c>
      <c r="M157" s="7">
        <v>1469</v>
      </c>
      <c r="N157" s="8">
        <v>240900</v>
      </c>
    </row>
    <row r="158" spans="2:14" ht="26.4">
      <c r="B158" s="4">
        <v>2023</v>
      </c>
      <c r="C158" s="4" t="s">
        <v>32</v>
      </c>
      <c r="D158" s="1079" t="s">
        <v>348</v>
      </c>
      <c r="E158" s="1080"/>
      <c r="F158" s="1079" t="s">
        <v>357</v>
      </c>
      <c r="G158" s="1080"/>
      <c r="H158" s="4" t="s">
        <v>23</v>
      </c>
      <c r="I158" s="4" t="s">
        <v>19</v>
      </c>
      <c r="J158" s="4" t="s">
        <v>33</v>
      </c>
      <c r="K158" s="5">
        <v>1400</v>
      </c>
      <c r="L158" s="6">
        <v>9672</v>
      </c>
      <c r="M158" s="7">
        <v>7418</v>
      </c>
      <c r="N158" s="8">
        <v>3155600</v>
      </c>
    </row>
    <row r="159" spans="2:14" ht="26.4">
      <c r="B159" s="4">
        <v>2023</v>
      </c>
      <c r="C159" s="4" t="s">
        <v>32</v>
      </c>
      <c r="D159" s="1079" t="s">
        <v>348</v>
      </c>
      <c r="E159" s="1080"/>
      <c r="F159" s="1079" t="s">
        <v>357</v>
      </c>
      <c r="G159" s="1080"/>
      <c r="H159" s="4" t="s">
        <v>24</v>
      </c>
      <c r="I159" s="4" t="s">
        <v>19</v>
      </c>
      <c r="J159" s="4" t="s">
        <v>33</v>
      </c>
      <c r="K159" s="5">
        <v>2400</v>
      </c>
      <c r="L159" s="6">
        <v>3489</v>
      </c>
      <c r="M159" s="7">
        <v>3474</v>
      </c>
      <c r="N159" s="8">
        <v>36000</v>
      </c>
    </row>
    <row r="160" spans="2:14" ht="26.4">
      <c r="B160" s="4">
        <v>2023</v>
      </c>
      <c r="C160" s="4" t="s">
        <v>32</v>
      </c>
      <c r="D160" s="1079" t="s">
        <v>348</v>
      </c>
      <c r="E160" s="1080"/>
      <c r="F160" s="1079" t="s">
        <v>357</v>
      </c>
      <c r="G160" s="1080"/>
      <c r="H160" s="4" t="s">
        <v>25</v>
      </c>
      <c r="I160" s="4" t="s">
        <v>19</v>
      </c>
      <c r="J160" s="4" t="s">
        <v>33</v>
      </c>
      <c r="K160" s="5">
        <v>1400</v>
      </c>
      <c r="L160" s="6">
        <v>12703</v>
      </c>
      <c r="M160" s="7">
        <v>10572</v>
      </c>
      <c r="N160" s="8">
        <v>2983400</v>
      </c>
    </row>
    <row r="161" spans="2:14" ht="26.4">
      <c r="B161" s="4">
        <v>2023</v>
      </c>
      <c r="C161" s="4" t="s">
        <v>32</v>
      </c>
      <c r="D161" s="1079" t="s">
        <v>348</v>
      </c>
      <c r="E161" s="1080"/>
      <c r="F161" s="1079" t="s">
        <v>357</v>
      </c>
      <c r="G161" s="1080"/>
      <c r="H161" s="4" t="s">
        <v>26</v>
      </c>
      <c r="I161" s="4" t="s">
        <v>19</v>
      </c>
      <c r="J161" s="4" t="s">
        <v>33</v>
      </c>
      <c r="K161" s="5">
        <v>2400</v>
      </c>
      <c r="L161" s="6">
        <v>13597</v>
      </c>
      <c r="M161" s="7">
        <v>10625</v>
      </c>
      <c r="N161" s="8">
        <v>7132800</v>
      </c>
    </row>
    <row r="162" spans="2:14" ht="26.4">
      <c r="B162" s="4">
        <v>2023</v>
      </c>
      <c r="C162" s="4" t="s">
        <v>32</v>
      </c>
      <c r="D162" s="1079" t="s">
        <v>348</v>
      </c>
      <c r="E162" s="1080"/>
      <c r="F162" s="1079" t="s">
        <v>357</v>
      </c>
      <c r="G162" s="1080"/>
      <c r="H162" s="4" t="s">
        <v>27</v>
      </c>
      <c r="I162" s="4" t="s">
        <v>19</v>
      </c>
      <c r="J162" s="4" t="s">
        <v>33</v>
      </c>
      <c r="K162" s="5">
        <v>200</v>
      </c>
      <c r="L162" s="6">
        <v>2483</v>
      </c>
      <c r="M162" s="7">
        <v>1838</v>
      </c>
      <c r="N162" s="8">
        <v>129000</v>
      </c>
    </row>
    <row r="163" spans="2:14">
      <c r="B163" s="12" t="s">
        <v>28</v>
      </c>
      <c r="C163" s="12" t="s">
        <v>28</v>
      </c>
      <c r="D163" s="1083" t="s">
        <v>28</v>
      </c>
      <c r="E163" s="1080"/>
      <c r="F163" s="1083" t="s">
        <v>29</v>
      </c>
      <c r="G163" s="1080"/>
      <c r="H163" s="12" t="s">
        <v>28</v>
      </c>
      <c r="I163" s="12" t="s">
        <v>28</v>
      </c>
      <c r="J163" s="12" t="s">
        <v>28</v>
      </c>
      <c r="K163" s="12" t="s">
        <v>28</v>
      </c>
      <c r="L163" s="13">
        <v>350235</v>
      </c>
      <c r="M163" s="13">
        <v>276617</v>
      </c>
      <c r="N163" s="14">
        <v>65983300</v>
      </c>
    </row>
    <row r="164" spans="2:14" ht="26.4">
      <c r="B164" s="4">
        <v>2023</v>
      </c>
      <c r="C164" s="4" t="s">
        <v>32</v>
      </c>
      <c r="D164" s="1079" t="s">
        <v>348</v>
      </c>
      <c r="E164" s="1080"/>
      <c r="F164" s="1079" t="s">
        <v>358</v>
      </c>
      <c r="G164" s="1080"/>
      <c r="H164" s="4" t="s">
        <v>18</v>
      </c>
      <c r="I164" s="4" t="s">
        <v>19</v>
      </c>
      <c r="J164" s="4" t="s">
        <v>33</v>
      </c>
      <c r="K164" s="5">
        <v>800</v>
      </c>
      <c r="L164" s="6">
        <v>8950</v>
      </c>
      <c r="M164" s="7">
        <v>679</v>
      </c>
      <c r="N164" s="8">
        <v>6616800</v>
      </c>
    </row>
    <row r="165" spans="2:14" ht="39.6">
      <c r="B165" s="4">
        <v>2023</v>
      </c>
      <c r="C165" s="4" t="s">
        <v>32</v>
      </c>
      <c r="D165" s="1079" t="s">
        <v>348</v>
      </c>
      <c r="E165" s="1080"/>
      <c r="F165" s="1079" t="s">
        <v>358</v>
      </c>
      <c r="G165" s="1080"/>
      <c r="H165" s="4" t="s">
        <v>22</v>
      </c>
      <c r="I165" s="4" t="s">
        <v>19</v>
      </c>
      <c r="J165" s="4" t="s">
        <v>33</v>
      </c>
      <c r="K165" s="5">
        <v>1100</v>
      </c>
      <c r="L165" s="6">
        <v>147</v>
      </c>
      <c r="M165" s="7">
        <v>9</v>
      </c>
      <c r="N165" s="8">
        <v>151800</v>
      </c>
    </row>
    <row r="166" spans="2:14" ht="26.4">
      <c r="B166" s="4">
        <v>2023</v>
      </c>
      <c r="C166" s="4" t="s">
        <v>32</v>
      </c>
      <c r="D166" s="1079" t="s">
        <v>348</v>
      </c>
      <c r="E166" s="1080"/>
      <c r="F166" s="1079" t="s">
        <v>358</v>
      </c>
      <c r="G166" s="1080"/>
      <c r="H166" s="4" t="s">
        <v>23</v>
      </c>
      <c r="I166" s="4" t="s">
        <v>19</v>
      </c>
      <c r="J166" s="4" t="s">
        <v>33</v>
      </c>
      <c r="K166" s="5">
        <v>1400</v>
      </c>
      <c r="L166" s="6">
        <v>198</v>
      </c>
      <c r="M166" s="7">
        <v>172</v>
      </c>
      <c r="N166" s="8">
        <v>36400</v>
      </c>
    </row>
    <row r="167" spans="2:14" ht="26.4">
      <c r="B167" s="4">
        <v>2023</v>
      </c>
      <c r="C167" s="4" t="s">
        <v>32</v>
      </c>
      <c r="D167" s="1079" t="s">
        <v>348</v>
      </c>
      <c r="E167" s="1080"/>
      <c r="F167" s="1079" t="s">
        <v>358</v>
      </c>
      <c r="G167" s="1080"/>
      <c r="H167" s="4" t="s">
        <v>24</v>
      </c>
      <c r="I167" s="4" t="s">
        <v>19</v>
      </c>
      <c r="J167" s="4" t="s">
        <v>33</v>
      </c>
      <c r="K167" s="5">
        <v>2400</v>
      </c>
      <c r="L167" s="6">
        <v>163</v>
      </c>
      <c r="M167" s="7">
        <v>44</v>
      </c>
      <c r="N167" s="8">
        <v>285600</v>
      </c>
    </row>
    <row r="168" spans="2:14" ht="26.4">
      <c r="B168" s="4">
        <v>2023</v>
      </c>
      <c r="C168" s="4" t="s">
        <v>32</v>
      </c>
      <c r="D168" s="1079" t="s">
        <v>348</v>
      </c>
      <c r="E168" s="1080"/>
      <c r="F168" s="1079" t="s">
        <v>358</v>
      </c>
      <c r="G168" s="1080"/>
      <c r="H168" s="4" t="s">
        <v>25</v>
      </c>
      <c r="I168" s="4" t="s">
        <v>19</v>
      </c>
      <c r="J168" s="4" t="s">
        <v>33</v>
      </c>
      <c r="K168" s="5">
        <v>1400</v>
      </c>
      <c r="L168" s="6">
        <v>231</v>
      </c>
      <c r="M168" s="7">
        <v>77</v>
      </c>
      <c r="N168" s="8">
        <v>215600</v>
      </c>
    </row>
    <row r="169" spans="2:14" ht="26.4">
      <c r="B169" s="4">
        <v>2023</v>
      </c>
      <c r="C169" s="4" t="s">
        <v>32</v>
      </c>
      <c r="D169" s="1079" t="s">
        <v>348</v>
      </c>
      <c r="E169" s="1080"/>
      <c r="F169" s="1079" t="s">
        <v>358</v>
      </c>
      <c r="G169" s="1080"/>
      <c r="H169" s="4" t="s">
        <v>26</v>
      </c>
      <c r="I169" s="4" t="s">
        <v>19</v>
      </c>
      <c r="J169" s="4" t="s">
        <v>33</v>
      </c>
      <c r="K169" s="5">
        <v>2400</v>
      </c>
      <c r="L169" s="6">
        <v>658</v>
      </c>
      <c r="M169" s="7">
        <v>39</v>
      </c>
      <c r="N169" s="8">
        <v>1485600</v>
      </c>
    </row>
    <row r="170" spans="2:14" ht="26.4">
      <c r="B170" s="4">
        <v>2023</v>
      </c>
      <c r="C170" s="4" t="s">
        <v>32</v>
      </c>
      <c r="D170" s="1079" t="s">
        <v>348</v>
      </c>
      <c r="E170" s="1080"/>
      <c r="F170" s="1079" t="s">
        <v>358</v>
      </c>
      <c r="G170" s="1080"/>
      <c r="H170" s="4" t="s">
        <v>27</v>
      </c>
      <c r="I170" s="4" t="s">
        <v>19</v>
      </c>
      <c r="J170" s="4" t="s">
        <v>33</v>
      </c>
      <c r="K170" s="5">
        <v>200</v>
      </c>
      <c r="L170" s="6">
        <v>98</v>
      </c>
      <c r="M170" s="7">
        <v>0</v>
      </c>
      <c r="N170" s="8">
        <v>19600</v>
      </c>
    </row>
    <row r="171" spans="2:14">
      <c r="B171" s="12" t="s">
        <v>28</v>
      </c>
      <c r="C171" s="12" t="s">
        <v>28</v>
      </c>
      <c r="D171" s="1083" t="s">
        <v>28</v>
      </c>
      <c r="E171" s="1080"/>
      <c r="F171" s="1083" t="s">
        <v>29</v>
      </c>
      <c r="G171" s="1080"/>
      <c r="H171" s="12" t="s">
        <v>28</v>
      </c>
      <c r="I171" s="12" t="s">
        <v>28</v>
      </c>
      <c r="J171" s="12" t="s">
        <v>28</v>
      </c>
      <c r="K171" s="12" t="s">
        <v>28</v>
      </c>
      <c r="L171" s="13">
        <v>10445</v>
      </c>
      <c r="M171" s="13">
        <v>1020</v>
      </c>
      <c r="N171" s="14">
        <v>8811400</v>
      </c>
    </row>
    <row r="172" spans="2:14">
      <c r="B172" s="15" t="s">
        <v>28</v>
      </c>
      <c r="C172" s="15" t="s">
        <v>29</v>
      </c>
      <c r="D172" s="1084" t="s">
        <v>28</v>
      </c>
      <c r="E172" s="1080"/>
      <c r="F172" s="1084" t="s">
        <v>28</v>
      </c>
      <c r="G172" s="1080"/>
      <c r="H172" s="15" t="s">
        <v>28</v>
      </c>
      <c r="I172" s="15" t="s">
        <v>28</v>
      </c>
      <c r="J172" s="15" t="s">
        <v>28</v>
      </c>
      <c r="K172" s="15" t="s">
        <v>28</v>
      </c>
      <c r="L172" s="16">
        <v>2678331</v>
      </c>
      <c r="M172" s="16">
        <v>431448</v>
      </c>
      <c r="N172" s="17">
        <v>7929521400</v>
      </c>
    </row>
    <row r="173" spans="2:14">
      <c r="B173" s="18" t="s">
        <v>29</v>
      </c>
      <c r="C173" s="18" t="s">
        <v>28</v>
      </c>
      <c r="D173" s="1085" t="s">
        <v>28</v>
      </c>
      <c r="E173" s="1080"/>
      <c r="F173" s="1085" t="s">
        <v>28</v>
      </c>
      <c r="G173" s="1080"/>
      <c r="H173" s="18" t="s">
        <v>28</v>
      </c>
      <c r="I173" s="18" t="s">
        <v>28</v>
      </c>
      <c r="J173" s="18" t="s">
        <v>28</v>
      </c>
      <c r="K173" s="18" t="s">
        <v>28</v>
      </c>
      <c r="L173" s="19">
        <v>5240059</v>
      </c>
      <c r="M173" s="19">
        <v>867590</v>
      </c>
      <c r="N173" s="20">
        <v>15490824500</v>
      </c>
    </row>
    <row r="174" spans="2:14" ht="0" hidden="1" customHeight="1"/>
  </sheetData>
  <mergeCells count="334">
    <mergeCell ref="D172:E172"/>
    <mergeCell ref="F172:G172"/>
    <mergeCell ref="D173:E173"/>
    <mergeCell ref="F173:G173"/>
    <mergeCell ref="D169:E169"/>
    <mergeCell ref="F169:G169"/>
    <mergeCell ref="D170:E170"/>
    <mergeCell ref="F170:G170"/>
    <mergeCell ref="D171:E171"/>
    <mergeCell ref="F171:G171"/>
    <mergeCell ref="D166:E166"/>
    <mergeCell ref="F166:G166"/>
    <mergeCell ref="D167:E167"/>
    <mergeCell ref="F167:G167"/>
    <mergeCell ref="D168:E168"/>
    <mergeCell ref="F168:G168"/>
    <mergeCell ref="D163:E163"/>
    <mergeCell ref="F163:G163"/>
    <mergeCell ref="D164:E164"/>
    <mergeCell ref="F164:G164"/>
    <mergeCell ref="D165:E165"/>
    <mergeCell ref="F165:G165"/>
    <mergeCell ref="D160:E160"/>
    <mergeCell ref="F160:G160"/>
    <mergeCell ref="D161:E161"/>
    <mergeCell ref="F161:G161"/>
    <mergeCell ref="D162:E162"/>
    <mergeCell ref="F162:G162"/>
    <mergeCell ref="D157:E157"/>
    <mergeCell ref="F157:G157"/>
    <mergeCell ref="D158:E158"/>
    <mergeCell ref="F158:G158"/>
    <mergeCell ref="D159:E159"/>
    <mergeCell ref="F159:G159"/>
    <mergeCell ref="D154:E154"/>
    <mergeCell ref="F154:G154"/>
    <mergeCell ref="D155:E155"/>
    <mergeCell ref="F155:G155"/>
    <mergeCell ref="D156:E156"/>
    <mergeCell ref="F156:G156"/>
    <mergeCell ref="D151:E151"/>
    <mergeCell ref="F151:G151"/>
    <mergeCell ref="D152:E152"/>
    <mergeCell ref="F152:G152"/>
    <mergeCell ref="D153:E153"/>
    <mergeCell ref="F153:G153"/>
    <mergeCell ref="D148:E148"/>
    <mergeCell ref="F148:G148"/>
    <mergeCell ref="D149:E149"/>
    <mergeCell ref="F149:G149"/>
    <mergeCell ref="D150:E150"/>
    <mergeCell ref="F150:G150"/>
    <mergeCell ref="D145:E145"/>
    <mergeCell ref="F145:G145"/>
    <mergeCell ref="D146:E146"/>
    <mergeCell ref="F146:G146"/>
    <mergeCell ref="D147:E147"/>
    <mergeCell ref="F147:G147"/>
    <mergeCell ref="D142:E142"/>
    <mergeCell ref="F142:G142"/>
    <mergeCell ref="D143:E143"/>
    <mergeCell ref="F143:G143"/>
    <mergeCell ref="D144:E144"/>
    <mergeCell ref="F144:G144"/>
    <mergeCell ref="D139:E139"/>
    <mergeCell ref="F139:G139"/>
    <mergeCell ref="D140:E140"/>
    <mergeCell ref="F140:G140"/>
    <mergeCell ref="D141:E141"/>
    <mergeCell ref="F141:G141"/>
    <mergeCell ref="D136:E136"/>
    <mergeCell ref="F136:G136"/>
    <mergeCell ref="D137:E137"/>
    <mergeCell ref="F137:G137"/>
    <mergeCell ref="D138:E138"/>
    <mergeCell ref="F138:G138"/>
    <mergeCell ref="D133:E133"/>
    <mergeCell ref="F133:G133"/>
    <mergeCell ref="D134:E134"/>
    <mergeCell ref="F134:G134"/>
    <mergeCell ref="D135:E135"/>
    <mergeCell ref="F135:G135"/>
    <mergeCell ref="D130:E130"/>
    <mergeCell ref="F130:G130"/>
    <mergeCell ref="D131:E131"/>
    <mergeCell ref="F131:G131"/>
    <mergeCell ref="D132:E132"/>
    <mergeCell ref="F132:G132"/>
    <mergeCell ref="D127:E127"/>
    <mergeCell ref="F127:G127"/>
    <mergeCell ref="D128:E128"/>
    <mergeCell ref="F128:G128"/>
    <mergeCell ref="D129:E129"/>
    <mergeCell ref="F129:G129"/>
    <mergeCell ref="D124:E124"/>
    <mergeCell ref="F124:G124"/>
    <mergeCell ref="D125:E125"/>
    <mergeCell ref="F125:G125"/>
    <mergeCell ref="D126:E126"/>
    <mergeCell ref="F126:G126"/>
    <mergeCell ref="D121:E121"/>
    <mergeCell ref="F121:G121"/>
    <mergeCell ref="D122:E122"/>
    <mergeCell ref="F122:G122"/>
    <mergeCell ref="D123:E123"/>
    <mergeCell ref="F123:G123"/>
    <mergeCell ref="D118:E118"/>
    <mergeCell ref="F118:G118"/>
    <mergeCell ref="D119:E119"/>
    <mergeCell ref="F119:G119"/>
    <mergeCell ref="D120:E120"/>
    <mergeCell ref="F120:G120"/>
    <mergeCell ref="D115:E115"/>
    <mergeCell ref="F115:G115"/>
    <mergeCell ref="D116:E116"/>
    <mergeCell ref="F116:G116"/>
    <mergeCell ref="D117:E117"/>
    <mergeCell ref="F117:G117"/>
    <mergeCell ref="D112:E112"/>
    <mergeCell ref="F112:G112"/>
    <mergeCell ref="D113:E113"/>
    <mergeCell ref="F113:G113"/>
    <mergeCell ref="D114:E114"/>
    <mergeCell ref="F114:G114"/>
    <mergeCell ref="D109:E109"/>
    <mergeCell ref="F109:G109"/>
    <mergeCell ref="D110:E110"/>
    <mergeCell ref="F110:G110"/>
    <mergeCell ref="D111:E111"/>
    <mergeCell ref="F111:G111"/>
    <mergeCell ref="D106:E106"/>
    <mergeCell ref="F106:G106"/>
    <mergeCell ref="D107:E107"/>
    <mergeCell ref="F107:G107"/>
    <mergeCell ref="D108:E108"/>
    <mergeCell ref="F108:G108"/>
    <mergeCell ref="D103:E103"/>
    <mergeCell ref="F103:G103"/>
    <mergeCell ref="D104:E104"/>
    <mergeCell ref="F104:G104"/>
    <mergeCell ref="D105:E105"/>
    <mergeCell ref="F105:G105"/>
    <mergeCell ref="D100:E100"/>
    <mergeCell ref="F100:G100"/>
    <mergeCell ref="D101:E101"/>
    <mergeCell ref="F101:G101"/>
    <mergeCell ref="D102:E102"/>
    <mergeCell ref="F102:G102"/>
    <mergeCell ref="D97:E97"/>
    <mergeCell ref="F97:G97"/>
    <mergeCell ref="D98:E98"/>
    <mergeCell ref="F98:G98"/>
    <mergeCell ref="D99:E99"/>
    <mergeCell ref="F99:G99"/>
    <mergeCell ref="D94:E94"/>
    <mergeCell ref="F94:G94"/>
    <mergeCell ref="D95:E95"/>
    <mergeCell ref="F95:G95"/>
    <mergeCell ref="D96:E96"/>
    <mergeCell ref="F96:G96"/>
    <mergeCell ref="D91:E91"/>
    <mergeCell ref="F91:G91"/>
    <mergeCell ref="D92:E92"/>
    <mergeCell ref="F92:G92"/>
    <mergeCell ref="D93:E93"/>
    <mergeCell ref="F93:G93"/>
    <mergeCell ref="D88:E88"/>
    <mergeCell ref="F88:G88"/>
    <mergeCell ref="D89:E89"/>
    <mergeCell ref="F89:G89"/>
    <mergeCell ref="D90:E90"/>
    <mergeCell ref="F90:G90"/>
    <mergeCell ref="D85:E85"/>
    <mergeCell ref="F85:G85"/>
    <mergeCell ref="D86:E86"/>
    <mergeCell ref="F86:G86"/>
    <mergeCell ref="D87:E87"/>
    <mergeCell ref="F87:G87"/>
    <mergeCell ref="D82:E82"/>
    <mergeCell ref="F82:G82"/>
    <mergeCell ref="D83:E83"/>
    <mergeCell ref="F83:G83"/>
    <mergeCell ref="D84:E84"/>
    <mergeCell ref="F84:G84"/>
    <mergeCell ref="D79:E79"/>
    <mergeCell ref="F79:G79"/>
    <mergeCell ref="D80:E80"/>
    <mergeCell ref="F80:G80"/>
    <mergeCell ref="D81:E81"/>
    <mergeCell ref="F81:G81"/>
    <mergeCell ref="D76:E76"/>
    <mergeCell ref="F76:G76"/>
    <mergeCell ref="D77:E77"/>
    <mergeCell ref="F77:G77"/>
    <mergeCell ref="D78:E78"/>
    <mergeCell ref="F78:G78"/>
    <mergeCell ref="D73:E73"/>
    <mergeCell ref="F73:G73"/>
    <mergeCell ref="D74:E74"/>
    <mergeCell ref="F74:G74"/>
    <mergeCell ref="D75:E75"/>
    <mergeCell ref="F75:G75"/>
    <mergeCell ref="D70:E70"/>
    <mergeCell ref="F70:G70"/>
    <mergeCell ref="D71:E71"/>
    <mergeCell ref="F71:G71"/>
    <mergeCell ref="D72:E72"/>
    <mergeCell ref="F72:G72"/>
    <mergeCell ref="D67:E67"/>
    <mergeCell ref="F67:G67"/>
    <mergeCell ref="D68:E68"/>
    <mergeCell ref="F68:G68"/>
    <mergeCell ref="D69:E69"/>
    <mergeCell ref="F69:G69"/>
    <mergeCell ref="D64:E64"/>
    <mergeCell ref="F64:G64"/>
    <mergeCell ref="D65:E65"/>
    <mergeCell ref="F65:G65"/>
    <mergeCell ref="D66:E66"/>
    <mergeCell ref="F66:G66"/>
    <mergeCell ref="D61:E61"/>
    <mergeCell ref="F61:G61"/>
    <mergeCell ref="D62:E62"/>
    <mergeCell ref="F62:G62"/>
    <mergeCell ref="D63:E63"/>
    <mergeCell ref="F63:G63"/>
    <mergeCell ref="D58:E58"/>
    <mergeCell ref="F58:G58"/>
    <mergeCell ref="D59:E59"/>
    <mergeCell ref="F59:G59"/>
    <mergeCell ref="D60:E60"/>
    <mergeCell ref="F60:G60"/>
    <mergeCell ref="D55:E55"/>
    <mergeCell ref="F55:G55"/>
    <mergeCell ref="D56:E56"/>
    <mergeCell ref="F56:G56"/>
    <mergeCell ref="D57:E57"/>
    <mergeCell ref="F57:G57"/>
    <mergeCell ref="D52:E52"/>
    <mergeCell ref="F52:G52"/>
    <mergeCell ref="D53:E53"/>
    <mergeCell ref="F53:G53"/>
    <mergeCell ref="D54:E54"/>
    <mergeCell ref="F54:G54"/>
    <mergeCell ref="D49:E49"/>
    <mergeCell ref="F49:G49"/>
    <mergeCell ref="D50:E50"/>
    <mergeCell ref="F50:G50"/>
    <mergeCell ref="D51:E51"/>
    <mergeCell ref="F51:G51"/>
    <mergeCell ref="D46:E46"/>
    <mergeCell ref="F46:G46"/>
    <mergeCell ref="D47:E47"/>
    <mergeCell ref="F47:G47"/>
    <mergeCell ref="D48:E48"/>
    <mergeCell ref="F48:G48"/>
    <mergeCell ref="D43:E43"/>
    <mergeCell ref="F43:G43"/>
    <mergeCell ref="D44:E44"/>
    <mergeCell ref="F44:G44"/>
    <mergeCell ref="D45:E45"/>
    <mergeCell ref="F45:G45"/>
    <mergeCell ref="D40:E40"/>
    <mergeCell ref="F40:G40"/>
    <mergeCell ref="D41:E41"/>
    <mergeCell ref="F41:G41"/>
    <mergeCell ref="D42:E42"/>
    <mergeCell ref="F42:G42"/>
    <mergeCell ref="D37:E37"/>
    <mergeCell ref="F37:G37"/>
    <mergeCell ref="D38:E38"/>
    <mergeCell ref="F38:G38"/>
    <mergeCell ref="D39:E39"/>
    <mergeCell ref="F39:G39"/>
    <mergeCell ref="D34:E34"/>
    <mergeCell ref="F34:G34"/>
    <mergeCell ref="D35:E35"/>
    <mergeCell ref="F35:G35"/>
    <mergeCell ref="D36:E36"/>
    <mergeCell ref="F36:G36"/>
    <mergeCell ref="D31:E31"/>
    <mergeCell ref="F31:G31"/>
    <mergeCell ref="D32:E32"/>
    <mergeCell ref="F32:G32"/>
    <mergeCell ref="D33:E33"/>
    <mergeCell ref="F33:G33"/>
    <mergeCell ref="D28:E28"/>
    <mergeCell ref="F28:G28"/>
    <mergeCell ref="D29:E29"/>
    <mergeCell ref="F29:G29"/>
    <mergeCell ref="D30:E30"/>
    <mergeCell ref="F30:G30"/>
    <mergeCell ref="D25:E25"/>
    <mergeCell ref="F25:G25"/>
    <mergeCell ref="D26:E26"/>
    <mergeCell ref="F26:G26"/>
    <mergeCell ref="D27:E27"/>
    <mergeCell ref="F27:G27"/>
    <mergeCell ref="D22:E22"/>
    <mergeCell ref="F22:G22"/>
    <mergeCell ref="D23:E23"/>
    <mergeCell ref="F23:G23"/>
    <mergeCell ref="D24:E24"/>
    <mergeCell ref="F24:G24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0:E10"/>
    <mergeCell ref="F10:G10"/>
    <mergeCell ref="D11:E11"/>
    <mergeCell ref="F11:G11"/>
    <mergeCell ref="D12:E12"/>
    <mergeCell ref="F12:G12"/>
    <mergeCell ref="B2:D4"/>
    <mergeCell ref="E2:Q2"/>
    <mergeCell ref="E3:F3"/>
    <mergeCell ref="G3:Q3"/>
    <mergeCell ref="B6:P6"/>
    <mergeCell ref="B8:P8"/>
  </mergeCells>
  <pageMargins left="1" right="1" top="1" bottom="1" header="1" footer="1"/>
  <pageSetup paperSize="9" orientation="portrait" horizontalDpi="300" verticalDpi="300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5E68ADEE1C284FBD16947B199F6B66" ma:contentTypeVersion="4" ma:contentTypeDescription="Crear nuevo documento." ma:contentTypeScope="" ma:versionID="8ad0da14abd0b70c79e9060a1474d14f">
  <xsd:schema xmlns:xsd="http://www.w3.org/2001/XMLSchema" xmlns:xs="http://www.w3.org/2001/XMLSchema" xmlns:p="http://schemas.microsoft.com/office/2006/metadata/properties" xmlns:ns2="df54b327-92d3-4146-ab15-643230548aa4" targetNamespace="http://schemas.microsoft.com/office/2006/metadata/properties" ma:root="true" ma:fieldsID="322c5cac2cb81b0bd06888b20c4de034" ns2:_="">
    <xsd:import namespace="df54b327-92d3-4146-ab15-643230548aa4"/>
    <xsd:element name="properties">
      <xsd:complexType>
        <xsd:sequence>
          <xsd:element name="documentManagement">
            <xsd:complexType>
              <xsd:all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54b327-92d3-4146-ab15-643230548aa4" elementFormDefault="qualified">
    <xsd:import namespace="http://schemas.microsoft.com/office/2006/documentManagement/types"/>
    <xsd:import namespace="http://schemas.microsoft.com/office/infopath/2007/PartnerControls"/>
    <xsd:element name="Orden" ma:index="8" nillable="true" ma:displayName="Orden" ma:internalName="Orden" ma:readOnly="false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den xmlns="df54b327-92d3-4146-ab15-643230548aa4" xsi:nil="true"/>
  </documentManagement>
</p:properties>
</file>

<file path=customXml/itemProps1.xml><?xml version="1.0" encoding="utf-8"?>
<ds:datastoreItem xmlns:ds="http://schemas.openxmlformats.org/officeDocument/2006/customXml" ds:itemID="{EDE51266-4440-487D-96FE-7A90F44A9A80}"/>
</file>

<file path=customXml/itemProps2.xml><?xml version="1.0" encoding="utf-8"?>
<ds:datastoreItem xmlns:ds="http://schemas.openxmlformats.org/officeDocument/2006/customXml" ds:itemID="{8508A72A-885D-4217-A751-85D558C98880}"/>
</file>

<file path=customXml/itemProps3.xml><?xml version="1.0" encoding="utf-8"?>
<ds:datastoreItem xmlns:ds="http://schemas.openxmlformats.org/officeDocument/2006/customXml" ds:itemID="{B461AB5D-B982-4958-98A5-1963EEF3CD8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</vt:i4>
      </vt:variant>
    </vt:vector>
  </HeadingPairs>
  <TitlesOfParts>
    <vt:vector size="54" baseType="lpstr">
      <vt:lpstr>RITP</vt:lpstr>
      <vt:lpstr>ANCO</vt:lpstr>
      <vt:lpstr>SASA</vt:lpstr>
      <vt:lpstr>SCLA</vt:lpstr>
      <vt:lpstr>CNPU</vt:lpstr>
      <vt:lpstr>SAVA</vt:lpstr>
      <vt:lpstr>RVLC</vt:lpstr>
      <vt:lpstr>CHCO</vt:lpstr>
      <vt:lpstr>COTE</vt:lpstr>
      <vt:lpstr>VAME</vt:lpstr>
      <vt:lpstr>SALV</vt:lpstr>
      <vt:lpstr>TACH</vt:lpstr>
      <vt:lpstr>RU60</vt:lpstr>
      <vt:lpstr>RBPM</vt:lpstr>
      <vt:lpstr>TERB</vt:lpstr>
      <vt:lpstr>ACNO</vt:lpstr>
      <vt:lpstr>SATA</vt:lpstr>
      <vt:lpstr>TEME</vt:lpstr>
      <vt:lpstr>CVAA</vt:lpstr>
      <vt:lpstr>RU43</vt:lpstr>
      <vt:lpstr>R160</vt:lpstr>
      <vt:lpstr>VCAL</vt:lpstr>
      <vt:lpstr>AAIQ</vt:lpstr>
      <vt:lpstr>COCA</vt:lpstr>
      <vt:lpstr>VALS</vt:lpstr>
      <vt:lpstr>PMPA</vt:lpstr>
      <vt:lpstr>SIOP</vt:lpstr>
      <vt:lpstr>AVAMB</vt:lpstr>
      <vt:lpstr>AVSU</vt:lpstr>
      <vt:lpstr>TSAC</vt:lpstr>
      <vt:lpstr>AVNO</vt:lpstr>
      <vt:lpstr>SINS</vt:lpstr>
      <vt:lpstr>AVO1</vt:lpstr>
      <vt:lpstr>EIMLC</vt:lpstr>
      <vt:lpstr>CMVR</vt:lpstr>
      <vt:lpstr>PTLA</vt:lpstr>
      <vt:lpstr>Aeropuertos</vt:lpstr>
      <vt:lpstr>G1</vt:lpstr>
      <vt:lpstr>AH</vt:lpstr>
      <vt:lpstr>LS</vt:lpstr>
      <vt:lpstr>RA</vt:lpstr>
      <vt:lpstr>G2</vt:lpstr>
      <vt:lpstr>G2EP_An</vt:lpstr>
      <vt:lpstr>G2EP_Co</vt:lpstr>
      <vt:lpstr>G3</vt:lpstr>
      <vt:lpstr>G3S1</vt:lpstr>
      <vt:lpstr>G3VAL</vt:lpstr>
      <vt:lpstr>G3PM</vt:lpstr>
      <vt:lpstr>AVAMB!Área_de_impresión</vt:lpstr>
      <vt:lpstr>RITP!Área_de_impresión</vt:lpstr>
      <vt:lpstr>SIOP!Área_de_impresión</vt:lpstr>
      <vt:lpstr>AVAMB!Títulos_a_imprimir</vt:lpstr>
      <vt:lpstr>RITP!Títulos_a_imprimir</vt:lpstr>
      <vt:lpstr>SIOP!Títulos_a_imprimir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Toro Roa (DGC)</dc:creator>
  <cp:lastModifiedBy>Rodrigo Toro Roa (DGC)</cp:lastModifiedBy>
  <dcterms:created xsi:type="dcterms:W3CDTF">2023-03-24T19:22:54Z</dcterms:created>
  <dcterms:modified xsi:type="dcterms:W3CDTF">2023-04-12T16:26:30Z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0x010100305E68ADEE1C284FBD16947B199F6B66</vt:lpwstr>
  </property>
</Properties>
</file>